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Área de Trabalho\"/>
    </mc:Choice>
  </mc:AlternateContent>
  <xr:revisionPtr revIDLastSave="0" documentId="13_ncr:1_{1A4AD07E-B629-4C30-B592-8D79AE9ABCA6}" xr6:coauthVersionLast="47" xr6:coauthVersionMax="47" xr10:uidLastSave="{00000000-0000-0000-0000-000000000000}"/>
  <bookViews>
    <workbookView xWindow="-108" yWindow="-108" windowWidth="23256" windowHeight="12456" tabRatio="645" firstSheet="3" activeTab="8" xr2:uid="{9C1B6933-C86B-4BED-9A05-4B129D084215}"/>
  </bookViews>
  <sheets>
    <sheet name="Capa" sheetId="11" r:id="rId1"/>
    <sheet name="Gerador de Pokémon" sheetId="8" r:id="rId2"/>
    <sheet name="% de Captura" sheetId="12" r:id="rId3"/>
    <sheet name="Experiência" sheetId="15" r:id="rId4"/>
    <sheet name="CPP - Vender Pokémon" sheetId="13" r:id="rId5"/>
    <sheet name="Criadouro Pokémon" sheetId="14" r:id="rId6"/>
    <sheet name="Dados" sheetId="2" state="hidden" r:id="rId7"/>
    <sheet name="Golpes" sheetId="6" r:id="rId8"/>
    <sheet name="Pokemon" sheetId="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2" l="1"/>
  <c r="D3" i="12" s="1"/>
  <c r="B7" i="12" s="1"/>
  <c r="B10" i="14"/>
  <c r="B4" i="14"/>
  <c r="B3" i="13"/>
  <c r="B6" i="15" a="1"/>
  <c r="B6" i="15" s="1"/>
  <c r="H159" i="8"/>
  <c r="G159" i="8"/>
  <c r="F159" i="8"/>
  <c r="C159" i="8"/>
  <c r="H158" i="8"/>
  <c r="G158" i="8"/>
  <c r="F158" i="8"/>
  <c r="C158" i="8"/>
  <c r="H157" i="8"/>
  <c r="G157" i="8"/>
  <c r="F157" i="8"/>
  <c r="C157" i="8"/>
  <c r="H156" i="8"/>
  <c r="G156" i="8"/>
  <c r="F156" i="8"/>
  <c r="C156" i="8"/>
  <c r="E153" i="8"/>
  <c r="H153" i="8" s="1"/>
  <c r="E152" i="8"/>
  <c r="E151" i="8"/>
  <c r="E150" i="8"/>
  <c r="E149" i="8"/>
  <c r="E148" i="8"/>
  <c r="B148" i="8"/>
  <c r="G147" i="8"/>
  <c r="E147" i="8"/>
  <c r="E146" i="8"/>
  <c r="H143" i="8"/>
  <c r="G143" i="8"/>
  <c r="F143" i="8"/>
  <c r="C143" i="8"/>
  <c r="H142" i="8"/>
  <c r="G142" i="8"/>
  <c r="F142" i="8"/>
  <c r="C142" i="8"/>
  <c r="H141" i="8"/>
  <c r="G141" i="8"/>
  <c r="F141" i="8"/>
  <c r="C141" i="8"/>
  <c r="H140" i="8"/>
  <c r="G140" i="8"/>
  <c r="F140" i="8"/>
  <c r="C140" i="8"/>
  <c r="E137" i="8"/>
  <c r="H137" i="8" s="1"/>
  <c r="E136" i="8"/>
  <c r="E135" i="8"/>
  <c r="E134" i="8"/>
  <c r="E133" i="8"/>
  <c r="E132" i="8"/>
  <c r="B132" i="8"/>
  <c r="G131" i="8"/>
  <c r="E131" i="8"/>
  <c r="E130" i="8"/>
  <c r="H127" i="8"/>
  <c r="G127" i="8"/>
  <c r="F127" i="8"/>
  <c r="C127" i="8"/>
  <c r="H126" i="8"/>
  <c r="G126" i="8"/>
  <c r="F126" i="8"/>
  <c r="C126" i="8"/>
  <c r="H125" i="8"/>
  <c r="G125" i="8"/>
  <c r="F125" i="8"/>
  <c r="C125" i="8"/>
  <c r="H124" i="8"/>
  <c r="G124" i="8"/>
  <c r="F124" i="8"/>
  <c r="C124" i="8"/>
  <c r="E121" i="8"/>
  <c r="H121" i="8" s="1"/>
  <c r="E120" i="8"/>
  <c r="E119" i="8"/>
  <c r="E118" i="8"/>
  <c r="E117" i="8"/>
  <c r="E116" i="8"/>
  <c r="B116" i="8"/>
  <c r="G115" i="8"/>
  <c r="E115" i="8"/>
  <c r="E114" i="8"/>
  <c r="H111" i="8"/>
  <c r="G111" i="8"/>
  <c r="F111" i="8"/>
  <c r="C111" i="8"/>
  <c r="H110" i="8"/>
  <c r="G110" i="8"/>
  <c r="F110" i="8"/>
  <c r="C110" i="8"/>
  <c r="H109" i="8"/>
  <c r="G109" i="8"/>
  <c r="F109" i="8"/>
  <c r="C109" i="8"/>
  <c r="H108" i="8"/>
  <c r="G108" i="8"/>
  <c r="F108" i="8"/>
  <c r="C108" i="8"/>
  <c r="E105" i="8"/>
  <c r="H105" i="8" s="1"/>
  <c r="E104" i="8"/>
  <c r="E103" i="8"/>
  <c r="E102" i="8"/>
  <c r="E101" i="8"/>
  <c r="E100" i="8"/>
  <c r="B100" i="8"/>
  <c r="G99" i="8"/>
  <c r="E99" i="8"/>
  <c r="E98" i="8"/>
  <c r="H95" i="8"/>
  <c r="G95" i="8"/>
  <c r="F95" i="8"/>
  <c r="C95" i="8"/>
  <c r="H94" i="8"/>
  <c r="G94" i="8"/>
  <c r="F94" i="8"/>
  <c r="C94" i="8"/>
  <c r="H93" i="8"/>
  <c r="G93" i="8"/>
  <c r="F93" i="8"/>
  <c r="C93" i="8"/>
  <c r="H92" i="8"/>
  <c r="G92" i="8"/>
  <c r="F92" i="8"/>
  <c r="C92" i="8"/>
  <c r="E89" i="8"/>
  <c r="H89" i="8" s="1"/>
  <c r="E88" i="8"/>
  <c r="E87" i="8"/>
  <c r="E86" i="8"/>
  <c r="E85" i="8"/>
  <c r="E84" i="8"/>
  <c r="B84" i="8"/>
  <c r="G83" i="8"/>
  <c r="E83" i="8"/>
  <c r="E82" i="8"/>
  <c r="H79" i="8"/>
  <c r="G79" i="8"/>
  <c r="F79" i="8"/>
  <c r="C79" i="8"/>
  <c r="H78" i="8"/>
  <c r="G78" i="8"/>
  <c r="F78" i="8"/>
  <c r="C78" i="8"/>
  <c r="H77" i="8"/>
  <c r="G77" i="8"/>
  <c r="F77" i="8"/>
  <c r="C77" i="8"/>
  <c r="H76" i="8"/>
  <c r="G76" i="8"/>
  <c r="F76" i="8"/>
  <c r="C76" i="8"/>
  <c r="E73" i="8"/>
  <c r="H73" i="8" s="1"/>
  <c r="E72" i="8"/>
  <c r="E71" i="8"/>
  <c r="E70" i="8"/>
  <c r="E69" i="8"/>
  <c r="E68" i="8"/>
  <c r="B68" i="8"/>
  <c r="G67" i="8"/>
  <c r="E67" i="8"/>
  <c r="E66" i="8"/>
  <c r="H63" i="8"/>
  <c r="G63" i="8"/>
  <c r="F63" i="8"/>
  <c r="C63" i="8"/>
  <c r="H62" i="8"/>
  <c r="G62" i="8"/>
  <c r="F62" i="8"/>
  <c r="C62" i="8"/>
  <c r="H61" i="8"/>
  <c r="G61" i="8"/>
  <c r="F61" i="8"/>
  <c r="C61" i="8"/>
  <c r="H60" i="8"/>
  <c r="G60" i="8"/>
  <c r="F60" i="8"/>
  <c r="C60" i="8"/>
  <c r="E57" i="8"/>
  <c r="H57" i="8" s="1"/>
  <c r="E56" i="8"/>
  <c r="E55" i="8"/>
  <c r="E54" i="8"/>
  <c r="E53" i="8"/>
  <c r="E52" i="8"/>
  <c r="B52" i="8"/>
  <c r="G51" i="8"/>
  <c r="E51" i="8"/>
  <c r="E50" i="8"/>
  <c r="H47" i="8"/>
  <c r="G47" i="8"/>
  <c r="F47" i="8"/>
  <c r="C47" i="8"/>
  <c r="H46" i="8"/>
  <c r="G46" i="8"/>
  <c r="F46" i="8"/>
  <c r="C46" i="8"/>
  <c r="H45" i="8"/>
  <c r="G45" i="8"/>
  <c r="F45" i="8"/>
  <c r="C45" i="8"/>
  <c r="H44" i="8"/>
  <c r="G44" i="8"/>
  <c r="F44" i="8"/>
  <c r="C44" i="8"/>
  <c r="E41" i="8"/>
  <c r="H41" i="8" s="1"/>
  <c r="E40" i="8"/>
  <c r="E39" i="8"/>
  <c r="E38" i="8"/>
  <c r="E37" i="8"/>
  <c r="E36" i="8"/>
  <c r="B36" i="8"/>
  <c r="G35" i="8"/>
  <c r="E35" i="8"/>
  <c r="E34" i="8"/>
  <c r="H31" i="8"/>
  <c r="G31" i="8"/>
  <c r="F31" i="8"/>
  <c r="C31" i="8"/>
  <c r="H30" i="8"/>
  <c r="G30" i="8"/>
  <c r="F30" i="8"/>
  <c r="C30" i="8"/>
  <c r="H29" i="8"/>
  <c r="G29" i="8"/>
  <c r="F29" i="8"/>
  <c r="C29" i="8"/>
  <c r="H28" i="8"/>
  <c r="G28" i="8"/>
  <c r="F28" i="8"/>
  <c r="C28" i="8"/>
  <c r="E25" i="8"/>
  <c r="H25" i="8" s="1"/>
  <c r="E24" i="8"/>
  <c r="E23" i="8"/>
  <c r="E22" i="8"/>
  <c r="E21" i="8"/>
  <c r="E20" i="8"/>
  <c r="B20" i="8"/>
  <c r="G19" i="8"/>
  <c r="E19" i="8"/>
  <c r="E18" i="8"/>
  <c r="B4" i="8"/>
  <c r="E9" i="8"/>
  <c r="E8" i="8"/>
  <c r="E7" i="8"/>
  <c r="E6" i="8"/>
  <c r="E5" i="8"/>
  <c r="E4" i="8"/>
  <c r="E2" i="8"/>
  <c r="H15" i="8"/>
  <c r="G15" i="8"/>
  <c r="F15" i="8"/>
  <c r="C15" i="8"/>
  <c r="H14" i="8"/>
  <c r="G14" i="8"/>
  <c r="F14" i="8"/>
  <c r="C14" i="8"/>
  <c r="H13" i="8"/>
  <c r="G13" i="8"/>
  <c r="F13" i="8"/>
  <c r="C13" i="8"/>
  <c r="H12" i="8"/>
  <c r="G12" i="8"/>
  <c r="F12" i="8"/>
  <c r="C12" i="8"/>
  <c r="J6" i="8" l="1"/>
  <c r="B5" i="14" l="1"/>
  <c r="J152" i="8"/>
  <c r="G152" i="8" s="1"/>
  <c r="H152" i="8" s="1"/>
  <c r="J151" i="8"/>
  <c r="G151" i="8" s="1"/>
  <c r="J150" i="8"/>
  <c r="G150" i="8" s="1"/>
  <c r="J149" i="8"/>
  <c r="G149" i="8" s="1"/>
  <c r="J148" i="8"/>
  <c r="G148" i="8" s="1"/>
  <c r="J146" i="8"/>
  <c r="G146" i="8" s="1"/>
  <c r="J136" i="8"/>
  <c r="G136" i="8" s="1"/>
  <c r="H136" i="8" s="1"/>
  <c r="J135" i="8"/>
  <c r="G135" i="8" s="1"/>
  <c r="J134" i="8"/>
  <c r="G134" i="8" s="1"/>
  <c r="J133" i="8"/>
  <c r="G133" i="8" s="1"/>
  <c r="J132" i="8"/>
  <c r="G132" i="8" s="1"/>
  <c r="J130" i="8"/>
  <c r="G130" i="8" s="1"/>
  <c r="J120" i="8"/>
  <c r="G120" i="8" s="1"/>
  <c r="H120" i="8" s="1"/>
  <c r="J119" i="8"/>
  <c r="G119" i="8" s="1"/>
  <c r="J118" i="8"/>
  <c r="G118" i="8" s="1"/>
  <c r="J117" i="8"/>
  <c r="G117" i="8" s="1"/>
  <c r="J116" i="8"/>
  <c r="G116" i="8" s="1"/>
  <c r="J114" i="8"/>
  <c r="G114" i="8" s="1"/>
  <c r="J104" i="8"/>
  <c r="G104" i="8" s="1"/>
  <c r="H104" i="8" s="1"/>
  <c r="J103" i="8"/>
  <c r="G103" i="8" s="1"/>
  <c r="J102" i="8"/>
  <c r="G102" i="8" s="1"/>
  <c r="J101" i="8"/>
  <c r="G101" i="8" s="1"/>
  <c r="J100" i="8"/>
  <c r="G100" i="8" s="1"/>
  <c r="J98" i="8"/>
  <c r="G98" i="8" s="1"/>
  <c r="J88" i="8"/>
  <c r="G88" i="8" s="1"/>
  <c r="H88" i="8" s="1"/>
  <c r="J87" i="8"/>
  <c r="G87" i="8" s="1"/>
  <c r="J86" i="8"/>
  <c r="G86" i="8" s="1"/>
  <c r="J85" i="8"/>
  <c r="G85" i="8" s="1"/>
  <c r="J84" i="8"/>
  <c r="G84" i="8" s="1"/>
  <c r="J82" i="8"/>
  <c r="G82" i="8" s="1"/>
  <c r="J72" i="8"/>
  <c r="G72" i="8" s="1"/>
  <c r="H72" i="8" s="1"/>
  <c r="J71" i="8"/>
  <c r="G71" i="8" s="1"/>
  <c r="J70" i="8"/>
  <c r="G70" i="8" s="1"/>
  <c r="J69" i="8"/>
  <c r="G69" i="8" s="1"/>
  <c r="J68" i="8"/>
  <c r="G68" i="8" s="1"/>
  <c r="J66" i="8"/>
  <c r="G66" i="8" s="1"/>
  <c r="J56" i="8"/>
  <c r="G56" i="8" s="1"/>
  <c r="H56" i="8" s="1"/>
  <c r="J55" i="8"/>
  <c r="G55" i="8" s="1"/>
  <c r="J54" i="8"/>
  <c r="G54" i="8" s="1"/>
  <c r="J53" i="8"/>
  <c r="G53" i="8" s="1"/>
  <c r="J52" i="8"/>
  <c r="G52" i="8" s="1"/>
  <c r="J50" i="8"/>
  <c r="G50" i="8" s="1"/>
  <c r="J40" i="8"/>
  <c r="G40" i="8" s="1"/>
  <c r="H40" i="8" s="1"/>
  <c r="J39" i="8"/>
  <c r="G39" i="8" s="1"/>
  <c r="J38" i="8"/>
  <c r="G38" i="8" s="1"/>
  <c r="J37" i="8"/>
  <c r="G37" i="8" s="1"/>
  <c r="J36" i="8"/>
  <c r="G36" i="8" s="1"/>
  <c r="J34" i="8"/>
  <c r="G34" i="8" s="1"/>
  <c r="J24" i="8"/>
  <c r="G24" i="8" s="1"/>
  <c r="H24" i="8" s="1"/>
  <c r="J23" i="8"/>
  <c r="G23" i="8" s="1"/>
  <c r="J22" i="8"/>
  <c r="G22" i="8" s="1"/>
  <c r="J21" i="8"/>
  <c r="G21" i="8" s="1"/>
  <c r="J20" i="8"/>
  <c r="G20" i="8" s="1"/>
  <c r="J18" i="8"/>
  <c r="G18" i="8" s="1"/>
  <c r="G3" i="8"/>
  <c r="E3" i="8"/>
  <c r="J8" i="8" l="1"/>
  <c r="G8" i="8" s="1"/>
  <c r="G6" i="8"/>
  <c r="J2" i="8"/>
  <c r="G2" i="8" l="1"/>
  <c r="J4" i="8"/>
  <c r="G4" i="8" s="1"/>
  <c r="J5" i="8"/>
  <c r="J7" i="8"/>
  <c r="G7" i="8" s="1"/>
  <c r="H9" i="8"/>
  <c r="G5" i="8" l="1"/>
  <c r="H8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<sst xmlns="http://schemas.openxmlformats.org/spreadsheetml/2006/main" count="5259" uniqueCount="2342">
  <si>
    <t xml:space="preserve">
VERSÃO 2.3.1</t>
  </si>
  <si>
    <r>
      <t xml:space="preserve">UTILITÁRIOS 
</t>
    </r>
    <r>
      <rPr>
        <sz val="11"/>
        <color theme="1"/>
        <rFont val="Calibri"/>
        <family val="2"/>
        <scheme val="minor"/>
      </rPr>
      <t>AQUI ESTÃO OS UTILITÁRIOS QUE AJUDARÃO NOS CÁLCULOS DO JOGO E PERMITIRÃO UMA DINÂMICA MAIOR PARA O MESTRE.</t>
    </r>
  </si>
  <si>
    <t>obs: os códigos estão abertos para se desejar realizar alguma melhoria, fique a vontade. Divirta-se!</t>
  </si>
  <si>
    <t>Gerador de Pokémon</t>
  </si>
  <si>
    <t>Geração de pokémons selvagens, de treinadores comuns ou líderes de ginásio.</t>
  </si>
  <si>
    <t>% de Captura</t>
  </si>
  <si>
    <t>Cálculo do percentual de captura de um pokémon selvagem.</t>
  </si>
  <si>
    <t>Experiência</t>
  </si>
  <si>
    <t>Cálculo da experiência a ser recebida após um combate.</t>
  </si>
  <si>
    <t>CPP - Vender Pokémon</t>
  </si>
  <si>
    <t>Cálculo do valor a ser recebido na venda de um pokémon ao CPP.</t>
  </si>
  <si>
    <t>Criadouro Pokémon</t>
  </si>
  <si>
    <t>Cálculo para deixar um pokémon em treinamento ou acasalamento.</t>
  </si>
  <si>
    <t>Golpes</t>
  </si>
  <si>
    <t>Consulta dos efeitos dos golpes.</t>
  </si>
  <si>
    <t>POKEMON</t>
  </si>
  <si>
    <t>-</t>
  </si>
  <si>
    <t>BS</t>
  </si>
  <si>
    <t>BN</t>
  </si>
  <si>
    <t>TT</t>
  </si>
  <si>
    <t>AT</t>
  </si>
  <si>
    <t>GÊNERO</t>
  </si>
  <si>
    <t>Macho</t>
  </si>
  <si>
    <t>PV</t>
  </si>
  <si>
    <t>SHINY</t>
  </si>
  <si>
    <t>Não</t>
  </si>
  <si>
    <t>PP</t>
  </si>
  <si>
    <t>TIPO</t>
  </si>
  <si>
    <t>ATA</t>
  </si>
  <si>
    <t>NIVEL</t>
  </si>
  <si>
    <t>DEF</t>
  </si>
  <si>
    <t>EXPERIENCIA</t>
  </si>
  <si>
    <t>ATS</t>
  </si>
  <si>
    <t>AMIZADE</t>
  </si>
  <si>
    <t>DES</t>
  </si>
  <si>
    <t>ITEM</t>
  </si>
  <si>
    <t>VEL</t>
  </si>
  <si>
    <t>ESTADO</t>
  </si>
  <si>
    <t>EXB</t>
  </si>
  <si>
    <t>PRÓX. NIVEL</t>
  </si>
  <si>
    <t>GOLPE</t>
  </si>
  <si>
    <t>TIPO/CATEGORIA</t>
  </si>
  <si>
    <t>DANO</t>
  </si>
  <si>
    <t>%</t>
  </si>
  <si>
    <t>PV ATUAL</t>
  </si>
  <si>
    <t>POKE BOLA</t>
  </si>
  <si>
    <t>Poké Bola</t>
  </si>
  <si>
    <t>Nenhum</t>
  </si>
  <si>
    <t>BONUS</t>
  </si>
  <si>
    <t>TOTAL</t>
  </si>
  <si>
    <t>SEU NIVEL</t>
  </si>
  <si>
    <t>ADVERSÁRIO</t>
  </si>
  <si>
    <t>NIVEL ADVERSÁRIO</t>
  </si>
  <si>
    <t>CLASSE TREINADOR</t>
  </si>
  <si>
    <t>Sim</t>
  </si>
  <si>
    <t>Treinador Comum</t>
  </si>
  <si>
    <t>EXP. RECEBIDA</t>
  </si>
  <si>
    <t>VALOR</t>
  </si>
  <si>
    <t>TREINAMENTO</t>
  </si>
  <si>
    <t>QTD NÍVEIS</t>
  </si>
  <si>
    <t>DIAS</t>
  </si>
  <si>
    <t>ACASALAMENTO</t>
  </si>
  <si>
    <t>obs: para as evoluções, escolha sempre o primeiro estágio (ex: acasalar Salamence, trará um ovo de Bagon, então escolha o Bagon na lista abaixo)</t>
  </si>
  <si>
    <t>Abomasnow</t>
  </si>
  <si>
    <t>Grama/Gelo</t>
  </si>
  <si>
    <t>Abra</t>
  </si>
  <si>
    <t>Psíquico</t>
  </si>
  <si>
    <t>Absol</t>
  </si>
  <si>
    <t>Noturno</t>
  </si>
  <si>
    <t>Accelgor</t>
  </si>
  <si>
    <t>Inseto</t>
  </si>
  <si>
    <t>Aegislash (Escudo)</t>
  </si>
  <si>
    <t>Metal\Fantasma</t>
  </si>
  <si>
    <t>Aegislash (Lâmina)</t>
  </si>
  <si>
    <t>Aerodactyl</t>
  </si>
  <si>
    <t>Pedra/Voador</t>
  </si>
  <si>
    <t>Aggron</t>
  </si>
  <si>
    <t>Metal/Pedra</t>
  </si>
  <si>
    <t>Aipom</t>
  </si>
  <si>
    <t>Normal</t>
  </si>
  <si>
    <t>Alakazam</t>
  </si>
  <si>
    <t>Alomomola</t>
  </si>
  <si>
    <t>Água</t>
  </si>
  <si>
    <t>Altaria</t>
  </si>
  <si>
    <t>Dragão/Voador</t>
  </si>
  <si>
    <t>Amaura</t>
  </si>
  <si>
    <t>Pedra\Gelo</t>
  </si>
  <si>
    <t>Ambipom</t>
  </si>
  <si>
    <t>Amoonguss</t>
  </si>
  <si>
    <t>Grama\Veneno</t>
  </si>
  <si>
    <t>Ampharos</t>
  </si>
  <si>
    <t>Elétrico</t>
  </si>
  <si>
    <t>Anorith</t>
  </si>
  <si>
    <t>Pedra/Inseto</t>
  </si>
  <si>
    <t>Araquanid</t>
  </si>
  <si>
    <t>Água\Inseto</t>
  </si>
  <si>
    <t>Arbok</t>
  </si>
  <si>
    <t>Veneno</t>
  </si>
  <si>
    <t>Arcanine</t>
  </si>
  <si>
    <t>Fogo</t>
  </si>
  <si>
    <t>Arceus</t>
  </si>
  <si>
    <t>Archen</t>
  </si>
  <si>
    <t>Pedra\Voador</t>
  </si>
  <si>
    <t>Archeops</t>
  </si>
  <si>
    <t>Ariados</t>
  </si>
  <si>
    <t>Inseto/Veneno</t>
  </si>
  <si>
    <t>Armaldo</t>
  </si>
  <si>
    <t>Aromatisse</t>
  </si>
  <si>
    <t>Fada</t>
  </si>
  <si>
    <t>Aron</t>
  </si>
  <si>
    <t>Articuno</t>
  </si>
  <si>
    <t>Gelo/Voador</t>
  </si>
  <si>
    <t>Audino</t>
  </si>
  <si>
    <t>Aurorus</t>
  </si>
  <si>
    <t>Avalugg</t>
  </si>
  <si>
    <t>Gelo</t>
  </si>
  <si>
    <t>Axew</t>
  </si>
  <si>
    <t>Dragão</t>
  </si>
  <si>
    <t>Azelf</t>
  </si>
  <si>
    <t>Azumarill</t>
  </si>
  <si>
    <t>Água/Fada</t>
  </si>
  <si>
    <t>Azurill</t>
  </si>
  <si>
    <t>Normal/Fada</t>
  </si>
  <si>
    <t>Bagon</t>
  </si>
  <si>
    <t>Baltoy</t>
  </si>
  <si>
    <t>Terra/Psíquico</t>
  </si>
  <si>
    <t>Banette</t>
  </si>
  <si>
    <t>Fantasma</t>
  </si>
  <si>
    <t>Barbaracle</t>
  </si>
  <si>
    <t>Pedra\Água</t>
  </si>
  <si>
    <t>Barboach</t>
  </si>
  <si>
    <t>Água/Terra</t>
  </si>
  <si>
    <t>Basculin</t>
  </si>
  <si>
    <t>Bastiodon</t>
  </si>
  <si>
    <t>Pedra/Metal</t>
  </si>
  <si>
    <t>Bayleef</t>
  </si>
  <si>
    <t>Grama</t>
  </si>
  <si>
    <t>Beartic</t>
  </si>
  <si>
    <t>Beautifly</t>
  </si>
  <si>
    <t>Inseto/Voador</t>
  </si>
  <si>
    <t>Beedrill</t>
  </si>
  <si>
    <t>Beheeyem</t>
  </si>
  <si>
    <t>Beldum</t>
  </si>
  <si>
    <t>Metal/Psíquico</t>
  </si>
  <si>
    <t>Bellossom</t>
  </si>
  <si>
    <t>Bellsprout</t>
  </si>
  <si>
    <t>Grama/Veneno</t>
  </si>
  <si>
    <t>Bergmite</t>
  </si>
  <si>
    <t>Bewear</t>
  </si>
  <si>
    <t>Normal\Lutador</t>
  </si>
  <si>
    <t>Bibarel</t>
  </si>
  <si>
    <t>Normal/Água</t>
  </si>
  <si>
    <t>Bidoof</t>
  </si>
  <si>
    <t>Binacle</t>
  </si>
  <si>
    <t>Bisharp</t>
  </si>
  <si>
    <t>Noturno\Metal</t>
  </si>
  <si>
    <t>Blacephalon</t>
  </si>
  <si>
    <t>Fogo\Fantasma</t>
  </si>
  <si>
    <t>Blastoise</t>
  </si>
  <si>
    <t>Blaziken</t>
  </si>
  <si>
    <t>Fogo/Lutador</t>
  </si>
  <si>
    <t>Blissey</t>
  </si>
  <si>
    <t>Blitzle</t>
  </si>
  <si>
    <t>Boldore</t>
  </si>
  <si>
    <t>Pedra</t>
  </si>
  <si>
    <t>Bonsly</t>
  </si>
  <si>
    <t>Bouffalant</t>
  </si>
  <si>
    <t>Bounsweet</t>
  </si>
  <si>
    <t>Braixen</t>
  </si>
  <si>
    <t>Braviary</t>
  </si>
  <si>
    <t>Normal\Voador</t>
  </si>
  <si>
    <t>Breloom</t>
  </si>
  <si>
    <t>Grama/Lutador</t>
  </si>
  <si>
    <t>Brionne</t>
  </si>
  <si>
    <t>Bronzong</t>
  </si>
  <si>
    <t>Bronzor</t>
  </si>
  <si>
    <t>Bruxish</t>
  </si>
  <si>
    <t>Água\Psíquico</t>
  </si>
  <si>
    <t>Budew</t>
  </si>
  <si>
    <t>Buizel</t>
  </si>
  <si>
    <t>Bulbasaur</t>
  </si>
  <si>
    <t>Buneary</t>
  </si>
  <si>
    <t>Bunnelby</t>
  </si>
  <si>
    <t>Burmy (Arenoso)</t>
  </si>
  <si>
    <t>Bug</t>
  </si>
  <si>
    <t>Burmy (Entulho)</t>
  </si>
  <si>
    <t>Burmy (Planta)</t>
  </si>
  <si>
    <t>Butterfree</t>
  </si>
  <si>
    <t>Buzzwole</t>
  </si>
  <si>
    <t>Inseto\Lutador</t>
  </si>
  <si>
    <t>Cacnea</t>
  </si>
  <si>
    <t>Cacturne</t>
  </si>
  <si>
    <t>Grama/Noturno</t>
  </si>
  <si>
    <t>Camerupt</t>
  </si>
  <si>
    <t>Fogo/Terra</t>
  </si>
  <si>
    <t>Carbink</t>
  </si>
  <si>
    <t>Pedra\Fada</t>
  </si>
  <si>
    <t>Carnivine</t>
  </si>
  <si>
    <t>Carracosta</t>
  </si>
  <si>
    <t>Água\Pedra</t>
  </si>
  <si>
    <t>Carvanha</t>
  </si>
  <si>
    <t>Água/Noturno</t>
  </si>
  <si>
    <t>Cascoon</t>
  </si>
  <si>
    <t>Castform</t>
  </si>
  <si>
    <t>Castform (Chuvoso)</t>
  </si>
  <si>
    <t>Castform (Ensolarado)</t>
  </si>
  <si>
    <t>Castform (Nevado)</t>
  </si>
  <si>
    <t>Caterpie</t>
  </si>
  <si>
    <t>Celebi</t>
  </si>
  <si>
    <t>Psíquico/Grama</t>
  </si>
  <si>
    <t>Celesteela</t>
  </si>
  <si>
    <t>Metal\Voador</t>
  </si>
  <si>
    <t>Chandelure</t>
  </si>
  <si>
    <t>Fantasma\Fogo</t>
  </si>
  <si>
    <t>Chansey</t>
  </si>
  <si>
    <t>Charizard</t>
  </si>
  <si>
    <t>Fogo/Voador</t>
  </si>
  <si>
    <t>Charjabug</t>
  </si>
  <si>
    <t>Inseto\Elétrico</t>
  </si>
  <si>
    <t>Charmander</t>
  </si>
  <si>
    <t>Charmeleon</t>
  </si>
  <si>
    <t>Chatot</t>
  </si>
  <si>
    <t>Normal/Voador</t>
  </si>
  <si>
    <t>Cherrim</t>
  </si>
  <si>
    <t>Cherubi</t>
  </si>
  <si>
    <t>Chesnaught</t>
  </si>
  <si>
    <t>Grama\Lutador</t>
  </si>
  <si>
    <t>Chespin</t>
  </si>
  <si>
    <t>Chikorita</t>
  </si>
  <si>
    <t>Chimchar</t>
  </si>
  <si>
    <t>Chimecho</t>
  </si>
  <si>
    <t>Chinchou</t>
  </si>
  <si>
    <t>Água/Elétrico</t>
  </si>
  <si>
    <t>Chingling</t>
  </si>
  <si>
    <t>Cinccino</t>
  </si>
  <si>
    <t>Clamperl</t>
  </si>
  <si>
    <t>Clauncher</t>
  </si>
  <si>
    <t>Clawitzer</t>
  </si>
  <si>
    <t>Claydol</t>
  </si>
  <si>
    <t>Clefable</t>
  </si>
  <si>
    <t>Clefairy</t>
  </si>
  <si>
    <t>Cleffa</t>
  </si>
  <si>
    <t>Cloyster</t>
  </si>
  <si>
    <t>Água/Gelo</t>
  </si>
  <si>
    <t>Cobalion</t>
  </si>
  <si>
    <t>Metal\Lutador</t>
  </si>
  <si>
    <t>Cofagrigus</t>
  </si>
  <si>
    <t>Combee</t>
  </si>
  <si>
    <t>Combusken</t>
  </si>
  <si>
    <t>Comfey</t>
  </si>
  <si>
    <t>Conkeldurr</t>
  </si>
  <si>
    <t>Lutador</t>
  </si>
  <si>
    <t>Corphish</t>
  </si>
  <si>
    <t>Corsola</t>
  </si>
  <si>
    <t>Água/Pedra</t>
  </si>
  <si>
    <t>Cosmoem</t>
  </si>
  <si>
    <t>Cosmog</t>
  </si>
  <si>
    <t>Cottonee</t>
  </si>
  <si>
    <t>Grama\Fada</t>
  </si>
  <si>
    <t>Crabominable</t>
  </si>
  <si>
    <t>Lutador\Gelo</t>
  </si>
  <si>
    <t>Crabrawler</t>
  </si>
  <si>
    <t>Cradily</t>
  </si>
  <si>
    <t>Pedra/Grama</t>
  </si>
  <si>
    <t>Cranidos</t>
  </si>
  <si>
    <t>Crawdaunt</t>
  </si>
  <si>
    <t>Cresselia</t>
  </si>
  <si>
    <t>Croagunk</t>
  </si>
  <si>
    <t>Veneno/Lutador</t>
  </si>
  <si>
    <t>Crobat</t>
  </si>
  <si>
    <t>Veneno/Voador</t>
  </si>
  <si>
    <t>Croconaw</t>
  </si>
  <si>
    <t>Crustle</t>
  </si>
  <si>
    <t>Inseto\Pedra</t>
  </si>
  <si>
    <t>Cryogonal</t>
  </si>
  <si>
    <t>Cubchoo</t>
  </si>
  <si>
    <t>Cubone</t>
  </si>
  <si>
    <t>Terra</t>
  </si>
  <si>
    <t>Cutiefly</t>
  </si>
  <si>
    <t>Inseto\Fada</t>
  </si>
  <si>
    <t>Cyndaquil</t>
  </si>
  <si>
    <t>Darkrai</t>
  </si>
  <si>
    <t>Darmanitan (Comum)</t>
  </si>
  <si>
    <t>Darmanitan (Zen)</t>
  </si>
  <si>
    <t>Fogo/Psíquico</t>
  </si>
  <si>
    <t>Dartrix</t>
  </si>
  <si>
    <t>Grama\Voador</t>
  </si>
  <si>
    <t>Darumaka</t>
  </si>
  <si>
    <t>Decidueye</t>
  </si>
  <si>
    <t>Grama\Fantasma</t>
  </si>
  <si>
    <t>Dedenne</t>
  </si>
  <si>
    <t>Elétrico\Fada</t>
  </si>
  <si>
    <t>Deerling</t>
  </si>
  <si>
    <t>Normal\Grama</t>
  </si>
  <si>
    <t>Deino</t>
  </si>
  <si>
    <t>Noturno\Dragão</t>
  </si>
  <si>
    <t>Delcatty</t>
  </si>
  <si>
    <t>Delibird</t>
  </si>
  <si>
    <t>Delphox</t>
  </si>
  <si>
    <t>Fogo\Psíquico</t>
  </si>
  <si>
    <t>Deoxys (Ataque)</t>
  </si>
  <si>
    <t>Deoxys (Defesa)</t>
  </si>
  <si>
    <t>Deoxys (Normal)</t>
  </si>
  <si>
    <t>Deoxys (Velocidade)</t>
  </si>
  <si>
    <t>Dewgong</t>
  </si>
  <si>
    <t>Dewott</t>
  </si>
  <si>
    <t>Dewpider</t>
  </si>
  <si>
    <t>Dhelmise</t>
  </si>
  <si>
    <t>Fantasma\Grama</t>
  </si>
  <si>
    <t>Dialga</t>
  </si>
  <si>
    <t>Metal/Dragão</t>
  </si>
  <si>
    <t>Diancie</t>
  </si>
  <si>
    <t>Diggersby</t>
  </si>
  <si>
    <t>Normal\Terra</t>
  </si>
  <si>
    <t>Diglett</t>
  </si>
  <si>
    <t>Diglett (Alola)</t>
  </si>
  <si>
    <t>Terra/Metal</t>
  </si>
  <si>
    <t>Ditto</t>
  </si>
  <si>
    <t>Dodrio</t>
  </si>
  <si>
    <t>Doduo</t>
  </si>
  <si>
    <t>Donphan</t>
  </si>
  <si>
    <t>Doublade</t>
  </si>
  <si>
    <t>Dragalge</t>
  </si>
  <si>
    <t>Veneno\Dragão</t>
  </si>
  <si>
    <t>Dragonair</t>
  </si>
  <si>
    <t>Dragonite</t>
  </si>
  <si>
    <t>Drampa</t>
  </si>
  <si>
    <t>Normal\Dragão</t>
  </si>
  <si>
    <t>Drapion</t>
  </si>
  <si>
    <t>Veneno/Noturno</t>
  </si>
  <si>
    <t>Dratini</t>
  </si>
  <si>
    <t>Drifblim</t>
  </si>
  <si>
    <t>Fantasma/Voador</t>
  </si>
  <si>
    <t>Drifloon</t>
  </si>
  <si>
    <t>Drilbur</t>
  </si>
  <si>
    <t>Drowzee</t>
  </si>
  <si>
    <t>Druddigon</t>
  </si>
  <si>
    <t>Ducklett</t>
  </si>
  <si>
    <t>Água\Voador</t>
  </si>
  <si>
    <t>Dugtrio</t>
  </si>
  <si>
    <t>Dugtrio (Alola)</t>
  </si>
  <si>
    <t>Dunsparce</t>
  </si>
  <si>
    <t>Duosion</t>
  </si>
  <si>
    <t>Durant</t>
  </si>
  <si>
    <t>Inseto\Metal</t>
  </si>
  <si>
    <t>Dusclops</t>
  </si>
  <si>
    <t>Dusknoir</t>
  </si>
  <si>
    <t>Duskull</t>
  </si>
  <si>
    <t>Dustox</t>
  </si>
  <si>
    <t>Dwebble</t>
  </si>
  <si>
    <t>Eelektrik</t>
  </si>
  <si>
    <t>Eelektross</t>
  </si>
  <si>
    <t>Eevee</t>
  </si>
  <si>
    <t>Ekans</t>
  </si>
  <si>
    <t>Electabuzz</t>
  </si>
  <si>
    <t>Electivire</t>
  </si>
  <si>
    <t>Electrike</t>
  </si>
  <si>
    <t>Electrode</t>
  </si>
  <si>
    <t>Elekid</t>
  </si>
  <si>
    <t>Elgyem</t>
  </si>
  <si>
    <t>Emboar</t>
  </si>
  <si>
    <t>Fogo\Lutador</t>
  </si>
  <si>
    <t>Emolga</t>
  </si>
  <si>
    <t>Elétrico\Voador</t>
  </si>
  <si>
    <t>Empoleon</t>
  </si>
  <si>
    <t>Água/Metal</t>
  </si>
  <si>
    <t>Entei</t>
  </si>
  <si>
    <t>Escavalier</t>
  </si>
  <si>
    <t>Espeon</t>
  </si>
  <si>
    <t>Espurr</t>
  </si>
  <si>
    <t>Excadrill</t>
  </si>
  <si>
    <t>Terra\Metal</t>
  </si>
  <si>
    <t>Exeggcute</t>
  </si>
  <si>
    <t>Grama/Psíquico</t>
  </si>
  <si>
    <t>Exeggutor</t>
  </si>
  <si>
    <t>Exeggutor (Alola)</t>
  </si>
  <si>
    <t>Grama/Dragão</t>
  </si>
  <si>
    <t>Exploud</t>
  </si>
  <si>
    <t>Farfetch'd</t>
  </si>
  <si>
    <t>Fearow</t>
  </si>
  <si>
    <t>Feebas</t>
  </si>
  <si>
    <t>Fennekin</t>
  </si>
  <si>
    <t>Feraligatr</t>
  </si>
  <si>
    <t>Ferroseed</t>
  </si>
  <si>
    <t>Grama\Metal</t>
  </si>
  <si>
    <t>Ferrothorn</t>
  </si>
  <si>
    <t>Finneon</t>
  </si>
  <si>
    <t>Flaaffy</t>
  </si>
  <si>
    <t>Flabébé</t>
  </si>
  <si>
    <t>Flareon</t>
  </si>
  <si>
    <t>Fletchinder</t>
  </si>
  <si>
    <t>Fogo\Voador</t>
  </si>
  <si>
    <t>Fletchling</t>
  </si>
  <si>
    <t>Floatzel</t>
  </si>
  <si>
    <t>Floette</t>
  </si>
  <si>
    <t>Florges</t>
  </si>
  <si>
    <t>Flygon</t>
  </si>
  <si>
    <t>Terra/Dragão</t>
  </si>
  <si>
    <t>Fomantis</t>
  </si>
  <si>
    <t>Foongus</t>
  </si>
  <si>
    <t>Forretress</t>
  </si>
  <si>
    <t>Inseto/Metal</t>
  </si>
  <si>
    <t>Fraxure</t>
  </si>
  <si>
    <t>Frillish</t>
  </si>
  <si>
    <t>Água\Fantasma</t>
  </si>
  <si>
    <t>Froakie</t>
  </si>
  <si>
    <t>Frogadier</t>
  </si>
  <si>
    <t>Froslass</t>
  </si>
  <si>
    <t>Gelo/Fantasma</t>
  </si>
  <si>
    <t>Furfrou</t>
  </si>
  <si>
    <t>Furret</t>
  </si>
  <si>
    <t>Gabite</t>
  </si>
  <si>
    <t>Dragão/Terra</t>
  </si>
  <si>
    <t>Gallade</t>
  </si>
  <si>
    <t>Psíquico/Lutador</t>
  </si>
  <si>
    <t>Galvantula</t>
  </si>
  <si>
    <t>Garbodor</t>
  </si>
  <si>
    <t>Garchomp</t>
  </si>
  <si>
    <t>Gardevoir</t>
  </si>
  <si>
    <t>Psíquico/Fada</t>
  </si>
  <si>
    <t>Gastly</t>
  </si>
  <si>
    <t>Fantasma/Veneno</t>
  </si>
  <si>
    <t>Gastrodon</t>
  </si>
  <si>
    <t>Genesect</t>
  </si>
  <si>
    <t>Gengar</t>
  </si>
  <si>
    <t>Geodude</t>
  </si>
  <si>
    <t>Pedra/Terra</t>
  </si>
  <si>
    <t>Geodude(Alola)</t>
  </si>
  <si>
    <t>Pedra/Elétrico</t>
  </si>
  <si>
    <t>Gible</t>
  </si>
  <si>
    <t>Gigalith</t>
  </si>
  <si>
    <t>Girafarig</t>
  </si>
  <si>
    <t>Normal/Psíquico</t>
  </si>
  <si>
    <t>Giratina</t>
  </si>
  <si>
    <t>Fantasma/Dragão</t>
  </si>
  <si>
    <t>Giratina (Alternativa)</t>
  </si>
  <si>
    <t>Glaceon</t>
  </si>
  <si>
    <t>Glalie</t>
  </si>
  <si>
    <t>Glameow</t>
  </si>
  <si>
    <t>Gligar</t>
  </si>
  <si>
    <t>Terra/Voador</t>
  </si>
  <si>
    <t>Gliscor</t>
  </si>
  <si>
    <t>Gloom</t>
  </si>
  <si>
    <t>Gogoat</t>
  </si>
  <si>
    <t>Golbat</t>
  </si>
  <si>
    <t>Goldeen</t>
  </si>
  <si>
    <t>Golduck</t>
  </si>
  <si>
    <t>Golem</t>
  </si>
  <si>
    <t>Golem (Alola)</t>
  </si>
  <si>
    <t>Golett</t>
  </si>
  <si>
    <t>Terra\Fantasma</t>
  </si>
  <si>
    <t>Golisopod</t>
  </si>
  <si>
    <t>Inseto\Água</t>
  </si>
  <si>
    <t>Golurk</t>
  </si>
  <si>
    <t>Goodra</t>
  </si>
  <si>
    <t>Goomy</t>
  </si>
  <si>
    <t>Gorebyss</t>
  </si>
  <si>
    <t>Gothita</t>
  </si>
  <si>
    <t>Gothitelle</t>
  </si>
  <si>
    <t>Gothorita</t>
  </si>
  <si>
    <t>Gourgeist (Gigante)</t>
  </si>
  <si>
    <t>Gourgeist (Grande)</t>
  </si>
  <si>
    <t>Gourgeist (Médio)</t>
  </si>
  <si>
    <t>Gourgeist (Pequeno)</t>
  </si>
  <si>
    <t>Granbull</t>
  </si>
  <si>
    <t>Graveler</t>
  </si>
  <si>
    <t>Graveler (Alola)</t>
  </si>
  <si>
    <t>Greninja</t>
  </si>
  <si>
    <t>Água\Noturno</t>
  </si>
  <si>
    <t>Grimer</t>
  </si>
  <si>
    <t>Grimer (Alola)</t>
  </si>
  <si>
    <t>Grotle</t>
  </si>
  <si>
    <t>Groudon</t>
  </si>
  <si>
    <t>Groudon (Primitivo)</t>
  </si>
  <si>
    <t>Terra/Fogo</t>
  </si>
  <si>
    <t>Grovyle</t>
  </si>
  <si>
    <t>Growlithe</t>
  </si>
  <si>
    <t>Grubbin</t>
  </si>
  <si>
    <t>Grumpig</t>
  </si>
  <si>
    <t>Gulpin</t>
  </si>
  <si>
    <t>Gumshoos</t>
  </si>
  <si>
    <t>Gurdurr</t>
  </si>
  <si>
    <t>Guzzlord</t>
  </si>
  <si>
    <t>Gyarados</t>
  </si>
  <si>
    <t>Água/Voador</t>
  </si>
  <si>
    <t>Hakamo-o</t>
  </si>
  <si>
    <t>Dragão\Lutador</t>
  </si>
  <si>
    <t>Happiny</t>
  </si>
  <si>
    <t>Hariyama</t>
  </si>
  <si>
    <t>Haunter</t>
  </si>
  <si>
    <t>Hawlucha</t>
  </si>
  <si>
    <t>Lutador\Voador</t>
  </si>
  <si>
    <t>Haxorus</t>
  </si>
  <si>
    <t>Heatmor</t>
  </si>
  <si>
    <t>Heatran</t>
  </si>
  <si>
    <t>Fogo/Metal</t>
  </si>
  <si>
    <t>Heliolisk</t>
  </si>
  <si>
    <t>Elétrico\Normal</t>
  </si>
  <si>
    <t>Helioptile</t>
  </si>
  <si>
    <t>Heracross</t>
  </si>
  <si>
    <t>Inseto/Lutador</t>
  </si>
  <si>
    <t>Herdier</t>
  </si>
  <si>
    <t>Hippopotas</t>
  </si>
  <si>
    <t>Hippowdon</t>
  </si>
  <si>
    <t>Hitmonchan</t>
  </si>
  <si>
    <t>Hitmonlee</t>
  </si>
  <si>
    <t>Hitmontop</t>
  </si>
  <si>
    <t>Honchkrow</t>
  </si>
  <si>
    <t>Noturno/Voador</t>
  </si>
  <si>
    <t>Honedge</t>
  </si>
  <si>
    <t>Ho-Oh</t>
  </si>
  <si>
    <t>Hoopa (Confinado)</t>
  </si>
  <si>
    <t>Psíquico\Fantasma</t>
  </si>
  <si>
    <t>Hoopa (Livre)</t>
  </si>
  <si>
    <t>Psíquico\Noturno</t>
  </si>
  <si>
    <t>Hoothoot</t>
  </si>
  <si>
    <t>Hoppip</t>
  </si>
  <si>
    <t>Grama/Voador</t>
  </si>
  <si>
    <t>Horsea</t>
  </si>
  <si>
    <t>Houndoom</t>
  </si>
  <si>
    <t>Noturno/Fogo</t>
  </si>
  <si>
    <t>Houndour</t>
  </si>
  <si>
    <t>Huntail</t>
  </si>
  <si>
    <t>Hydreigon</t>
  </si>
  <si>
    <t>Hypno</t>
  </si>
  <si>
    <t>Igglybuff</t>
  </si>
  <si>
    <t>Illumise</t>
  </si>
  <si>
    <t>Incineroar</t>
  </si>
  <si>
    <t>Fogo\Noturno</t>
  </si>
  <si>
    <t>Infernape</t>
  </si>
  <si>
    <t>Inkay</t>
  </si>
  <si>
    <t>Noturno\Psíquico</t>
  </si>
  <si>
    <t>Ivysaur</t>
  </si>
  <si>
    <t>Jangmo-o</t>
  </si>
  <si>
    <t>Jellicent</t>
  </si>
  <si>
    <t>Jigglypuff</t>
  </si>
  <si>
    <t>Jirachi</t>
  </si>
  <si>
    <t>Jolteon</t>
  </si>
  <si>
    <t>Joltik</t>
  </si>
  <si>
    <t>Jumpluff</t>
  </si>
  <si>
    <t>Jynx</t>
  </si>
  <si>
    <t>Gelo/Psíquico</t>
  </si>
  <si>
    <t>Kabuto</t>
  </si>
  <si>
    <t>Pedra/Água</t>
  </si>
  <si>
    <t>Kabutops</t>
  </si>
  <si>
    <t>Kadabra</t>
  </si>
  <si>
    <t>Kakuna</t>
  </si>
  <si>
    <t>Kangaskhan</t>
  </si>
  <si>
    <t>Karrablast</t>
  </si>
  <si>
    <t>Kartana</t>
  </si>
  <si>
    <t>Kecleon</t>
  </si>
  <si>
    <t>Keldeo</t>
  </si>
  <si>
    <t>Água\Lutador</t>
  </si>
  <si>
    <t>Kingdra</t>
  </si>
  <si>
    <t>Água/Dragão</t>
  </si>
  <si>
    <t>Kingler</t>
  </si>
  <si>
    <t>Kirlia</t>
  </si>
  <si>
    <t>Klang</t>
  </si>
  <si>
    <t>Metal</t>
  </si>
  <si>
    <t>Klefki</t>
  </si>
  <si>
    <t>Metal\Fada</t>
  </si>
  <si>
    <t>Klink</t>
  </si>
  <si>
    <t>Klinklang</t>
  </si>
  <si>
    <t>Koffing</t>
  </si>
  <si>
    <t>Komala</t>
  </si>
  <si>
    <t>Kommo-o</t>
  </si>
  <si>
    <t>Krabby</t>
  </si>
  <si>
    <t>Kricketot</t>
  </si>
  <si>
    <t>Kricketune</t>
  </si>
  <si>
    <t>Krokorok</t>
  </si>
  <si>
    <t>Terra\Noturno</t>
  </si>
  <si>
    <t>Krookodile</t>
  </si>
  <si>
    <t>Kyogre</t>
  </si>
  <si>
    <t>Kyogre (Primitivo)</t>
  </si>
  <si>
    <t>Kyurem</t>
  </si>
  <si>
    <t>Dragão\Gelo</t>
  </si>
  <si>
    <t>Kyurem (Branco)</t>
  </si>
  <si>
    <t>Kyurem (Preto)</t>
  </si>
  <si>
    <t>Lairon</t>
  </si>
  <si>
    <t>Lampent</t>
  </si>
  <si>
    <t>Landorus (Animal)</t>
  </si>
  <si>
    <t>Terra\Voador</t>
  </si>
  <si>
    <t>Landorus (Encarnado)</t>
  </si>
  <si>
    <t>Lanturn</t>
  </si>
  <si>
    <t>Lapras</t>
  </si>
  <si>
    <t>Larvesta</t>
  </si>
  <si>
    <t>Inseto\Fogo</t>
  </si>
  <si>
    <t>Larvitar</t>
  </si>
  <si>
    <t>Latias</t>
  </si>
  <si>
    <t>Dragão/Psíquico</t>
  </si>
  <si>
    <t>Latios</t>
  </si>
  <si>
    <t>Leafeon</t>
  </si>
  <si>
    <t>Leavanny</t>
  </si>
  <si>
    <t>Inseto\Grama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</si>
  <si>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</si>
  <si>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</si>
  <si>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</si>
  <si>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</si>
  <si>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</si>
  <si>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</si>
  <si>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</si>
  <si>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</si>
  <si>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</si>
  <si>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</si>
  <si>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Fogo\Normal</t>
  </si>
  <si>
    <t>Litten</t>
  </si>
  <si>
    <t>Litwick</t>
  </si>
  <si>
    <t>Lombre</t>
  </si>
  <si>
    <t>Água/Grama</t>
  </si>
  <si>
    <t>Lopunny</t>
  </si>
  <si>
    <t>Lotad</t>
  </si>
  <si>
    <t>Loudred</t>
  </si>
  <si>
    <t>Lucario</t>
  </si>
  <si>
    <t>Lutador/Metal</t>
  </si>
  <si>
    <t>Ludicolo</t>
  </si>
  <si>
    <t>Lugia</t>
  </si>
  <si>
    <t>Psíquico/Voador</t>
  </si>
  <si>
    <t>Lumineon</t>
  </si>
  <si>
    <t>Lunala</t>
  </si>
  <si>
    <t>Lunatone</t>
  </si>
  <si>
    <t>Pedra/Psíquico</t>
  </si>
  <si>
    <t>Lurantis</t>
  </si>
  <si>
    <t>Luvdisc</t>
  </si>
  <si>
    <t>Luxio</t>
  </si>
  <si>
    <t>Luxray</t>
  </si>
  <si>
    <t>Lycanroc (Crepúsculo)</t>
  </si>
  <si>
    <t>Lycanroc (Meia-noite)</t>
  </si>
  <si>
    <t>Lycanroc (Meio-dia)</t>
  </si>
  <si>
    <t>Machamp</t>
  </si>
  <si>
    <t>Machoke</t>
  </si>
  <si>
    <t>Machop</t>
  </si>
  <si>
    <t>Magby</t>
  </si>
  <si>
    <t>Magcargo</t>
  </si>
  <si>
    <t>Fogo/Pedra</t>
  </si>
  <si>
    <t>Magearna</t>
  </si>
  <si>
    <t>Magikarp</t>
  </si>
  <si>
    <t>Magmar</t>
  </si>
  <si>
    <t>Magmortar</t>
  </si>
  <si>
    <t>Magnemite</t>
  </si>
  <si>
    <t>Elétrico/Metal</t>
  </si>
  <si>
    <t>Magneton</t>
  </si>
  <si>
    <t>Magnezone</t>
  </si>
  <si>
    <t>Makuhita</t>
  </si>
  <si>
    <t>Malamar</t>
  </si>
  <si>
    <t>Mamoswine</t>
  </si>
  <si>
    <t>Gelo/Terra</t>
  </si>
  <si>
    <t>Manaphy</t>
  </si>
  <si>
    <t>Mandibuzz</t>
  </si>
  <si>
    <t>Noturno\Voador</t>
  </si>
  <si>
    <t>Manectric</t>
  </si>
  <si>
    <t>Mankey</t>
  </si>
  <si>
    <t>Mantine</t>
  </si>
  <si>
    <t>Mantyke</t>
  </si>
  <si>
    <t>Maractus</t>
  </si>
  <si>
    <t>Mareanie</t>
  </si>
  <si>
    <t>Veneno\Água</t>
  </si>
  <si>
    <t>Mareep</t>
  </si>
  <si>
    <t>Marill</t>
  </si>
  <si>
    <t>Marowak</t>
  </si>
  <si>
    <t>Marowak (Alola)</t>
  </si>
  <si>
    <t>Fogo/Fantasma</t>
  </si>
  <si>
    <t>Marshadow</t>
  </si>
  <si>
    <t>Lutador\Fantasma</t>
  </si>
  <si>
    <t>Marshtomp</t>
  </si>
  <si>
    <t>Masquerain</t>
  </si>
  <si>
    <t>Mawile</t>
  </si>
  <si>
    <t>Metal/Fada</t>
  </si>
  <si>
    <t>Medicham</t>
  </si>
  <si>
    <t>Lutador/Psíquico</t>
  </si>
  <si>
    <t>Meditite</t>
  </si>
  <si>
    <t>Meganium</t>
  </si>
  <si>
    <t>Melmetal</t>
  </si>
  <si>
    <t>Meloetta (Melodia)</t>
  </si>
  <si>
    <t>Normal\Psíquico</t>
  </si>
  <si>
    <t>Meloetta (Pirueta)</t>
  </si>
  <si>
    <t>Meltan</t>
  </si>
  <si>
    <t>Meowstic</t>
  </si>
  <si>
    <t>Meowth</t>
  </si>
  <si>
    <t>Meowth (Alola)</t>
  </si>
  <si>
    <t>Mesprit</t>
  </si>
  <si>
    <t>Metagross</t>
  </si>
  <si>
    <t>Metang</t>
  </si>
  <si>
    <t>Metapod</t>
  </si>
  <si>
    <t>Mew</t>
  </si>
  <si>
    <t>Mewtwo</t>
  </si>
  <si>
    <t>Mienfoo</t>
  </si>
  <si>
    <t>Mienshao</t>
  </si>
  <si>
    <t>Mightyena</t>
  </si>
  <si>
    <t>Milotic</t>
  </si>
  <si>
    <t>Miltank</t>
  </si>
  <si>
    <t>Mime Jr.</t>
  </si>
  <si>
    <t>Mimikyu</t>
  </si>
  <si>
    <t>Fantasma\Fada</t>
  </si>
  <si>
    <t>Minccino</t>
  </si>
  <si>
    <t>Minior (Meteoro)</t>
  </si>
  <si>
    <t>Minior (Núcleo)</t>
  </si>
  <si>
    <t>Minun</t>
  </si>
  <si>
    <t>Misdreavus</t>
  </si>
  <si>
    <t>Mismagius</t>
  </si>
  <si>
    <t>Moltres</t>
  </si>
  <si>
    <t>Monferno</t>
  </si>
  <si>
    <t>Morelull</t>
  </si>
  <si>
    <t>Mothim</t>
  </si>
  <si>
    <t>Mr. Mime</t>
  </si>
  <si>
    <t>Mudbray</t>
  </si>
  <si>
    <t>Mudkip</t>
  </si>
  <si>
    <t>Mudsdale</t>
  </si>
  <si>
    <t>Muk</t>
  </si>
  <si>
    <t>Muk (Alola)</t>
  </si>
  <si>
    <t>Munchlax</t>
  </si>
  <si>
    <t>Munna</t>
  </si>
  <si>
    <t>Murkrow</t>
  </si>
  <si>
    <t>Musharna</t>
  </si>
  <si>
    <t>Naganadel</t>
  </si>
  <si>
    <t>Natu</t>
  </si>
  <si>
    <t>Necrozma</t>
  </si>
  <si>
    <t>Necrozma (Alvorecer)</t>
  </si>
  <si>
    <t>Necrozma (Crepúsculo)</t>
  </si>
  <si>
    <t>Psíquico\Metal</t>
  </si>
  <si>
    <t>Necrozma (Ultra)</t>
  </si>
  <si>
    <t>Psíquico\Dragão</t>
  </si>
  <si>
    <t>Nidoking</t>
  </si>
  <si>
    <t>Veneno/Terra</t>
  </si>
  <si>
    <t>Nidoqueen</t>
  </si>
  <si>
    <t>NidoranF</t>
  </si>
  <si>
    <t>NidoranM</t>
  </si>
  <si>
    <t>Nidorina</t>
  </si>
  <si>
    <t>Nidorino</t>
  </si>
  <si>
    <t>Nihilego</t>
  </si>
  <si>
    <t>Pedra\Veneno</t>
  </si>
  <si>
    <t>Nincada</t>
  </si>
  <si>
    <t>Inseto/Terra</t>
  </si>
  <si>
    <t>Ninetales</t>
  </si>
  <si>
    <t>Ninetales (Alola)</t>
  </si>
  <si>
    <t>Gelo/Fada</t>
  </si>
  <si>
    <t>Ninjask</t>
  </si>
  <si>
    <t>Noctowl</t>
  </si>
  <si>
    <t>Noibat</t>
  </si>
  <si>
    <t>Voador\Dragão</t>
  </si>
  <si>
    <t>Noivern</t>
  </si>
  <si>
    <t>Nosepass</t>
  </si>
  <si>
    <t>Numel</t>
  </si>
  <si>
    <t>Nuzleaf</t>
  </si>
  <si>
    <t>Octillery</t>
  </si>
  <si>
    <t>Oddish</t>
  </si>
  <si>
    <t>Omanyte</t>
  </si>
  <si>
    <t>Omastar</t>
  </si>
  <si>
    <t>Onix</t>
  </si>
  <si>
    <t>Oranguru</t>
  </si>
  <si>
    <t>Oricorio (Baile)</t>
  </si>
  <si>
    <t>Oricorio (Pa'hu)</t>
  </si>
  <si>
    <t>Oricorio (Pom-Pom)</t>
  </si>
  <si>
    <t>Elétrico/Voador</t>
  </si>
  <si>
    <t>Oricorio (Sensu)</t>
  </si>
  <si>
    <t>Oshawott</t>
  </si>
  <si>
    <t>Pachirisu</t>
  </si>
  <si>
    <t>Palkia</t>
  </si>
  <si>
    <t>Palossand</t>
  </si>
  <si>
    <t>Fantasma\Terra</t>
  </si>
  <si>
    <t>Palpitoad</t>
  </si>
  <si>
    <t>Água\Terra</t>
  </si>
  <si>
    <t>Pancham</t>
  </si>
  <si>
    <t>Pangoro</t>
  </si>
  <si>
    <t>Lutador\Noturno</t>
  </si>
  <si>
    <t>Panpour</t>
  </si>
  <si>
    <t>Pansage</t>
  </si>
  <si>
    <t>Pansear</t>
  </si>
  <si>
    <t>Paras</t>
  </si>
  <si>
    <t>Inseto/Grama</t>
  </si>
  <si>
    <t>Parasect</t>
  </si>
  <si>
    <t>Passimian</t>
  </si>
  <si>
    <t>Patrat</t>
  </si>
  <si>
    <t>Pawniard</t>
  </si>
  <si>
    <t>Pelipper</t>
  </si>
  <si>
    <t>Persian</t>
  </si>
  <si>
    <t>Persian (Alola)</t>
  </si>
  <si>
    <t>Petilil</t>
  </si>
  <si>
    <t>Phanpy</t>
  </si>
  <si>
    <t>Phantump</t>
  </si>
  <si>
    <t>Pheromosa</t>
  </si>
  <si>
    <t>Phione</t>
  </si>
  <si>
    <t>Pichu</t>
  </si>
  <si>
    <t>Pidgeot</t>
  </si>
  <si>
    <t>Pidgeotto</t>
  </si>
  <si>
    <t>Pidgey</t>
  </si>
  <si>
    <t>Pidove</t>
  </si>
  <si>
    <t>Pignite</t>
  </si>
  <si>
    <t>Pikachu</t>
  </si>
  <si>
    <t>Pikipek</t>
  </si>
  <si>
    <t>Piloswine</t>
  </si>
  <si>
    <t>Pineco</t>
  </si>
  <si>
    <t>Pinsir</t>
  </si>
  <si>
    <t>Piplup</t>
  </si>
  <si>
    <t>Plusle</t>
  </si>
  <si>
    <t>Poipole</t>
  </si>
  <si>
    <t>Politoed</t>
  </si>
  <si>
    <t>Poliwag</t>
  </si>
  <si>
    <t>Poliwhirl</t>
  </si>
  <si>
    <t>Poliwrath</t>
  </si>
  <si>
    <t>Água/Lutador</t>
  </si>
  <si>
    <t>Ponyta</t>
  </si>
  <si>
    <t>Poochyena</t>
  </si>
  <si>
    <t>Popplio</t>
  </si>
  <si>
    <t>Porygon</t>
  </si>
  <si>
    <t>Porygon2</t>
  </si>
  <si>
    <t>Porygon-Z</t>
  </si>
  <si>
    <t>Primarina</t>
  </si>
  <si>
    <t>Água\Fada</t>
  </si>
  <si>
    <t>Primeape</t>
  </si>
  <si>
    <t>Prinplup</t>
  </si>
  <si>
    <t>Probopass</t>
  </si>
  <si>
    <t>Psyduck</t>
  </si>
  <si>
    <t>Pumpkaboo (Gigante)</t>
  </si>
  <si>
    <t>Pumpkaboo (Grande)</t>
  </si>
  <si>
    <t>Pumpkaboo (Médio)</t>
  </si>
  <si>
    <t>Pumpkaboo (Pequeno)</t>
  </si>
  <si>
    <t>Pupitar</t>
  </si>
  <si>
    <t>Purrloin</t>
  </si>
  <si>
    <t>Purugly</t>
  </si>
  <si>
    <t>Pyroar</t>
  </si>
  <si>
    <t>Pyukumuku</t>
  </si>
  <si>
    <t>Quagsire</t>
  </si>
  <si>
    <t>Quilava</t>
  </si>
  <si>
    <t>Quilladin</t>
  </si>
  <si>
    <t>Qwilfish</t>
  </si>
  <si>
    <t>Água/Veneno</t>
  </si>
  <si>
    <t>Raichu</t>
  </si>
  <si>
    <t>Raichu (Alola)</t>
  </si>
  <si>
    <t>Elétrico/Psíquico</t>
  </si>
  <si>
    <t>Raikou</t>
  </si>
  <si>
    <t>Ralts</t>
  </si>
  <si>
    <t>Rampardos</t>
  </si>
  <si>
    <t>Rapidash</t>
  </si>
  <si>
    <t>Raticate</t>
  </si>
  <si>
    <t>Raticate (Alola)</t>
  </si>
  <si>
    <t>Noturno/Normal</t>
  </si>
  <si>
    <t>Rattata</t>
  </si>
  <si>
    <t>Rattata (Alola)</t>
  </si>
  <si>
    <t>Rayquaza</t>
  </si>
  <si>
    <t>Regice</t>
  </si>
  <si>
    <t>Regigigas</t>
  </si>
  <si>
    <t>Regirock</t>
  </si>
  <si>
    <t>Registeel</t>
  </si>
  <si>
    <t>Relicanth</t>
  </si>
  <si>
    <t>Remoraid</t>
  </si>
  <si>
    <t>Reshiram</t>
  </si>
  <si>
    <t>Dragão\Fogo</t>
  </si>
  <si>
    <t>Reuniclus</t>
  </si>
  <si>
    <t>Rhydon</t>
  </si>
  <si>
    <t>Terra/Pedra</t>
  </si>
  <si>
    <t>Rhyhorn</t>
  </si>
  <si>
    <t>Rhyperior</t>
  </si>
  <si>
    <t>Ribombee</t>
  </si>
  <si>
    <t>Riolu</t>
  </si>
  <si>
    <t>Rockruff</t>
  </si>
  <si>
    <t>Roggenrola</t>
  </si>
  <si>
    <t>Roselia</t>
  </si>
  <si>
    <t>Roserade</t>
  </si>
  <si>
    <t>Rotom</t>
  </si>
  <si>
    <t>Elétrico/Fantasma</t>
  </si>
  <si>
    <t>Rotom (Aparador)</t>
  </si>
  <si>
    <t>Grama/Fantasma</t>
  </si>
  <si>
    <t>Rotom (Geladeira)</t>
  </si>
  <si>
    <t>Rotom (Máquina de Lavar)</t>
  </si>
  <si>
    <t>Água/Fantasma</t>
  </si>
  <si>
    <t>Rotom (Microondas)</t>
  </si>
  <si>
    <t>Rotom (Ventilador)</t>
  </si>
  <si>
    <t>Voador/Fantasma</t>
  </si>
  <si>
    <t>Rowlet</t>
  </si>
  <si>
    <t>Rufflet</t>
  </si>
  <si>
    <t>Sableye</t>
  </si>
  <si>
    <t>Noturno/Fantasma</t>
  </si>
  <si>
    <t>Salamence</t>
  </si>
  <si>
    <t>Salandit</t>
  </si>
  <si>
    <t>Veneno\Fogo</t>
  </si>
  <si>
    <t>Salazzle</t>
  </si>
  <si>
    <t>Samurott</t>
  </si>
  <si>
    <t>Sandile</t>
  </si>
  <si>
    <t>Sandshrew</t>
  </si>
  <si>
    <t>Sandshrew (Alola)</t>
  </si>
  <si>
    <t>Gelo/Metal</t>
  </si>
  <si>
    <t>Sandslash</t>
  </si>
  <si>
    <t>Sandslash (Alola)</t>
  </si>
  <si>
    <t>Sandygast</t>
  </si>
  <si>
    <t>Sawk</t>
  </si>
  <si>
    <t>Sawsbuck</t>
  </si>
  <si>
    <t>Scatterbug</t>
  </si>
  <si>
    <t>Sceptile</t>
  </si>
  <si>
    <t>Scizor</t>
  </si>
  <si>
    <t>Scolipede</t>
  </si>
  <si>
    <t>Inseto\Veneno</t>
  </si>
  <si>
    <t>Scrafty</t>
  </si>
  <si>
    <t>Noturno\Lutador</t>
  </si>
  <si>
    <t>Scraggy</t>
  </si>
  <si>
    <t>Scyther</t>
  </si>
  <si>
    <t>Seadra</t>
  </si>
  <si>
    <t>Seaking</t>
  </si>
  <si>
    <t>Sealeo</t>
  </si>
  <si>
    <t>Gelo/Água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</si>
  <si>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</si>
  <si>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</si>
  <si>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</si>
  <si>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</si>
  <si>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</si>
  <si>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</si>
  <si>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</si>
  <si>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</si>
  <si>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Sharpedo</t>
  </si>
  <si>
    <t>Shaymin (Céu)</t>
  </si>
  <si>
    <t>Shaymin (Terreno)</t>
  </si>
  <si>
    <t>Shedinja</t>
  </si>
  <si>
    <t>Inseto/Fantasma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</si>
  <si>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</si>
  <si>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</si>
  <si>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</si>
  <si>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</si>
  <si>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</si>
  <si>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</si>
  <si>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</si>
  <si>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</si>
  <si>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Shroomish</t>
  </si>
  <si>
    <t>Shuckle</t>
  </si>
  <si>
    <t>Inseto/Pedra</t>
  </si>
  <si>
    <t>Shuppet</t>
  </si>
  <si>
    <t>Sigilyph</t>
  </si>
  <si>
    <t>Psíquico\Voador</t>
  </si>
  <si>
    <t>Silcoon</t>
  </si>
  <si>
    <t>Silvally</t>
  </si>
  <si>
    <t>Simipour</t>
  </si>
  <si>
    <t>Simisage</t>
  </si>
  <si>
    <t>Simisear</t>
  </si>
  <si>
    <t>Skarmory</t>
  </si>
  <si>
    <t>Metal/Voador</t>
  </si>
  <si>
    <t>Skiddo</t>
  </si>
  <si>
    <t>Skiploom</t>
  </si>
  <si>
    <t>Skitty</t>
  </si>
  <si>
    <t>Skorupi</t>
  </si>
  <si>
    <t>Veneno/Inseto</t>
  </si>
  <si>
    <t>Skrelp</t>
  </si>
  <si>
    <t>Skuntank</t>
  </si>
  <si>
    <t>Slaking</t>
  </si>
  <si>
    <t>Slakoth</t>
  </si>
  <si>
    <t>Sliggoo</t>
  </si>
  <si>
    <t>Slowbro</t>
  </si>
  <si>
    <t>Água/Psíquico</t>
  </si>
  <si>
    <t>Slowking</t>
  </si>
  <si>
    <t>Slowpoke</t>
  </si>
  <si>
    <t>Slugma</t>
  </si>
  <si>
    <t>Slurpuff</t>
  </si>
  <si>
    <t>Smeargle</t>
  </si>
  <si>
    <t>Smoochum</t>
  </si>
  <si>
    <t>Sneasel</t>
  </si>
  <si>
    <t>Noturno/Gelo</t>
  </si>
  <si>
    <t>Snivy</t>
  </si>
  <si>
    <t>Snorlax</t>
  </si>
  <si>
    <t>Snorunt</t>
  </si>
  <si>
    <t>Snover</t>
  </si>
  <si>
    <t>Snubbull</t>
  </si>
  <si>
    <t>Solgaleo</t>
  </si>
  <si>
    <t>Solosis</t>
  </si>
  <si>
    <t>Solrock</t>
  </si>
  <si>
    <t>Spearow</t>
  </si>
  <si>
    <t>Spewpa</t>
  </si>
  <si>
    <t>Spheal</t>
  </si>
  <si>
    <t>Spinarak</t>
  </si>
  <si>
    <t>Spinda</t>
  </si>
  <si>
    <t>Spiritomb</t>
  </si>
  <si>
    <t>Fantasma/Noturno</t>
  </si>
  <si>
    <t>Spoink</t>
  </si>
  <si>
    <t>Spritzee</t>
  </si>
  <si>
    <t>Squirtle</t>
  </si>
  <si>
    <t>Stakataka</t>
  </si>
  <si>
    <t>Pedra\Metal</t>
  </si>
  <si>
    <t>Stantler</t>
  </si>
  <si>
    <t>Staraptor</t>
  </si>
  <si>
    <t>Staravia</t>
  </si>
  <si>
    <t>Starly</t>
  </si>
  <si>
    <t>Starmie</t>
  </si>
  <si>
    <t>Staryu</t>
  </si>
  <si>
    <t>Steelix</t>
  </si>
  <si>
    <t>Metal/Terra</t>
  </si>
  <si>
    <t>Steenee</t>
  </si>
  <si>
    <t>Stoutland</t>
  </si>
  <si>
    <t>Stufful</t>
  </si>
  <si>
    <t>Stunfisk</t>
  </si>
  <si>
    <t>Terra\Elétrico</t>
  </si>
  <si>
    <t>Stunky</t>
  </si>
  <si>
    <t>Sudowoodo</t>
  </si>
  <si>
    <t>Suicune</t>
  </si>
  <si>
    <t>Sunflora</t>
  </si>
  <si>
    <t>Sunkern</t>
  </si>
  <si>
    <t>Surskit</t>
  </si>
  <si>
    <t>Inseto/Água</t>
  </si>
  <si>
    <t>Swablu</t>
  </si>
  <si>
    <t>Swadloon</t>
  </si>
  <si>
    <t>Swalot</t>
  </si>
  <si>
    <t>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</si>
  <si>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</si>
  <si>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</si>
  <si>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</si>
  <si>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</si>
  <si>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</si>
  <si>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</si>
  <si>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</si>
  <si>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</si>
  <si>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</si>
  <si>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</si>
  <si>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Tapu Bulu</t>
  </si>
  <si>
    <t>Tapu Fini</t>
  </si>
  <si>
    <t>Tapu Koko</t>
  </si>
  <si>
    <t>Tapu Lele</t>
  </si>
  <si>
    <t>Psíquico\Fada</t>
  </si>
  <si>
    <t>Tauros</t>
  </si>
  <si>
    <t>Teddiursa</t>
  </si>
  <si>
    <t>Tentacool</t>
  </si>
  <si>
    <t>Tentacruel</t>
  </si>
  <si>
    <t>Tepig</t>
  </si>
  <si>
    <t>Terrakion</t>
  </si>
  <si>
    <t>Pedra\Lutador</t>
  </si>
  <si>
    <t>Throh</t>
  </si>
  <si>
    <t>Thundurus (Animal)</t>
  </si>
  <si>
    <t>Thundurus (Encarnado)</t>
  </si>
  <si>
    <t>Timburr</t>
  </si>
  <si>
    <t>Tirtouga</t>
  </si>
  <si>
    <t>Togedemaru</t>
  </si>
  <si>
    <t>Elétrico\Metal</t>
  </si>
  <si>
    <t>Togekiss</t>
  </si>
  <si>
    <t>Fada/Voador</t>
  </si>
  <si>
    <t>Togepi</t>
  </si>
  <si>
    <t>Togetic</t>
  </si>
  <si>
    <t>Torchic</t>
  </si>
  <si>
    <t>Torkoal</t>
  </si>
  <si>
    <t>Tornadus (Animal)</t>
  </si>
  <si>
    <t>Voador</t>
  </si>
  <si>
    <t>Tornadus (Encarnado)</t>
  </si>
  <si>
    <t>Torracat</t>
  </si>
  <si>
    <t>Torterra</t>
  </si>
  <si>
    <t>Grama/Terra</t>
  </si>
  <si>
    <t>Totodile</t>
  </si>
  <si>
    <t>Toucannon</t>
  </si>
  <si>
    <t>Toxapex</t>
  </si>
  <si>
    <t>Toxicroak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</si>
  <si>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</si>
  <si>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</si>
  <si>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</si>
  <si>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</si>
  <si>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</si>
  <si>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</si>
  <si>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</si>
  <si>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</si>
  <si>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</si>
  <si>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Fogo\Dragão</t>
  </si>
  <si>
    <t>Turtwig</t>
  </si>
  <si>
    <t>Tympole</t>
  </si>
  <si>
    <t>Tynamo</t>
  </si>
  <si>
    <t>Type: Null</t>
  </si>
  <si>
    <t>Typhlosion</t>
  </si>
  <si>
    <t>Tyranitar</t>
  </si>
  <si>
    <t>Pedra/Noturno</t>
  </si>
  <si>
    <t>Tyrantrum</t>
  </si>
  <si>
    <t>Pedra\Dragão</t>
  </si>
  <si>
    <t>Tyrogue</t>
  </si>
  <si>
    <t>Tyrunt</t>
  </si>
  <si>
    <t>Umbreon</t>
  </si>
  <si>
    <t>Unfezant</t>
  </si>
  <si>
    <t>Unown</t>
  </si>
  <si>
    <t>Ursaring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</si>
  <si>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</si>
  <si>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</si>
  <si>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</si>
  <si>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</si>
  <si>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</si>
  <si>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</si>
  <si>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</si>
  <si>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</si>
  <si>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</si>
  <si>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Vespiquen</t>
  </si>
  <si>
    <t>Vibrava</t>
  </si>
  <si>
    <t>Victini</t>
  </si>
  <si>
    <t>Psíquico\Fogo</t>
  </si>
  <si>
    <t>Victreebel</t>
  </si>
  <si>
    <t>Vigoroth</t>
  </si>
  <si>
    <t>Vikavolt</t>
  </si>
  <si>
    <t>Vileplume</t>
  </si>
  <si>
    <t>Virizion</t>
  </si>
  <si>
    <t>Vivillon</t>
  </si>
  <si>
    <t>Inseto\Voador</t>
  </si>
  <si>
    <t>Volbeat</t>
  </si>
  <si>
    <t>Volcanion</t>
  </si>
  <si>
    <t>Fogo\Água</t>
  </si>
  <si>
    <t>Volcarona</t>
  </si>
  <si>
    <t>Voltorb</t>
  </si>
  <si>
    <t>Vullaby</t>
  </si>
  <si>
    <t>Vulpix</t>
  </si>
  <si>
    <t>Vulpix (Alola)</t>
  </si>
  <si>
    <t>Wailmer</t>
  </si>
  <si>
    <t>Wailord</t>
  </si>
  <si>
    <t>Walrein</t>
  </si>
  <si>
    <t>Wartortle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</si>
  <si>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</si>
  <si>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</si>
  <si>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</si>
  <si>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</si>
  <si>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</si>
  <si>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</si>
  <si>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</si>
  <si>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</si>
  <si>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</si>
  <si>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Wigglytuff</t>
  </si>
  <si>
    <t>Wimpod</t>
  </si>
  <si>
    <t>Wingull</t>
  </si>
  <si>
    <t>Wishiwashi (Cardume)</t>
  </si>
  <si>
    <t>Wobbuffet</t>
  </si>
  <si>
    <t>Woobat</t>
  </si>
  <si>
    <t>Wooper</t>
  </si>
  <si>
    <t>Wormadam (Arenoso)</t>
  </si>
  <si>
    <t>Wormadam (Entulho)</t>
  </si>
  <si>
    <t>Wormadam (Planta)</t>
  </si>
  <si>
    <t>Wurmple</t>
  </si>
  <si>
    <t>Wynaut</t>
  </si>
  <si>
    <t>Xatu</t>
  </si>
  <si>
    <t>Xerneas</t>
  </si>
  <si>
    <t>Xurkitree</t>
  </si>
  <si>
    <t>Yamask</t>
  </si>
  <si>
    <t>Yanma</t>
  </si>
  <si>
    <t>Yanmega</t>
  </si>
  <si>
    <t>Yungoos</t>
  </si>
  <si>
    <t>Yveltal</t>
  </si>
  <si>
    <t>Zangoose</t>
  </si>
  <si>
    <t>Zapdos</t>
  </si>
  <si>
    <t>Zebstrika</t>
  </si>
  <si>
    <t>Zekrom</t>
  </si>
  <si>
    <t>Zeraora</t>
  </si>
  <si>
    <t>Zigzagoon</t>
  </si>
  <si>
    <t>Zoroark</t>
  </si>
  <si>
    <t>Zorua</t>
  </si>
  <si>
    <t>Zubat</t>
  </si>
  <si>
    <t>Zweilous</t>
  </si>
  <si>
    <t>Zygarde (10%)</t>
  </si>
  <si>
    <t>Zygarde (100%)</t>
  </si>
  <si>
    <t>Zygarde (50%)</t>
  </si>
  <si>
    <t>ESTILOS DE COMBATE</t>
  </si>
  <si>
    <t>PONTOS DE VIDA</t>
  </si>
  <si>
    <t>ATRIBUTOS</t>
  </si>
  <si>
    <t>ITENS</t>
  </si>
  <si>
    <t>Mínimo</t>
  </si>
  <si>
    <t>Máximo</t>
  </si>
  <si>
    <t>Par</t>
  </si>
  <si>
    <t>Ímpar</t>
  </si>
  <si>
    <t>Agressivo</t>
  </si>
  <si>
    <t>Amaldiçoado</t>
  </si>
  <si>
    <t>Alcachofra</t>
  </si>
  <si>
    <t>Resistente</t>
  </si>
  <si>
    <t>Confuso</t>
  </si>
  <si>
    <t>Ameixa</t>
  </si>
  <si>
    <t>Tático</t>
  </si>
  <si>
    <t>Congelado</t>
  </si>
  <si>
    <t>Araçá</t>
  </si>
  <si>
    <t>Vigoroso</t>
  </si>
  <si>
    <t>Dormindo</t>
  </si>
  <si>
    <t>Babaco</t>
  </si>
  <si>
    <t>Envenenado</t>
  </si>
  <si>
    <t>Biribá</t>
  </si>
  <si>
    <t>CLASSES</t>
  </si>
  <si>
    <t>Muito Envenenado</t>
  </si>
  <si>
    <t>Cacau</t>
  </si>
  <si>
    <t>Paralisado</t>
  </si>
  <si>
    <t>Caju</t>
  </si>
  <si>
    <t>Treinador</t>
  </si>
  <si>
    <t>Preso</t>
  </si>
  <si>
    <t>Castanha</t>
  </si>
  <si>
    <t>Criador</t>
  </si>
  <si>
    <t>Queimado</t>
  </si>
  <si>
    <t>Cebola</t>
  </si>
  <si>
    <t>Colecionador</t>
  </si>
  <si>
    <t>Recuando</t>
  </si>
  <si>
    <t>Cereja</t>
  </si>
  <si>
    <t>Rastreador</t>
  </si>
  <si>
    <t>Repetindo</t>
  </si>
  <si>
    <t>Cherimóia</t>
  </si>
  <si>
    <t>Pesquisador</t>
  </si>
  <si>
    <t>CAPTURA</t>
  </si>
  <si>
    <t>Damasco</t>
  </si>
  <si>
    <t>Rocket</t>
  </si>
  <si>
    <t>Fisális</t>
  </si>
  <si>
    <t>Fruta Amarga</t>
  </si>
  <si>
    <t>GÊNEROS</t>
  </si>
  <si>
    <t>Bola Prêmio</t>
  </si>
  <si>
    <t>Fruta Dourada</t>
  </si>
  <si>
    <t>Grande Bola</t>
  </si>
  <si>
    <t>Fruta Gelada</t>
  </si>
  <si>
    <t>Fêmea</t>
  </si>
  <si>
    <t>Ultra Bola</t>
  </si>
  <si>
    <t>Fruta Milagrosa</t>
  </si>
  <si>
    <t>Hibisco</t>
  </si>
  <si>
    <t>RESPOSTAS</t>
  </si>
  <si>
    <t>Joio</t>
  </si>
  <si>
    <t>Langsat</t>
  </si>
  <si>
    <t>Laranja</t>
  </si>
  <si>
    <t>Lichia</t>
  </si>
  <si>
    <t>ADVERSÁRIOS</t>
  </si>
  <si>
    <t>ESTADOS</t>
  </si>
  <si>
    <t>Limão</t>
  </si>
  <si>
    <t>Pokémon Selvagem</t>
  </si>
  <si>
    <t>Maçã Rosa</t>
  </si>
  <si>
    <t>Maçã Vermelha</t>
  </si>
  <si>
    <t>Líder de Ginásio</t>
  </si>
  <si>
    <t>Mamão Papaia</t>
  </si>
  <si>
    <t>Maracujá</t>
  </si>
  <si>
    <t>Pêra (asiática)</t>
  </si>
  <si>
    <t>Pitaia</t>
  </si>
  <si>
    <t>Pitanga</t>
  </si>
  <si>
    <t>Pitomba</t>
  </si>
  <si>
    <t>Rabanete</t>
  </si>
  <si>
    <t>Salacca</t>
  </si>
  <si>
    <t>Tamarindo</t>
  </si>
  <si>
    <t>Astonish</t>
  </si>
  <si>
    <t>Físico</t>
  </si>
  <si>
    <t>Causa dano e tem 30% de chance de causar condição Recuando.</t>
  </si>
  <si>
    <t>Absorb</t>
  </si>
  <si>
    <t>Especial</t>
  </si>
  <si>
    <t>Causa dano e recupera 50% do PV diminuido do adversário.</t>
  </si>
  <si>
    <t>Acid</t>
  </si>
  <si>
    <t>Gastro Acid</t>
  </si>
  <si>
    <t>Estado</t>
  </si>
  <si>
    <t>Inutiliza as habilidades do pokémon adversário (não aplicável para habilidades específicas dos pokémon)</t>
  </si>
  <si>
    <t>Acrobatics</t>
  </si>
  <si>
    <t>Causa dano e se não estiver carregando um item o dano é dobrado.</t>
  </si>
  <si>
    <t>Acupressure</t>
  </si>
  <si>
    <t>Crush Grip</t>
  </si>
  <si>
    <t>Agility</t>
  </si>
  <si>
    <t>Muddy Water</t>
  </si>
  <si>
    <t>Causa dano e tem 30% de chance de diminuir a Precisão de todos os golpes do adversário em 10% (diminuição máxima de 60%).</t>
  </si>
  <si>
    <t>Bide</t>
  </si>
  <si>
    <t>Causa o dobro do dano recebido durante dois turnos, no final do segundo turno (nos turnos que aguarda, não pode atacar, nem rolar os dados para se defender).</t>
  </si>
  <si>
    <t>Screech</t>
  </si>
  <si>
    <t>Diminui a Defesa do adversário em 20% do total (diminuição máxima de 60%).</t>
  </si>
  <si>
    <t>Twineedle</t>
  </si>
  <si>
    <t>Causa dano duas vezes e tem 20% de chance de causar Envenenado.</t>
  </si>
  <si>
    <t>Clangorous Soul</t>
  </si>
  <si>
    <t>Aumenta todos os atributos em 20%, mas perde 20% do HP total (aumento máximo de 60% em cada).</t>
  </si>
  <si>
    <t>Amnesia</t>
  </si>
  <si>
    <t>Aqua ring</t>
  </si>
  <si>
    <t>Recupera 10% do PV total todos os turnos.</t>
  </si>
  <si>
    <t>Flying Press</t>
  </si>
  <si>
    <t>Causa dano.</t>
  </si>
  <si>
    <t>Fairy Lock</t>
  </si>
  <si>
    <t>Impede que o adversário fuja no próximo turno.</t>
  </si>
  <si>
    <t>Imprision</t>
  </si>
  <si>
    <t>O adversário não pode usar os golpes que o pokémon atual tem.</t>
  </si>
  <si>
    <t>Aqua Tail</t>
  </si>
  <si>
    <t>Aqua Jet</t>
  </si>
  <si>
    <t>Causa dano, atacando primeiro que o adversário ao ignorar a Velocidade dele.</t>
  </si>
  <si>
    <t>Sparkling Aria</t>
  </si>
  <si>
    <t>Causa dano e se o adversário estiver com a condição Queimado, remove-o.</t>
  </si>
  <si>
    <t>Shell Trap</t>
  </si>
  <si>
    <t>Acontece primeiro que o golpe do adversário ao ignorar a Velocidade dele, criando uma armadilha: quando o adversário atacar com um Golpe físico, esse golpe acontecerá na sequência (o usuário não perde o turno quando esse golpe ocorre após o turno do uso).</t>
  </si>
  <si>
    <t>Acid Armor</t>
  </si>
  <si>
    <t>Aumenta a Defesa em 20% do total (aumento máximo de 60%).</t>
  </si>
  <si>
    <t>Sweet Scent</t>
  </si>
  <si>
    <t>Diminui a Velocidade do adversário em 20% do total (diminuição máxima de 60%).</t>
  </si>
  <si>
    <t>Aromatherapy</t>
  </si>
  <si>
    <t>Cura qualquer condição.</t>
  </si>
  <si>
    <t>Scratch</t>
  </si>
  <si>
    <t>Snatch</t>
  </si>
  <si>
    <t>Se o adversário usar algum golpe de mudança de Status ou cura, esse usa também.</t>
  </si>
  <si>
    <t>Fling</t>
  </si>
  <si>
    <t>Dano combase no item do alvo</t>
  </si>
  <si>
    <t>Seismic Toss</t>
  </si>
  <si>
    <t>Causa dano igual ao Nível atual.</t>
  </si>
  <si>
    <t>Vital Throw</t>
  </si>
  <si>
    <t>Causa dano ignorando qualquer mudança em sua Precisão, porém sempre atacará depois que o adversário e falhará se o adversário estiver invunerável.</t>
  </si>
  <si>
    <t>Swagger</t>
  </si>
  <si>
    <t>Belch</t>
  </si>
  <si>
    <t>Causa dano apenas se tiver usado alguma fruta no turno anterior.</t>
  </si>
  <si>
    <t>Aerial Ace</t>
  </si>
  <si>
    <t>Steel Wing</t>
  </si>
  <si>
    <t>Oblivion Wing</t>
  </si>
  <si>
    <t>Causa dano e recupera 75% do PV diminuido do adversário.</t>
  </si>
  <si>
    <t>Dragon Ascent</t>
  </si>
  <si>
    <t>Grass Whistle</t>
  </si>
  <si>
    <t>Causa a condição Dormindo.</t>
  </si>
  <si>
    <t>Sand Attack</t>
  </si>
  <si>
    <t>Diminui a Precisão de todos os golpes do adversário em 10% (diminuição máxima de 60%).</t>
  </si>
  <si>
    <t>Wing Attack</t>
  </si>
  <si>
    <t>Flame Charge</t>
  </si>
  <si>
    <t>Causa dano e aumenta a Velocidade em 10% (aumento máximo de 60%).</t>
  </si>
  <si>
    <t>Horn Attack</t>
  </si>
  <si>
    <t>Fury Attack</t>
  </si>
  <si>
    <t>Feint Attack</t>
  </si>
  <si>
    <t>Causa dano ignorando qualquer mudança em sua Precisão.</t>
  </si>
  <si>
    <t>Sky Attack</t>
  </si>
  <si>
    <t>Carrega no primeiro turno, no segundo turno causa dano e tem 30% de chance de causar condição Recuando.</t>
  </si>
  <si>
    <t>Mirror Move</t>
  </si>
  <si>
    <t>Ataca com o último golpe utilizado pelo adversário.</t>
  </si>
  <si>
    <t>Quick Attack</t>
  </si>
  <si>
    <t>Wild Charge</t>
  </si>
  <si>
    <t>Causa dano e recebe 1/4 do dano causado.</t>
  </si>
  <si>
    <t>Sunsteel Strike</t>
  </si>
  <si>
    <t>Tri Attakc</t>
  </si>
  <si>
    <t>Causa dano, tem 10% de chance de causar condição Paralisado, tem 10% de chance de causar condição Queimado e 10% de chance de causar condição Congelado.</t>
  </si>
  <si>
    <t>Swift</t>
  </si>
  <si>
    <t>Attract</t>
  </si>
  <si>
    <t>Faz com que o adversário - se for de gênero oposto - tenha 50% de chance de perder o turno por estar apaixonado.</t>
  </si>
  <si>
    <t>Power Trip</t>
  </si>
  <si>
    <t>Aura Sphere</t>
  </si>
  <si>
    <t>Magnetic Flux</t>
  </si>
  <si>
    <t>(+10%)DEF e DES de aliados com a habilidade Plus ou Minus</t>
  </si>
  <si>
    <t>Self-Destruct</t>
  </si>
  <si>
    <t>Causa dano, porém faz o usuário desmaiar.</t>
  </si>
  <si>
    <t>Autotomize</t>
  </si>
  <si>
    <t>Assist</t>
  </si>
  <si>
    <t>Usa um golpe aleatório de um aliado</t>
  </si>
  <si>
    <t>Avalanche</t>
  </si>
  <si>
    <t>Brutal Swing</t>
  </si>
  <si>
    <t>Synchronoise</t>
  </si>
  <si>
    <t>Efeito do golpe indisponível ainda.</t>
  </si>
  <si>
    <t>Head Smash</t>
  </si>
  <si>
    <t>Causa dano e recebe 50% do dano causado.</t>
  </si>
  <si>
    <t>Clanging Scales</t>
  </si>
  <si>
    <t>Lovely Kiss</t>
  </si>
  <si>
    <t>Sweet Kiss</t>
  </si>
  <si>
    <t>Causa a condição Confuso.</t>
  </si>
  <si>
    <t>Draining Kiss</t>
  </si>
  <si>
    <t>Peck</t>
  </si>
  <si>
    <t>Drill Peck</t>
  </si>
  <si>
    <t>Beak Blast</t>
  </si>
  <si>
    <t>Leva dois turnos para ser executado, porém se causar dano deixará o adversário Burn.</t>
  </si>
  <si>
    <t>Stomping Tantrum</t>
  </si>
  <si>
    <t>Encore</t>
  </si>
  <si>
    <t>Faz o adversário usar o último ataque por 3 turnos.</t>
  </si>
  <si>
    <t>Flare Blitz</t>
  </si>
  <si>
    <t>Causa dano e tem 10% de chance de causar condição Queimado, porém recebe 1/3 do dano causado.</t>
  </si>
  <si>
    <t>Block</t>
  </si>
  <si>
    <t>Causa a condição Preso.</t>
  </si>
  <si>
    <t>Yawn</t>
  </si>
  <si>
    <t>Causa a condição Dormindo no final do próximo turno.</t>
  </si>
  <si>
    <t>Energy Ball</t>
  </si>
  <si>
    <t>Mist Ball</t>
  </si>
  <si>
    <t>Pollen Puff</t>
  </si>
  <si>
    <t>Electro Ball</t>
  </si>
  <si>
    <t>Shadow Ball</t>
  </si>
  <si>
    <t>Bubble</t>
  </si>
  <si>
    <t>Mud Bomb</t>
  </si>
  <si>
    <t>Sludge Bomb</t>
  </si>
  <si>
    <t>Causa dano e tem 30% de chance de causar condição Envenenado.</t>
  </si>
  <si>
    <t>Seed Bomb</t>
  </si>
  <si>
    <t>Magnet Bomb</t>
  </si>
  <si>
    <t>Splash</t>
  </si>
  <si>
    <t>Não causa dano.</t>
  </si>
  <si>
    <t>Bote</t>
  </si>
  <si>
    <t>Causa dano e 10% de chances de -10% ATA do alvo</t>
  </si>
  <si>
    <t>Needle Arm</t>
  </si>
  <si>
    <t>Shell Side Arm</t>
  </si>
  <si>
    <t>Causa dano e tem 20% de chance de causar condição Envenenado.</t>
  </si>
  <si>
    <t>Hammer Arm</t>
  </si>
  <si>
    <t>Ember</t>
  </si>
  <si>
    <t>Causa dano e tem 10% de chance de causar condição Queimado.</t>
  </si>
  <si>
    <t>Feezing Glare</t>
  </si>
  <si>
    <t>Causa dano e tem 10% de chance de causar condição Congelado.</t>
  </si>
  <si>
    <t>Hyperspace Hole</t>
  </si>
  <si>
    <t>Causa dano mesmo se o adversário estiver sob Proteção.</t>
  </si>
  <si>
    <t>Iron Head</t>
  </si>
  <si>
    <t>Headbutt</t>
  </si>
  <si>
    <t>Zen Headbutt</t>
  </si>
  <si>
    <t>Causa dano e tem 20% de chance de causar condição Recuando.</t>
  </si>
  <si>
    <t>Ice Shard</t>
  </si>
  <si>
    <t>Baneful Bunker</t>
  </si>
  <si>
    <t>Um protect, mas se houver contato físico, o atacante fica Envenenado</t>
  </si>
  <si>
    <t>Mud Sport</t>
  </si>
  <si>
    <t>Reduz 50% do dano causado por golpes do tipo Elétrico.</t>
  </si>
  <si>
    <t>Camouflage</t>
  </si>
  <si>
    <t>Sing</t>
  </si>
  <si>
    <t>Perish Song</t>
  </si>
  <si>
    <t>3 turnos após o uso faz o adversário desmaiar.</t>
  </si>
  <si>
    <t>Flash Cannon</t>
  </si>
  <si>
    <t>Fleur Cannon</t>
  </si>
  <si>
    <t>Zap Cannon</t>
  </si>
  <si>
    <t>Causa dano e a condição Paralisado.</t>
  </si>
  <si>
    <t>Psychic Fangs</t>
  </si>
  <si>
    <t>Causa dano e remove do adversário a Tela de Luz, Refletir e Véu Aurora.</t>
  </si>
  <si>
    <t>Clamp</t>
  </si>
  <si>
    <t>Scary Face</t>
  </si>
  <si>
    <t>Charge Beam</t>
  </si>
  <si>
    <t>Parabolic Charge</t>
  </si>
  <si>
    <t>Charge</t>
  </si>
  <si>
    <t>Mirror Coat</t>
  </si>
  <si>
    <t>Waterfall</t>
  </si>
  <si>
    <t>Thrash</t>
  </si>
  <si>
    <t>Causa dano com o mesmo golpe por 3 turnos seguidos e depois fica com a condição Confuso.</t>
  </si>
  <si>
    <t>Captivate</t>
  </si>
  <si>
    <t>Tail Glow</t>
  </si>
  <si>
    <t>Aumenta o Ataque Especial em 30% do total (aumento máximo de 60%).</t>
  </si>
  <si>
    <t>Tail Whip</t>
  </si>
  <si>
    <t>Iron Tail</t>
  </si>
  <si>
    <t>Tailwind</t>
  </si>
  <si>
    <t>Dobra a Velocidade dos Aliados</t>
  </si>
  <si>
    <t>Dragon Tail</t>
  </si>
  <si>
    <t>Causa dano e contra pokémons selvagens, faz ele fugir. Em batalha contra treinadores, obriga ele a trocar.</t>
  </si>
  <si>
    <t>Poison Tail</t>
  </si>
  <si>
    <t>Causa dano, tem 10% de chance de causar condição Envenenado e aumenta a Taxa de Crítico de 10% para 30%.</t>
  </si>
  <si>
    <t>Dig</t>
  </si>
  <si>
    <t>Fica invulnerável no primeiro turno, causando dano no seguinte.</t>
  </si>
  <si>
    <t>Blast Burn</t>
  </si>
  <si>
    <t>Precisa de um turno para recarregar.</t>
  </si>
  <si>
    <t>Blue Flare</t>
  </si>
  <si>
    <t>Causa dano e tem 20% de chance de causar Burn.</t>
  </si>
  <si>
    <t>Fire Spin</t>
  </si>
  <si>
    <t>Chama-Chicote</t>
  </si>
  <si>
    <t>Causa dano, -10% DEF do alvo</t>
  </si>
  <si>
    <t>Nuzzle</t>
  </si>
  <si>
    <t>Vine Whip</t>
  </si>
  <si>
    <t>Power Whip</t>
  </si>
  <si>
    <t>Smart Strike</t>
  </si>
  <si>
    <t>Causa dano e nunca erra.</t>
  </si>
  <si>
    <t>Horn Drill</t>
  </si>
  <si>
    <t>Se acertar o adversário, o oponente desmaiará.</t>
  </si>
  <si>
    <t>Horn Leech</t>
  </si>
  <si>
    <t>Causa dano e recupera 50% do HP diminuido do adversário.</t>
  </si>
  <si>
    <t>Freeze Shock</t>
  </si>
  <si>
    <t>Carrega no primeiro turno, no segundo turno causa dano e tem 30% de chance de causar condição Paralisado.</t>
  </si>
  <si>
    <t>Thunderbolt</t>
  </si>
  <si>
    <t>Causa dano e tem 10% de chance de causar condição Paralisado.</t>
  </si>
  <si>
    <t>Psyshock</t>
  </si>
  <si>
    <t>Causa dano, porém o adversário se defenderá com a Defesa ao invés da Defesa Especial.</t>
  </si>
  <si>
    <t>Fake Tears</t>
  </si>
  <si>
    <t>High Jump Kick</t>
  </si>
  <si>
    <t>Causa dano, porém se falhar, perderá 50% do PV total.</t>
  </si>
  <si>
    <t>Double Kick</t>
  </si>
  <si>
    <t>Causa dano duas vezes.</t>
  </si>
  <si>
    <t>Thunderous Kick</t>
  </si>
  <si>
    <t>Blaze Kick</t>
  </si>
  <si>
    <t>Causa dano, tem 10% de chance de causar condição Queimado e aumenta a Taxa de Crítico de 10% para 30%</t>
  </si>
  <si>
    <t>Triple Kick</t>
  </si>
  <si>
    <t>Trop Kick</t>
  </si>
  <si>
    <t>Ion Deluge</t>
  </si>
  <si>
    <t>Troca o tipo de todos os pokémons de Normal para Elétrico até o final do turno.</t>
  </si>
  <si>
    <t>Venom Drench</t>
  </si>
  <si>
    <t>Kinesis</t>
  </si>
  <si>
    <t>Flash</t>
  </si>
  <si>
    <t>Dazzling Gleam</t>
  </si>
  <si>
    <t>Covet</t>
  </si>
  <si>
    <t>Causa dano e furta o item carregado pelo adversário (caso o item furtado seja de um pokémon selvagem, permacerá no fim do combate, caso contrário retornará).</t>
  </si>
  <si>
    <t>Tickle</t>
  </si>
  <si>
    <t>Pluck</t>
  </si>
  <si>
    <t>Se o adversário estiver segurando uma fruta, roubará o efeito dela.</t>
  </si>
  <si>
    <t>Heat Crash</t>
  </si>
  <si>
    <t>Dano depende da diferença de peso</t>
  </si>
  <si>
    <t>Flatter</t>
  </si>
  <si>
    <t>Causa a condição Confuso, mas aumenta o Ataque Especial do adversário em 20%.</t>
  </si>
  <si>
    <t>Laser Focus</t>
  </si>
  <si>
    <t>Garante que o próximo golpe seja crítico.</t>
  </si>
  <si>
    <t>Razor Shell</t>
  </si>
  <si>
    <t>Embargo</t>
  </si>
  <si>
    <t>Impede que o adversário use qualquer item por 5 turnos.</t>
  </si>
  <si>
    <t>Confide</t>
  </si>
  <si>
    <t>Confusion</t>
  </si>
  <si>
    <t>Causa dano e tem 10% de chance de causar condição Confuso.</t>
  </si>
  <si>
    <t>Night Daze</t>
  </si>
  <si>
    <t>Causa dano e tem 40% de chance de diminuir a Precisão de todos os golpes do adversário em 10% (diminuição máxima de 60%).</t>
  </si>
  <si>
    <t>Counter</t>
  </si>
  <si>
    <t>Constrict</t>
  </si>
  <si>
    <t>Conversion</t>
  </si>
  <si>
    <t>Troca o tipo para o tipo de um dos golpes.</t>
  </si>
  <si>
    <t>Conversion 2</t>
  </si>
  <si>
    <t>Troca o tipo para um tipo imune ou resistente do último golpe do adversário.</t>
  </si>
  <si>
    <t>Close Combat</t>
  </si>
  <si>
    <t>Air Cutter</t>
  </si>
  <si>
    <t>Causa dano e aumenta a Taxa de Crítico de 10% para 30%.</t>
  </si>
  <si>
    <t>Fury Cutter</t>
  </si>
  <si>
    <t>Cut</t>
  </si>
  <si>
    <t>False Swipe</t>
  </si>
  <si>
    <t>Causa dano deixando o adversário com no mínimo 1PV.</t>
  </si>
  <si>
    <t>Psycho Cut</t>
  </si>
  <si>
    <t>Cross Poison</t>
  </si>
  <si>
    <t>Smokescreen</t>
  </si>
  <si>
    <t>Soft-Boiled</t>
  </si>
  <si>
    <t>Recupera 50% do PV total.</t>
  </si>
  <si>
    <t>Growth</t>
  </si>
  <si>
    <t>V Create</t>
  </si>
  <si>
    <t>Floral Healing</t>
  </si>
  <si>
    <t>Aumenta 50% dos PVs do alvo. Se está em Grass Terrain, aumenta 75%</t>
  </si>
  <si>
    <t>Trump Card</t>
  </si>
  <si>
    <t>Fiery Dance</t>
  </si>
  <si>
    <t>Rain Dance</t>
  </si>
  <si>
    <t>Por 5 turnos, aumenta em 50% a dano de golpes do tipo Água, os golpes Trovão e Furacão terão 100% de Precisão, o dano dos golpes Raio Solar e Lâmina Solar e a recuperação de Síntese, Sol da Manhã e Luar são reduzidos pela metade e o golpe Esfe...</t>
  </si>
  <si>
    <t>Teeter Dance</t>
  </si>
  <si>
    <t>Sword Dance</t>
  </si>
  <si>
    <t>Aumenta o Ataque em 20% do total (aumento máximo de 60%).</t>
  </si>
  <si>
    <t>Feather Dance</t>
  </si>
  <si>
    <t>Petal Dance</t>
  </si>
  <si>
    <t>Dragon Dance</t>
  </si>
  <si>
    <t>Lunar Dance</t>
  </si>
  <si>
    <t>O pokémon desmaia e o próximo tem o PV recuperado completamente.</t>
  </si>
  <si>
    <t>Revelation Dance</t>
  </si>
  <si>
    <t>Quiver Dance</t>
  </si>
  <si>
    <t>Topsy-Turvy</t>
  </si>
  <si>
    <t>Inverte as mudanças de qualquer atributo do adversário, por exemplo, se o adversário aumentou o seu Ataque em 30%, irá inverter para diminuição em 30%.</t>
  </si>
  <si>
    <t>Wide Guard</t>
  </si>
  <si>
    <t>Protege os aliados de golpes em area.</t>
  </si>
  <si>
    <t>Iron Defense</t>
  </si>
  <si>
    <t>Defense Curl</t>
  </si>
  <si>
    <t>Quick Guard</t>
  </si>
  <si>
    <t>Protege a si e seus aliados de golpes de prioridade</t>
  </si>
  <si>
    <t>Rock Wrecker</t>
  </si>
  <si>
    <t>Causa dano, porém no próximo turno não poderá utilizar nenhum golpe.</t>
  </si>
  <si>
    <t>After You</t>
  </si>
  <si>
    <t>Força o adversário atacar primeiro no próximo turno.</t>
  </si>
  <si>
    <t>Smack Down</t>
  </si>
  <si>
    <t>Causa dano e derruba o adverário, assim, se o adversário estiver levitando/voando passará a ser atingido por golpes do tipo Terra. Atinge mesmo se estiver invulnerável pelo golpe Voar, Ricochetear e Queda Livre, cancelado o golpe.</t>
  </si>
  <si>
    <t>Knock Off</t>
  </si>
  <si>
    <t>Causa dano, se o adversário estiver carregando algum item o dano é dobrado e o item é removido até o final do combate.</t>
  </si>
  <si>
    <t>Disable</t>
  </si>
  <si>
    <t>Rest</t>
  </si>
  <si>
    <t>Recupera 100% do PV total, porém fica 2 turnos com a condição Dormindo.</t>
  </si>
  <si>
    <t>Discharge</t>
  </si>
  <si>
    <t>Causa dano e tem 30% de chance de causar condição Paralisado.</t>
  </si>
  <si>
    <t>Defog</t>
  </si>
  <si>
    <t>Wish</t>
  </si>
  <si>
    <t>Recupera 50% do PV total no próximo turno.</t>
  </si>
  <si>
    <t>Doom Desire</t>
  </si>
  <si>
    <t>Dois turnos após ser usado, causa dano no adversário que estiver em combate.</t>
  </si>
  <si>
    <t>Healing Wish</t>
  </si>
  <si>
    <t>O pokémon desmaia e o próximo tem o PV e os Estados recuperados completamente.</t>
  </si>
  <si>
    <t>Rock Slide</t>
  </si>
  <si>
    <t>Take Down</t>
  </si>
  <si>
    <t>Detect</t>
  </si>
  <si>
    <t>Impede que seja atacado no turno e acontece primeiro que o golpe adversário, ignorando a Velocidade dele. Cada uso diminui a Precisão desse golpe em 1/3.</t>
  </si>
  <si>
    <t>Dream Eater</t>
  </si>
  <si>
    <t>Causa dano apenas em um pokémon com a condição Dormindo e recupera 50% do PV diminuido do adversário.</t>
  </si>
  <si>
    <t>Pay Day</t>
  </si>
  <si>
    <t>Causa dano e, todo dano causado se converte em pokedólares.</t>
  </si>
  <si>
    <t>Sunny Day</t>
  </si>
  <si>
    <t>Por 5 turnos, aumenta em 50% a dano de golpes do tipo Fogo e diminui em 50% os golpes do tipo Água, os golpes Trovão e Furacão terão 50% de Precisão, os golpes Raio Solar e Lâmina Solar não precisam carregar e a recuperação de Síntese, Sol da M...</t>
  </si>
  <si>
    <t>Sky Uppercut</t>
  </si>
  <si>
    <t>Causa dano mesmo se estiver invulnerável pelo golpe Voar.</t>
  </si>
  <si>
    <t>Guard Split</t>
  </si>
  <si>
    <t>O valor da Defesa e da Defesa Especial, se torna uma média entre os valores atuais e do adversário.</t>
  </si>
  <si>
    <t>Power Split</t>
  </si>
  <si>
    <t>O valor do Ataque e da Ataque Especial, se torna uma média entre os valores atuais e do adversário.</t>
  </si>
  <si>
    <t>Echoed Voice</t>
  </si>
  <si>
    <t>Work Up</t>
  </si>
  <si>
    <t>Electrify</t>
  </si>
  <si>
    <t>Transforma o próximo ataque do adversário - apenas no turno atual - em elétrico.</t>
  </si>
  <si>
    <t>Electroweb</t>
  </si>
  <si>
    <t>Causa dano e diminui a velocidade do adversário em 10% (diminuição máxima de 60%).</t>
  </si>
  <si>
    <t>Zing Zap</t>
  </si>
  <si>
    <t>Psych Up</t>
  </si>
  <si>
    <t>Copia as mudanças de atributos do adversário.</t>
  </si>
  <si>
    <t>Entrainment</t>
  </si>
  <si>
    <t>A habilidade do alvo se torna a mesma que a do usuário.</t>
  </si>
  <si>
    <t>Wrap</t>
  </si>
  <si>
    <t>Roost</t>
  </si>
  <si>
    <t>Recupera 50% do PV total, porém perde o tipo Vodor até o final do combate.</t>
  </si>
  <si>
    <t>Strength</t>
  </si>
  <si>
    <t>Charm</t>
  </si>
  <si>
    <t>Diminui o Ataque do adversário em 20% do total (diminuição máxima de 60%).</t>
  </si>
  <si>
    <t>Harden</t>
  </si>
  <si>
    <t>Swallow</t>
  </si>
  <si>
    <t>Shift Gear</t>
  </si>
  <si>
    <t>(+20%) ATA e (+50%)VEL</t>
  </si>
  <si>
    <t>Bind</t>
  </si>
  <si>
    <t>Ingrain</t>
  </si>
  <si>
    <t>Recupera 10% do PV total todos os turnos, porém não pode ser trocado.</t>
  </si>
  <si>
    <t>Coil</t>
  </si>
  <si>
    <t>Aumenta o Ataque, a Defesa e a Precisão de todos os golpes em 10% (aumento máximo de 60% em cada).</t>
  </si>
  <si>
    <t>Soak</t>
  </si>
  <si>
    <t>Muda o tipo do adversário para Água.</t>
  </si>
  <si>
    <t>Rock Tomb</t>
  </si>
  <si>
    <t>Eruption</t>
  </si>
  <si>
    <t>Steam Eruption</t>
  </si>
  <si>
    <t>Causa dano e tem 30% de chance de causar condição Queimado.</t>
  </si>
  <si>
    <t>Sketch</t>
  </si>
  <si>
    <t>Troca este golpe permanentemente pelo último golpe do adversário.</t>
  </si>
  <si>
    <t>Scald</t>
  </si>
  <si>
    <t>Causa dano e tem 30% de chance de causar Burn.</t>
  </si>
  <si>
    <t>King's Shield</t>
  </si>
  <si>
    <t>Impede que qualquer ataque Físico ou Especial inflija dano e acontece primeiro que o golpe adversário, ignorando a Velocidade dele. Se o adversário utilizar um golpe que cause dano, terá seu Ataque e Ataque Especial diminuido em 20% (diminuição máxima de 60% em cada). Após sua execução, a precisão será diminuída em 35%.</t>
  </si>
  <si>
    <t>Spiky Shield</t>
  </si>
  <si>
    <t>Impede que seja causado dano no turno e acontece primeiro que o golpe adversário, ignorando a Velocidade dele. Se o adversário utilizar algum golpe físco, receberá de dano 10% do seu PV máximo.</t>
  </si>
  <si>
    <t>Flower Shield</t>
  </si>
  <si>
    <t>Weather Ball</t>
  </si>
  <si>
    <t>Causa dano de acordo com a condição do clima, se o clima foi alterado, o dano é dobrado e o tipo é alterado. Dia Ensolarado: Fogo, Tempestade de Areia: Pedra, Dança da Chuva: Água, Granizo: Gelo.</t>
  </si>
  <si>
    <t>Endeavor</t>
  </si>
  <si>
    <t>Reduz o PV do adversário para o mesmo do seu pokémon (se o PV do seu pokémon for maior, o golpe falha).</t>
  </si>
  <si>
    <t>Rock Smash</t>
  </si>
  <si>
    <t>Sacred Sword</t>
  </si>
  <si>
    <t>Causa dano ignorando qualquer aumento da Defesa do adversário.</t>
  </si>
  <si>
    <t>Secret Sword</t>
  </si>
  <si>
    <t>Beat Up</t>
  </si>
  <si>
    <t>Spikes</t>
  </si>
  <si>
    <t>Causa dano apenas quando um novo adversário é colocado (pelo anterior ter desmaiado, ou troca). Cada vez que é utilizada, causará 10% de dano a mais (iniciando por 10% PV total) e, pokémons do tipo Voador não sofrem dano.</t>
  </si>
  <si>
    <t>Toxic Spikes</t>
  </si>
  <si>
    <t>Causa a condição Envenenado apenas quando um novo adversário é colocado (pelo anterior ter desmaiado, ou troca). Se for usado novamente a condição será de Muito Envenenado, pokémons do tipo Voador não sofrem dano.</t>
  </si>
  <si>
    <t>Cotton Spore</t>
  </si>
  <si>
    <t>Spore</t>
  </si>
  <si>
    <t>Stun Spore</t>
  </si>
  <si>
    <t>Causa a condição Paralisado.</t>
  </si>
  <si>
    <t>Water Sport</t>
  </si>
  <si>
    <t>Diminui em 50% os golpes do tipo Fogo.</t>
  </si>
  <si>
    <t>Icicle Crash</t>
  </si>
  <si>
    <t>Causa dano e tem 30% de chance de causar condição Recuando se o adversário ainda não atacou.</t>
  </si>
  <si>
    <t>Heart Stamp</t>
  </si>
  <si>
    <t>Mat Block</t>
  </si>
  <si>
    <t>String Shot</t>
  </si>
  <si>
    <t>Smelling Salts</t>
  </si>
  <si>
    <t>Causa dano e é dobrado se o adversário estiver com a condição Paralisado, porém também removerá a condição.</t>
  </si>
  <si>
    <t>Stockpile</t>
  </si>
  <si>
    <t>Water Shuriken</t>
  </si>
  <si>
    <t>Explosion</t>
  </si>
  <si>
    <t>Aeroblast</t>
  </si>
  <si>
    <t>Metal Burst</t>
  </si>
  <si>
    <t>Causa dano igual ao dobro do valor do Ataque base do adversário.</t>
  </si>
  <si>
    <t>Rock Blast</t>
  </si>
  <si>
    <t>Focus Blast</t>
  </si>
  <si>
    <t>Moonblast</t>
  </si>
  <si>
    <t>Mind Blown</t>
  </si>
  <si>
    <t>Causa dano porém sacrifica 50% do HP total.</t>
  </si>
  <si>
    <t>Sonic Boom</t>
  </si>
  <si>
    <t>Sempre causa 20 de dano, independente do tipo do adversário (Pokémon do tipo Fantasma, continua imune).</t>
  </si>
  <si>
    <t>Techno Blast</t>
  </si>
  <si>
    <t>O tipo depende do Drive que o pokémon carrega.</t>
  </si>
  <si>
    <t>Extrasensory</t>
  </si>
  <si>
    <t>Causa dano e tem 10% de chance de causar condição Recuando.</t>
  </si>
  <si>
    <t>Double-Edge</t>
  </si>
  <si>
    <t>Causa dano e recebe 1/3 do dano causado.</t>
  </si>
  <si>
    <t>Facade</t>
  </si>
  <si>
    <t>Causa dano e é dobrado se o adversário estiver com a condição Queimado, Envenenado ou Paralisado.</t>
  </si>
  <si>
    <t>Spark</t>
  </si>
  <si>
    <t>Odor Sleuth</t>
  </si>
  <si>
    <t>Permite que golpes do tipo Normal e Lutador acertar pokémons do tipo Fantasma, e ataques do tipo Fantasma acertar pokémons do tipo Normal.</t>
  </si>
  <si>
    <t>Hex</t>
  </si>
  <si>
    <t>Eerie Spell</t>
  </si>
  <si>
    <t>Causa dano e diminui em 10% o PP total do adversário.</t>
  </si>
  <si>
    <t>Moongeist Beam</t>
  </si>
  <si>
    <t>Psybeam</t>
  </si>
  <si>
    <t>Signal Beam</t>
  </si>
  <si>
    <t>Spacial Rend</t>
  </si>
  <si>
    <t>Fell Stinger</t>
  </si>
  <si>
    <t>Poison Sting</t>
  </si>
  <si>
    <t>Rototiller</t>
  </si>
  <si>
    <t>Fake Out</t>
  </si>
  <si>
    <t>Causa dano e a condição Recuando, atacando primeiro que o adversário ao ignorar a velocidade dele.</t>
  </si>
  <si>
    <t>Feint</t>
  </si>
  <si>
    <t>Causa dano apenas se o adversário usou no mesmo turno Detectar ou Proteção.</t>
  </si>
  <si>
    <t>Fissure</t>
  </si>
  <si>
    <t>Focus Energy</t>
  </si>
  <si>
    <t>Aumenta a Taxa de Crítico de todos os golpes de 10% para 20%.</t>
  </si>
  <si>
    <t>Mystical Fire</t>
  </si>
  <si>
    <t>Sacred Fire</t>
  </si>
  <si>
    <t>Causa dano e tem 50% de causar a condição Queimado.</t>
  </si>
  <si>
    <t>Will O Wisp</t>
  </si>
  <si>
    <t>Causa a condição Queimado.</t>
  </si>
  <si>
    <t>Magical Leaf</t>
  </si>
  <si>
    <t>Razor Leaf</t>
  </si>
  <si>
    <t>Leafage</t>
  </si>
  <si>
    <t>Bulk Up</t>
  </si>
  <si>
    <t>Nature Power</t>
  </si>
  <si>
    <t>O dano e efeitos dependem do ambiente</t>
  </si>
  <si>
    <t>Shadow Force</t>
  </si>
  <si>
    <t>Fica invulnerável no primeiro turno, causando dano no seguinte. Esse golpe acerta o adversário se tiver usado Detectar ou Protecão.</t>
  </si>
  <si>
    <t>Sand Tomb</t>
  </si>
  <si>
    <t>Sheer Cold</t>
  </si>
  <si>
    <t>Clear Smog</t>
  </si>
  <si>
    <t>Causa dano e remove qualquer aumento de atributo do adversário.</t>
  </si>
  <si>
    <t>Strange Steam</t>
  </si>
  <si>
    <t>Causa dano, 30% de deixar Confuso.</t>
  </si>
  <si>
    <t>Hurricane</t>
  </si>
  <si>
    <t>Causa dano, tem 30% de causar condição Confuso e acertará nos casos de invulnerabilidade de Voar e Ricochete.</t>
  </si>
  <si>
    <t>Drill Run</t>
  </si>
  <si>
    <t>Nature Madness</t>
  </si>
  <si>
    <t>Diminui o HP do adversário para metade do total.</t>
  </si>
  <si>
    <t>Hyperspace Fury</t>
  </si>
  <si>
    <t>Bone Rush</t>
  </si>
  <si>
    <t>Shadow Sneak</t>
  </si>
  <si>
    <t>Thief</t>
  </si>
  <si>
    <t>Spectral Thief</t>
  </si>
  <si>
    <t>Causa dano e, logo após, rouba toda alteração positiva dos atributos do adversário.</t>
  </si>
  <si>
    <t>Fusion Flare</t>
  </si>
  <si>
    <t>Fusion Bolt</t>
  </si>
  <si>
    <t>Assurance</t>
  </si>
  <si>
    <t>Dragon Claw</t>
  </si>
  <si>
    <t>Metal Claw</t>
  </si>
  <si>
    <t>Crush Claw</t>
  </si>
  <si>
    <t>Shadow Claw</t>
  </si>
  <si>
    <t>Hone Claw</t>
  </si>
  <si>
    <t>Poison Gas</t>
  </si>
  <si>
    <t>Causa a condição Envenenado.</t>
  </si>
  <si>
    <t>Photon Geyser</t>
  </si>
  <si>
    <t>Causa dano utilizando como base no cálculo do ataque o que for maior, Ataque ou Ataque Especial.</t>
  </si>
  <si>
    <t>Power Gem</t>
  </si>
  <si>
    <t>Earth Power</t>
  </si>
  <si>
    <t>Geomancy</t>
  </si>
  <si>
    <t>Giga Drain</t>
  </si>
  <si>
    <t>Giga impact</t>
  </si>
  <si>
    <t>Gyro Ball</t>
  </si>
  <si>
    <t>Rapid Spin</t>
  </si>
  <si>
    <t>Causa dano e remove a condição Preso e qualquer outro efeito ligado a ele.</t>
  </si>
  <si>
    <t>Glaciate</t>
  </si>
  <si>
    <t>Cross Chop</t>
  </si>
  <si>
    <t>Air Slash</t>
  </si>
  <si>
    <t>Arm Thrust</t>
  </si>
  <si>
    <t>Karate Chop</t>
  </si>
  <si>
    <t>Lucky Chant</t>
  </si>
  <si>
    <t>Por 5 turnos o adversário não pode acertar golpes críticos.</t>
  </si>
  <si>
    <t>Double Hit</t>
  </si>
  <si>
    <t>Throat Chop</t>
  </si>
  <si>
    <t>Causa dano e o adversário não poderá usar golpe de voz por dois turnos (exemplo: Eco de Voz ou Hiper Voz)</t>
  </si>
  <si>
    <t>Poison Jab</t>
  </si>
  <si>
    <t>Phantom Force</t>
  </si>
  <si>
    <t>Heavy Slam</t>
  </si>
  <si>
    <t>Psystrike</t>
  </si>
  <si>
    <t>Fury Swipes</t>
  </si>
  <si>
    <t>Hail</t>
  </si>
  <si>
    <t>Por 5 turnos, o golpe Nevasca terá 100% de Precisão, todo pokémon perderá 10% do PV total menos os de tipo Gelo, o dano dos golpes Raio Solar e Lâmina Solar e a recuperação de Síntese, Sol da Manhã e Luar são reduzidos pela metade e o golpe Esf...</t>
  </si>
  <si>
    <t>Gravity</t>
  </si>
  <si>
    <t>Por 5 turnos impede o adversário usar Voar, Ricochete ou Super Voadora.</t>
  </si>
  <si>
    <t>Uproar</t>
  </si>
  <si>
    <t>Causa dano com o mesmo golpe por 3 turnos seguidos e impede que qualquer pokémon fique sob a condição Dormindo.</t>
  </si>
  <si>
    <t>Crafty Shield</t>
  </si>
  <si>
    <t>Protege contra mudanças de Status</t>
  </si>
  <si>
    <t>Guillotine</t>
  </si>
  <si>
    <t>Stone Edge</t>
  </si>
  <si>
    <t>Trick-or-Treat</t>
  </si>
  <si>
    <t>Adiciona ao adversário o tipo Fantasma.</t>
  </si>
  <si>
    <t>Hyper Fang</t>
  </si>
  <si>
    <t>Hyper Beam</t>
  </si>
  <si>
    <t>Hyper Voice</t>
  </si>
  <si>
    <t>Hypnosis</t>
  </si>
  <si>
    <t>Snap Trap</t>
  </si>
  <si>
    <t>Copycat</t>
  </si>
  <si>
    <t>Copia o último golpe utilizado pelo adversário.</t>
  </si>
  <si>
    <t>Head Charge</t>
  </si>
  <si>
    <t>Eerie Impulse</t>
  </si>
  <si>
    <t>Diminui o Ataque Especial do adversário em 20% do total (diminuição máxima de 60%).</t>
  </si>
  <si>
    <t>Psycho Boost</t>
  </si>
  <si>
    <t>Incinerate</t>
  </si>
  <si>
    <t>Inferno</t>
  </si>
  <si>
    <t>Causa dano e a condição Queimado.</t>
  </si>
  <si>
    <t>Infestation</t>
  </si>
  <si>
    <t>Instruct</t>
  </si>
  <si>
    <t>Tackle</t>
  </si>
  <si>
    <t>Dragon Rush</t>
  </si>
  <si>
    <t>Rage</t>
  </si>
  <si>
    <t>Causa dano e nos turnos seguintes, toda vez que sofre dano, aumenta o Ataque em 10% (aumento máximo de 60% em cada).</t>
  </si>
  <si>
    <t>Fiery Wrath</t>
  </si>
  <si>
    <t>Land's Wrath</t>
  </si>
  <si>
    <t>Struggle Bug</t>
  </si>
  <si>
    <t>Follow Me</t>
  </si>
  <si>
    <t>Hydro Pump</t>
  </si>
  <si>
    <t>Bubble Beam</t>
  </si>
  <si>
    <t>Sludge</t>
  </si>
  <si>
    <t>Play Rough</t>
  </si>
  <si>
    <t>Play Nice</t>
  </si>
  <si>
    <t>Foul Play</t>
  </si>
  <si>
    <t>Causa dano usando o Ataque do adversário no cálculo.</t>
  </si>
  <si>
    <t>Role Play</t>
  </si>
  <si>
    <t>Copia a habilidade natural do pokémon.</t>
  </si>
  <si>
    <t>Judgment</t>
  </si>
  <si>
    <t>O tipo do golpe varia com o tipo do Pokémon usuário</t>
  </si>
  <si>
    <t>Tearful Look</t>
  </si>
  <si>
    <t>Diminui o Ataque e o Ataque Especial do adversário em 20% do total (diminuição máxima de 60% em cada).</t>
  </si>
  <si>
    <t>Lick</t>
  </si>
  <si>
    <t>Precipice Blades</t>
  </si>
  <si>
    <t>Leaf Blade</t>
  </si>
  <si>
    <t>Solar Blade</t>
  </si>
  <si>
    <t>Carrega no primeiro turno, no segundo turno causa dano.</t>
  </si>
  <si>
    <t>Icicle Spear</t>
  </si>
  <si>
    <t>Flamethrower</t>
  </si>
  <si>
    <t>Circle Throw</t>
  </si>
  <si>
    <t>Causa dano e contra pokémons selvagens, faz ele fugir. Em batalha contra treinadores, obriga o adversário a trocar de pokémon.</t>
  </si>
  <si>
    <t>Rock Throw</t>
  </si>
  <si>
    <t>Storm Throw</t>
  </si>
  <si>
    <t>Causa dano crítico.</t>
  </si>
  <si>
    <t>Chip Away</t>
  </si>
  <si>
    <t>Darkest Lariat</t>
  </si>
  <si>
    <t>Prismatic Laser</t>
  </si>
  <si>
    <t>Milk Drink</t>
  </si>
  <si>
    <t>Mind Reader</t>
  </si>
  <si>
    <t>O próximo golpe acertará independente da Precisão.</t>
  </si>
  <si>
    <t>Magnet Rise</t>
  </si>
  <si>
    <t>Por 5 turnos se torna imune a golpes do tipo Terrestre.</t>
  </si>
  <si>
    <t>Spit Up</t>
  </si>
  <si>
    <t>Freeze-Dry</t>
  </si>
  <si>
    <t>Causa dano e tem 10% de chance de causar condição Congelado. Causa dano super-efetivo em pokémons tipo água.</t>
  </si>
  <si>
    <t>Liquidation</t>
  </si>
  <si>
    <t>Moonlight</t>
  </si>
  <si>
    <t>Gust</t>
  </si>
  <si>
    <t>Causa dano, e para os casos de invulnerabilidade de Voar, Sky Drop e Ricochete, o dano é dobrado.</t>
  </si>
  <si>
    <t>Final Gambit</t>
  </si>
  <si>
    <t>Causa dano igual ao PV restante e logo após desmaia.</t>
  </si>
  <si>
    <t>Magnitude</t>
  </si>
  <si>
    <t>Pain Split</t>
  </si>
  <si>
    <t>O valor do PV do pokémon e do pokémon adversário, se torna uma média entre os valores atuais de ambos.</t>
  </si>
  <si>
    <t>Curse</t>
  </si>
  <si>
    <t>Perde 50% do PV total e causa a condição Amaldiçoado.</t>
  </si>
  <si>
    <t>Forest's Curse</t>
  </si>
  <si>
    <t>Adiciona o tipo Grass ao pokémon adversário.</t>
  </si>
  <si>
    <t>Flail</t>
  </si>
  <si>
    <t>Spirit Shackle</t>
  </si>
  <si>
    <t>Causa dano e a condição de Preso.</t>
  </si>
  <si>
    <t>Helping Hand</t>
  </si>
  <si>
    <t>Crabhammer</t>
  </si>
  <si>
    <t>Ice Hammer</t>
  </si>
  <si>
    <t>Wood Hammer</t>
  </si>
  <si>
    <t>Dragon Hammer</t>
  </si>
  <si>
    <t>Crunch</t>
  </si>
  <si>
    <t>Meditate</t>
  </si>
  <si>
    <t>Mega Kick</t>
  </si>
  <si>
    <t>Mega Drain</t>
  </si>
  <si>
    <t>Mega Punch</t>
  </si>
  <si>
    <t>Megahorn</t>
  </si>
  <si>
    <t>Calm Mind</t>
  </si>
  <si>
    <t>Dive</t>
  </si>
  <si>
    <t>Meteor Smash</t>
  </si>
  <si>
    <t>Metronome</t>
  </si>
  <si>
    <t>Randomiza um golpe de todos os existentes.</t>
  </si>
  <si>
    <t>Thousand Arrows</t>
  </si>
  <si>
    <t>Thousand Waves</t>
  </si>
  <si>
    <t>Causa dano e a condição Preso.</t>
  </si>
  <si>
    <t>Mimic</t>
  </si>
  <si>
    <t>Minimize</t>
  </si>
  <si>
    <t>(+4)AGL por dois turnos</t>
  </si>
  <si>
    <t>Lock-On</t>
  </si>
  <si>
    <t>Pin Missile</t>
  </si>
  <si>
    <t>Gear Grind</t>
  </si>
  <si>
    <t>Bite</t>
  </si>
  <si>
    <t>Low Sweep</t>
  </si>
  <si>
    <t>Psychi Shift</t>
  </si>
  <si>
    <t>Transfere a condição (Envenenado, Queimado, Paralizado, Dormindo e Congelado) para o adversário, se ele não estiver sob nenhuma.</t>
  </si>
  <si>
    <t>Multi Attack</t>
  </si>
  <si>
    <t>Causa dano do tipo do seu pokémon.</t>
  </si>
  <si>
    <t>Double Team</t>
  </si>
  <si>
    <t>Mist</t>
  </si>
  <si>
    <t>Por 5 turnos os atributos do pokémon não pode ser alterado.</t>
  </si>
  <si>
    <t>Blizzard</t>
  </si>
  <si>
    <t>Petal Blizzard</t>
  </si>
  <si>
    <t>Powder Snow</t>
  </si>
  <si>
    <t>Aromatic Mist</t>
  </si>
  <si>
    <t>(+10%)DES de um aliado.</t>
  </si>
  <si>
    <t>Haze</t>
  </si>
  <si>
    <t>Reseta qualquer mudança nos atributos.</t>
  </si>
  <si>
    <t>Grass Knot</t>
  </si>
  <si>
    <t>Core Enforcer</t>
  </si>
  <si>
    <t>Bestow</t>
  </si>
  <si>
    <t>Entrega o item carregado para o adversário (no fim do combate ele retornará).</t>
  </si>
  <si>
    <t>Mean Look</t>
  </si>
  <si>
    <t>Glare</t>
  </si>
  <si>
    <t>Baby-Doll Eyes</t>
  </si>
  <si>
    <t>Diminui o Ataque do adversário em 10% (diminuição máxima de 60%), esse movimento ocorre primeiro que o adversário ao ignorar a velocidade dele.</t>
  </si>
  <si>
    <t>Heat Wave</t>
  </si>
  <si>
    <t>Shock Wave</t>
  </si>
  <si>
    <t>Sludge Wave</t>
  </si>
  <si>
    <t>Causa dano e tem 10% de chance de causar condição Envenenado.</t>
  </si>
  <si>
    <t>Thunder Wave</t>
  </si>
  <si>
    <t>Vaccum Wave</t>
  </si>
  <si>
    <t>Psywave</t>
  </si>
  <si>
    <t>Causa (50 + 1d100)% do nível de dano.</t>
  </si>
  <si>
    <t>Attack Order</t>
  </si>
  <si>
    <t>Defend Order</t>
  </si>
  <si>
    <t>Life Dew</t>
  </si>
  <si>
    <t>Cura 25% dos PVs do pokémon e dos aliados</t>
  </si>
  <si>
    <t>Bonemerang</t>
  </si>
  <si>
    <t>Force Palm</t>
  </si>
  <si>
    <t>Pound</t>
  </si>
  <si>
    <t>Slam</t>
  </si>
  <si>
    <t>Body Slam</t>
  </si>
  <si>
    <t>Dual Chop</t>
  </si>
  <si>
    <t>Baton Pass</t>
  </si>
  <si>
    <t>Troca o pokémon passando todas as mudanças de atributos para o próximo que entrar.</t>
  </si>
  <si>
    <t>Brave Bird</t>
  </si>
  <si>
    <t>Stealth Rock</t>
  </si>
  <si>
    <t>Causa dano apenas quando um novo adversário é colocado (pelo anterior ter desmaiado, ou troca). Cada vez que é utilizada, causará 10% de dano a mais (iniciando por 10% PV total).</t>
  </si>
  <si>
    <t>Pursuit</t>
  </si>
  <si>
    <t>Nightmare</t>
  </si>
  <si>
    <t>Se o adversário estiver com a condição Dormindo, perderá 25% do PV total até acordar.</t>
  </si>
  <si>
    <t>Bug Bite</t>
  </si>
  <si>
    <t>Stomp</t>
  </si>
  <si>
    <t>Lava Plume</t>
  </si>
  <si>
    <t>(area) Causa dano e tem 30% de chance de causar condição Queimado.</t>
  </si>
  <si>
    <t>Rage Powder</t>
  </si>
  <si>
    <t>Redireciona o golpe de um pokémon para si.</t>
  </si>
  <si>
    <t>Sleep Powder</t>
  </si>
  <si>
    <t>Poison Powder</t>
  </si>
  <si>
    <t>Ancient Power</t>
  </si>
  <si>
    <t>Stored Power</t>
  </si>
  <si>
    <t>Cosmic Power</t>
  </si>
  <si>
    <t>Hidden Power</t>
  </si>
  <si>
    <t>Causa dano (o tipo de dano irá variar de acordo com o tipo do pokémon).</t>
  </si>
  <si>
    <t>Branch Poke</t>
  </si>
  <si>
    <t>Rock Polish</t>
  </si>
  <si>
    <t>Smog</t>
  </si>
  <si>
    <t>Octazooka</t>
  </si>
  <si>
    <t>Causa dano e tem 50% de chance de diminuir a Precisão de todos os golpes do adversário em 10% (diminuição máxima de 60%).</t>
  </si>
  <si>
    <t>Powder</t>
  </si>
  <si>
    <t>Se o adversário utilizar algum golpe do tipo Fogo no turno atual, todo o dano que seria causado volta-se contra ele.</t>
  </si>
  <si>
    <t>High Horsepower</t>
  </si>
  <si>
    <t>Vice Grip</t>
  </si>
  <si>
    <t>Fire Fang</t>
  </si>
  <si>
    <t>Causa dano, tem 10% de chance de causar condição Queimado e 10% de chance de causar condição Recuando.</t>
  </si>
  <si>
    <t>Ice Fang</t>
  </si>
  <si>
    <t>Causa dano, tem 10% de chance de causar condição Congelado e 10% de chance de causar condição Recuando.</t>
  </si>
  <si>
    <t>Thunder Fang</t>
  </si>
  <si>
    <t>Causa dano, tem 10% de chance de causar condição Paralisado e 10% de chance de causar condição Recuando.</t>
  </si>
  <si>
    <t>Poison Fang</t>
  </si>
  <si>
    <t>Causa dano e tem 50% de causar a condição Muito Envenenado.</t>
  </si>
  <si>
    <t>Present</t>
  </si>
  <si>
    <t>Natural Gift</t>
  </si>
  <si>
    <t>Dano depende da Berry que está sendo carregada</t>
  </si>
  <si>
    <t>Body Press</t>
  </si>
  <si>
    <t>Causa dano utilizando como base a Defesa no cálculo do no ataque.</t>
  </si>
  <si>
    <t>Foresight</t>
  </si>
  <si>
    <t>First Impression</t>
  </si>
  <si>
    <t>Causa dano, atacando primeiro que o adversário ao ignorar a Velocidade dele (só pode ser usado na primeira vez que for atacar).</t>
  </si>
  <si>
    <t>Me First</t>
  </si>
  <si>
    <t>Se for mais rápido que o adversário, passa o turno para ele forçando a atacar com um golpe que cause dano, depois copia este golpe atacando primeiro com 50% a mais de dano.</t>
  </si>
  <si>
    <t>Bullet Seed</t>
  </si>
  <si>
    <t>Protect</t>
  </si>
  <si>
    <t>Cotton Guard</t>
  </si>
  <si>
    <t>Aumenta a Defesa em 30% do total (aumento máximo de 60%).</t>
  </si>
  <si>
    <t>Taunt</t>
  </si>
  <si>
    <t>O adversário só poderá usar golpes que causem dano por três turnos.</t>
  </si>
  <si>
    <t>Psychic</t>
  </si>
  <si>
    <t>Water Pulse</t>
  </si>
  <si>
    <t>Causa dano e tem 20% de chance de causar condição Confuso.</t>
  </si>
  <si>
    <t>Heal Pulse</t>
  </si>
  <si>
    <t>Dragon Pulse</t>
  </si>
  <si>
    <t>Origin Pulse</t>
  </si>
  <si>
    <t>Dark Pulse</t>
  </si>
  <si>
    <t>Double Iron Bash</t>
  </si>
  <si>
    <t>Causa dano duas vezes e tem 30% de chance de causar Flinch.</t>
  </si>
  <si>
    <t>Plasma Fists</t>
  </si>
  <si>
    <t>Causa dano e altera todos os golpes do tipo Normal para Elétrico.</t>
  </si>
  <si>
    <t>Punishment</t>
  </si>
  <si>
    <t>Purify</t>
  </si>
  <si>
    <t>O alvo recupera 50% dos PVs máx se tiver uma condição de Estado</t>
  </si>
  <si>
    <t>Shell Smash</t>
  </si>
  <si>
    <t>Skull Bash</t>
  </si>
  <si>
    <t>No primeiro turno aumenta a Defesa em 10% (aumento máximo de 60%), no segundo turno causa dano.</t>
  </si>
  <si>
    <t>Brick Break</t>
  </si>
  <si>
    <t>Bolt Strike</t>
  </si>
  <si>
    <t>Causa dano e tem 20% de chance de causar Paralysis.</t>
  </si>
  <si>
    <t>Ice Burn</t>
  </si>
  <si>
    <t>Carrega no primeiro turno, no segundo turno causa dano e tem 30% de chance de causar condição Queimado.</t>
  </si>
  <si>
    <t>Aurora Beam</t>
  </si>
  <si>
    <t>Ice Beam</t>
  </si>
  <si>
    <t>Confuse Ray</t>
  </si>
  <si>
    <t>Luster Purge</t>
  </si>
  <si>
    <t>Simple Beam</t>
  </si>
  <si>
    <t>Muda todas as habilidades do alvo para Simple (dobra os stats changes)</t>
  </si>
  <si>
    <t>Solar Beam</t>
  </si>
  <si>
    <t>Flame Burst</t>
  </si>
  <si>
    <t>Atinge os pokémon ao redor</t>
  </si>
  <si>
    <t>Fire Blast</t>
  </si>
  <si>
    <t>Whirlwind</t>
  </si>
  <si>
    <t>Contra pokémons selvagens, se o adversário for de um Nível menor, faz ele fugir. Em batalha contra treinadores, obriga ele a trocar independente do Nível.</t>
  </si>
  <si>
    <t>Boomburst</t>
  </si>
  <si>
    <t>Causa dano a todos os pokémons.</t>
  </si>
  <si>
    <t>Spite</t>
  </si>
  <si>
    <t>Grudge</t>
  </si>
  <si>
    <t>Ao desmaiar após ativar esse golpe, o último ataque do adversário será bloqueado até o final do combate.</t>
  </si>
  <si>
    <t>Low Kick</t>
  </si>
  <si>
    <t>Recycle</t>
  </si>
  <si>
    <t>Restaura o item carregado que foi usado.</t>
  </si>
  <si>
    <t>Recover</t>
  </si>
  <si>
    <t>Whirlpool</t>
  </si>
  <si>
    <t>Reflect</t>
  </si>
  <si>
    <t>Por 5 turnos, reduz 50% do dano causado por Ataque.</t>
  </si>
  <si>
    <t>Refresh</t>
  </si>
  <si>
    <t>Cura as condições de Paralisado, Envenenado e Queimado.</t>
  </si>
  <si>
    <t>Slack Off</t>
  </si>
  <si>
    <t>Endure</t>
  </si>
  <si>
    <t>Retaliate</t>
  </si>
  <si>
    <t>Quash</t>
  </si>
  <si>
    <t>Withdraw</t>
  </si>
  <si>
    <t>Reversal</t>
  </si>
  <si>
    <t>Payback</t>
  </si>
  <si>
    <t>Water Gun</t>
  </si>
  <si>
    <t>Bounce</t>
  </si>
  <si>
    <t>Fica invulnerável no primeiro turno, causando dano no seguinte e tem 30% de chance de causar condição Paralisado.</t>
  </si>
  <si>
    <t>Accelerock</t>
  </si>
  <si>
    <t>Causa dano, atacando primeiro que o adversário ao ignorar a velocidade dele.</t>
  </si>
  <si>
    <t>Flame Wheel</t>
  </si>
  <si>
    <t>Rollout</t>
  </si>
  <si>
    <t>Steamroller</t>
  </si>
  <si>
    <t>Snore</t>
  </si>
  <si>
    <t>Causa dano apenas se estiver na condição Dormindo e tem 30% de chance de causar condição Recuando.</t>
  </si>
  <si>
    <t>Round</t>
  </si>
  <si>
    <t>Snarl</t>
  </si>
  <si>
    <t>Growl</t>
  </si>
  <si>
    <t>Roar Of Time</t>
  </si>
  <si>
    <t>Noble Roar</t>
  </si>
  <si>
    <t>Roar</t>
  </si>
  <si>
    <t>Sacrifício</t>
  </si>
  <si>
    <t>O seu pokémon desmaia porém diminui em 30% o Ataque e Ataque Especial do adversário.</t>
  </si>
  <si>
    <t>Magic Room</t>
  </si>
  <si>
    <t>Impede o efeito de qualquer item para todos os pokémons por 5 turnos.</t>
  </si>
  <si>
    <t>Wonder Room</t>
  </si>
  <si>
    <t>Por 5 turnos, troca Defesa pela Defesa Especial de todos os pokémons em combate.</t>
  </si>
  <si>
    <t>Brine</t>
  </si>
  <si>
    <t>Safeguard</t>
  </si>
  <si>
    <t>Se protege contra qualquer condição.</t>
  </si>
  <si>
    <t>Toxic Thread</t>
  </si>
  <si>
    <t>Strength Sap</t>
  </si>
  <si>
    <t>Worry Seed</t>
  </si>
  <si>
    <t>Leech Seed</t>
  </si>
  <si>
    <t>Drena 10% do PV do adversário no final de cada turno, porém não funciona contra adversários do tipo Grama.</t>
  </si>
  <si>
    <t>Heal Bell</t>
  </si>
  <si>
    <t>Synthesis</t>
  </si>
  <si>
    <t>Recupera o PV de acordo com o dia. Se for de manhã ou a noite, 25%, se for de tarde 50% e qualquer outra situação, 10%.</t>
  </si>
  <si>
    <t>Comet Punch</t>
  </si>
  <si>
    <t>Fire Punch</t>
  </si>
  <si>
    <t>Ice Punch</t>
  </si>
  <si>
    <t>Dynamic Punch</t>
  </si>
  <si>
    <t>Causa dano e a condição Confuso.</t>
  </si>
  <si>
    <t>Drain Punch</t>
  </si>
  <si>
    <t>Power-Up Punch</t>
  </si>
  <si>
    <t>Causa dano e aumenta o Ataque em 10% (aumento máximo de 60%).</t>
  </si>
  <si>
    <t>Sucker Punch</t>
  </si>
  <si>
    <t xml:space="preserve">Causa dano, atacando primeiro que o adversário caso ele use um golpe físico ou especial. </t>
  </si>
  <si>
    <t>Dizzy Punch</t>
  </si>
  <si>
    <t>Focus Punch</t>
  </si>
  <si>
    <t>Atacará depois do adversário e, se for atingido perderá o foco e ficará com a condição Recuando.</t>
  </si>
  <si>
    <t>Bullet Punch</t>
  </si>
  <si>
    <t>Mach Punch</t>
  </si>
  <si>
    <t>Shadow Punch</t>
  </si>
  <si>
    <t>Thunder Punch</t>
  </si>
  <si>
    <t>Morning Sun</t>
  </si>
  <si>
    <t>Recupera o PV de acordo com o dia. Se for de tarde ou a noite, 25%, se for de manhã 50% e qualquer outra situação, 10%.</t>
  </si>
  <si>
    <t>Metal Sound</t>
  </si>
  <si>
    <t>Night Shade</t>
  </si>
  <si>
    <t>Sleep Talk</t>
  </si>
  <si>
    <t>Ataca randomicamente com um dos seus golpes apenas quando estiver com a condição Dormindo.</t>
  </si>
  <si>
    <t>Frost Breath</t>
  </si>
  <si>
    <t>Dragon Breath</t>
  </si>
  <si>
    <t>Acid Spray</t>
  </si>
  <si>
    <t>U Turn</t>
  </si>
  <si>
    <t>Causa dano e troca de pokémon imediatamente após o golpe.</t>
  </si>
  <si>
    <t>Submission</t>
  </si>
  <si>
    <t>Substitute</t>
  </si>
  <si>
    <t>Perde 25% do PV total e cria um substituto que levará o dano em seu lugar. O PV do substituto será igual o PV restante. Enquanto o substituto está vivo, nenhuma condição é aplicada.</t>
  </si>
  <si>
    <t>Leech Life</t>
  </si>
  <si>
    <t>Super Fang</t>
  </si>
  <si>
    <t>Causa dano igual a 50% do PV atual</t>
  </si>
  <si>
    <t>Overheat</t>
  </si>
  <si>
    <t>Superpower</t>
  </si>
  <si>
    <t>Supersonic</t>
  </si>
  <si>
    <t>Shore Up</t>
  </si>
  <si>
    <t>Recupera 50% do PV total. Se estiver acontecendo a Tempestade de Areia, recupera 75% do PV total.</t>
  </si>
  <si>
    <t>Surf</t>
  </si>
  <si>
    <t>Chatter</t>
  </si>
  <si>
    <t>Slash</t>
  </si>
  <si>
    <t>Night Slash</t>
  </si>
  <si>
    <t>Belly Drum</t>
  </si>
  <si>
    <t>Tail Slap</t>
  </si>
  <si>
    <t>Mud-Slap</t>
  </si>
  <si>
    <t>Wake Up Slap</t>
  </si>
  <si>
    <t>Causa dano e se o adversário estiver sob a condição Dormindo, o dano será dobrado, porém o acordará.</t>
  </si>
  <si>
    <t>Double Slap</t>
  </si>
  <si>
    <t>Spider Web</t>
  </si>
  <si>
    <t>Sticky Web</t>
  </si>
  <si>
    <t>O pokémon lança uma teia grudenta; (-25%Vel) para quem estiver na area</t>
  </si>
  <si>
    <t>Light Screen</t>
  </si>
  <si>
    <t>Por 5 turnos, reduz 50% do dano causado por Ataque Especial.</t>
  </si>
  <si>
    <t>Magic Coat</t>
  </si>
  <si>
    <t>Reflete qualquer condição para o adversário no turno atual.</t>
  </si>
  <si>
    <t>Teleport</t>
  </si>
  <si>
    <t>Usado apenas em batalhas contra pokémons selvagens para fugir deles.</t>
  </si>
  <si>
    <t>Sandstorm</t>
  </si>
  <si>
    <t>Por 5 turnos, aumenta em 50% a Defesa Especial de pokémons do tipo Pedra, todo pokémon perderá 10% do PV total menos os de tipo Terra, Pedra e Metal, o dano dos golpes Raio Solar e Lâmina Solar e a recuperação de Síntese, Sol da Manhã e Luar são...</t>
  </si>
  <si>
    <t>Leaf Storm</t>
  </si>
  <si>
    <t>Magma Storm</t>
  </si>
  <si>
    <t>Diamont Storm</t>
  </si>
  <si>
    <t>Earthquake</t>
  </si>
  <si>
    <t>Grassy Terrain</t>
  </si>
  <si>
    <t>Por 5 turnos, aumenta em 50% o dano dos golpes do tipo Grama, todo pokémon que esteja tocando o chão recupera 5% do PV e reduz pela metade o dano dos golpes Terremoto, Magnitude e Tremor.</t>
  </si>
  <si>
    <t>Electric Terrain</t>
  </si>
  <si>
    <t>Por 5 turnos, aumenta em 50% o dano dos golpes do tipo Elétrico.</t>
  </si>
  <si>
    <t>Misty Terrain</t>
  </si>
  <si>
    <t>Por 5 turnos, diminui em 50% o dano dos golpes do tipo Dragão, todo pokémon que esteja tocando o chão não poderá ter nenhuma condição aplicada.</t>
  </si>
  <si>
    <t>Psychic Terrain</t>
  </si>
  <si>
    <t>Por 5 turnos, aumenta em 50% o dano dos golpes do tipo Psíquico, todo pokémon que esteja tocando o chão não pode ser atingido por golpes de prioridade (como Ataque Rápido).</t>
  </si>
  <si>
    <t>Reflect Type</t>
  </si>
  <si>
    <t>Troca o tipo para o mesmo do adversário.</t>
  </si>
  <si>
    <t>Anchor Shot</t>
  </si>
  <si>
    <t>Causa dano e impede o adversário de fugir do combate.</t>
  </si>
  <si>
    <t>Mud Shot</t>
  </si>
  <si>
    <t>Gunk Shot</t>
  </si>
  <si>
    <t>Parting Shot</t>
  </si>
  <si>
    <t>Mirror Shot</t>
  </si>
  <si>
    <t>Searing Shot</t>
  </si>
  <si>
    <t>Wring Out</t>
  </si>
  <si>
    <t>Torment</t>
  </si>
  <si>
    <t>O adversário não pode usar o mesmo golpe duas vezes seguidas.</t>
  </si>
  <si>
    <t>Leaf Tornado</t>
  </si>
  <si>
    <t>Toxic</t>
  </si>
  <si>
    <t>Causa a condição Muito Envenenado.</t>
  </si>
  <si>
    <t>Nasty Plot</t>
  </si>
  <si>
    <t>Transform</t>
  </si>
  <si>
    <t>Se transforma no adversário com todos os seus atributos, tipo e golpes.</t>
  </si>
  <si>
    <t>Bulldoze</t>
  </si>
  <si>
    <t>Ally Switch</t>
  </si>
  <si>
    <t>Troca com um Aliado</t>
  </si>
  <si>
    <t>Heart Swap</t>
  </si>
  <si>
    <t>Troca a mudaça nos valores dos atributos o adversário.</t>
  </si>
  <si>
    <t>Guard Swap</t>
  </si>
  <si>
    <t>Troca a Defesa e Defesa Especial com o adversário.</t>
  </si>
  <si>
    <t>Skill Swap</t>
  </si>
  <si>
    <t>Power Swap</t>
  </si>
  <si>
    <t>Troca o Ataque e o Ataque Especial com o adversário.</t>
  </si>
  <si>
    <t>Volt Switch</t>
  </si>
  <si>
    <t>Switcheroo</t>
  </si>
  <si>
    <t>Troca o item carregado pelo adversário com o seu (caso o item trocado seja de um pokémon selvagem, permacerá no fim do combate, caso contrário retornará).</t>
  </si>
  <si>
    <t>Speed Swap</t>
  </si>
  <si>
    <t>Troca a Velocidade com o adversário.</t>
  </si>
  <si>
    <t>Water Spout</t>
  </si>
  <si>
    <t>Thunder</t>
  </si>
  <si>
    <t>Thunder Shock</t>
  </si>
  <si>
    <t>Trick</t>
  </si>
  <si>
    <t>Power Trick</t>
  </si>
  <si>
    <t>Troca o Ataque e a Defesa.</t>
  </si>
  <si>
    <t>Trick Room</t>
  </si>
  <si>
    <t>Por 5 turnos, atacará primeiro que o adversário.</t>
  </si>
  <si>
    <t>Twister</t>
  </si>
  <si>
    <t>Howl</t>
  </si>
  <si>
    <t>Last Resort</t>
  </si>
  <si>
    <t>Causa dano apenas se já foi utilizado outro golpe anteriormente.</t>
  </si>
  <si>
    <t>Outrage</t>
  </si>
  <si>
    <t>Dark Void</t>
  </si>
  <si>
    <t>Extreme Speed</t>
  </si>
  <si>
    <t>Causa dano, ataca primeiro que todos os golpes, menos protect.</t>
  </si>
  <si>
    <t>Venoshock</t>
  </si>
  <si>
    <t>Causa dano e é dobrado se o adversário estiver com a condição Envenenado.</t>
  </si>
  <si>
    <t>Icy Wind</t>
  </si>
  <si>
    <t>Razor Wind</t>
  </si>
  <si>
    <t>Carrega no primeiro turno, no segundo turno causa dano e aumenta a Taxa de Crítico de 10% para 30%.</t>
  </si>
  <si>
    <t>Fairy Wind</t>
  </si>
  <si>
    <t>Ominous Wind</t>
  </si>
  <si>
    <t>Silver Wind</t>
  </si>
  <si>
    <t>Aurora Veil</t>
  </si>
  <si>
    <t>Diminui o dano causado pelo adversário em 50% durante cinco turnos.</t>
  </si>
  <si>
    <t>Destiny Bond</t>
  </si>
  <si>
    <t>Se perder todo o PV o adversário também perderá.</t>
  </si>
  <si>
    <t>Revenge</t>
  </si>
  <si>
    <t>Future Sight</t>
  </si>
  <si>
    <t>Leva dois turnos para ser executado.</t>
  </si>
  <si>
    <t>Jump Kick</t>
  </si>
  <si>
    <t>Fly</t>
  </si>
  <si>
    <t>Disarming Voice</t>
  </si>
  <si>
    <t>Bug Buzz</t>
  </si>
  <si>
    <t>Leer</t>
  </si>
  <si>
    <t>Volt Tackle</t>
  </si>
  <si>
    <t>10% P + 1/3 Recoil</t>
  </si>
  <si>
    <t>(+1) Iniciativa</t>
  </si>
  <si>
    <t>100% P</t>
  </si>
  <si>
    <r>
      <rPr>
        <b/>
        <sz val="10"/>
        <color theme="1"/>
        <rFont val="Calibri"/>
        <family val="2"/>
        <scheme val="minor"/>
      </rPr>
      <t>30%</t>
    </r>
    <r>
      <rPr>
        <sz val="10"/>
        <color theme="1"/>
        <rFont val="Calibri"/>
        <family val="2"/>
        <scheme val="minor"/>
      </rPr>
      <t xml:space="preserve"> 0.75xDEF adv</t>
    </r>
  </si>
  <si>
    <t>Wishiwashi (Solo)</t>
  </si>
  <si>
    <t>limite! Aumenta</t>
  </si>
  <si>
    <t>Eeveeleon</t>
  </si>
  <si>
    <t>Dragão/Elétrico</t>
  </si>
  <si>
    <t>Fada/Grama</t>
  </si>
  <si>
    <t>Sandile (Below)</t>
  </si>
  <si>
    <t>Krokorok (Below)</t>
  </si>
  <si>
    <t xml:space="preserve">Água/Dragão </t>
  </si>
  <si>
    <t>Krookodile (Below)</t>
  </si>
  <si>
    <t>Draco Meteor</t>
  </si>
  <si>
    <t>Usu DES x Opo DES = 2x Dano</t>
  </si>
  <si>
    <t>Usu = x0.5 ATS</t>
  </si>
  <si>
    <r>
      <t>Opo d4(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) ou Golpe Area = Acerto (So se desfaz quando Opo acerta)</t>
    </r>
  </si>
  <si>
    <t>Opo desmaia = 2.5x ATA</t>
  </si>
  <si>
    <t>Sandshrew (ArehA)</t>
  </si>
  <si>
    <t>Sandslash (ArehA)</t>
  </si>
  <si>
    <t>Shadow Slash</t>
  </si>
  <si>
    <t>Atravessa Protect e Substitute</t>
  </si>
  <si>
    <t>Butterfree (Vanelope)</t>
  </si>
  <si>
    <t>Psíquico/Inseto</t>
  </si>
  <si>
    <t>Fantasma/Normal</t>
  </si>
  <si>
    <t>Hoothoot (Vanelope)</t>
  </si>
  <si>
    <t>Noctowl (Vanelope)</t>
  </si>
  <si>
    <t>Deerling (Vanelope)</t>
  </si>
  <si>
    <t>Sawsbuck (Vanelope)</t>
  </si>
  <si>
    <t>Corsola (Vanelope)</t>
  </si>
  <si>
    <t>Cursola (Vanelope)</t>
  </si>
  <si>
    <t>Escarlite</t>
  </si>
  <si>
    <t>Fada/Psíquico</t>
  </si>
  <si>
    <t>Violet Grass Terrain</t>
  </si>
  <si>
    <t>Se está em Grass Terrain, transforma em Violet Grass Terrain</t>
  </si>
  <si>
    <t>Light of Ruin</t>
  </si>
  <si>
    <t>Recoil 1/2 PVs</t>
  </si>
  <si>
    <t>Manhã/Tarde = +25%, Noite/Violet Grass Terrain = +50%, Resto = +10%</t>
  </si>
  <si>
    <t>Atarau (Paz)</t>
  </si>
  <si>
    <t>Atarau (Ira)</t>
  </si>
  <si>
    <t>Fogo/Grama</t>
  </si>
  <si>
    <t>Purgatory Blossom (N)</t>
  </si>
  <si>
    <t>Purgatory Blossom (S)</t>
  </si>
  <si>
    <t>Guacu</t>
  </si>
  <si>
    <t>Inseto/Dragão</t>
  </si>
  <si>
    <t>Liquara</t>
  </si>
  <si>
    <t>Grama/Água</t>
  </si>
  <si>
    <t>Spinoflax</t>
  </si>
  <si>
    <t>Trapinch (Brasa)</t>
  </si>
  <si>
    <t>Vibrava (Brasa)</t>
  </si>
  <si>
    <t>Flygon (Brasa)</t>
  </si>
  <si>
    <t>Muda de tipo com o tipo do Oricorio</t>
  </si>
  <si>
    <t>Oricorio (Capoiera)</t>
  </si>
  <si>
    <t>Lutador/Voador</t>
  </si>
  <si>
    <t>X-Scissor</t>
  </si>
  <si>
    <t>Cura: (+30%) PV ao Alvo, (+60%) se tipo Grama</t>
  </si>
  <si>
    <t>Dano: 2x Dano em Noturno e Dragão (4x nesse caso) e 0x em Grama</t>
  </si>
  <si>
    <t>Basclaf</t>
  </si>
  <si>
    <t>Trebil</t>
  </si>
  <si>
    <t>When Struck by Eletrical Move and at lvl 25 + Learn Electrifying Shout</t>
  </si>
  <si>
    <t>When Struck by Ice Move and at lvl 25 + Learn Soul-Freezing Whisper</t>
  </si>
  <si>
    <t>Electrifying Shout</t>
  </si>
  <si>
    <t>Soul-Freezing Whisper</t>
  </si>
  <si>
    <t>30% -&gt; Congelamento</t>
  </si>
  <si>
    <t>50% -&gt; Paralisia</t>
  </si>
  <si>
    <t>Bolt Beak</t>
  </si>
  <si>
    <t>30% flinch</t>
  </si>
  <si>
    <t>Prankster's Game</t>
  </si>
  <si>
    <t>1d12x Dano + Violet Grass Terrain =  Nunca erra</t>
  </si>
  <si>
    <t>Odd Flowers</t>
  </si>
  <si>
    <t>Seed Flare</t>
  </si>
  <si>
    <t>Causa (PV restante do adversário dividido pelo PV total do adversário vezes 10) de dano.</t>
  </si>
  <si>
    <t>A cada estágio de status positivos, dobra de dano (2^x)</t>
  </si>
  <si>
    <t>Causa dano e, se o adversário atacou primeiro, o dano é dobrado, 12.</t>
  </si>
  <si>
    <t>Causa dano e, se to golpe anterior falhou o dano é dobrado 16.</t>
  </si>
  <si>
    <t>Se o alvo for inimigo (dano 10) se for aliado (restora 10 de PV)</t>
  </si>
  <si>
    <t>Causa dano em (Velocidade do seu pokemon divido pela Velocidade do pokémon adversário mais 1).</t>
  </si>
  <si>
    <t>Causa dano e deixa sob a condição Preso durante 1 de turnos, que causam 10% de dano do PV total.</t>
  </si>
  <si>
    <t>Apenas em Golpe Eletrico (1t)+3 (2t)+9 (3t)+12</t>
  </si>
  <si>
    <t>Se foi atacado com um golpe especial de 4, por exemplo, devolve em dobro, 8.</t>
  </si>
  <si>
    <t>Causa 1, 2 e 4 de dano, porém cada rolagem deve testar o acerto com a Precisão separadamente.</t>
  </si>
  <si>
    <t>Se foi atacado com um golpe físico de 4, por exemplo, devolve em dobro, 8.</t>
  </si>
  <si>
    <t>Causa dano. Toda vez que esse ataque é usado novamente por qualquer pokémon o dano aumentará em 3.</t>
  </si>
  <si>
    <t>Causa dano dependendo do valor restante de PP: 30 ou mais, 4, 20-29, 8, 10-19, 15.</t>
  </si>
  <si>
    <t>Desabilita o último golpe do adversário por 1 de turnos.</t>
  </si>
  <si>
    <t>Causa dano e, se o pokémon estiver com alguma condição que diminua o PV, o dano dobra para 14.</t>
  </si>
  <si>
    <t>Poder aumentado quando usado com Fusion Bolt (14)</t>
  </si>
  <si>
    <t>Poder aumentado quando usado com Fusion Flare (14)</t>
  </si>
  <si>
    <t>Causa dano e, se o alvo já levou dano aquele turno, o dano é dobrado 12</t>
  </si>
  <si>
    <t>Causa dano em (Velocidade do pokemon adversário divido pela Velocidade do seu pokémon mais 1).</t>
  </si>
  <si>
    <t>Causa dano e deixa sob a condição Preso durante 1 de turnos, que causam 20% de dano do PV total.</t>
  </si>
  <si>
    <t>Cospe tudo que acumulou no Stockpile (1: 12; 2: 28; 3: 38)</t>
  </si>
  <si>
    <t>Randomiza 6 valores de dano e a escolha é feita ao rolar 1: 1 = 1, 2 = 2, 3 = 3, 4 = 6, 5 = 10, 6 = 14, se o adversário estiver usando Cavar, o dano é dobrado.</t>
  </si>
  <si>
    <t>Causa (PVtot/PVres) - máx 12</t>
  </si>
  <si>
    <t>Cada 0.5 multiplicador = +2 dano</t>
  </si>
  <si>
    <t>Causa dano ou cura o adversário. Rolar 1d4, se 1, 2, se 2, 4, se 3, 6, se 4, irá recuperar 1/4 do PV total do adversário.</t>
  </si>
  <si>
    <t>Causa dano extra de acordo com o aumento dos atributos do adversário. Para cada 10% de aumento em cada atributo, aumenta 2 de dano.</t>
  </si>
  <si>
    <t>O adversário perde 1 de PP.</t>
  </si>
  <si>
    <t>Causa dano e, se um pokémon do mesmo time desmaiou no turno passado, o dano é dobrado,8.</t>
  </si>
  <si>
    <t>Causa dano de acordo com o PV do pokémon. Cada 10% a menos, 1 a mais, iniciando por 2 com PV em 100%.</t>
  </si>
  <si>
    <t>Causa dano e, se atacar primeiro será dobrado, 10.</t>
  </si>
  <si>
    <t>Por 5 turnos aumenta o dano em 3 caso não erre, porém a Precisão diminui 10% a cada turno. Se usar Defesa Fechada no turno anterior, o dano inicial será de 4.</t>
  </si>
  <si>
    <t>Dobra de dano conforme a quantidade de pokémon usando o mesmo golpe (3 pokemon = 18)</t>
  </si>
  <si>
    <t>Causa dano e, se o adversário estiver com menos de 50% do PV total, o dano dobra para 14.</t>
  </si>
  <si>
    <t>Sacrifica 50% do seu PV total, porém todos os golpes causarão dano máximo (ex: 3, será 18 automaticamente).</t>
  </si>
  <si>
    <t>Causa dano, e será dobrado (10) se o oponente estiver debaixo da terra com Cavar.</t>
  </si>
  <si>
    <t>Causa (PV restante dividido pelo PV total vezes 10) de dano.</t>
  </si>
  <si>
    <t>Se ataca primeiro, 2x dano (18)</t>
  </si>
  <si>
    <t>Troca de habilidade natural (e apenas natural) com um pokémon a escolha</t>
  </si>
  <si>
    <t>Causa dano 1 vezes.</t>
  </si>
  <si>
    <t>Causa dano e tem 10% de chance de diminuir a Defesa Especial do adversário em 20% do total (diminuição máxima de 60%).</t>
  </si>
  <si>
    <t>Causa dano e tem 10% de chance de aumentar a Defesa em 20% do total (aumento máximo de 60%).</t>
  </si>
  <si>
    <t>Causa dano mas diminui a própria Defesa e Defesa Especial em 20% do total (diminuição máxima de 60%).</t>
  </si>
  <si>
    <t>Causa dano mas diminui a própria Defesa em 20% do total (diminuição máxima de 60%).</t>
  </si>
  <si>
    <t>Causa dano e tem 50% de chance de diminuir o Ataque Especial em 20% do total (diminuição máxima de 60%).</t>
  </si>
  <si>
    <t>Causa dano e tem 20% de chance de diminuir a Defesa Especial do adversário em 20% do total (diminuição máxima de 60%).</t>
  </si>
  <si>
    <t>Causa dano e tem 10% de chance de diminuir a Velocidade do adversário em 20% do total (diminuição máxima de 60%).</t>
  </si>
  <si>
    <t>Causa dano mas diminui a propria Velocidade em 20% do total (diminuição máxima de 60%).</t>
  </si>
  <si>
    <t>Causa dano e tem 10% de chance de aumentar o Ataque Especial em 20% do total (aumento máximo de 60%).</t>
  </si>
  <si>
    <t>Causa dano e diminui a Defesa do adversário em 20% do total (diminuição máxima de 60%).</t>
  </si>
  <si>
    <t>Causa dano e diminui o Ataque do adversário em 20% do total (diminuição máxima de 60%).</t>
  </si>
  <si>
    <t>Se o adversário estiver com a condição Envenenado, diminui o Ataque, Ataque Especial e Velocidade dele em 20% do total (diminuição máxima de 60%).</t>
  </si>
  <si>
    <t>Diminui o Ataque e a Defesa do adversário em 20% do total (diminuição máxima de 60%).</t>
  </si>
  <si>
    <t>Causa dano e tem 50% de chance de diminuir a Defesa do adversário em 20% do total (diminuição máxima de 60%).</t>
  </si>
  <si>
    <t>Aumenta o Ataque e o Ataque Especial em 20% do total, se for durante o dia, será de 20% (aumento máximo de 60% em cada).</t>
  </si>
  <si>
    <t>Causa dano mas diminui a própria Defesa, Defesa Especial e Velocidade em 20% do total (diminuição máxima de 60%).</t>
  </si>
  <si>
    <t>Causa dano e tem 50% de chance de aumentar Ataque Especial em 20% do total (diminuição máxima de 60%)</t>
  </si>
  <si>
    <t>Aumenta o Ataque e a Velocidade em 20% do total (aumento máximo de 60% em cada).</t>
  </si>
  <si>
    <t>Aumenta o Ataque Especial, a Defesa Especial e a Velocidade em 20% do total (aumento máximo de 60% em cada).</t>
  </si>
  <si>
    <t>Aumenta o Ataque e o Ataque Especial em 20% do total (aumento máximo de 60% em cada).</t>
  </si>
  <si>
    <t>Causa dano e diminui a Velocidade do adversário em 20% do total (diminuição máxima de 60%).</t>
  </si>
  <si>
    <t>Aumenta a Defesa e a Defesa Especial em 20% do total (aumento máximo de 60% em cada) de todos os pokémons do tipo Grama.</t>
  </si>
  <si>
    <t>Causa dano e tem 30% de chance de diminuir o Ataque Especial em 20% do total (diminuição máxima de 60%).</t>
  </si>
  <si>
    <t>Aumenta o Ataque e o Ataque Especial em 20% do total (aumento máximo de 60% em cada) de todos os pokémons do tipo Grama.</t>
  </si>
  <si>
    <t>Causa dano e diminui o Ataque Especial do adversário em 20% do total (diminuição máxima de 60%).</t>
  </si>
  <si>
    <t>Aumenta o Ataque e a Defesa em 20% do total (aumento máximo de 60% em cada).</t>
  </si>
  <si>
    <t>Causa dano mas diminui a própria Defesa em 20% do total (diminuição máxima de 60%). Esse golpe sempre acerta, mesmo se o adversário usar Proteção.</t>
  </si>
  <si>
    <t>Causa dano e tem 10% de chance de aumentar o Ataque em 20% do total (aumento máximo de 60%).</t>
  </si>
  <si>
    <t>Aumenta o Ataque e a Precisão de todos os golpes em 20% do total (aumento máximo de 60% em cada).</t>
  </si>
  <si>
    <t>Causa dano e tem 10% de chance de diminuir a Velocidade do adversario em 20% do total (diminuição maxima de 60%).</t>
  </si>
  <si>
    <t>Causa dano e tem 10% de chance de diminuir o Ataque do adversário em 20% do total (diminuição máxima de 60%).</t>
  </si>
  <si>
    <t>Causa dano e tem 10% de chance de diminuir a Defesa do adversário em 20% do total (diminuição máxima de 60%).</t>
  </si>
  <si>
    <t>Causa dano mas diminui a própria Velocidade em 20% do total (diminuição máxima de 60%).</t>
  </si>
  <si>
    <t>Causa dano e tem 20% de chance de diminuir a Defesa do adversário em 20% do total (diminuição máxima de 60%).</t>
  </si>
  <si>
    <t>Aumenta o Ataque Especial e a Defesa Especial em 20% do total (aumento máximo de 60% em cada).</t>
  </si>
  <si>
    <t>Causa dano e tem 20% de chance de aumentar o Ataque em 20% do total (aumento máximo de 60%).</t>
  </si>
  <si>
    <t>Aumenta a Defesa e a Defesa Especial em 20% do total (aumento máximo de 60% em cada).</t>
  </si>
  <si>
    <t>Causa dano e tem 10% de chance de aumentar todos os atributos em 20% do total (aumento máximo de 60% para cada).</t>
  </si>
  <si>
    <t>Causa dano e tem 50% de chance de diminuir a Defesa Especial do adversário em 20% do total (diminuição máxima de 60%).</t>
  </si>
  <si>
    <t>Causa dano mas diminui o próprio Ataque e Defesa em 20% do total (diminuição máxima de 60%).</t>
  </si>
  <si>
    <t>Causa dano e diminui a Precisão em 20% do total (diminuição máxima de 60%).</t>
  </si>
  <si>
    <t>Diminui o Ataque e o Ataque Especial do adversário em 20% do total (diminuição máxima de 60% em cada) e troca o Pokémon imediatamente.</t>
  </si>
  <si>
    <t>Aumenta o Ataque Especial em 50% do total (aumento máximo de 60%).</t>
  </si>
  <si>
    <t>Aumenta a Defesa em 50% do total (aumento máximo de 60%).</t>
  </si>
  <si>
    <t>Aumenta aleatóriamente um atributo em 30% do total (aumento máximo de 60% em cada).</t>
  </si>
  <si>
    <t>Diminui a Defesa do adversário em 30% do total (diminuição máxima de 60%).</t>
  </si>
  <si>
    <t>Aumenta a Defesa Especial em 30% do total (aumento máximo de 60%).</t>
  </si>
  <si>
    <t>Diminui a Velocidade do adversário em 30% do total (diminuição máxima de 60%).</t>
  </si>
  <si>
    <t>Causa a condição Confuso, mas aumenta o Ataque do adversário em 30% do total.</t>
  </si>
  <si>
    <t>Aumenta a Velocidade em 30% do total (aumento máximo de 60%).</t>
  </si>
  <si>
    <t>Causa dano mas diminui o próprio Ataque Especial em 30% do total (diminuição máxima de 60%).</t>
  </si>
  <si>
    <t>Diminui o Ataque Especial do adversário - se for do gênero oposto - em 30% do total (diminuição máxima de 60%).</t>
  </si>
  <si>
    <t>Diminui a Defesa Especial do adversário em 30% do total (diminuição máxima de 60%).</t>
  </si>
  <si>
    <t>Aumenta o Ataque em 30% do total (aumento máximo de 60%).</t>
  </si>
  <si>
    <t>Diminui o Ataque do adversário em 30% do total (diminuição máxima de 60%).</t>
  </si>
  <si>
    <t>Carrega no primeiro turno e no segundo turno aumenta o Ataque Especial, a Defesa Especial e a Velocidade em 30% do total (aumento máximo de 60% em cada).</t>
  </si>
  <si>
    <t>Diminui o Ataque Especial do adversário em 30% do total (diminuição máxima de 60%).</t>
  </si>
  <si>
    <t>Diminui o Ataque e o Ataque Especial do adversário em 30% do total (diminuição máxima de 60% em cada).</t>
  </si>
  <si>
    <t>Diminui Defesa e a Defesa especial em 10%, enquanto aumenta Ataque, o Ataque Especial e a Velocidade em 30% do total (aumento máximo de 60% em cada).</t>
  </si>
  <si>
    <t>Causa a condição Envenenado e diminui a Velocidade do adversário em 30% do total (diminuição máxima de 60%).</t>
  </si>
  <si>
    <t>Recupera o PV de acordo com o valor do atributo Ataque do adversário e diminui o Ataque dele em 30% do total (diminuição máxima de 60%).</t>
  </si>
  <si>
    <t>Causa dano e tem 40% de chance de diminuir a Defesa Especial do adversário em 30% do total (diminuição máxima de 60%).</t>
  </si>
  <si>
    <t>Causa dano e diminui a Defesa Especial do adversário em 30% do total (diminuição máxima de 60%).</t>
  </si>
  <si>
    <t>Causa dano e tem 50% de chance de aumentar o Defesa em 30% do total (diminuição máxima de 60%).</t>
  </si>
  <si>
    <t>Aumenta o Ataque em 10% e a Velocidade em 30% do total (aumento máximo de 60% em cada).</t>
  </si>
  <si>
    <t>Tasmage</t>
  </si>
  <si>
    <t>lvl 32</t>
  </si>
  <si>
    <t>Ability: Big Jaw - Pode consumir berries e outros alimentos com uma ação livre</t>
  </si>
  <si>
    <t>H.Ability: Strong Jaw - Aumenta o dano bruto de um golpe de mordida em 50%</t>
  </si>
  <si>
    <t>level up</t>
  </si>
  <si>
    <t>Tilaneaky</t>
  </si>
  <si>
    <t>Galarian Zigzagoon</t>
  </si>
  <si>
    <t>Galarian Linoone</t>
  </si>
  <si>
    <t>Obstagoon</t>
  </si>
  <si>
    <t>lvl 20</t>
  </si>
  <si>
    <t>lvl 35 (noite)</t>
  </si>
  <si>
    <t>Swanna Brasa</t>
  </si>
  <si>
    <t>Dark\Voador</t>
  </si>
  <si>
    <t>Causa dano 1d6 vezes.</t>
  </si>
  <si>
    <t>Aumenta a Velocidade em 20% do total (maximo 60%)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</si>
</sst>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-[$$-409]* #,##0_ ;_-[$$-409]* \-#,##0\ ;_-[$$-409]* &quot;-&quot;_ ;_-@_ 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Bauhaus 93"/>
      <family val="5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quotePrefix="1" applyFont="1" applyAlignment="1">
      <alignment horizontal="center"/>
    </xf>
    <xf numFmtId="0" fontId="3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3" borderId="4" xfId="0" applyFont="1" applyFill="1" applyBorder="1"/>
    <xf numFmtId="0" fontId="1" fillId="0" borderId="5" xfId="0" applyFont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9" fontId="1" fillId="0" borderId="5" xfId="0" applyNumberFormat="1" applyFont="1" applyBorder="1" applyAlignment="1" applyProtection="1">
      <alignment horizontal="center"/>
      <protection locked="0"/>
    </xf>
    <xf numFmtId="9" fontId="1" fillId="0" borderId="8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/>
    <xf numFmtId="0" fontId="1" fillId="0" borderId="2" xfId="0" quotePrefix="1" applyFont="1" applyBorder="1" applyAlignment="1" applyProtection="1">
      <alignment horizontal="center"/>
      <protection locked="0"/>
    </xf>
    <xf numFmtId="0" fontId="1" fillId="0" borderId="5" xfId="0" quotePrefix="1" applyFont="1" applyBorder="1" applyAlignment="1">
      <alignment horizontal="center"/>
    </xf>
    <xf numFmtId="0" fontId="8" fillId="0" borderId="0" xfId="0" applyFont="1"/>
    <xf numFmtId="0" fontId="2" fillId="0" borderId="0" xfId="0" applyFont="1"/>
    <xf numFmtId="0" fontId="10" fillId="4" borderId="0" xfId="0" applyFont="1" applyFill="1" applyAlignment="1" applyProtection="1">
      <alignment horizontal="center"/>
      <protection locked="0"/>
    </xf>
    <xf numFmtId="0" fontId="10" fillId="4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4" fillId="5" borderId="4" xfId="0" applyFont="1" applyFill="1" applyBorder="1" applyAlignment="1">
      <alignment horizontal="center"/>
    </xf>
    <xf numFmtId="9" fontId="1" fillId="0" borderId="0" xfId="2" applyFont="1" applyAlignment="1">
      <alignment horizontal="center"/>
    </xf>
    <xf numFmtId="9" fontId="3" fillId="0" borderId="0" xfId="2" applyFont="1" applyAlignment="1">
      <alignment horizontal="center"/>
    </xf>
    <xf numFmtId="165" fontId="7" fillId="0" borderId="0" xfId="1" applyNumberFormat="1" applyFont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quotePrefix="1" applyNumberFormat="1"/>
    <xf numFmtId="0" fontId="1" fillId="0" borderId="0" xfId="0" quotePrefix="1" applyFont="1" applyAlignment="1" applyProtection="1">
      <alignment horizontal="center"/>
      <protection locked="0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9" fontId="14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5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9" fontId="1" fillId="0" borderId="0" xfId="0" applyNumberFormat="1" applyFont="1" applyAlignment="1">
      <alignment horizontal="center" wrapText="1"/>
    </xf>
    <xf numFmtId="9" fontId="0" fillId="0" borderId="0" xfId="0" applyNumberFormat="1" applyAlignment="1">
      <alignment horizontal="center"/>
    </xf>
    <xf numFmtId="0" fontId="9" fillId="0" borderId="0" xfId="3" applyAlignment="1">
      <alignment horizontal="left" vertical="center"/>
    </xf>
    <xf numFmtId="0" fontId="1" fillId="0" borderId="0" xfId="0" applyFont="1" applyAlignment="1">
      <alignment vertical="center"/>
    </xf>
    <xf numFmtId="0" fontId="9" fillId="0" borderId="0" xfId="3" applyAlignment="1">
      <alignment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6" xfId="0" quotePrefix="1" applyFont="1" applyBorder="1" applyAlignment="1" applyProtection="1">
      <alignment horizontal="center"/>
      <protection locked="0"/>
    </xf>
    <xf numFmtId="0" fontId="1" fillId="0" borderId="7" xfId="0" quotePrefix="1" applyFont="1" applyBorder="1" applyAlignment="1" applyProtection="1">
      <alignment horizontal="center"/>
      <protection locked="0"/>
    </xf>
    <xf numFmtId="0" fontId="1" fillId="0" borderId="4" xfId="0" quotePrefix="1" applyFont="1" applyBorder="1" applyAlignment="1" applyProtection="1">
      <alignment horizontal="center"/>
      <protection locked="0"/>
    </xf>
    <xf numFmtId="0" fontId="1" fillId="0" borderId="0" xfId="0" quotePrefix="1" applyFont="1" applyAlignment="1" applyProtection="1">
      <alignment horizontal="center"/>
      <protection locked="0"/>
    </xf>
    <xf numFmtId="0" fontId="4" fillId="3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3</xdr:row>
      <xdr:rowOff>57150</xdr:rowOff>
    </xdr:from>
    <xdr:to>
      <xdr:col>8</xdr:col>
      <xdr:colOff>400050</xdr:colOff>
      <xdr:row>6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D10C1C4-4C41-427A-930A-04DD43595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628650"/>
          <a:ext cx="417195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9929-8837-4E0F-8E12-252B374C3BAC}">
  <sheetPr codeName="Sheet1"/>
  <dimension ref="A1:J32"/>
  <sheetViews>
    <sheetView zoomScaleNormal="100" workbookViewId="0">
      <selection activeCell="A14" sqref="A14:C14"/>
    </sheetView>
  </sheetViews>
  <sheetFormatPr defaultRowHeight="14.4" x14ac:dyDescent="0.3"/>
  <sheetData>
    <row r="1" spans="1:10" ht="15" customHeight="1" x14ac:dyDescent="0.3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x14ac:dyDescent="0.3">
      <c r="A2" s="55"/>
      <c r="B2" s="55"/>
      <c r="C2" s="55"/>
      <c r="D2" s="55"/>
      <c r="E2" s="55"/>
      <c r="F2" s="55"/>
      <c r="G2" s="55"/>
      <c r="H2" s="55"/>
      <c r="I2" s="55"/>
      <c r="J2" s="55"/>
    </row>
    <row r="3" spans="1:10" x14ac:dyDescent="0.3">
      <c r="A3" s="55"/>
      <c r="B3" s="55"/>
      <c r="C3" s="55"/>
      <c r="D3" s="55"/>
      <c r="E3" s="55"/>
      <c r="F3" s="55"/>
      <c r="G3" s="55"/>
      <c r="H3" s="55"/>
      <c r="I3" s="55"/>
      <c r="J3" s="55"/>
    </row>
    <row r="4" spans="1:10" x14ac:dyDescent="0.3">
      <c r="A4" s="55"/>
      <c r="B4" s="55"/>
      <c r="C4" s="55"/>
      <c r="D4" s="55"/>
      <c r="E4" s="55"/>
      <c r="F4" s="55"/>
      <c r="G4" s="55"/>
      <c r="H4" s="55"/>
      <c r="I4" s="55"/>
      <c r="J4" s="55"/>
    </row>
    <row r="5" spans="1:10" x14ac:dyDescent="0.3">
      <c r="A5" s="55"/>
      <c r="B5" s="55"/>
      <c r="C5" s="55"/>
      <c r="D5" s="55"/>
      <c r="E5" s="55"/>
      <c r="F5" s="55"/>
      <c r="G5" s="55"/>
      <c r="H5" s="55"/>
      <c r="I5" s="55"/>
      <c r="J5" s="55"/>
    </row>
    <row r="6" spans="1:10" x14ac:dyDescent="0.3">
      <c r="A6" s="55"/>
      <c r="B6" s="55"/>
      <c r="C6" s="55"/>
      <c r="D6" s="55"/>
      <c r="E6" s="55"/>
      <c r="F6" s="55"/>
      <c r="G6" s="55"/>
      <c r="H6" s="55"/>
      <c r="I6" s="55"/>
      <c r="J6" s="55"/>
    </row>
    <row r="7" spans="1:10" x14ac:dyDescent="0.3">
      <c r="A7" s="55"/>
      <c r="B7" s="55"/>
      <c r="C7" s="55"/>
      <c r="D7" s="55"/>
      <c r="E7" s="55"/>
      <c r="F7" s="55"/>
      <c r="G7" s="55"/>
      <c r="H7" s="55"/>
      <c r="I7" s="55"/>
      <c r="J7" s="55"/>
    </row>
    <row r="8" spans="1:10" x14ac:dyDescent="0.3">
      <c r="A8" s="55"/>
      <c r="B8" s="55"/>
      <c r="C8" s="55"/>
      <c r="D8" s="55"/>
      <c r="E8" s="55"/>
      <c r="F8" s="55"/>
      <c r="G8" s="55"/>
      <c r="H8" s="55"/>
      <c r="I8" s="55"/>
      <c r="J8" s="55"/>
    </row>
    <row r="9" spans="1:10" x14ac:dyDescent="0.3">
      <c r="A9" s="55"/>
      <c r="B9" s="55"/>
      <c r="C9" s="55"/>
      <c r="D9" s="55"/>
      <c r="E9" s="55"/>
      <c r="F9" s="55"/>
      <c r="G9" s="55"/>
      <c r="H9" s="55"/>
      <c r="I9" s="55"/>
      <c r="J9" s="55"/>
    </row>
    <row r="10" spans="1:10" x14ac:dyDescent="0.3">
      <c r="A10" s="55"/>
      <c r="B10" s="55"/>
      <c r="C10" s="55"/>
      <c r="D10" s="55"/>
      <c r="E10" s="55"/>
      <c r="F10" s="55"/>
      <c r="G10" s="55"/>
      <c r="H10" s="55"/>
      <c r="I10" s="55"/>
      <c r="J10" s="55"/>
    </row>
    <row r="11" spans="1:10" x14ac:dyDescent="0.3">
      <c r="A11" s="55"/>
      <c r="B11" s="55"/>
      <c r="C11" s="55"/>
      <c r="D11" s="55"/>
      <c r="E11" s="55"/>
      <c r="F11" s="55"/>
      <c r="G11" s="55"/>
      <c r="H11" s="55"/>
      <c r="I11" s="55"/>
      <c r="J11" s="55"/>
    </row>
    <row r="12" spans="1:10" ht="64.5" customHeight="1" x14ac:dyDescent="0.3">
      <c r="A12" s="56" t="s">
        <v>1</v>
      </c>
      <c r="B12" s="57"/>
      <c r="C12" s="57"/>
      <c r="D12" s="57"/>
      <c r="E12" s="57"/>
      <c r="F12" s="57"/>
      <c r="G12" s="57"/>
      <c r="H12" s="57"/>
      <c r="I12" s="57"/>
      <c r="J12" s="57"/>
    </row>
    <row r="13" spans="1:10" x14ac:dyDescent="0.3">
      <c r="A13" s="58" t="s">
        <v>2</v>
      </c>
      <c r="B13" s="58"/>
      <c r="C13" s="58"/>
      <c r="D13" s="58"/>
      <c r="E13" s="58"/>
      <c r="F13" s="58"/>
      <c r="G13" s="58"/>
      <c r="H13" s="58"/>
      <c r="I13" s="58"/>
      <c r="J13" s="58"/>
    </row>
    <row r="14" spans="1:10" x14ac:dyDescent="0.3">
      <c r="A14" s="54" t="s">
        <v>3</v>
      </c>
      <c r="B14" s="54"/>
      <c r="C14" s="54"/>
      <c r="D14" s="53" t="s">
        <v>4</v>
      </c>
      <c r="E14" s="53"/>
      <c r="F14" s="53"/>
      <c r="G14" s="53"/>
      <c r="H14" s="53"/>
      <c r="I14" s="53"/>
      <c r="J14" s="53"/>
    </row>
    <row r="15" spans="1:10" x14ac:dyDescent="0.3">
      <c r="A15" s="54" t="s">
        <v>5</v>
      </c>
      <c r="B15" s="54"/>
      <c r="C15" s="54"/>
      <c r="D15" s="53" t="s">
        <v>6</v>
      </c>
      <c r="E15" s="53"/>
      <c r="F15" s="53"/>
      <c r="G15" s="53"/>
      <c r="H15" s="53"/>
      <c r="I15" s="53"/>
      <c r="J15" s="53"/>
    </row>
    <row r="16" spans="1:10" x14ac:dyDescent="0.3">
      <c r="A16" s="54" t="s">
        <v>7</v>
      </c>
      <c r="B16" s="54"/>
      <c r="C16" s="54"/>
      <c r="D16" s="53" t="s">
        <v>8</v>
      </c>
      <c r="E16" s="53"/>
      <c r="F16" s="53"/>
      <c r="G16" s="53"/>
      <c r="H16" s="53"/>
      <c r="I16" s="53"/>
      <c r="J16" s="53"/>
    </row>
    <row r="17" spans="1:10" x14ac:dyDescent="0.3">
      <c r="A17" s="54" t="s">
        <v>9</v>
      </c>
      <c r="B17" s="54"/>
      <c r="C17" s="54"/>
      <c r="D17" s="53" t="s">
        <v>10</v>
      </c>
      <c r="E17" s="53"/>
      <c r="F17" s="53"/>
      <c r="G17" s="53"/>
      <c r="H17" s="53"/>
      <c r="I17" s="53"/>
      <c r="J17" s="53"/>
    </row>
    <row r="18" spans="1:10" x14ac:dyDescent="0.3">
      <c r="A18" s="54" t="s">
        <v>11</v>
      </c>
      <c r="B18" s="54"/>
      <c r="C18" s="54"/>
      <c r="D18" s="53" t="s">
        <v>12</v>
      </c>
      <c r="E18" s="53"/>
      <c r="F18" s="53"/>
      <c r="G18" s="53"/>
      <c r="H18" s="53"/>
      <c r="I18" s="53"/>
      <c r="J18" s="53"/>
    </row>
    <row r="19" spans="1:10" x14ac:dyDescent="0.3">
      <c r="A19" s="52" t="s">
        <v>13</v>
      </c>
      <c r="B19" s="52"/>
      <c r="C19" s="52"/>
      <c r="D19" s="53" t="s">
        <v>14</v>
      </c>
      <c r="E19" s="53"/>
      <c r="F19" s="53"/>
      <c r="G19" s="53"/>
      <c r="H19" s="53"/>
      <c r="I19" s="53"/>
      <c r="J19" s="53"/>
    </row>
    <row r="20" spans="1:10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</row>
    <row r="21" spans="1:10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</row>
    <row r="22" spans="1:10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</row>
    <row r="23" spans="1:10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</row>
    <row r="24" spans="1:10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</row>
    <row r="26" spans="1:10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</row>
    <row r="27" spans="1:10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</row>
    <row r="28" spans="1:10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</row>
    <row r="29" spans="1:10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</row>
    <row r="30" spans="1:10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</row>
    <row r="31" spans="1:10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</row>
    <row r="32" spans="1:10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</row>
  </sheetData>
  <mergeCells count="15">
    <mergeCell ref="A1:J11"/>
    <mergeCell ref="A12:J12"/>
    <mergeCell ref="A13:J13"/>
    <mergeCell ref="A14:C14"/>
    <mergeCell ref="A15:C15"/>
    <mergeCell ref="D14:J14"/>
    <mergeCell ref="A19:C19"/>
    <mergeCell ref="D19:J19"/>
    <mergeCell ref="D15:J15"/>
    <mergeCell ref="D16:J16"/>
    <mergeCell ref="D17:J17"/>
    <mergeCell ref="D18:J18"/>
    <mergeCell ref="A16:C16"/>
    <mergeCell ref="A17:C17"/>
    <mergeCell ref="A18:C18"/>
  </mergeCells>
  <hyperlinks>
    <hyperlink ref="A14:C14" location="'Gerador de Pokémon'!A1" display="Gerador de Pokémon" xr:uid="{E908F8DA-B10A-4646-9D50-965D5797D994}"/>
    <hyperlink ref="A15:C15" location="'% de Captura'!A1" display="% de Captura" xr:uid="{1372310F-9AA8-4CB2-8B4A-DCA0F25E9C98}"/>
    <hyperlink ref="A16:C16" location="Experiência!A1" display="Experiência" xr:uid="{CB8A77B7-8C55-4CC3-8508-EAA8EE68F141}"/>
    <hyperlink ref="A17:C17" location="'CPP - Vender Pokémon'!A1" display="CPP - Vender Pokémon" xr:uid="{AF52F4AB-F2F2-4D30-9389-32B8B4747F74}"/>
    <hyperlink ref="A18:C18" location="'Criadouro Pokémon'!A1" display="Criadouro Pokémon" xr:uid="{6B7951A5-08FF-4CEA-BA69-E6E72A2A3EFC}"/>
    <hyperlink ref="A19:C19" location="Golpes!A1" display="Golpes" xr:uid="{16A1BDE1-972F-4017-BCE6-099CA3737D6A}"/>
  </hyperlink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AA44-496A-4BCF-821E-E7DC95DEEB5C}">
  <sheetPr codeName="Sheet2"/>
  <dimension ref="A1:O159"/>
  <sheetViews>
    <sheetView workbookViewId="0">
      <selection activeCell="B2" sqref="B2"/>
    </sheetView>
  </sheetViews>
  <sheetFormatPr defaultRowHeight="14.4" x14ac:dyDescent="0.3"/>
  <cols>
    <col min="1" max="1" width="12.6640625" customWidth="1"/>
    <col min="2" max="2" width="12.6640625" style="2" customWidth="1"/>
    <col min="3" max="3" width="1.6640625" customWidth="1"/>
    <col min="4" max="8" width="5.6640625" customWidth="1"/>
    <col min="9" max="9" width="1.6640625" customWidth="1"/>
    <col min="10" max="10" width="9.109375" style="25"/>
    <col min="13" max="15" width="8.88671875" style="36"/>
  </cols>
  <sheetData>
    <row r="1" spans="1:13" x14ac:dyDescent="0.3">
      <c r="A1" s="22" t="s">
        <v>15</v>
      </c>
      <c r="B1" s="23" t="s">
        <v>16</v>
      </c>
      <c r="C1" s="7"/>
      <c r="D1" s="8"/>
      <c r="E1" s="16" t="s">
        <v>17</v>
      </c>
      <c r="F1" s="16" t="s">
        <v>18</v>
      </c>
      <c r="G1" s="16" t="s">
        <v>19</v>
      </c>
      <c r="H1" s="17" t="s">
        <v>20</v>
      </c>
      <c r="I1" s="2"/>
      <c r="J1" s="15"/>
    </row>
    <row r="2" spans="1:13" x14ac:dyDescent="0.3">
      <c r="A2" s="9" t="s">
        <v>21</v>
      </c>
      <c r="B2" s="2" t="s">
        <v>22</v>
      </c>
      <c r="C2" s="1"/>
      <c r="D2" s="3" t="s">
        <v>23</v>
      </c>
      <c r="E2" s="5">
        <f>VLOOKUP($B1,Pokemon!$A$1:$I$874,3,FALSE)+IF($B3="Sim",20,0)</f>
        <v>0</v>
      </c>
      <c r="F2" s="27">
        <v>0</v>
      </c>
      <c r="G2" s="2">
        <f>$J2+F2</f>
        <v>0</v>
      </c>
      <c r="H2" s="10">
        <v>0</v>
      </c>
      <c r="I2" s="1"/>
      <c r="J2" s="15">
        <f>$E2+LOOKUP($E2,Dados!$C$3:$D$12,Dados!$E$3:$E$12)*(ROUNDDOWN($B5/2,0))+LOOKUP($E2,Dados!$C$3:$D$12,Dados!$F$3:$F$12)*(ROUNDDOWN(($B5-1)/2,0))</f>
        <v>0</v>
      </c>
      <c r="M2" s="37"/>
    </row>
    <row r="3" spans="1:13" x14ac:dyDescent="0.3">
      <c r="A3" s="9" t="s">
        <v>24</v>
      </c>
      <c r="B3" s="2" t="s">
        <v>25</v>
      </c>
      <c r="C3" s="1"/>
      <c r="D3" s="3" t="s">
        <v>26</v>
      </c>
      <c r="E3" s="6">
        <f>20+IF($B3="Sim",10,0)</f>
        <v>20</v>
      </c>
      <c r="F3" s="28">
        <v>0</v>
      </c>
      <c r="G3" s="2">
        <f>18+(B5*2)+IF($B3="Sim",10,0)+F3</f>
        <v>20</v>
      </c>
      <c r="H3" s="10">
        <v>0</v>
      </c>
      <c r="I3" s="1"/>
      <c r="J3" s="15"/>
      <c r="M3" s="37"/>
    </row>
    <row r="4" spans="1:13" x14ac:dyDescent="0.3">
      <c r="A4" s="9" t="s">
        <v>27</v>
      </c>
      <c r="B4" s="38" t="str">
        <f>VLOOKUP(B1,Pokemon!$A$1:$I$874,2,FALSE)</f>
        <v>-</v>
      </c>
      <c r="C4" s="1"/>
      <c r="D4" s="3" t="s">
        <v>28</v>
      </c>
      <c r="E4" s="5">
        <f>VLOOKUP($B1,Pokemon!$A$1:$I$874,4,FALSE)+IF($B3="Sim",1,0)</f>
        <v>0</v>
      </c>
      <c r="F4" s="27">
        <v>0</v>
      </c>
      <c r="G4" s="2">
        <f>J4+ROUNDDOWN($B7/10,0)+F4</f>
        <v>0</v>
      </c>
      <c r="H4" s="11"/>
      <c r="I4" s="1"/>
      <c r="J4" s="15">
        <f>$E4+LOOKUP($E4,Dados!$H$3:$I$12,Dados!$J$3:$J$12)*(ROUNDDOWN($B5/2,0))+LOOKUP($E4,Dados!$H$3:$I$12,Dados!$K$3:$K$12)*(ROUNDDOWN(($B5-1)/2,0))</f>
        <v>0</v>
      </c>
      <c r="M4" s="37"/>
    </row>
    <row r="5" spans="1:13" x14ac:dyDescent="0.3">
      <c r="A5" s="9" t="s">
        <v>29</v>
      </c>
      <c r="B5" s="18">
        <v>1</v>
      </c>
      <c r="C5" s="1"/>
      <c r="D5" s="3" t="s">
        <v>30</v>
      </c>
      <c r="E5" s="5">
        <f>VLOOKUP($B1,Pokemon!$A$1:$I$874,5,FALSE)+IF($B3="Sim",1,0)</f>
        <v>0</v>
      </c>
      <c r="F5" s="27">
        <v>0</v>
      </c>
      <c r="G5" s="2">
        <f>J5+ROUNDDOWN($B7/10,0)+F5</f>
        <v>0</v>
      </c>
      <c r="H5" s="11"/>
      <c r="I5" s="1"/>
      <c r="J5" s="15">
        <f>$E5+LOOKUP($E5,Dados!$H$3:$I$12,Dados!$J$3:$J$12)*(ROUNDDOWN($B5/2,0))+LOOKUP($E5,Dados!$H$3:$I$12,Dados!$K$3:$K$12)*(ROUNDDOWN(($B5-1)/2,0))</f>
        <v>0</v>
      </c>
      <c r="M5" s="37"/>
    </row>
    <row r="6" spans="1:13" x14ac:dyDescent="0.3">
      <c r="A6" s="9" t="s">
        <v>31</v>
      </c>
      <c r="B6" s="38">
        <v>0</v>
      </c>
      <c r="C6" s="1"/>
      <c r="D6" s="3" t="s">
        <v>32</v>
      </c>
      <c r="E6" s="5">
        <f>VLOOKUP($B1,Pokemon!$A$1:$I$874,6,FALSE)+IF($B3="Sim",1,0)</f>
        <v>0</v>
      </c>
      <c r="F6" s="27">
        <v>0</v>
      </c>
      <c r="G6" s="2">
        <f>J6+ROUNDDOWN($B7/10,0)+F6</f>
        <v>0</v>
      </c>
      <c r="H6" s="11"/>
      <c r="I6" s="1"/>
      <c r="J6" s="15">
        <f>$E6+LOOKUP($E6,Dados!$H$3:$I$12,Dados!$J$3:$J$12)*(ROUNDDOWN($B5/2,0))+LOOKUP($E6,Dados!$H$3:$I$12,Dados!$K$3:$K$12)*(ROUNDDOWN(($B5-1)/2,0))</f>
        <v>0</v>
      </c>
      <c r="M6" s="37"/>
    </row>
    <row r="7" spans="1:13" x14ac:dyDescent="0.3">
      <c r="A7" s="9" t="s">
        <v>33</v>
      </c>
      <c r="B7" s="4">
        <v>0</v>
      </c>
      <c r="C7" s="1"/>
      <c r="D7" s="3" t="s">
        <v>34</v>
      </c>
      <c r="E7" s="5">
        <f>VLOOKUP($B1,Pokemon!$A$1:$I$874,7,FALSE)+IF($B3="Sim",1,0)</f>
        <v>0</v>
      </c>
      <c r="F7" s="27">
        <v>0</v>
      </c>
      <c r="G7" s="2">
        <f>J7+ROUNDDOWN($B7/10,0)+F7</f>
        <v>0</v>
      </c>
      <c r="H7" s="11"/>
      <c r="I7" s="1"/>
      <c r="J7" s="15">
        <f>$E7+LOOKUP($E7,Dados!$H$3:$I$12,Dados!$J$3:$J$12)*(ROUNDDOWN($B5/2,0))+LOOKUP($E7,Dados!$H$3:$I$12,Dados!$K$3:$K$12)*(ROUNDDOWN(($B5-1)/2,0))</f>
        <v>0</v>
      </c>
      <c r="M7" s="37"/>
    </row>
    <row r="8" spans="1:13" x14ac:dyDescent="0.3">
      <c r="A8" s="9" t="s">
        <v>35</v>
      </c>
      <c r="B8" s="38" t="s">
        <v>16</v>
      </c>
      <c r="C8" s="1"/>
      <c r="D8" s="3" t="s">
        <v>36</v>
      </c>
      <c r="E8" s="5">
        <f>VLOOKUP($B1,Pokemon!$A$1:$I$874,8,FALSE)+IF($B3="Sim",1,0)</f>
        <v>0</v>
      </c>
      <c r="F8" s="27">
        <v>0</v>
      </c>
      <c r="G8" s="2">
        <f>J8+F8</f>
        <v>0</v>
      </c>
      <c r="H8" s="11" t="str">
        <f>ROUNDUP((G8/10), 0)&amp;"d6"</f>
        <v>0d6</v>
      </c>
      <c r="I8" s="1"/>
      <c r="J8" s="15">
        <f>$E8+LOOKUP($E8,Dados!$H$3:$I$12,Dados!$J$3:$J$12)*(ROUNDDOWN($B5/2,0))+LOOKUP($E8,Dados!$H$3:$I$12,Dados!$K$3:$K$12)*(ROUNDDOWN(($B5-1)/2,0))</f>
        <v>0</v>
      </c>
      <c r="M8" s="37"/>
    </row>
    <row r="9" spans="1:13" x14ac:dyDescent="0.3">
      <c r="A9" s="9" t="s">
        <v>37</v>
      </c>
      <c r="B9" s="38" t="s">
        <v>16</v>
      </c>
      <c r="C9" s="1"/>
      <c r="D9" s="3" t="s">
        <v>38</v>
      </c>
      <c r="E9" s="5">
        <f>VLOOKUP($B1,Pokemon!$A$1:$I$874,9,FALSE)</f>
        <v>0</v>
      </c>
      <c r="F9" s="63" t="s">
        <v>39</v>
      </c>
      <c r="G9" s="63"/>
      <c r="H9" s="24">
        <f>B5*E9</f>
        <v>0</v>
      </c>
      <c r="I9" s="1"/>
      <c r="M9" s="37"/>
    </row>
    <row r="10" spans="1:13" x14ac:dyDescent="0.3">
      <c r="A10" s="12"/>
      <c r="C10" s="1"/>
      <c r="D10" s="2"/>
      <c r="E10" s="2"/>
      <c r="F10" s="2"/>
      <c r="G10" s="2"/>
      <c r="H10" s="11"/>
      <c r="I10" s="1"/>
      <c r="J10" s="26"/>
      <c r="M10" s="37"/>
    </row>
    <row r="11" spans="1:13" x14ac:dyDescent="0.3">
      <c r="A11" s="64" t="s">
        <v>40</v>
      </c>
      <c r="B11" s="63"/>
      <c r="C11" s="63" t="s">
        <v>41</v>
      </c>
      <c r="D11" s="63"/>
      <c r="E11" s="63"/>
      <c r="F11" s="3" t="s">
        <v>26</v>
      </c>
      <c r="G11" s="3" t="s">
        <v>42</v>
      </c>
      <c r="H11" s="29" t="s">
        <v>43</v>
      </c>
      <c r="I11" s="1"/>
      <c r="J11" s="26"/>
      <c r="M11" s="37"/>
    </row>
    <row r="12" spans="1:13" x14ac:dyDescent="0.3">
      <c r="A12" s="61" t="s">
        <v>16</v>
      </c>
      <c r="B12" s="62"/>
      <c r="C12" s="62" t="str">
        <f>VLOOKUP(A12,Golpes!$A$1:$F$653,2,FALSE)&amp;"/"&amp;VLOOKUP(A12,Golpes!$A$1:$F$653,3,FALSE)</f>
        <v>-/-</v>
      </c>
      <c r="D12" s="62"/>
      <c r="E12" s="62"/>
      <c r="F12" s="18">
        <f>VLOOKUP(A12,Golpes!$A$1:$F$653,4,FALSE)</f>
        <v>0</v>
      </c>
      <c r="G12" s="18" t="str">
        <f>VLOOKUP(A12,Golpes!$A$1:$F$653,5,FALSE)</f>
        <v>-</v>
      </c>
      <c r="H12" s="13" t="str">
        <f>VLOOKUP(A12,Golpes!$A$1:$F$653,6,FALSE)</f>
        <v>-</v>
      </c>
      <c r="I12" s="1"/>
      <c r="J12" s="26"/>
      <c r="M12" s="37"/>
    </row>
    <row r="13" spans="1:13" x14ac:dyDescent="0.3">
      <c r="A13" s="61" t="s">
        <v>16</v>
      </c>
      <c r="B13" s="62"/>
      <c r="C13" s="62" t="str">
        <f>VLOOKUP(A13,Golpes!$A$1:$F$653,2,FALSE)&amp;"/"&amp;VLOOKUP(A13,Golpes!$A$1:$F$653,3,FALSE)</f>
        <v>-/-</v>
      </c>
      <c r="D13" s="62"/>
      <c r="E13" s="62"/>
      <c r="F13" s="18">
        <f>VLOOKUP(A13,Golpes!$A$1:$F$653,4,FALSE)</f>
        <v>0</v>
      </c>
      <c r="G13" s="18" t="str">
        <f>VLOOKUP(A13,Golpes!$A$1:$F$653,5,FALSE)</f>
        <v>-</v>
      </c>
      <c r="H13" s="13" t="str">
        <f>VLOOKUP(A13,Golpes!$A$1:$F$653,6,FALSE)</f>
        <v>-</v>
      </c>
      <c r="I13" s="1"/>
      <c r="J13" s="26"/>
    </row>
    <row r="14" spans="1:13" x14ac:dyDescent="0.3">
      <c r="A14" s="61" t="s">
        <v>16</v>
      </c>
      <c r="B14" s="62"/>
      <c r="C14" s="62" t="str">
        <f>VLOOKUP(A14,Golpes!$A$1:$F$653,2,FALSE)&amp;"/"&amp;VLOOKUP(A14,Golpes!$A$1:$F$653,3,FALSE)</f>
        <v>-/-</v>
      </c>
      <c r="D14" s="62"/>
      <c r="E14" s="62"/>
      <c r="F14" s="18">
        <f>VLOOKUP(A14,Golpes!$A$1:$F$653,4,FALSE)</f>
        <v>0</v>
      </c>
      <c r="G14" s="18" t="str">
        <f>VLOOKUP(A14,Golpes!$A$1:$F$653,5,FALSE)</f>
        <v>-</v>
      </c>
      <c r="H14" s="13" t="str">
        <f>VLOOKUP(A14,Golpes!$A$1:$F$653,6,FALSE)</f>
        <v>-</v>
      </c>
      <c r="I14" s="1"/>
      <c r="J14" s="26"/>
    </row>
    <row r="15" spans="1:13" ht="15" thickBot="1" x14ac:dyDescent="0.35">
      <c r="A15" s="59" t="s">
        <v>16</v>
      </c>
      <c r="B15" s="60"/>
      <c r="C15" s="60" t="str">
        <f>VLOOKUP(A15,Golpes!$A$1:$F$653,2,FALSE)&amp;"/"&amp;VLOOKUP(A15,Golpes!$A$1:$F$653,3,FALSE)</f>
        <v>-/-</v>
      </c>
      <c r="D15" s="60"/>
      <c r="E15" s="60"/>
      <c r="F15" s="19">
        <f>VLOOKUP(A15,Golpes!$A$1:$F$653,4,FALSE)</f>
        <v>0</v>
      </c>
      <c r="G15" s="19" t="str">
        <f>VLOOKUP(A15,Golpes!$A$1:$F$653,5,FALSE)</f>
        <v>-</v>
      </c>
      <c r="H15" s="14" t="str">
        <f>VLOOKUP(A15,Golpes!$A$1:$F$653,6,FALSE)</f>
        <v>-</v>
      </c>
      <c r="I15" s="1"/>
      <c r="J15" s="26"/>
    </row>
    <row r="16" spans="1:13" ht="15" thickBot="1" x14ac:dyDescent="0.35"/>
    <row r="17" spans="1:10" x14ac:dyDescent="0.3">
      <c r="A17" s="22" t="s">
        <v>15</v>
      </c>
      <c r="B17" s="23" t="s">
        <v>16</v>
      </c>
      <c r="C17" s="7"/>
      <c r="D17" s="8"/>
      <c r="E17" s="16" t="s">
        <v>17</v>
      </c>
      <c r="F17" s="16" t="s">
        <v>18</v>
      </c>
      <c r="G17" s="16" t="s">
        <v>19</v>
      </c>
      <c r="H17" s="17" t="s">
        <v>20</v>
      </c>
      <c r="I17" s="2"/>
      <c r="J17" s="15"/>
    </row>
    <row r="18" spans="1:10" x14ac:dyDescent="0.3">
      <c r="A18" s="9" t="s">
        <v>21</v>
      </c>
      <c r="B18" s="2" t="s">
        <v>22</v>
      </c>
      <c r="C18" s="1"/>
      <c r="D18" s="3" t="s">
        <v>23</v>
      </c>
      <c r="E18" s="5">
        <f>VLOOKUP($B17,Pokemon!$A$1:$I$874,3,FALSE)+IF($B19="Sim",20,0)</f>
        <v>0</v>
      </c>
      <c r="F18" s="27">
        <v>0</v>
      </c>
      <c r="G18" s="2">
        <f>$J18+F18</f>
        <v>0</v>
      </c>
      <c r="H18" s="10">
        <v>0</v>
      </c>
      <c r="I18" s="1"/>
      <c r="J18" s="15">
        <f>$E18+LOOKUP($E18,Dados!$C$3:$D$12,Dados!$E$3:$E$12)*(ROUNDDOWN($B21/2,0))+LOOKUP($E18,Dados!$C$3:$D$12,Dados!$F$3:$F$12)*(ROUNDDOWN(($B21-1)/2,0))</f>
        <v>0</v>
      </c>
    </row>
    <row r="19" spans="1:10" x14ac:dyDescent="0.3">
      <c r="A19" s="9" t="s">
        <v>24</v>
      </c>
      <c r="B19" s="2" t="s">
        <v>25</v>
      </c>
      <c r="C19" s="1"/>
      <c r="D19" s="3" t="s">
        <v>26</v>
      </c>
      <c r="E19" s="6">
        <f>20+IF($B19="Sim",10,0)</f>
        <v>20</v>
      </c>
      <c r="F19" s="28">
        <v>0</v>
      </c>
      <c r="G19" s="2">
        <f>18+(B21*2)+IF($B19="Sim",10,0)+F19</f>
        <v>20</v>
      </c>
      <c r="H19" s="10">
        <v>0</v>
      </c>
      <c r="I19" s="1"/>
      <c r="J19" s="15"/>
    </row>
    <row r="20" spans="1:10" x14ac:dyDescent="0.3">
      <c r="A20" s="9" t="s">
        <v>27</v>
      </c>
      <c r="B20" s="38" t="str">
        <f>VLOOKUP(B17,Pokemon!$A$1:$I$874,2,FALSE)</f>
        <v>-</v>
      </c>
      <c r="C20" s="1"/>
      <c r="D20" s="3" t="s">
        <v>28</v>
      </c>
      <c r="E20" s="5">
        <f>VLOOKUP($B17,Pokemon!$A$1:$I$874,4,FALSE)+IF($B19="Sim",1,0)</f>
        <v>0</v>
      </c>
      <c r="F20" s="27">
        <v>0</v>
      </c>
      <c r="G20" s="2">
        <f>J20+ROUNDDOWN($B23/10,0)+F20</f>
        <v>0</v>
      </c>
      <c r="H20" s="11"/>
      <c r="I20" s="1"/>
      <c r="J20" s="15">
        <f>$E20+LOOKUP($E20,Dados!$H$3:$I$12,Dados!$J$3:$J$12)*(ROUNDDOWN($B21/2,0))+LOOKUP($E20,Dados!$H$3:$I$12,Dados!$K$3:$K$12)*(ROUNDDOWN(($B21-1)/2,0))</f>
        <v>0</v>
      </c>
    </row>
    <row r="21" spans="1:10" x14ac:dyDescent="0.3">
      <c r="A21" s="9" t="s">
        <v>29</v>
      </c>
      <c r="B21" s="18">
        <v>1</v>
      </c>
      <c r="C21" s="1"/>
      <c r="D21" s="3" t="s">
        <v>30</v>
      </c>
      <c r="E21" s="5">
        <f>VLOOKUP($B17,Pokemon!$A$1:$I$874,5,FALSE)+IF($B19="Sim",1,0)</f>
        <v>0</v>
      </c>
      <c r="F21" s="27">
        <v>0</v>
      </c>
      <c r="G21" s="2">
        <f>J21+ROUNDDOWN($B23/10,0)+F21</f>
        <v>0</v>
      </c>
      <c r="H21" s="11"/>
      <c r="I21" s="1"/>
      <c r="J21" s="15">
        <f>$E21+LOOKUP($E21,Dados!$H$3:$I$12,Dados!$J$3:$J$12)*(ROUNDDOWN($B21/2,0))+LOOKUP($E21,Dados!$H$3:$I$12,Dados!$K$3:$K$12)*(ROUNDDOWN(($B21-1)/2,0))</f>
        <v>0</v>
      </c>
    </row>
    <row r="22" spans="1:10" x14ac:dyDescent="0.3">
      <c r="A22" s="9" t="s">
        <v>31</v>
      </c>
      <c r="B22" s="38">
        <v>0</v>
      </c>
      <c r="C22" s="1"/>
      <c r="D22" s="3" t="s">
        <v>32</v>
      </c>
      <c r="E22" s="5">
        <f>VLOOKUP($B17,Pokemon!$A$1:$I$874,6,FALSE)+IF($B19="Sim",1,0)</f>
        <v>0</v>
      </c>
      <c r="F22" s="27">
        <v>0</v>
      </c>
      <c r="G22" s="2">
        <f>J22+ROUNDDOWN($B23/10,0)+F22</f>
        <v>0</v>
      </c>
      <c r="H22" s="11"/>
      <c r="I22" s="1"/>
      <c r="J22" s="15">
        <f>$E22+LOOKUP($E22,Dados!$H$3:$I$12,Dados!$J$3:$J$12)*(ROUNDDOWN($B21/2,0))+LOOKUP($E22,Dados!$H$3:$I$12,Dados!$K$3:$K$12)*(ROUNDDOWN(($B21-1)/2,0))</f>
        <v>0</v>
      </c>
    </row>
    <row r="23" spans="1:10" x14ac:dyDescent="0.3">
      <c r="A23" s="9" t="s">
        <v>33</v>
      </c>
      <c r="B23" s="4">
        <v>0</v>
      </c>
      <c r="C23" s="1"/>
      <c r="D23" s="3" t="s">
        <v>34</v>
      </c>
      <c r="E23" s="5">
        <f>VLOOKUP($B17,Pokemon!$A$1:$I$874,7,FALSE)+IF($B19="Sim",1,0)</f>
        <v>0</v>
      </c>
      <c r="F23" s="27">
        <v>0</v>
      </c>
      <c r="G23" s="2">
        <f>J23+ROUNDDOWN($B23/10,0)+F23</f>
        <v>0</v>
      </c>
      <c r="H23" s="11"/>
      <c r="I23" s="1"/>
      <c r="J23" s="15">
        <f>$E23+LOOKUP($E23,Dados!$H$3:$I$12,Dados!$J$3:$J$12)*(ROUNDDOWN($B21/2,0))+LOOKUP($E23,Dados!$H$3:$I$12,Dados!$K$3:$K$12)*(ROUNDDOWN(($B21-1)/2,0))</f>
        <v>0</v>
      </c>
    </row>
    <row r="24" spans="1:10" x14ac:dyDescent="0.3">
      <c r="A24" s="9" t="s">
        <v>35</v>
      </c>
      <c r="B24" s="38" t="s">
        <v>16</v>
      </c>
      <c r="C24" s="1"/>
      <c r="D24" s="3" t="s">
        <v>36</v>
      </c>
      <c r="E24" s="5">
        <f>VLOOKUP($B17,Pokemon!$A$1:$I$874,8,FALSE)+IF($B19="Sim",1,0)</f>
        <v>0</v>
      </c>
      <c r="F24" s="27">
        <v>0</v>
      </c>
      <c r="G24" s="2">
        <f>J24+F24</f>
        <v>0</v>
      </c>
      <c r="H24" s="11" t="str">
        <f>ROUNDUP((G24/10), 0)&amp;"d6"</f>
        <v>0d6</v>
      </c>
      <c r="I24" s="1"/>
      <c r="J24" s="15">
        <f>$E24+LOOKUP($E24,Dados!$H$3:$I$12,Dados!$J$3:$J$12)*(ROUNDDOWN($B21/2,0))+LOOKUP($E24,Dados!$H$3:$I$12,Dados!$K$3:$K$12)*(ROUNDDOWN(($B21-1)/2,0))</f>
        <v>0</v>
      </c>
    </row>
    <row r="25" spans="1:10" x14ac:dyDescent="0.3">
      <c r="A25" s="9" t="s">
        <v>37</v>
      </c>
      <c r="B25" s="38" t="s">
        <v>16</v>
      </c>
      <c r="C25" s="1"/>
      <c r="D25" s="3" t="s">
        <v>38</v>
      </c>
      <c r="E25" s="5">
        <f>VLOOKUP($B17,Pokemon!$A$1:$I$874,9,FALSE)</f>
        <v>0</v>
      </c>
      <c r="F25" s="63" t="s">
        <v>39</v>
      </c>
      <c r="G25" s="63"/>
      <c r="H25" s="24">
        <f>B21*E25</f>
        <v>0</v>
      </c>
      <c r="I25" s="1"/>
    </row>
    <row r="26" spans="1:10" x14ac:dyDescent="0.3">
      <c r="A26" s="12"/>
      <c r="C26" s="1"/>
      <c r="D26" s="2"/>
      <c r="E26" s="2"/>
      <c r="F26" s="2"/>
      <c r="G26" s="2"/>
      <c r="H26" s="11"/>
      <c r="I26" s="1"/>
      <c r="J26" s="26"/>
    </row>
    <row r="27" spans="1:10" x14ac:dyDescent="0.3">
      <c r="A27" s="64" t="s">
        <v>40</v>
      </c>
      <c r="B27" s="63"/>
      <c r="C27" s="63" t="s">
        <v>41</v>
      </c>
      <c r="D27" s="63"/>
      <c r="E27" s="63"/>
      <c r="F27" s="3" t="s">
        <v>26</v>
      </c>
      <c r="G27" s="3" t="s">
        <v>42</v>
      </c>
      <c r="H27" s="29" t="s">
        <v>43</v>
      </c>
      <c r="I27" s="1"/>
      <c r="J27" s="26"/>
    </row>
    <row r="28" spans="1:10" x14ac:dyDescent="0.3">
      <c r="A28" s="61" t="s">
        <v>16</v>
      </c>
      <c r="B28" s="62"/>
      <c r="C28" s="62" t="str">
        <f>VLOOKUP(A28,Golpes!$A$1:$F$653,2,FALSE)&amp;"/"&amp;VLOOKUP(A28,Golpes!$A$1:$F$653,3,FALSE)</f>
        <v>-/-</v>
      </c>
      <c r="D28" s="62"/>
      <c r="E28" s="62"/>
      <c r="F28" s="18">
        <f>VLOOKUP(A28,Golpes!$A$1:$F$653,4,FALSE)</f>
        <v>0</v>
      </c>
      <c r="G28" s="18" t="str">
        <f>VLOOKUP(A28,Golpes!$A$1:$F$653,5,FALSE)</f>
        <v>-</v>
      </c>
      <c r="H28" s="13" t="str">
        <f>VLOOKUP(A28,Golpes!$A$1:$F$653,6,FALSE)</f>
        <v>-</v>
      </c>
      <c r="I28" s="1"/>
      <c r="J28" s="26"/>
    </row>
    <row r="29" spans="1:10" x14ac:dyDescent="0.3">
      <c r="A29" s="61" t="s">
        <v>16</v>
      </c>
      <c r="B29" s="62"/>
      <c r="C29" s="62" t="str">
        <f>VLOOKUP(A29,Golpes!$A$1:$F$653,2,FALSE)&amp;"/"&amp;VLOOKUP(A29,Golpes!$A$1:$F$653,3,FALSE)</f>
        <v>-/-</v>
      </c>
      <c r="D29" s="62"/>
      <c r="E29" s="62"/>
      <c r="F29" s="18">
        <f>VLOOKUP(A29,Golpes!$A$1:$F$653,4,FALSE)</f>
        <v>0</v>
      </c>
      <c r="G29" s="18" t="str">
        <f>VLOOKUP(A29,Golpes!$A$1:$F$653,5,FALSE)</f>
        <v>-</v>
      </c>
      <c r="H29" s="13" t="str">
        <f>VLOOKUP(A29,Golpes!$A$1:$F$653,6,FALSE)</f>
        <v>-</v>
      </c>
      <c r="I29" s="1"/>
      <c r="J29" s="26"/>
    </row>
    <row r="30" spans="1:10" x14ac:dyDescent="0.3">
      <c r="A30" s="61" t="s">
        <v>16</v>
      </c>
      <c r="B30" s="62"/>
      <c r="C30" s="62" t="str">
        <f>VLOOKUP(A30,Golpes!$A$1:$F$653,2,FALSE)&amp;"/"&amp;VLOOKUP(A30,Golpes!$A$1:$F$653,3,FALSE)</f>
        <v>-/-</v>
      </c>
      <c r="D30" s="62"/>
      <c r="E30" s="62"/>
      <c r="F30" s="18">
        <f>VLOOKUP(A30,Golpes!$A$1:$F$653,4,FALSE)</f>
        <v>0</v>
      </c>
      <c r="G30" s="18" t="str">
        <f>VLOOKUP(A30,Golpes!$A$1:$F$653,5,FALSE)</f>
        <v>-</v>
      </c>
      <c r="H30" s="13" t="str">
        <f>VLOOKUP(A30,Golpes!$A$1:$F$653,6,FALSE)</f>
        <v>-</v>
      </c>
      <c r="I30" s="1"/>
      <c r="J30" s="26"/>
    </row>
    <row r="31" spans="1:10" ht="15" thickBot="1" x14ac:dyDescent="0.35">
      <c r="A31" s="59" t="s">
        <v>16</v>
      </c>
      <c r="B31" s="60"/>
      <c r="C31" s="60" t="str">
        <f>VLOOKUP(A31,Golpes!$A$1:$F$653,2,FALSE)&amp;"/"&amp;VLOOKUP(A31,Golpes!$A$1:$F$653,3,FALSE)</f>
        <v>-/-</v>
      </c>
      <c r="D31" s="60"/>
      <c r="E31" s="60"/>
      <c r="F31" s="19">
        <f>VLOOKUP(A31,Golpes!$A$1:$F$653,4,FALSE)</f>
        <v>0</v>
      </c>
      <c r="G31" s="19" t="str">
        <f>VLOOKUP(A31,Golpes!$A$1:$F$653,5,FALSE)</f>
        <v>-</v>
      </c>
      <c r="H31" s="14" t="str">
        <f>VLOOKUP(A31,Golpes!$A$1:$F$653,6,FALSE)</f>
        <v>-</v>
      </c>
      <c r="I31" s="1"/>
      <c r="J31" s="26"/>
    </row>
    <row r="32" spans="1:10" ht="15" thickBot="1" x14ac:dyDescent="0.35"/>
    <row r="33" spans="1:10" x14ac:dyDescent="0.3">
      <c r="A33" s="22" t="s">
        <v>15</v>
      </c>
      <c r="B33" s="23" t="s">
        <v>16</v>
      </c>
      <c r="C33" s="7"/>
      <c r="D33" s="8"/>
      <c r="E33" s="16" t="s">
        <v>17</v>
      </c>
      <c r="F33" s="16" t="s">
        <v>18</v>
      </c>
      <c r="G33" s="16" t="s">
        <v>19</v>
      </c>
      <c r="H33" s="17" t="s">
        <v>20</v>
      </c>
      <c r="I33" s="2"/>
      <c r="J33" s="15"/>
    </row>
    <row r="34" spans="1:10" x14ac:dyDescent="0.3">
      <c r="A34" s="9" t="s">
        <v>21</v>
      </c>
      <c r="B34" s="2" t="s">
        <v>22</v>
      </c>
      <c r="C34" s="1"/>
      <c r="D34" s="3" t="s">
        <v>23</v>
      </c>
      <c r="E34" s="5">
        <f>VLOOKUP($B33,Pokemon!$A$1:$I$874,3,FALSE)+IF($B35="Sim",20,0)</f>
        <v>0</v>
      </c>
      <c r="F34" s="27">
        <v>0</v>
      </c>
      <c r="G34" s="2">
        <f>$J34+F34</f>
        <v>0</v>
      </c>
      <c r="H34" s="10">
        <v>0</v>
      </c>
      <c r="I34" s="1"/>
      <c r="J34" s="15">
        <f>$E34+LOOKUP($E34,Dados!$C$3:$D$12,Dados!$E$3:$E$12)*(ROUNDDOWN($B37/2,0))+LOOKUP($E34,Dados!$C$3:$D$12,Dados!$F$3:$F$12)*(ROUNDDOWN(($B37-1)/2,0))</f>
        <v>0</v>
      </c>
    </row>
    <row r="35" spans="1:10" x14ac:dyDescent="0.3">
      <c r="A35" s="9" t="s">
        <v>24</v>
      </c>
      <c r="B35" s="2" t="s">
        <v>25</v>
      </c>
      <c r="C35" s="1"/>
      <c r="D35" s="3" t="s">
        <v>26</v>
      </c>
      <c r="E35" s="6">
        <f>20+IF($B35="Sim",10,0)</f>
        <v>20</v>
      </c>
      <c r="F35" s="28">
        <v>0</v>
      </c>
      <c r="G35" s="2">
        <f>18+(B37*2)+IF($B35="Sim",10,0)+F35</f>
        <v>20</v>
      </c>
      <c r="H35" s="10">
        <v>0</v>
      </c>
      <c r="I35" s="1"/>
      <c r="J35" s="15"/>
    </row>
    <row r="36" spans="1:10" x14ac:dyDescent="0.3">
      <c r="A36" s="9" t="s">
        <v>27</v>
      </c>
      <c r="B36" s="38" t="str">
        <f>VLOOKUP(B33,Pokemon!$A$1:$I$874,2,FALSE)</f>
        <v>-</v>
      </c>
      <c r="C36" s="1"/>
      <c r="D36" s="3" t="s">
        <v>28</v>
      </c>
      <c r="E36" s="5">
        <f>VLOOKUP($B33,Pokemon!$A$1:$I$874,4,FALSE)+IF($B35="Sim",1,0)</f>
        <v>0</v>
      </c>
      <c r="F36" s="27">
        <v>0</v>
      </c>
      <c r="G36" s="2">
        <f>J36+ROUNDDOWN($B39/10,0)+F36</f>
        <v>0</v>
      </c>
      <c r="H36" s="11"/>
      <c r="I36" s="1"/>
      <c r="J36" s="15">
        <f>$E36+LOOKUP($E36,Dados!$H$3:$I$12,Dados!$J$3:$J$12)*(ROUNDDOWN($B37/2,0))+LOOKUP($E36,Dados!$H$3:$I$12,Dados!$K$3:$K$12)*(ROUNDDOWN(($B37-1)/2,0))</f>
        <v>0</v>
      </c>
    </row>
    <row r="37" spans="1:10" x14ac:dyDescent="0.3">
      <c r="A37" s="9" t="s">
        <v>29</v>
      </c>
      <c r="B37" s="18">
        <v>1</v>
      </c>
      <c r="C37" s="1"/>
      <c r="D37" s="3" t="s">
        <v>30</v>
      </c>
      <c r="E37" s="5">
        <f>VLOOKUP($B33,Pokemon!$A$1:$I$874,5,FALSE)+IF($B35="Sim",1,0)</f>
        <v>0</v>
      </c>
      <c r="F37" s="27">
        <v>0</v>
      </c>
      <c r="G37" s="2">
        <f>J37+ROUNDDOWN($B39/10,0)+F37</f>
        <v>0</v>
      </c>
      <c r="H37" s="11"/>
      <c r="I37" s="1"/>
      <c r="J37" s="15">
        <f>$E37+LOOKUP($E37,Dados!$H$3:$I$12,Dados!$J$3:$J$12)*(ROUNDDOWN($B37/2,0))+LOOKUP($E37,Dados!$H$3:$I$12,Dados!$K$3:$K$12)*(ROUNDDOWN(($B37-1)/2,0))</f>
        <v>0</v>
      </c>
    </row>
    <row r="38" spans="1:10" x14ac:dyDescent="0.3">
      <c r="A38" s="9" t="s">
        <v>31</v>
      </c>
      <c r="B38" s="38">
        <v>0</v>
      </c>
      <c r="C38" s="1"/>
      <c r="D38" s="3" t="s">
        <v>32</v>
      </c>
      <c r="E38" s="5">
        <f>VLOOKUP($B33,Pokemon!$A$1:$I$874,6,FALSE)+IF($B35="Sim",1,0)</f>
        <v>0</v>
      </c>
      <c r="F38" s="27">
        <v>0</v>
      </c>
      <c r="G38" s="2">
        <f>J38+ROUNDDOWN($B39/10,0)+F38</f>
        <v>0</v>
      </c>
      <c r="H38" s="11"/>
      <c r="I38" s="1"/>
      <c r="J38" s="15">
        <f>$E38+LOOKUP($E38,Dados!$H$3:$I$12,Dados!$J$3:$J$12)*(ROUNDDOWN($B37/2,0))+LOOKUP($E38,Dados!$H$3:$I$12,Dados!$K$3:$K$12)*(ROUNDDOWN(($B37-1)/2,0))</f>
        <v>0</v>
      </c>
    </row>
    <row r="39" spans="1:10" x14ac:dyDescent="0.3">
      <c r="A39" s="9" t="s">
        <v>33</v>
      </c>
      <c r="B39" s="4">
        <v>0</v>
      </c>
      <c r="C39" s="1"/>
      <c r="D39" s="3" t="s">
        <v>34</v>
      </c>
      <c r="E39" s="5">
        <f>VLOOKUP($B33,Pokemon!$A$1:$I$874,7,FALSE)+IF($B35="Sim",1,0)</f>
        <v>0</v>
      </c>
      <c r="F39" s="27">
        <v>0</v>
      </c>
      <c r="G39" s="2">
        <f>J39+ROUNDDOWN($B39/10,0)+F39</f>
        <v>0</v>
      </c>
      <c r="H39" s="11"/>
      <c r="I39" s="1"/>
      <c r="J39" s="15">
        <f>$E39+LOOKUP($E39,Dados!$H$3:$I$12,Dados!$J$3:$J$12)*(ROUNDDOWN($B37/2,0))+LOOKUP($E39,Dados!$H$3:$I$12,Dados!$K$3:$K$12)*(ROUNDDOWN(($B37-1)/2,0))</f>
        <v>0</v>
      </c>
    </row>
    <row r="40" spans="1:10" x14ac:dyDescent="0.3">
      <c r="A40" s="9" t="s">
        <v>35</v>
      </c>
      <c r="B40" s="38" t="s">
        <v>16</v>
      </c>
      <c r="C40" s="1"/>
      <c r="D40" s="3" t="s">
        <v>36</v>
      </c>
      <c r="E40" s="5">
        <f>VLOOKUP($B33,Pokemon!$A$1:$I$874,8,FALSE)+IF($B35="Sim",1,0)</f>
        <v>0</v>
      </c>
      <c r="F40" s="27">
        <v>0</v>
      </c>
      <c r="G40" s="2">
        <f>J40+F40</f>
        <v>0</v>
      </c>
      <c r="H40" s="11" t="str">
        <f>ROUNDUP((G40/10), 0)&amp;"d6"</f>
        <v>0d6</v>
      </c>
      <c r="I40" s="1"/>
      <c r="J40" s="15">
        <f>$E40+LOOKUP($E40,Dados!$H$3:$I$12,Dados!$J$3:$J$12)*(ROUNDDOWN($B37/2,0))+LOOKUP($E40,Dados!$H$3:$I$12,Dados!$K$3:$K$12)*(ROUNDDOWN(($B37-1)/2,0))</f>
        <v>0</v>
      </c>
    </row>
    <row r="41" spans="1:10" x14ac:dyDescent="0.3">
      <c r="A41" s="9" t="s">
        <v>37</v>
      </c>
      <c r="B41" s="38" t="s">
        <v>16</v>
      </c>
      <c r="C41" s="1"/>
      <c r="D41" s="3" t="s">
        <v>38</v>
      </c>
      <c r="E41" s="5">
        <f>VLOOKUP($B33,Pokemon!$A$1:$I$874,9,FALSE)</f>
        <v>0</v>
      </c>
      <c r="F41" s="63" t="s">
        <v>39</v>
      </c>
      <c r="G41" s="63"/>
      <c r="H41" s="24">
        <f>B37*E41</f>
        <v>0</v>
      </c>
      <c r="I41" s="1"/>
    </row>
    <row r="42" spans="1:10" x14ac:dyDescent="0.3">
      <c r="A42" s="12"/>
      <c r="C42" s="1"/>
      <c r="D42" s="2"/>
      <c r="E42" s="2"/>
      <c r="F42" s="2"/>
      <c r="G42" s="2"/>
      <c r="H42" s="11"/>
      <c r="I42" s="1"/>
      <c r="J42" s="26"/>
    </row>
    <row r="43" spans="1:10" x14ac:dyDescent="0.3">
      <c r="A43" s="64" t="s">
        <v>40</v>
      </c>
      <c r="B43" s="63"/>
      <c r="C43" s="63" t="s">
        <v>41</v>
      </c>
      <c r="D43" s="63"/>
      <c r="E43" s="63"/>
      <c r="F43" s="3" t="s">
        <v>26</v>
      </c>
      <c r="G43" s="3" t="s">
        <v>42</v>
      </c>
      <c r="H43" s="29" t="s">
        <v>43</v>
      </c>
      <c r="I43" s="1"/>
      <c r="J43" s="26"/>
    </row>
    <row r="44" spans="1:10" x14ac:dyDescent="0.3">
      <c r="A44" s="61" t="s">
        <v>16</v>
      </c>
      <c r="B44" s="62"/>
      <c r="C44" s="62" t="str">
        <f>VLOOKUP(A44,Golpes!$A$1:$F$653,2,FALSE)&amp;"/"&amp;VLOOKUP(A44,Golpes!$A$1:$F$653,3,FALSE)</f>
        <v>-/-</v>
      </c>
      <c r="D44" s="62"/>
      <c r="E44" s="62"/>
      <c r="F44" s="18">
        <f>VLOOKUP(A44,Golpes!$A$1:$F$653,4,FALSE)</f>
        <v>0</v>
      </c>
      <c r="G44" s="18" t="str">
        <f>VLOOKUP(A44,Golpes!$A$1:$F$653,5,FALSE)</f>
        <v>-</v>
      </c>
      <c r="H44" s="13" t="str">
        <f>VLOOKUP(A44,Golpes!$A$1:$F$653,6,FALSE)</f>
        <v>-</v>
      </c>
      <c r="I44" s="1"/>
      <c r="J44" s="26"/>
    </row>
    <row r="45" spans="1:10" x14ac:dyDescent="0.3">
      <c r="A45" s="61" t="s">
        <v>16</v>
      </c>
      <c r="B45" s="62"/>
      <c r="C45" s="62" t="str">
        <f>VLOOKUP(A45,Golpes!$A$1:$F$653,2,FALSE)&amp;"/"&amp;VLOOKUP(A45,Golpes!$A$1:$F$653,3,FALSE)</f>
        <v>-/-</v>
      </c>
      <c r="D45" s="62"/>
      <c r="E45" s="62"/>
      <c r="F45" s="18">
        <f>VLOOKUP(A45,Golpes!$A$1:$F$653,4,FALSE)</f>
        <v>0</v>
      </c>
      <c r="G45" s="18" t="str">
        <f>VLOOKUP(A45,Golpes!$A$1:$F$653,5,FALSE)</f>
        <v>-</v>
      </c>
      <c r="H45" s="13" t="str">
        <f>VLOOKUP(A45,Golpes!$A$1:$F$653,6,FALSE)</f>
        <v>-</v>
      </c>
      <c r="I45" s="1"/>
      <c r="J45" s="26"/>
    </row>
    <row r="46" spans="1:10" x14ac:dyDescent="0.3">
      <c r="A46" s="61" t="s">
        <v>16</v>
      </c>
      <c r="B46" s="62"/>
      <c r="C46" s="62" t="str">
        <f>VLOOKUP(A46,Golpes!$A$1:$F$653,2,FALSE)&amp;"/"&amp;VLOOKUP(A46,Golpes!$A$1:$F$653,3,FALSE)</f>
        <v>-/-</v>
      </c>
      <c r="D46" s="62"/>
      <c r="E46" s="62"/>
      <c r="F46" s="18">
        <f>VLOOKUP(A46,Golpes!$A$1:$F$653,4,FALSE)</f>
        <v>0</v>
      </c>
      <c r="G46" s="18" t="str">
        <f>VLOOKUP(A46,Golpes!$A$1:$F$653,5,FALSE)</f>
        <v>-</v>
      </c>
      <c r="H46" s="13" t="str">
        <f>VLOOKUP(A46,Golpes!$A$1:$F$653,6,FALSE)</f>
        <v>-</v>
      </c>
      <c r="I46" s="1"/>
      <c r="J46" s="26"/>
    </row>
    <row r="47" spans="1:10" ht="15" thickBot="1" x14ac:dyDescent="0.35">
      <c r="A47" s="59" t="s">
        <v>16</v>
      </c>
      <c r="B47" s="60"/>
      <c r="C47" s="60" t="str">
        <f>VLOOKUP(A47,Golpes!$A$1:$F$653,2,FALSE)&amp;"/"&amp;VLOOKUP(A47,Golpes!$A$1:$F$653,3,FALSE)</f>
        <v>-/-</v>
      </c>
      <c r="D47" s="60"/>
      <c r="E47" s="60"/>
      <c r="F47" s="19">
        <f>VLOOKUP(A47,Golpes!$A$1:$F$653,4,FALSE)</f>
        <v>0</v>
      </c>
      <c r="G47" s="19" t="str">
        <f>VLOOKUP(A47,Golpes!$A$1:$F$653,5,FALSE)</f>
        <v>-</v>
      </c>
      <c r="H47" s="14" t="str">
        <f>VLOOKUP(A47,Golpes!$A$1:$F$653,6,FALSE)</f>
        <v>-</v>
      </c>
      <c r="I47" s="1"/>
      <c r="J47" s="26"/>
    </row>
    <row r="48" spans="1:10" ht="15" thickBot="1" x14ac:dyDescent="0.35"/>
    <row r="49" spans="1:10" x14ac:dyDescent="0.3">
      <c r="A49" s="22" t="s">
        <v>15</v>
      </c>
      <c r="B49" s="23" t="s">
        <v>16</v>
      </c>
      <c r="C49" s="7"/>
      <c r="D49" s="8"/>
      <c r="E49" s="16" t="s">
        <v>17</v>
      </c>
      <c r="F49" s="16" t="s">
        <v>18</v>
      </c>
      <c r="G49" s="16" t="s">
        <v>19</v>
      </c>
      <c r="H49" s="17" t="s">
        <v>20</v>
      </c>
      <c r="I49" s="2"/>
      <c r="J49" s="15"/>
    </row>
    <row r="50" spans="1:10" x14ac:dyDescent="0.3">
      <c r="A50" s="9" t="s">
        <v>21</v>
      </c>
      <c r="B50" s="2" t="s">
        <v>22</v>
      </c>
      <c r="C50" s="1"/>
      <c r="D50" s="3" t="s">
        <v>23</v>
      </c>
      <c r="E50" s="5">
        <f>VLOOKUP($B49,Pokemon!$A$1:$I$874,3,FALSE)+IF($B51="Sim",20,0)</f>
        <v>0</v>
      </c>
      <c r="F50" s="27">
        <v>0</v>
      </c>
      <c r="G50" s="2">
        <f>$J50+F50</f>
        <v>0</v>
      </c>
      <c r="H50" s="10">
        <v>0</v>
      </c>
      <c r="I50" s="1"/>
      <c r="J50" s="15">
        <f>$E50+LOOKUP($E50,Dados!$C$3:$D$12,Dados!$E$3:$E$12)*(ROUNDDOWN($B53/2,0))+LOOKUP($E50,Dados!$C$3:$D$12,Dados!$F$3:$F$12)*(ROUNDDOWN(($B53-1)/2,0))</f>
        <v>0</v>
      </c>
    </row>
    <row r="51" spans="1:10" x14ac:dyDescent="0.3">
      <c r="A51" s="9" t="s">
        <v>24</v>
      </c>
      <c r="B51" s="2" t="s">
        <v>25</v>
      </c>
      <c r="C51" s="1"/>
      <c r="D51" s="3" t="s">
        <v>26</v>
      </c>
      <c r="E51" s="6">
        <f>20+IF($B51="Sim",10,0)</f>
        <v>20</v>
      </c>
      <c r="F51" s="28">
        <v>0</v>
      </c>
      <c r="G51" s="2">
        <f>18+(B53*2)+IF($B51="Sim",10,0)+F51</f>
        <v>20</v>
      </c>
      <c r="H51" s="10">
        <v>0</v>
      </c>
      <c r="I51" s="1"/>
      <c r="J51" s="15"/>
    </row>
    <row r="52" spans="1:10" x14ac:dyDescent="0.3">
      <c r="A52" s="9" t="s">
        <v>27</v>
      </c>
      <c r="B52" s="38" t="str">
        <f>VLOOKUP(B49,Pokemon!$A$1:$I$874,2,FALSE)</f>
        <v>-</v>
      </c>
      <c r="C52" s="1"/>
      <c r="D52" s="3" t="s">
        <v>28</v>
      </c>
      <c r="E52" s="5">
        <f>VLOOKUP($B49,Pokemon!$A$1:$I$874,4,FALSE)+IF($B51="Sim",1,0)</f>
        <v>0</v>
      </c>
      <c r="F52" s="27">
        <v>0</v>
      </c>
      <c r="G52" s="2">
        <f>J52+ROUNDDOWN($B55/10,0)+F52</f>
        <v>0</v>
      </c>
      <c r="H52" s="11"/>
      <c r="I52" s="1"/>
      <c r="J52" s="15">
        <f>$E52+LOOKUP($E52,Dados!$H$3:$I$12,Dados!$J$3:$J$12)*(ROUNDDOWN($B53/2,0))+LOOKUP($E52,Dados!$H$3:$I$12,Dados!$K$3:$K$12)*(ROUNDDOWN(($B53-1)/2,0))</f>
        <v>0</v>
      </c>
    </row>
    <row r="53" spans="1:10" x14ac:dyDescent="0.3">
      <c r="A53" s="9" t="s">
        <v>29</v>
      </c>
      <c r="B53" s="18">
        <v>1</v>
      </c>
      <c r="C53" s="1"/>
      <c r="D53" s="3" t="s">
        <v>30</v>
      </c>
      <c r="E53" s="5">
        <f>VLOOKUP($B49,Pokemon!$A$1:$I$874,5,FALSE)+IF($B51="Sim",1,0)</f>
        <v>0</v>
      </c>
      <c r="F53" s="27">
        <v>0</v>
      </c>
      <c r="G53" s="2">
        <f>J53+ROUNDDOWN($B55/10,0)+F53</f>
        <v>0</v>
      </c>
      <c r="H53" s="11"/>
      <c r="I53" s="1"/>
      <c r="J53" s="15">
        <f>$E53+LOOKUP($E53,Dados!$H$3:$I$12,Dados!$J$3:$J$12)*(ROUNDDOWN($B53/2,0))+LOOKUP($E53,Dados!$H$3:$I$12,Dados!$K$3:$K$12)*(ROUNDDOWN(($B53-1)/2,0))</f>
        <v>0</v>
      </c>
    </row>
    <row r="54" spans="1:10" x14ac:dyDescent="0.3">
      <c r="A54" s="9" t="s">
        <v>31</v>
      </c>
      <c r="B54" s="38">
        <v>0</v>
      </c>
      <c r="C54" s="1"/>
      <c r="D54" s="3" t="s">
        <v>32</v>
      </c>
      <c r="E54" s="5">
        <f>VLOOKUP($B49,Pokemon!$A$1:$I$874,6,FALSE)+IF($B51="Sim",1,0)</f>
        <v>0</v>
      </c>
      <c r="F54" s="27">
        <v>0</v>
      </c>
      <c r="G54" s="2">
        <f>J54+ROUNDDOWN($B55/10,0)+F54</f>
        <v>0</v>
      </c>
      <c r="H54" s="11"/>
      <c r="I54" s="1"/>
      <c r="J54" s="15">
        <f>$E54+LOOKUP($E54,Dados!$H$3:$I$12,Dados!$J$3:$J$12)*(ROUNDDOWN($B53/2,0))+LOOKUP($E54,Dados!$H$3:$I$12,Dados!$K$3:$K$12)*(ROUNDDOWN(($B53-1)/2,0))</f>
        <v>0</v>
      </c>
    </row>
    <row r="55" spans="1:10" x14ac:dyDescent="0.3">
      <c r="A55" s="9" t="s">
        <v>33</v>
      </c>
      <c r="B55" s="4">
        <v>0</v>
      </c>
      <c r="C55" s="1"/>
      <c r="D55" s="3" t="s">
        <v>34</v>
      </c>
      <c r="E55" s="5">
        <f>VLOOKUP($B49,Pokemon!$A$1:$I$874,7,FALSE)+IF($B51="Sim",1,0)</f>
        <v>0</v>
      </c>
      <c r="F55" s="27">
        <v>0</v>
      </c>
      <c r="G55" s="2">
        <f>J55+ROUNDDOWN($B55/10,0)+F55</f>
        <v>0</v>
      </c>
      <c r="H55" s="11"/>
      <c r="I55" s="1"/>
      <c r="J55" s="15">
        <f>$E55+LOOKUP($E55,Dados!$H$3:$I$12,Dados!$J$3:$J$12)*(ROUNDDOWN($B53/2,0))+LOOKUP($E55,Dados!$H$3:$I$12,Dados!$K$3:$K$12)*(ROUNDDOWN(($B53-1)/2,0))</f>
        <v>0</v>
      </c>
    </row>
    <row r="56" spans="1:10" x14ac:dyDescent="0.3">
      <c r="A56" s="9" t="s">
        <v>35</v>
      </c>
      <c r="B56" s="38" t="s">
        <v>16</v>
      </c>
      <c r="C56" s="1"/>
      <c r="D56" s="3" t="s">
        <v>36</v>
      </c>
      <c r="E56" s="5">
        <f>VLOOKUP($B49,Pokemon!$A$1:$I$874,8,FALSE)+IF($B51="Sim",1,0)</f>
        <v>0</v>
      </c>
      <c r="F56" s="27">
        <v>0</v>
      </c>
      <c r="G56" s="2">
        <f>J56+F56</f>
        <v>0</v>
      </c>
      <c r="H56" s="11" t="str">
        <f>ROUNDUP((G56/10), 0)&amp;"d6"</f>
        <v>0d6</v>
      </c>
      <c r="I56" s="1"/>
      <c r="J56" s="15">
        <f>$E56+LOOKUP($E56,Dados!$H$3:$I$12,Dados!$J$3:$J$12)*(ROUNDDOWN($B53/2,0))+LOOKUP($E56,Dados!$H$3:$I$12,Dados!$K$3:$K$12)*(ROUNDDOWN(($B53-1)/2,0))</f>
        <v>0</v>
      </c>
    </row>
    <row r="57" spans="1:10" x14ac:dyDescent="0.3">
      <c r="A57" s="9" t="s">
        <v>37</v>
      </c>
      <c r="B57" s="38" t="s">
        <v>16</v>
      </c>
      <c r="C57" s="1"/>
      <c r="D57" s="3" t="s">
        <v>38</v>
      </c>
      <c r="E57" s="5">
        <f>VLOOKUP($B49,Pokemon!$A$1:$I$874,9,FALSE)</f>
        <v>0</v>
      </c>
      <c r="F57" s="63" t="s">
        <v>39</v>
      </c>
      <c r="G57" s="63"/>
      <c r="H57" s="24">
        <f>B53*E57</f>
        <v>0</v>
      </c>
      <c r="I57" s="1"/>
    </row>
    <row r="58" spans="1:10" x14ac:dyDescent="0.3">
      <c r="A58" s="12"/>
      <c r="C58" s="1"/>
      <c r="D58" s="2"/>
      <c r="E58" s="2"/>
      <c r="F58" s="2"/>
      <c r="G58" s="2"/>
      <c r="H58" s="11"/>
      <c r="I58" s="1"/>
      <c r="J58" s="26"/>
    </row>
    <row r="59" spans="1:10" x14ac:dyDescent="0.3">
      <c r="A59" s="64" t="s">
        <v>40</v>
      </c>
      <c r="B59" s="63"/>
      <c r="C59" s="63" t="s">
        <v>41</v>
      </c>
      <c r="D59" s="63"/>
      <c r="E59" s="63"/>
      <c r="F59" s="3" t="s">
        <v>26</v>
      </c>
      <c r="G59" s="3" t="s">
        <v>42</v>
      </c>
      <c r="H59" s="29" t="s">
        <v>43</v>
      </c>
      <c r="I59" s="1"/>
      <c r="J59" s="26"/>
    </row>
    <row r="60" spans="1:10" x14ac:dyDescent="0.3">
      <c r="A60" s="61" t="s">
        <v>16</v>
      </c>
      <c r="B60" s="62"/>
      <c r="C60" s="62" t="str">
        <f>VLOOKUP(A60,Golpes!$A$1:$F$653,2,FALSE)&amp;"/"&amp;VLOOKUP(A60,Golpes!$A$1:$F$653,3,FALSE)</f>
        <v>-/-</v>
      </c>
      <c r="D60" s="62"/>
      <c r="E60" s="62"/>
      <c r="F60" s="18">
        <f>VLOOKUP(A60,Golpes!$A$1:$F$653,4,FALSE)</f>
        <v>0</v>
      </c>
      <c r="G60" s="18" t="str">
        <f>VLOOKUP(A60,Golpes!$A$1:$F$653,5,FALSE)</f>
        <v>-</v>
      </c>
      <c r="H60" s="13" t="str">
        <f>VLOOKUP(A60,Golpes!$A$1:$F$653,6,FALSE)</f>
        <v>-</v>
      </c>
      <c r="I60" s="1"/>
      <c r="J60" s="26"/>
    </row>
    <row r="61" spans="1:10" x14ac:dyDescent="0.3">
      <c r="A61" s="61" t="s">
        <v>16</v>
      </c>
      <c r="B61" s="62"/>
      <c r="C61" s="62" t="str">
        <f>VLOOKUP(A61,Golpes!$A$1:$F$653,2,FALSE)&amp;"/"&amp;VLOOKUP(A61,Golpes!$A$1:$F$653,3,FALSE)</f>
        <v>-/-</v>
      </c>
      <c r="D61" s="62"/>
      <c r="E61" s="62"/>
      <c r="F61" s="18">
        <f>VLOOKUP(A61,Golpes!$A$1:$F$653,4,FALSE)</f>
        <v>0</v>
      </c>
      <c r="G61" s="18" t="str">
        <f>VLOOKUP(A61,Golpes!$A$1:$F$653,5,FALSE)</f>
        <v>-</v>
      </c>
      <c r="H61" s="13" t="str">
        <f>VLOOKUP(A61,Golpes!$A$1:$F$653,6,FALSE)</f>
        <v>-</v>
      </c>
      <c r="I61" s="1"/>
      <c r="J61" s="26"/>
    </row>
    <row r="62" spans="1:10" x14ac:dyDescent="0.3">
      <c r="A62" s="61" t="s">
        <v>16</v>
      </c>
      <c r="B62" s="62"/>
      <c r="C62" s="62" t="str">
        <f>VLOOKUP(A62,Golpes!$A$1:$F$653,2,FALSE)&amp;"/"&amp;VLOOKUP(A62,Golpes!$A$1:$F$653,3,FALSE)</f>
        <v>-/-</v>
      </c>
      <c r="D62" s="62"/>
      <c r="E62" s="62"/>
      <c r="F62" s="18">
        <f>VLOOKUP(A62,Golpes!$A$1:$F$653,4,FALSE)</f>
        <v>0</v>
      </c>
      <c r="G62" s="18" t="str">
        <f>VLOOKUP(A62,Golpes!$A$1:$F$653,5,FALSE)</f>
        <v>-</v>
      </c>
      <c r="H62" s="13" t="str">
        <f>VLOOKUP(A62,Golpes!$A$1:$F$653,6,FALSE)</f>
        <v>-</v>
      </c>
      <c r="I62" s="1"/>
      <c r="J62" s="26"/>
    </row>
    <row r="63" spans="1:10" ht="15" thickBot="1" x14ac:dyDescent="0.35">
      <c r="A63" s="59" t="s">
        <v>16</v>
      </c>
      <c r="B63" s="60"/>
      <c r="C63" s="60" t="str">
        <f>VLOOKUP(A63,Golpes!$A$1:$F$653,2,FALSE)&amp;"/"&amp;VLOOKUP(A63,Golpes!$A$1:$F$653,3,FALSE)</f>
        <v>-/-</v>
      </c>
      <c r="D63" s="60"/>
      <c r="E63" s="60"/>
      <c r="F63" s="19">
        <f>VLOOKUP(A63,Golpes!$A$1:$F$653,4,FALSE)</f>
        <v>0</v>
      </c>
      <c r="G63" s="19" t="str">
        <f>VLOOKUP(A63,Golpes!$A$1:$F$653,5,FALSE)</f>
        <v>-</v>
      </c>
      <c r="H63" s="14" t="str">
        <f>VLOOKUP(A63,Golpes!$A$1:$F$653,6,FALSE)</f>
        <v>-</v>
      </c>
      <c r="I63" s="1"/>
      <c r="J63" s="26"/>
    </row>
    <row r="64" spans="1:10" ht="15" thickBot="1" x14ac:dyDescent="0.35"/>
    <row r="65" spans="1:10" x14ac:dyDescent="0.3">
      <c r="A65" s="22" t="s">
        <v>15</v>
      </c>
      <c r="B65" s="23" t="s">
        <v>16</v>
      </c>
      <c r="C65" s="7"/>
      <c r="D65" s="8"/>
      <c r="E65" s="16" t="s">
        <v>17</v>
      </c>
      <c r="F65" s="16" t="s">
        <v>18</v>
      </c>
      <c r="G65" s="16" t="s">
        <v>19</v>
      </c>
      <c r="H65" s="17" t="s">
        <v>20</v>
      </c>
      <c r="I65" s="2"/>
      <c r="J65" s="15"/>
    </row>
    <row r="66" spans="1:10" x14ac:dyDescent="0.3">
      <c r="A66" s="9" t="s">
        <v>21</v>
      </c>
      <c r="B66" s="2" t="s">
        <v>22</v>
      </c>
      <c r="C66" s="1"/>
      <c r="D66" s="3" t="s">
        <v>23</v>
      </c>
      <c r="E66" s="5">
        <f>VLOOKUP($B65,Pokemon!$A$1:$I$874,3,FALSE)+IF($B67="Sim",20,0)</f>
        <v>0</v>
      </c>
      <c r="F66" s="27">
        <v>0</v>
      </c>
      <c r="G66" s="2">
        <f>$J66+F66</f>
        <v>0</v>
      </c>
      <c r="H66" s="10">
        <v>0</v>
      </c>
      <c r="I66" s="1"/>
      <c r="J66" s="15">
        <f>$E66+LOOKUP($E66,Dados!$C$3:$D$12,Dados!$E$3:$E$12)*(ROUNDDOWN($B69/2,0))+LOOKUP($E66,Dados!$C$3:$D$12,Dados!$F$3:$F$12)*(ROUNDDOWN(($B69-1)/2,0))</f>
        <v>0</v>
      </c>
    </row>
    <row r="67" spans="1:10" x14ac:dyDescent="0.3">
      <c r="A67" s="9" t="s">
        <v>24</v>
      </c>
      <c r="B67" s="2" t="s">
        <v>25</v>
      </c>
      <c r="C67" s="1"/>
      <c r="D67" s="3" t="s">
        <v>26</v>
      </c>
      <c r="E67" s="6">
        <f>20+IF($B67="Sim",10,0)</f>
        <v>20</v>
      </c>
      <c r="F67" s="28">
        <v>0</v>
      </c>
      <c r="G67" s="2">
        <f>18+(B69*2)+IF($B67="Sim",10,0)+F67</f>
        <v>20</v>
      </c>
      <c r="H67" s="10">
        <v>0</v>
      </c>
      <c r="I67" s="1"/>
      <c r="J67" s="15"/>
    </row>
    <row r="68" spans="1:10" x14ac:dyDescent="0.3">
      <c r="A68" s="9" t="s">
        <v>27</v>
      </c>
      <c r="B68" s="38" t="str">
        <f>VLOOKUP(B65,Pokemon!$A$1:$I$874,2,FALSE)</f>
        <v>-</v>
      </c>
      <c r="C68" s="1"/>
      <c r="D68" s="3" t="s">
        <v>28</v>
      </c>
      <c r="E68" s="5">
        <f>VLOOKUP($B65,Pokemon!$A$1:$I$874,4,FALSE)+IF($B67="Sim",1,0)</f>
        <v>0</v>
      </c>
      <c r="F68" s="27">
        <v>0</v>
      </c>
      <c r="G68" s="2">
        <f>J68+ROUNDDOWN($B71/10,0)+F68</f>
        <v>0</v>
      </c>
      <c r="H68" s="11"/>
      <c r="I68" s="1"/>
      <c r="J68" s="15">
        <f>$E68+LOOKUP($E68,Dados!$H$3:$I$12,Dados!$J$3:$J$12)*(ROUNDDOWN($B69/2,0))+LOOKUP($E68,Dados!$H$3:$I$12,Dados!$K$3:$K$12)*(ROUNDDOWN(($B69-1)/2,0))</f>
        <v>0</v>
      </c>
    </row>
    <row r="69" spans="1:10" x14ac:dyDescent="0.3">
      <c r="A69" s="9" t="s">
        <v>29</v>
      </c>
      <c r="B69" s="18">
        <v>1</v>
      </c>
      <c r="C69" s="1"/>
      <c r="D69" s="3" t="s">
        <v>30</v>
      </c>
      <c r="E69" s="5">
        <f>VLOOKUP($B65,Pokemon!$A$1:$I$874,5,FALSE)+IF($B67="Sim",1,0)</f>
        <v>0</v>
      </c>
      <c r="F69" s="27">
        <v>0</v>
      </c>
      <c r="G69" s="2">
        <f>J69+ROUNDDOWN($B71/10,0)+F69</f>
        <v>0</v>
      </c>
      <c r="H69" s="11"/>
      <c r="I69" s="1"/>
      <c r="J69" s="15">
        <f>$E69+LOOKUP($E69,Dados!$H$3:$I$12,Dados!$J$3:$J$12)*(ROUNDDOWN($B69/2,0))+LOOKUP($E69,Dados!$H$3:$I$12,Dados!$K$3:$K$12)*(ROUNDDOWN(($B69-1)/2,0))</f>
        <v>0</v>
      </c>
    </row>
    <row r="70" spans="1:10" x14ac:dyDescent="0.3">
      <c r="A70" s="9" t="s">
        <v>31</v>
      </c>
      <c r="B70" s="38">
        <v>0</v>
      </c>
      <c r="C70" s="1"/>
      <c r="D70" s="3" t="s">
        <v>32</v>
      </c>
      <c r="E70" s="5">
        <f>VLOOKUP($B65,Pokemon!$A$1:$I$874,6,FALSE)+IF($B67="Sim",1,0)</f>
        <v>0</v>
      </c>
      <c r="F70" s="27">
        <v>0</v>
      </c>
      <c r="G70" s="2">
        <f>J70+ROUNDDOWN($B71/10,0)+F70</f>
        <v>0</v>
      </c>
      <c r="H70" s="11"/>
      <c r="I70" s="1"/>
      <c r="J70" s="15">
        <f>$E70+LOOKUP($E70,Dados!$H$3:$I$12,Dados!$J$3:$J$12)*(ROUNDDOWN($B69/2,0))+LOOKUP($E70,Dados!$H$3:$I$12,Dados!$K$3:$K$12)*(ROUNDDOWN(($B69-1)/2,0))</f>
        <v>0</v>
      </c>
    </row>
    <row r="71" spans="1:10" x14ac:dyDescent="0.3">
      <c r="A71" s="9" t="s">
        <v>33</v>
      </c>
      <c r="B71" s="4">
        <v>0</v>
      </c>
      <c r="C71" s="1"/>
      <c r="D71" s="3" t="s">
        <v>34</v>
      </c>
      <c r="E71" s="5">
        <f>VLOOKUP($B65,Pokemon!$A$1:$I$874,7,FALSE)+IF($B67="Sim",1,0)</f>
        <v>0</v>
      </c>
      <c r="F71" s="27">
        <v>0</v>
      </c>
      <c r="G71" s="2">
        <f>J71+ROUNDDOWN($B71/10,0)+F71</f>
        <v>0</v>
      </c>
      <c r="H71" s="11"/>
      <c r="I71" s="1"/>
      <c r="J71" s="15">
        <f>$E71+LOOKUP($E71,Dados!$H$3:$I$12,Dados!$J$3:$J$12)*(ROUNDDOWN($B69/2,0))+LOOKUP($E71,Dados!$H$3:$I$12,Dados!$K$3:$K$12)*(ROUNDDOWN(($B69-1)/2,0))</f>
        <v>0</v>
      </c>
    </row>
    <row r="72" spans="1:10" x14ac:dyDescent="0.3">
      <c r="A72" s="9" t="s">
        <v>35</v>
      </c>
      <c r="B72" s="38" t="s">
        <v>16</v>
      </c>
      <c r="C72" s="1"/>
      <c r="D72" s="3" t="s">
        <v>36</v>
      </c>
      <c r="E72" s="5">
        <f>VLOOKUP($B65,Pokemon!$A$1:$I$874,8,FALSE)+IF($B67="Sim",1,0)</f>
        <v>0</v>
      </c>
      <c r="F72" s="27">
        <v>0</v>
      </c>
      <c r="G72" s="2">
        <f>J72+F72</f>
        <v>0</v>
      </c>
      <c r="H72" s="11" t="str">
        <f>ROUNDUP((G72/10), 0)&amp;"d6"</f>
        <v>0d6</v>
      </c>
      <c r="I72" s="1"/>
      <c r="J72" s="15">
        <f>$E72+LOOKUP($E72,Dados!$H$3:$I$12,Dados!$J$3:$J$12)*(ROUNDDOWN($B69/2,0))+LOOKUP($E72,Dados!$H$3:$I$12,Dados!$K$3:$K$12)*(ROUNDDOWN(($B69-1)/2,0))</f>
        <v>0</v>
      </c>
    </row>
    <row r="73" spans="1:10" x14ac:dyDescent="0.3">
      <c r="A73" s="9" t="s">
        <v>37</v>
      </c>
      <c r="B73" s="38" t="s">
        <v>16</v>
      </c>
      <c r="C73" s="1"/>
      <c r="D73" s="3" t="s">
        <v>38</v>
      </c>
      <c r="E73" s="5">
        <f>VLOOKUP($B65,Pokemon!$A$1:$I$874,9,FALSE)</f>
        <v>0</v>
      </c>
      <c r="F73" s="63" t="s">
        <v>39</v>
      </c>
      <c r="G73" s="63"/>
      <c r="H73" s="24">
        <f>B69*E73</f>
        <v>0</v>
      </c>
      <c r="I73" s="1"/>
    </row>
    <row r="74" spans="1:10" x14ac:dyDescent="0.3">
      <c r="A74" s="12"/>
      <c r="C74" s="1"/>
      <c r="D74" s="2"/>
      <c r="E74" s="2"/>
      <c r="F74" s="2"/>
      <c r="G74" s="2"/>
      <c r="H74" s="11"/>
      <c r="I74" s="1"/>
      <c r="J74" s="26"/>
    </row>
    <row r="75" spans="1:10" x14ac:dyDescent="0.3">
      <c r="A75" s="64" t="s">
        <v>40</v>
      </c>
      <c r="B75" s="63"/>
      <c r="C75" s="63" t="s">
        <v>41</v>
      </c>
      <c r="D75" s="63"/>
      <c r="E75" s="63"/>
      <c r="F75" s="3" t="s">
        <v>26</v>
      </c>
      <c r="G75" s="3" t="s">
        <v>42</v>
      </c>
      <c r="H75" s="29" t="s">
        <v>43</v>
      </c>
      <c r="I75" s="1"/>
      <c r="J75" s="26"/>
    </row>
    <row r="76" spans="1:10" x14ac:dyDescent="0.3">
      <c r="A76" s="61" t="s">
        <v>16</v>
      </c>
      <c r="B76" s="62"/>
      <c r="C76" s="62" t="str">
        <f>VLOOKUP(A76,Golpes!$A$1:$F$653,2,FALSE)&amp;"/"&amp;VLOOKUP(A76,Golpes!$A$1:$F$653,3,FALSE)</f>
        <v>-/-</v>
      </c>
      <c r="D76" s="62"/>
      <c r="E76" s="62"/>
      <c r="F76" s="18">
        <f>VLOOKUP(A76,Golpes!$A$1:$F$653,4,FALSE)</f>
        <v>0</v>
      </c>
      <c r="G76" s="18" t="str">
        <f>VLOOKUP(A76,Golpes!$A$1:$F$653,5,FALSE)</f>
        <v>-</v>
      </c>
      <c r="H76" s="13" t="str">
        <f>VLOOKUP(A76,Golpes!$A$1:$F$653,6,FALSE)</f>
        <v>-</v>
      </c>
      <c r="I76" s="1"/>
      <c r="J76" s="26"/>
    </row>
    <row r="77" spans="1:10" x14ac:dyDescent="0.3">
      <c r="A77" s="61" t="s">
        <v>16</v>
      </c>
      <c r="B77" s="62"/>
      <c r="C77" s="62" t="str">
        <f>VLOOKUP(A77,Golpes!$A$1:$F$653,2,FALSE)&amp;"/"&amp;VLOOKUP(A77,Golpes!$A$1:$F$653,3,FALSE)</f>
        <v>-/-</v>
      </c>
      <c r="D77" s="62"/>
      <c r="E77" s="62"/>
      <c r="F77" s="18">
        <f>VLOOKUP(A77,Golpes!$A$1:$F$653,4,FALSE)</f>
        <v>0</v>
      </c>
      <c r="G77" s="18" t="str">
        <f>VLOOKUP(A77,Golpes!$A$1:$F$653,5,FALSE)</f>
        <v>-</v>
      </c>
      <c r="H77" s="13" t="str">
        <f>VLOOKUP(A77,Golpes!$A$1:$F$653,6,FALSE)</f>
        <v>-</v>
      </c>
      <c r="I77" s="1"/>
      <c r="J77" s="26"/>
    </row>
    <row r="78" spans="1:10" x14ac:dyDescent="0.3">
      <c r="A78" s="61" t="s">
        <v>16</v>
      </c>
      <c r="B78" s="62"/>
      <c r="C78" s="62" t="str">
        <f>VLOOKUP(A78,Golpes!$A$1:$F$653,2,FALSE)&amp;"/"&amp;VLOOKUP(A78,Golpes!$A$1:$F$653,3,FALSE)</f>
        <v>-/-</v>
      </c>
      <c r="D78" s="62"/>
      <c r="E78" s="62"/>
      <c r="F78" s="18">
        <f>VLOOKUP(A78,Golpes!$A$1:$F$653,4,FALSE)</f>
        <v>0</v>
      </c>
      <c r="G78" s="18" t="str">
        <f>VLOOKUP(A78,Golpes!$A$1:$F$653,5,FALSE)</f>
        <v>-</v>
      </c>
      <c r="H78" s="13" t="str">
        <f>VLOOKUP(A78,Golpes!$A$1:$F$653,6,FALSE)</f>
        <v>-</v>
      </c>
      <c r="I78" s="1"/>
      <c r="J78" s="26"/>
    </row>
    <row r="79" spans="1:10" ht="15" thickBot="1" x14ac:dyDescent="0.35">
      <c r="A79" s="59" t="s">
        <v>16</v>
      </c>
      <c r="B79" s="60"/>
      <c r="C79" s="60" t="str">
        <f>VLOOKUP(A79,Golpes!$A$1:$F$653,2,FALSE)&amp;"/"&amp;VLOOKUP(A79,Golpes!$A$1:$F$653,3,FALSE)</f>
        <v>-/-</v>
      </c>
      <c r="D79" s="60"/>
      <c r="E79" s="60"/>
      <c r="F79" s="19">
        <f>VLOOKUP(A79,Golpes!$A$1:$F$653,4,FALSE)</f>
        <v>0</v>
      </c>
      <c r="G79" s="19" t="str">
        <f>VLOOKUP(A79,Golpes!$A$1:$F$653,5,FALSE)</f>
        <v>-</v>
      </c>
      <c r="H79" s="14" t="str">
        <f>VLOOKUP(A79,Golpes!$A$1:$F$653,6,FALSE)</f>
        <v>-</v>
      </c>
      <c r="I79" s="1"/>
      <c r="J79" s="26"/>
    </row>
    <row r="80" spans="1:10" ht="15" thickBot="1" x14ac:dyDescent="0.35"/>
    <row r="81" spans="1:10" x14ac:dyDescent="0.3">
      <c r="A81" s="22" t="s">
        <v>15</v>
      </c>
      <c r="B81" s="23" t="s">
        <v>16</v>
      </c>
      <c r="C81" s="7"/>
      <c r="D81" s="8"/>
      <c r="E81" s="16" t="s">
        <v>17</v>
      </c>
      <c r="F81" s="16" t="s">
        <v>18</v>
      </c>
      <c r="G81" s="16" t="s">
        <v>19</v>
      </c>
      <c r="H81" s="17" t="s">
        <v>20</v>
      </c>
      <c r="I81" s="2"/>
      <c r="J81" s="15"/>
    </row>
    <row r="82" spans="1:10" x14ac:dyDescent="0.3">
      <c r="A82" s="9" t="s">
        <v>21</v>
      </c>
      <c r="B82" s="2" t="s">
        <v>22</v>
      </c>
      <c r="C82" s="1"/>
      <c r="D82" s="3" t="s">
        <v>23</v>
      </c>
      <c r="E82" s="5">
        <f>VLOOKUP($B81,Pokemon!$A$1:$I$874,3,FALSE)+IF($B83="Sim",20,0)</f>
        <v>0</v>
      </c>
      <c r="F82" s="27">
        <v>0</v>
      </c>
      <c r="G82" s="2">
        <f>$J82+F82</f>
        <v>0</v>
      </c>
      <c r="H82" s="10">
        <v>0</v>
      </c>
      <c r="I82" s="1"/>
      <c r="J82" s="15">
        <f>$E82+LOOKUP($E82,Dados!$C$3:$D$12,Dados!$E$3:$E$12)*(ROUNDDOWN($B85/2,0))+LOOKUP($E82,Dados!$C$3:$D$12,Dados!$F$3:$F$12)*(ROUNDDOWN(($B85-1)/2,0))</f>
        <v>0</v>
      </c>
    </row>
    <row r="83" spans="1:10" x14ac:dyDescent="0.3">
      <c r="A83" s="9" t="s">
        <v>24</v>
      </c>
      <c r="B83" s="2" t="s">
        <v>25</v>
      </c>
      <c r="C83" s="1"/>
      <c r="D83" s="3" t="s">
        <v>26</v>
      </c>
      <c r="E83" s="6">
        <f>20+IF($B83="Sim",10,0)</f>
        <v>20</v>
      </c>
      <c r="F83" s="28">
        <v>0</v>
      </c>
      <c r="G83" s="2">
        <f>18+(B85*2)+IF($B83="Sim",10,0)+F83</f>
        <v>20</v>
      </c>
      <c r="H83" s="10">
        <v>0</v>
      </c>
      <c r="I83" s="1"/>
      <c r="J83" s="15"/>
    </row>
    <row r="84" spans="1:10" x14ac:dyDescent="0.3">
      <c r="A84" s="9" t="s">
        <v>27</v>
      </c>
      <c r="B84" s="38" t="str">
        <f>VLOOKUP(B81,Pokemon!$A$1:$I$874,2,FALSE)</f>
        <v>-</v>
      </c>
      <c r="C84" s="1"/>
      <c r="D84" s="3" t="s">
        <v>28</v>
      </c>
      <c r="E84" s="5">
        <f>VLOOKUP($B81,Pokemon!$A$1:$I$874,4,FALSE)+IF($B83="Sim",1,0)</f>
        <v>0</v>
      </c>
      <c r="F84" s="27">
        <v>0</v>
      </c>
      <c r="G84" s="2">
        <f>J84+ROUNDDOWN($B87/10,0)+F84</f>
        <v>0</v>
      </c>
      <c r="H84" s="11"/>
      <c r="I84" s="1"/>
      <c r="J84" s="15">
        <f>$E84+LOOKUP($E84,Dados!$H$3:$I$12,Dados!$J$3:$J$12)*(ROUNDDOWN($B85/2,0))+LOOKUP($E84,Dados!$H$3:$I$12,Dados!$K$3:$K$12)*(ROUNDDOWN(($B85-1)/2,0))</f>
        <v>0</v>
      </c>
    </row>
    <row r="85" spans="1:10" x14ac:dyDescent="0.3">
      <c r="A85" s="9" t="s">
        <v>29</v>
      </c>
      <c r="B85" s="18">
        <v>1</v>
      </c>
      <c r="C85" s="1"/>
      <c r="D85" s="3" t="s">
        <v>30</v>
      </c>
      <c r="E85" s="5">
        <f>VLOOKUP($B81,Pokemon!$A$1:$I$874,5,FALSE)+IF($B83="Sim",1,0)</f>
        <v>0</v>
      </c>
      <c r="F85" s="27">
        <v>0</v>
      </c>
      <c r="G85" s="2">
        <f>J85+ROUNDDOWN($B87/10,0)+F85</f>
        <v>0</v>
      </c>
      <c r="H85" s="11"/>
      <c r="I85" s="1"/>
      <c r="J85" s="15">
        <f>$E85+LOOKUP($E85,Dados!$H$3:$I$12,Dados!$J$3:$J$12)*(ROUNDDOWN($B85/2,0))+LOOKUP($E85,Dados!$H$3:$I$12,Dados!$K$3:$K$12)*(ROUNDDOWN(($B85-1)/2,0))</f>
        <v>0</v>
      </c>
    </row>
    <row r="86" spans="1:10" x14ac:dyDescent="0.3">
      <c r="A86" s="9" t="s">
        <v>31</v>
      </c>
      <c r="B86" s="38">
        <v>0</v>
      </c>
      <c r="C86" s="1"/>
      <c r="D86" s="3" t="s">
        <v>32</v>
      </c>
      <c r="E86" s="5">
        <f>VLOOKUP($B81,Pokemon!$A$1:$I$874,6,FALSE)+IF($B83="Sim",1,0)</f>
        <v>0</v>
      </c>
      <c r="F86" s="27">
        <v>0</v>
      </c>
      <c r="G86" s="2">
        <f>J86+ROUNDDOWN($B87/10,0)+F86</f>
        <v>0</v>
      </c>
      <c r="H86" s="11"/>
      <c r="I86" s="1"/>
      <c r="J86" s="15">
        <f>$E86+LOOKUP($E86,Dados!$H$3:$I$12,Dados!$J$3:$J$12)*(ROUNDDOWN($B85/2,0))+LOOKUP($E86,Dados!$H$3:$I$12,Dados!$K$3:$K$12)*(ROUNDDOWN(($B85-1)/2,0))</f>
        <v>0</v>
      </c>
    </row>
    <row r="87" spans="1:10" x14ac:dyDescent="0.3">
      <c r="A87" s="9" t="s">
        <v>33</v>
      </c>
      <c r="B87" s="4">
        <v>0</v>
      </c>
      <c r="C87" s="1"/>
      <c r="D87" s="3" t="s">
        <v>34</v>
      </c>
      <c r="E87" s="5">
        <f>VLOOKUP($B81,Pokemon!$A$1:$I$874,7,FALSE)+IF($B83="Sim",1,0)</f>
        <v>0</v>
      </c>
      <c r="F87" s="27">
        <v>0</v>
      </c>
      <c r="G87" s="2">
        <f>J87+ROUNDDOWN($B87/10,0)+F87</f>
        <v>0</v>
      </c>
      <c r="H87" s="11"/>
      <c r="I87" s="1"/>
      <c r="J87" s="15">
        <f>$E87+LOOKUP($E87,Dados!$H$3:$I$12,Dados!$J$3:$J$12)*(ROUNDDOWN($B85/2,0))+LOOKUP($E87,Dados!$H$3:$I$12,Dados!$K$3:$K$12)*(ROUNDDOWN(($B85-1)/2,0))</f>
        <v>0</v>
      </c>
    </row>
    <row r="88" spans="1:10" x14ac:dyDescent="0.3">
      <c r="A88" s="9" t="s">
        <v>35</v>
      </c>
      <c r="B88" s="38" t="s">
        <v>16</v>
      </c>
      <c r="C88" s="1"/>
      <c r="D88" s="3" t="s">
        <v>36</v>
      </c>
      <c r="E88" s="5">
        <f>VLOOKUP($B81,Pokemon!$A$1:$I$874,8,FALSE)+IF($B83="Sim",1,0)</f>
        <v>0</v>
      </c>
      <c r="F88" s="27">
        <v>0</v>
      </c>
      <c r="G88" s="2">
        <f>J88+F88</f>
        <v>0</v>
      </c>
      <c r="H88" s="11" t="str">
        <f>ROUNDUP((G88/10), 0)&amp;"d6"</f>
        <v>0d6</v>
      </c>
      <c r="I88" s="1"/>
      <c r="J88" s="15">
        <f>$E88+LOOKUP($E88,Dados!$H$3:$I$12,Dados!$J$3:$J$12)*(ROUNDDOWN($B85/2,0))+LOOKUP($E88,Dados!$H$3:$I$12,Dados!$K$3:$K$12)*(ROUNDDOWN(($B85-1)/2,0))</f>
        <v>0</v>
      </c>
    </row>
    <row r="89" spans="1:10" x14ac:dyDescent="0.3">
      <c r="A89" s="9" t="s">
        <v>37</v>
      </c>
      <c r="B89" s="38" t="s">
        <v>16</v>
      </c>
      <c r="C89" s="1"/>
      <c r="D89" s="3" t="s">
        <v>38</v>
      </c>
      <c r="E89" s="5">
        <f>VLOOKUP($B81,Pokemon!$A$1:$I$874,9,FALSE)</f>
        <v>0</v>
      </c>
      <c r="F89" s="63" t="s">
        <v>39</v>
      </c>
      <c r="G89" s="63"/>
      <c r="H89" s="24">
        <f>B85*E89</f>
        <v>0</v>
      </c>
      <c r="I89" s="1"/>
    </row>
    <row r="90" spans="1:10" x14ac:dyDescent="0.3">
      <c r="A90" s="12"/>
      <c r="C90" s="1"/>
      <c r="D90" s="2"/>
      <c r="E90" s="2"/>
      <c r="F90" s="2"/>
      <c r="G90" s="2"/>
      <c r="H90" s="11"/>
      <c r="I90" s="1"/>
      <c r="J90" s="26"/>
    </row>
    <row r="91" spans="1:10" x14ac:dyDescent="0.3">
      <c r="A91" s="64" t="s">
        <v>40</v>
      </c>
      <c r="B91" s="63"/>
      <c r="C91" s="63" t="s">
        <v>41</v>
      </c>
      <c r="D91" s="63"/>
      <c r="E91" s="63"/>
      <c r="F91" s="3" t="s">
        <v>26</v>
      </c>
      <c r="G91" s="3" t="s">
        <v>42</v>
      </c>
      <c r="H91" s="29" t="s">
        <v>43</v>
      </c>
      <c r="I91" s="1"/>
      <c r="J91" s="26"/>
    </row>
    <row r="92" spans="1:10" x14ac:dyDescent="0.3">
      <c r="A92" s="61" t="s">
        <v>16</v>
      </c>
      <c r="B92" s="62"/>
      <c r="C92" s="62" t="str">
        <f>VLOOKUP(A92,Golpes!$A$1:$F$653,2,FALSE)&amp;"/"&amp;VLOOKUP(A92,Golpes!$A$1:$F$653,3,FALSE)</f>
        <v>-/-</v>
      </c>
      <c r="D92" s="62"/>
      <c r="E92" s="62"/>
      <c r="F92" s="18">
        <f>VLOOKUP(A92,Golpes!$A$1:$F$653,4,FALSE)</f>
        <v>0</v>
      </c>
      <c r="G92" s="18" t="str">
        <f>VLOOKUP(A92,Golpes!$A$1:$F$653,5,FALSE)</f>
        <v>-</v>
      </c>
      <c r="H92" s="13" t="str">
        <f>VLOOKUP(A92,Golpes!$A$1:$F$653,6,FALSE)</f>
        <v>-</v>
      </c>
      <c r="I92" s="1"/>
      <c r="J92" s="26"/>
    </row>
    <row r="93" spans="1:10" x14ac:dyDescent="0.3">
      <c r="A93" s="61" t="s">
        <v>16</v>
      </c>
      <c r="B93" s="62"/>
      <c r="C93" s="62" t="str">
        <f>VLOOKUP(A93,Golpes!$A$1:$F$653,2,FALSE)&amp;"/"&amp;VLOOKUP(A93,Golpes!$A$1:$F$653,3,FALSE)</f>
        <v>-/-</v>
      </c>
      <c r="D93" s="62"/>
      <c r="E93" s="62"/>
      <c r="F93" s="18">
        <f>VLOOKUP(A93,Golpes!$A$1:$F$653,4,FALSE)</f>
        <v>0</v>
      </c>
      <c r="G93" s="18" t="str">
        <f>VLOOKUP(A93,Golpes!$A$1:$F$653,5,FALSE)</f>
        <v>-</v>
      </c>
      <c r="H93" s="13" t="str">
        <f>VLOOKUP(A93,Golpes!$A$1:$F$653,6,FALSE)</f>
        <v>-</v>
      </c>
      <c r="I93" s="1"/>
      <c r="J93" s="26"/>
    </row>
    <row r="94" spans="1:10" x14ac:dyDescent="0.3">
      <c r="A94" s="61" t="s">
        <v>16</v>
      </c>
      <c r="B94" s="62"/>
      <c r="C94" s="62" t="str">
        <f>VLOOKUP(A94,Golpes!$A$1:$F$653,2,FALSE)&amp;"/"&amp;VLOOKUP(A94,Golpes!$A$1:$F$653,3,FALSE)</f>
        <v>-/-</v>
      </c>
      <c r="D94" s="62"/>
      <c r="E94" s="62"/>
      <c r="F94" s="18">
        <f>VLOOKUP(A94,Golpes!$A$1:$F$653,4,FALSE)</f>
        <v>0</v>
      </c>
      <c r="G94" s="18" t="str">
        <f>VLOOKUP(A94,Golpes!$A$1:$F$653,5,FALSE)</f>
        <v>-</v>
      </c>
      <c r="H94" s="13" t="str">
        <f>VLOOKUP(A94,Golpes!$A$1:$F$653,6,FALSE)</f>
        <v>-</v>
      </c>
      <c r="I94" s="1"/>
      <c r="J94" s="26"/>
    </row>
    <row r="95" spans="1:10" ht="15" thickBot="1" x14ac:dyDescent="0.35">
      <c r="A95" s="59" t="s">
        <v>16</v>
      </c>
      <c r="B95" s="60"/>
      <c r="C95" s="60" t="str">
        <f>VLOOKUP(A95,Golpes!$A$1:$F$653,2,FALSE)&amp;"/"&amp;VLOOKUP(A95,Golpes!$A$1:$F$653,3,FALSE)</f>
        <v>-/-</v>
      </c>
      <c r="D95" s="60"/>
      <c r="E95" s="60"/>
      <c r="F95" s="19">
        <f>VLOOKUP(A95,Golpes!$A$1:$F$653,4,FALSE)</f>
        <v>0</v>
      </c>
      <c r="G95" s="19" t="str">
        <f>VLOOKUP(A95,Golpes!$A$1:$F$653,5,FALSE)</f>
        <v>-</v>
      </c>
      <c r="H95" s="14" t="str">
        <f>VLOOKUP(A95,Golpes!$A$1:$F$653,6,FALSE)</f>
        <v>-</v>
      </c>
      <c r="I95" s="1"/>
      <c r="J95" s="26"/>
    </row>
    <row r="96" spans="1:10" ht="15" thickBot="1" x14ac:dyDescent="0.35"/>
    <row r="97" spans="1:10" x14ac:dyDescent="0.3">
      <c r="A97" s="22" t="s">
        <v>15</v>
      </c>
      <c r="B97" s="23" t="s">
        <v>16</v>
      </c>
      <c r="C97" s="7"/>
      <c r="D97" s="8"/>
      <c r="E97" s="16" t="s">
        <v>17</v>
      </c>
      <c r="F97" s="16" t="s">
        <v>18</v>
      </c>
      <c r="G97" s="16" t="s">
        <v>19</v>
      </c>
      <c r="H97" s="17" t="s">
        <v>20</v>
      </c>
      <c r="I97" s="2"/>
      <c r="J97" s="15"/>
    </row>
    <row r="98" spans="1:10" x14ac:dyDescent="0.3">
      <c r="A98" s="9" t="s">
        <v>21</v>
      </c>
      <c r="B98" s="2" t="s">
        <v>22</v>
      </c>
      <c r="C98" s="1"/>
      <c r="D98" s="3" t="s">
        <v>23</v>
      </c>
      <c r="E98" s="5">
        <f>VLOOKUP($B97,Pokemon!$A$1:$I$874,3,FALSE)+IF($B99="Sim",20,0)</f>
        <v>0</v>
      </c>
      <c r="F98" s="27">
        <v>0</v>
      </c>
      <c r="G98" s="2">
        <f>$J98+F98</f>
        <v>0</v>
      </c>
      <c r="H98" s="10">
        <v>0</v>
      </c>
      <c r="I98" s="1"/>
      <c r="J98" s="15">
        <f>$E98+LOOKUP($E98,Dados!$C$3:$D$12,Dados!$E$3:$E$12)*(ROUNDDOWN($B101/2,0))+LOOKUP($E98,Dados!$C$3:$D$12,Dados!$F$3:$F$12)*(ROUNDDOWN(($B101-1)/2,0))</f>
        <v>0</v>
      </c>
    </row>
    <row r="99" spans="1:10" x14ac:dyDescent="0.3">
      <c r="A99" s="9" t="s">
        <v>24</v>
      </c>
      <c r="B99" s="2" t="s">
        <v>25</v>
      </c>
      <c r="C99" s="1"/>
      <c r="D99" s="3" t="s">
        <v>26</v>
      </c>
      <c r="E99" s="6">
        <f>20+IF($B99="Sim",10,0)</f>
        <v>20</v>
      </c>
      <c r="F99" s="28">
        <v>0</v>
      </c>
      <c r="G99" s="2">
        <f>18+(B101*2)+IF($B99="Sim",10,0)+F99</f>
        <v>20</v>
      </c>
      <c r="H99" s="10">
        <v>0</v>
      </c>
      <c r="I99" s="1"/>
      <c r="J99" s="15"/>
    </row>
    <row r="100" spans="1:10" x14ac:dyDescent="0.3">
      <c r="A100" s="9" t="s">
        <v>27</v>
      </c>
      <c r="B100" s="38" t="str">
        <f>VLOOKUP(B97,Pokemon!$A$1:$I$874,2,FALSE)</f>
        <v>-</v>
      </c>
      <c r="C100" s="1"/>
      <c r="D100" s="3" t="s">
        <v>28</v>
      </c>
      <c r="E100" s="5">
        <f>VLOOKUP($B97,Pokemon!$A$1:$I$874,4,FALSE)+IF($B99="Sim",1,0)</f>
        <v>0</v>
      </c>
      <c r="F100" s="27">
        <v>0</v>
      </c>
      <c r="G100" s="2">
        <f>J100+ROUNDDOWN($B103/10,0)+F100</f>
        <v>0</v>
      </c>
      <c r="H100" s="11"/>
      <c r="I100" s="1"/>
      <c r="J100" s="15">
        <f>$E100+LOOKUP($E100,Dados!$H$3:$I$12,Dados!$J$3:$J$12)*(ROUNDDOWN($B101/2,0))+LOOKUP($E100,Dados!$H$3:$I$12,Dados!$K$3:$K$12)*(ROUNDDOWN(($B101-1)/2,0))</f>
        <v>0</v>
      </c>
    </row>
    <row r="101" spans="1:10" x14ac:dyDescent="0.3">
      <c r="A101" s="9" t="s">
        <v>29</v>
      </c>
      <c r="B101" s="18">
        <v>1</v>
      </c>
      <c r="C101" s="1"/>
      <c r="D101" s="3" t="s">
        <v>30</v>
      </c>
      <c r="E101" s="5">
        <f>VLOOKUP($B97,Pokemon!$A$1:$I$874,5,FALSE)+IF($B99="Sim",1,0)</f>
        <v>0</v>
      </c>
      <c r="F101" s="27">
        <v>0</v>
      </c>
      <c r="G101" s="2">
        <f>J101+ROUNDDOWN($B103/10,0)+F101</f>
        <v>0</v>
      </c>
      <c r="H101" s="11"/>
      <c r="I101" s="1"/>
      <c r="J101" s="15">
        <f>$E101+LOOKUP($E101,Dados!$H$3:$I$12,Dados!$J$3:$J$12)*(ROUNDDOWN($B101/2,0))+LOOKUP($E101,Dados!$H$3:$I$12,Dados!$K$3:$K$12)*(ROUNDDOWN(($B101-1)/2,0))</f>
        <v>0</v>
      </c>
    </row>
    <row r="102" spans="1:10" x14ac:dyDescent="0.3">
      <c r="A102" s="9" t="s">
        <v>31</v>
      </c>
      <c r="B102" s="38">
        <v>0</v>
      </c>
      <c r="C102" s="1"/>
      <c r="D102" s="3" t="s">
        <v>32</v>
      </c>
      <c r="E102" s="5">
        <f>VLOOKUP($B97,Pokemon!$A$1:$I$874,6,FALSE)+IF($B99="Sim",1,0)</f>
        <v>0</v>
      </c>
      <c r="F102" s="27">
        <v>0</v>
      </c>
      <c r="G102" s="2">
        <f>J102+ROUNDDOWN($B103/10,0)+F102</f>
        <v>0</v>
      </c>
      <c r="H102" s="11"/>
      <c r="I102" s="1"/>
      <c r="J102" s="15">
        <f>$E102+LOOKUP($E102,Dados!$H$3:$I$12,Dados!$J$3:$J$12)*(ROUNDDOWN($B101/2,0))+LOOKUP($E102,Dados!$H$3:$I$12,Dados!$K$3:$K$12)*(ROUNDDOWN(($B101-1)/2,0))</f>
        <v>0</v>
      </c>
    </row>
    <row r="103" spans="1:10" x14ac:dyDescent="0.3">
      <c r="A103" s="9" t="s">
        <v>33</v>
      </c>
      <c r="B103" s="4">
        <v>0</v>
      </c>
      <c r="C103" s="1"/>
      <c r="D103" s="3" t="s">
        <v>34</v>
      </c>
      <c r="E103" s="5">
        <f>VLOOKUP($B97,Pokemon!$A$1:$I$874,7,FALSE)+IF($B99="Sim",1,0)</f>
        <v>0</v>
      </c>
      <c r="F103" s="27">
        <v>0</v>
      </c>
      <c r="G103" s="2">
        <f>J103+ROUNDDOWN($B103/10,0)+F103</f>
        <v>0</v>
      </c>
      <c r="H103" s="11"/>
      <c r="I103" s="1"/>
      <c r="J103" s="15">
        <f>$E103+LOOKUP($E103,Dados!$H$3:$I$12,Dados!$J$3:$J$12)*(ROUNDDOWN($B101/2,0))+LOOKUP($E103,Dados!$H$3:$I$12,Dados!$K$3:$K$12)*(ROUNDDOWN(($B101-1)/2,0))</f>
        <v>0</v>
      </c>
    </row>
    <row r="104" spans="1:10" x14ac:dyDescent="0.3">
      <c r="A104" s="9" t="s">
        <v>35</v>
      </c>
      <c r="B104" s="38" t="s">
        <v>16</v>
      </c>
      <c r="C104" s="1"/>
      <c r="D104" s="3" t="s">
        <v>36</v>
      </c>
      <c r="E104" s="5">
        <f>VLOOKUP($B97,Pokemon!$A$1:$I$874,8,FALSE)+IF($B99="Sim",1,0)</f>
        <v>0</v>
      </c>
      <c r="F104" s="27">
        <v>0</v>
      </c>
      <c r="G104" s="2">
        <f>J104+F104</f>
        <v>0</v>
      </c>
      <c r="H104" s="11" t="str">
        <f>ROUNDUP((G104/10), 0)&amp;"d6"</f>
        <v>0d6</v>
      </c>
      <c r="I104" s="1"/>
      <c r="J104" s="15">
        <f>$E104+LOOKUP($E104,Dados!$H$3:$I$12,Dados!$J$3:$J$12)*(ROUNDDOWN($B101/2,0))+LOOKUP($E104,Dados!$H$3:$I$12,Dados!$K$3:$K$12)*(ROUNDDOWN(($B101-1)/2,0))</f>
        <v>0</v>
      </c>
    </row>
    <row r="105" spans="1:10" x14ac:dyDescent="0.3">
      <c r="A105" s="9" t="s">
        <v>37</v>
      </c>
      <c r="B105" s="38" t="s">
        <v>16</v>
      </c>
      <c r="C105" s="1"/>
      <c r="D105" s="3" t="s">
        <v>38</v>
      </c>
      <c r="E105" s="5">
        <f>VLOOKUP($B97,Pokemon!$A$1:$I$874,9,FALSE)</f>
        <v>0</v>
      </c>
      <c r="F105" s="63" t="s">
        <v>39</v>
      </c>
      <c r="G105" s="63"/>
      <c r="H105" s="24">
        <f>B101*E105</f>
        <v>0</v>
      </c>
      <c r="I105" s="1"/>
    </row>
    <row r="106" spans="1:10" x14ac:dyDescent="0.3">
      <c r="A106" s="12"/>
      <c r="C106" s="1"/>
      <c r="D106" s="2"/>
      <c r="E106" s="2"/>
      <c r="F106" s="2"/>
      <c r="G106" s="2"/>
      <c r="H106" s="11"/>
      <c r="I106" s="1"/>
      <c r="J106" s="26"/>
    </row>
    <row r="107" spans="1:10" x14ac:dyDescent="0.3">
      <c r="A107" s="64" t="s">
        <v>40</v>
      </c>
      <c r="B107" s="63"/>
      <c r="C107" s="63" t="s">
        <v>41</v>
      </c>
      <c r="D107" s="63"/>
      <c r="E107" s="63"/>
      <c r="F107" s="3" t="s">
        <v>26</v>
      </c>
      <c r="G107" s="3" t="s">
        <v>42</v>
      </c>
      <c r="H107" s="29" t="s">
        <v>43</v>
      </c>
      <c r="I107" s="1"/>
      <c r="J107" s="26"/>
    </row>
    <row r="108" spans="1:10" x14ac:dyDescent="0.3">
      <c r="A108" s="61" t="s">
        <v>16</v>
      </c>
      <c r="B108" s="62"/>
      <c r="C108" s="62" t="str">
        <f>VLOOKUP(A108,Golpes!$A$1:$F$653,2,FALSE)&amp;"/"&amp;VLOOKUP(A108,Golpes!$A$1:$F$653,3,FALSE)</f>
        <v>-/-</v>
      </c>
      <c r="D108" s="62"/>
      <c r="E108" s="62"/>
      <c r="F108" s="18">
        <f>VLOOKUP(A108,Golpes!$A$1:$F$653,4,FALSE)</f>
        <v>0</v>
      </c>
      <c r="G108" s="18" t="str">
        <f>VLOOKUP(A108,Golpes!$A$1:$F$653,5,FALSE)</f>
        <v>-</v>
      </c>
      <c r="H108" s="13" t="str">
        <f>VLOOKUP(A108,Golpes!$A$1:$F$653,6,FALSE)</f>
        <v>-</v>
      </c>
      <c r="I108" s="1"/>
      <c r="J108" s="26"/>
    </row>
    <row r="109" spans="1:10" x14ac:dyDescent="0.3">
      <c r="A109" s="61" t="s">
        <v>16</v>
      </c>
      <c r="B109" s="62"/>
      <c r="C109" s="62" t="str">
        <f>VLOOKUP(A109,Golpes!$A$1:$F$653,2,FALSE)&amp;"/"&amp;VLOOKUP(A109,Golpes!$A$1:$F$653,3,FALSE)</f>
        <v>-/-</v>
      </c>
      <c r="D109" s="62"/>
      <c r="E109" s="62"/>
      <c r="F109" s="18">
        <f>VLOOKUP(A109,Golpes!$A$1:$F$653,4,FALSE)</f>
        <v>0</v>
      </c>
      <c r="G109" s="18" t="str">
        <f>VLOOKUP(A109,Golpes!$A$1:$F$653,5,FALSE)</f>
        <v>-</v>
      </c>
      <c r="H109" s="13" t="str">
        <f>VLOOKUP(A109,Golpes!$A$1:$F$653,6,FALSE)</f>
        <v>-</v>
      </c>
      <c r="I109" s="1"/>
      <c r="J109" s="26"/>
    </row>
    <row r="110" spans="1:10" x14ac:dyDescent="0.3">
      <c r="A110" s="61" t="s">
        <v>16</v>
      </c>
      <c r="B110" s="62"/>
      <c r="C110" s="62" t="str">
        <f>VLOOKUP(A110,Golpes!$A$1:$F$653,2,FALSE)&amp;"/"&amp;VLOOKUP(A110,Golpes!$A$1:$F$653,3,FALSE)</f>
        <v>-/-</v>
      </c>
      <c r="D110" s="62"/>
      <c r="E110" s="62"/>
      <c r="F110" s="18">
        <f>VLOOKUP(A110,Golpes!$A$1:$F$653,4,FALSE)</f>
        <v>0</v>
      </c>
      <c r="G110" s="18" t="str">
        <f>VLOOKUP(A110,Golpes!$A$1:$F$653,5,FALSE)</f>
        <v>-</v>
      </c>
      <c r="H110" s="13" t="str">
        <f>VLOOKUP(A110,Golpes!$A$1:$F$653,6,FALSE)</f>
        <v>-</v>
      </c>
      <c r="I110" s="1"/>
      <c r="J110" s="26"/>
    </row>
    <row r="111" spans="1:10" ht="15" thickBot="1" x14ac:dyDescent="0.35">
      <c r="A111" s="59" t="s">
        <v>16</v>
      </c>
      <c r="B111" s="60"/>
      <c r="C111" s="60" t="str">
        <f>VLOOKUP(A111,Golpes!$A$1:$F$653,2,FALSE)&amp;"/"&amp;VLOOKUP(A111,Golpes!$A$1:$F$653,3,FALSE)</f>
        <v>-/-</v>
      </c>
      <c r="D111" s="60"/>
      <c r="E111" s="60"/>
      <c r="F111" s="19">
        <f>VLOOKUP(A111,Golpes!$A$1:$F$653,4,FALSE)</f>
        <v>0</v>
      </c>
      <c r="G111" s="19" t="str">
        <f>VLOOKUP(A111,Golpes!$A$1:$F$653,5,FALSE)</f>
        <v>-</v>
      </c>
      <c r="H111" s="14" t="str">
        <f>VLOOKUP(A111,Golpes!$A$1:$F$653,6,FALSE)</f>
        <v>-</v>
      </c>
      <c r="I111" s="1"/>
      <c r="J111" s="26"/>
    </row>
    <row r="112" spans="1:10" ht="15" thickBot="1" x14ac:dyDescent="0.35"/>
    <row r="113" spans="1:10" x14ac:dyDescent="0.3">
      <c r="A113" s="22" t="s">
        <v>15</v>
      </c>
      <c r="B113" s="23" t="s">
        <v>16</v>
      </c>
      <c r="C113" s="7"/>
      <c r="D113" s="8"/>
      <c r="E113" s="16" t="s">
        <v>17</v>
      </c>
      <c r="F113" s="16" t="s">
        <v>18</v>
      </c>
      <c r="G113" s="16" t="s">
        <v>19</v>
      </c>
      <c r="H113" s="17" t="s">
        <v>20</v>
      </c>
      <c r="I113" s="2"/>
      <c r="J113" s="15"/>
    </row>
    <row r="114" spans="1:10" x14ac:dyDescent="0.3">
      <c r="A114" s="9" t="s">
        <v>21</v>
      </c>
      <c r="B114" s="2" t="s">
        <v>22</v>
      </c>
      <c r="C114" s="1"/>
      <c r="D114" s="3" t="s">
        <v>23</v>
      </c>
      <c r="E114" s="5">
        <f>VLOOKUP($B113,Pokemon!$A$1:$I$874,3,FALSE)+IF($B115="Sim",20,0)</f>
        <v>0</v>
      </c>
      <c r="F114" s="27">
        <v>0</v>
      </c>
      <c r="G114" s="2">
        <f>$J114+F114</f>
        <v>0</v>
      </c>
      <c r="H114" s="10">
        <v>0</v>
      </c>
      <c r="I114" s="1"/>
      <c r="J114" s="15">
        <f>$E114+LOOKUP($E114,Dados!$C$3:$D$12,Dados!$E$3:$E$12)*(ROUNDDOWN($B117/2,0))+LOOKUP($E114,Dados!$C$3:$D$12,Dados!$F$3:$F$12)*(ROUNDDOWN(($B117-1)/2,0))</f>
        <v>0</v>
      </c>
    </row>
    <row r="115" spans="1:10" x14ac:dyDescent="0.3">
      <c r="A115" s="9" t="s">
        <v>24</v>
      </c>
      <c r="B115" s="2" t="s">
        <v>25</v>
      </c>
      <c r="C115" s="1"/>
      <c r="D115" s="3" t="s">
        <v>26</v>
      </c>
      <c r="E115" s="6">
        <f>20+IF($B115="Sim",10,0)</f>
        <v>20</v>
      </c>
      <c r="F115" s="28">
        <v>0</v>
      </c>
      <c r="G115" s="2">
        <f>18+(B117*2)+IF($B115="Sim",10,0)+F115</f>
        <v>20</v>
      </c>
      <c r="H115" s="10">
        <v>0</v>
      </c>
      <c r="I115" s="1"/>
      <c r="J115" s="15"/>
    </row>
    <row r="116" spans="1:10" x14ac:dyDescent="0.3">
      <c r="A116" s="9" t="s">
        <v>27</v>
      </c>
      <c r="B116" s="38" t="str">
        <f>VLOOKUP(B113,Pokemon!$A$1:$I$874,2,FALSE)</f>
        <v>-</v>
      </c>
      <c r="C116" s="1"/>
      <c r="D116" s="3" t="s">
        <v>28</v>
      </c>
      <c r="E116" s="5">
        <f>VLOOKUP($B113,Pokemon!$A$1:$I$874,4,FALSE)+IF($B115="Sim",1,0)</f>
        <v>0</v>
      </c>
      <c r="F116" s="27">
        <v>0</v>
      </c>
      <c r="G116" s="2">
        <f>J116+ROUNDDOWN($B119/10,0)+F116</f>
        <v>0</v>
      </c>
      <c r="H116" s="11"/>
      <c r="I116" s="1"/>
      <c r="J116" s="15">
        <f>$E116+LOOKUP($E116,Dados!$H$3:$I$12,Dados!$J$3:$J$12)*(ROUNDDOWN($B117/2,0))+LOOKUP($E116,Dados!$H$3:$I$12,Dados!$K$3:$K$12)*(ROUNDDOWN(($B117-1)/2,0))</f>
        <v>0</v>
      </c>
    </row>
    <row r="117" spans="1:10" x14ac:dyDescent="0.3">
      <c r="A117" s="9" t="s">
        <v>29</v>
      </c>
      <c r="B117" s="18">
        <v>1</v>
      </c>
      <c r="C117" s="1"/>
      <c r="D117" s="3" t="s">
        <v>30</v>
      </c>
      <c r="E117" s="5">
        <f>VLOOKUP($B113,Pokemon!$A$1:$I$874,5,FALSE)+IF($B115="Sim",1,0)</f>
        <v>0</v>
      </c>
      <c r="F117" s="27">
        <v>0</v>
      </c>
      <c r="G117" s="2">
        <f>J117+ROUNDDOWN($B119/10,0)+F117</f>
        <v>0</v>
      </c>
      <c r="H117" s="11"/>
      <c r="I117" s="1"/>
      <c r="J117" s="15">
        <f>$E117+LOOKUP($E117,Dados!$H$3:$I$12,Dados!$J$3:$J$12)*(ROUNDDOWN($B117/2,0))+LOOKUP($E117,Dados!$H$3:$I$12,Dados!$K$3:$K$12)*(ROUNDDOWN(($B117-1)/2,0))</f>
        <v>0</v>
      </c>
    </row>
    <row r="118" spans="1:10" x14ac:dyDescent="0.3">
      <c r="A118" s="9" t="s">
        <v>31</v>
      </c>
      <c r="B118" s="38">
        <v>0</v>
      </c>
      <c r="C118" s="1"/>
      <c r="D118" s="3" t="s">
        <v>32</v>
      </c>
      <c r="E118" s="5">
        <f>VLOOKUP($B113,Pokemon!$A$1:$I$874,6,FALSE)+IF($B115="Sim",1,0)</f>
        <v>0</v>
      </c>
      <c r="F118" s="27">
        <v>0</v>
      </c>
      <c r="G118" s="2">
        <f>J118+ROUNDDOWN($B119/10,0)+F118</f>
        <v>0</v>
      </c>
      <c r="H118" s="11"/>
      <c r="I118" s="1"/>
      <c r="J118" s="15">
        <f>$E118+LOOKUP($E118,Dados!$H$3:$I$12,Dados!$J$3:$J$12)*(ROUNDDOWN($B117/2,0))+LOOKUP($E118,Dados!$H$3:$I$12,Dados!$K$3:$K$12)*(ROUNDDOWN(($B117-1)/2,0))</f>
        <v>0</v>
      </c>
    </row>
    <row r="119" spans="1:10" x14ac:dyDescent="0.3">
      <c r="A119" s="9" t="s">
        <v>33</v>
      </c>
      <c r="B119" s="4">
        <v>0</v>
      </c>
      <c r="C119" s="1"/>
      <c r="D119" s="3" t="s">
        <v>34</v>
      </c>
      <c r="E119" s="5">
        <f>VLOOKUP($B113,Pokemon!$A$1:$I$874,7,FALSE)+IF($B115="Sim",1,0)</f>
        <v>0</v>
      </c>
      <c r="F119" s="27">
        <v>0</v>
      </c>
      <c r="G119" s="2">
        <f>J119+ROUNDDOWN($B119/10,0)+F119</f>
        <v>0</v>
      </c>
      <c r="H119" s="11"/>
      <c r="I119" s="1"/>
      <c r="J119" s="15">
        <f>$E119+LOOKUP($E119,Dados!$H$3:$I$12,Dados!$J$3:$J$12)*(ROUNDDOWN($B117/2,0))+LOOKUP($E119,Dados!$H$3:$I$12,Dados!$K$3:$K$12)*(ROUNDDOWN(($B117-1)/2,0))</f>
        <v>0</v>
      </c>
    </row>
    <row r="120" spans="1:10" x14ac:dyDescent="0.3">
      <c r="A120" s="9" t="s">
        <v>35</v>
      </c>
      <c r="B120" s="38" t="s">
        <v>16</v>
      </c>
      <c r="C120" s="1"/>
      <c r="D120" s="3" t="s">
        <v>36</v>
      </c>
      <c r="E120" s="5">
        <f>VLOOKUP($B113,Pokemon!$A$1:$I$874,8,FALSE)+IF($B115="Sim",1,0)</f>
        <v>0</v>
      </c>
      <c r="F120" s="27">
        <v>0</v>
      </c>
      <c r="G120" s="2">
        <f>J120+F120</f>
        <v>0</v>
      </c>
      <c r="H120" s="11" t="str">
        <f>ROUNDUP((G120/10), 0)&amp;"d6"</f>
        <v>0d6</v>
      </c>
      <c r="I120" s="1"/>
      <c r="J120" s="15">
        <f>$E120+LOOKUP($E120,Dados!$H$3:$I$12,Dados!$J$3:$J$12)*(ROUNDDOWN($B117/2,0))+LOOKUP($E120,Dados!$H$3:$I$12,Dados!$K$3:$K$12)*(ROUNDDOWN(($B117-1)/2,0))</f>
        <v>0</v>
      </c>
    </row>
    <row r="121" spans="1:10" x14ac:dyDescent="0.3">
      <c r="A121" s="9" t="s">
        <v>37</v>
      </c>
      <c r="B121" s="38" t="s">
        <v>16</v>
      </c>
      <c r="C121" s="1"/>
      <c r="D121" s="3" t="s">
        <v>38</v>
      </c>
      <c r="E121" s="5">
        <f>VLOOKUP($B113,Pokemon!$A$1:$I$874,9,FALSE)</f>
        <v>0</v>
      </c>
      <c r="F121" s="63" t="s">
        <v>39</v>
      </c>
      <c r="G121" s="63"/>
      <c r="H121" s="24">
        <f>B117*E121</f>
        <v>0</v>
      </c>
      <c r="I121" s="1"/>
    </row>
    <row r="122" spans="1:10" x14ac:dyDescent="0.3">
      <c r="A122" s="12"/>
      <c r="C122" s="1"/>
      <c r="D122" s="2"/>
      <c r="E122" s="2"/>
      <c r="F122" s="2"/>
      <c r="G122" s="2"/>
      <c r="H122" s="11"/>
      <c r="I122" s="1"/>
      <c r="J122" s="26"/>
    </row>
    <row r="123" spans="1:10" x14ac:dyDescent="0.3">
      <c r="A123" s="64" t="s">
        <v>40</v>
      </c>
      <c r="B123" s="63"/>
      <c r="C123" s="63" t="s">
        <v>41</v>
      </c>
      <c r="D123" s="63"/>
      <c r="E123" s="63"/>
      <c r="F123" s="3" t="s">
        <v>26</v>
      </c>
      <c r="G123" s="3" t="s">
        <v>42</v>
      </c>
      <c r="H123" s="29" t="s">
        <v>43</v>
      </c>
      <c r="I123" s="1"/>
      <c r="J123" s="26"/>
    </row>
    <row r="124" spans="1:10" x14ac:dyDescent="0.3">
      <c r="A124" s="61" t="s">
        <v>16</v>
      </c>
      <c r="B124" s="62"/>
      <c r="C124" s="62" t="str">
        <f>VLOOKUP(A124,Golpes!$A$1:$F$653,2,FALSE)&amp;"/"&amp;VLOOKUP(A124,Golpes!$A$1:$F$653,3,FALSE)</f>
        <v>-/-</v>
      </c>
      <c r="D124" s="62"/>
      <c r="E124" s="62"/>
      <c r="F124" s="18">
        <f>VLOOKUP(A124,Golpes!$A$1:$F$653,4,FALSE)</f>
        <v>0</v>
      </c>
      <c r="G124" s="18" t="str">
        <f>VLOOKUP(A124,Golpes!$A$1:$F$653,5,FALSE)</f>
        <v>-</v>
      </c>
      <c r="H124" s="13" t="str">
        <f>VLOOKUP(A124,Golpes!$A$1:$F$653,6,FALSE)</f>
        <v>-</v>
      </c>
      <c r="I124" s="1"/>
      <c r="J124" s="26"/>
    </row>
    <row r="125" spans="1:10" x14ac:dyDescent="0.3">
      <c r="A125" s="61" t="s">
        <v>16</v>
      </c>
      <c r="B125" s="62"/>
      <c r="C125" s="62" t="str">
        <f>VLOOKUP(A125,Golpes!$A$1:$F$653,2,FALSE)&amp;"/"&amp;VLOOKUP(A125,Golpes!$A$1:$F$653,3,FALSE)</f>
        <v>-/-</v>
      </c>
      <c r="D125" s="62"/>
      <c r="E125" s="62"/>
      <c r="F125" s="18">
        <f>VLOOKUP(A125,Golpes!$A$1:$F$653,4,FALSE)</f>
        <v>0</v>
      </c>
      <c r="G125" s="18" t="str">
        <f>VLOOKUP(A125,Golpes!$A$1:$F$653,5,FALSE)</f>
        <v>-</v>
      </c>
      <c r="H125" s="13" t="str">
        <f>VLOOKUP(A125,Golpes!$A$1:$F$653,6,FALSE)</f>
        <v>-</v>
      </c>
      <c r="I125" s="1"/>
      <c r="J125" s="26"/>
    </row>
    <row r="126" spans="1:10" x14ac:dyDescent="0.3">
      <c r="A126" s="61" t="s">
        <v>16</v>
      </c>
      <c r="B126" s="62"/>
      <c r="C126" s="62" t="str">
        <f>VLOOKUP(A126,Golpes!$A$1:$F$653,2,FALSE)&amp;"/"&amp;VLOOKUP(A126,Golpes!$A$1:$F$653,3,FALSE)</f>
        <v>-/-</v>
      </c>
      <c r="D126" s="62"/>
      <c r="E126" s="62"/>
      <c r="F126" s="18">
        <f>VLOOKUP(A126,Golpes!$A$1:$F$653,4,FALSE)</f>
        <v>0</v>
      </c>
      <c r="G126" s="18" t="str">
        <f>VLOOKUP(A126,Golpes!$A$1:$F$653,5,FALSE)</f>
        <v>-</v>
      </c>
      <c r="H126" s="13" t="str">
        <f>VLOOKUP(A126,Golpes!$A$1:$F$653,6,FALSE)</f>
        <v>-</v>
      </c>
      <c r="I126" s="1"/>
      <c r="J126" s="26"/>
    </row>
    <row r="127" spans="1:10" ht="15" thickBot="1" x14ac:dyDescent="0.35">
      <c r="A127" s="59" t="s">
        <v>16</v>
      </c>
      <c r="B127" s="60"/>
      <c r="C127" s="60" t="str">
        <f>VLOOKUP(A127,Golpes!$A$1:$F$653,2,FALSE)&amp;"/"&amp;VLOOKUP(A127,Golpes!$A$1:$F$653,3,FALSE)</f>
        <v>-/-</v>
      </c>
      <c r="D127" s="60"/>
      <c r="E127" s="60"/>
      <c r="F127" s="19">
        <f>VLOOKUP(A127,Golpes!$A$1:$F$653,4,FALSE)</f>
        <v>0</v>
      </c>
      <c r="G127" s="19" t="str">
        <f>VLOOKUP(A127,Golpes!$A$1:$F$653,5,FALSE)</f>
        <v>-</v>
      </c>
      <c r="H127" s="14" t="str">
        <f>VLOOKUP(A127,Golpes!$A$1:$F$653,6,FALSE)</f>
        <v>-</v>
      </c>
      <c r="I127" s="1"/>
      <c r="J127" s="26"/>
    </row>
    <row r="128" spans="1:10" ht="15" thickBot="1" x14ac:dyDescent="0.35"/>
    <row r="129" spans="1:10" x14ac:dyDescent="0.3">
      <c r="A129" s="22" t="s">
        <v>15</v>
      </c>
      <c r="B129" s="23" t="s">
        <v>16</v>
      </c>
      <c r="C129" s="7"/>
      <c r="D129" s="8"/>
      <c r="E129" s="16" t="s">
        <v>17</v>
      </c>
      <c r="F129" s="16" t="s">
        <v>18</v>
      </c>
      <c r="G129" s="16" t="s">
        <v>19</v>
      </c>
      <c r="H129" s="17" t="s">
        <v>20</v>
      </c>
      <c r="I129" s="2"/>
      <c r="J129" s="15"/>
    </row>
    <row r="130" spans="1:10" x14ac:dyDescent="0.3">
      <c r="A130" s="9" t="s">
        <v>21</v>
      </c>
      <c r="B130" s="2" t="s">
        <v>22</v>
      </c>
      <c r="C130" s="1"/>
      <c r="D130" s="3" t="s">
        <v>23</v>
      </c>
      <c r="E130" s="5">
        <f>VLOOKUP($B129,Pokemon!$A$1:$I$874,3,FALSE)+IF($B131="Sim",20,0)</f>
        <v>0</v>
      </c>
      <c r="F130" s="27">
        <v>0</v>
      </c>
      <c r="G130" s="2">
        <f>$J130+F130</f>
        <v>0</v>
      </c>
      <c r="H130" s="10">
        <v>0</v>
      </c>
      <c r="I130" s="1"/>
      <c r="J130" s="15">
        <f>$E130+LOOKUP($E130,Dados!$C$3:$D$12,Dados!$E$3:$E$12)*(ROUNDDOWN($B133/2,0))+LOOKUP($E130,Dados!$C$3:$D$12,Dados!$F$3:$F$12)*(ROUNDDOWN(($B133-1)/2,0))</f>
        <v>0</v>
      </c>
    </row>
    <row r="131" spans="1:10" x14ac:dyDescent="0.3">
      <c r="A131" s="9" t="s">
        <v>24</v>
      </c>
      <c r="B131" s="2" t="s">
        <v>25</v>
      </c>
      <c r="C131" s="1"/>
      <c r="D131" s="3" t="s">
        <v>26</v>
      </c>
      <c r="E131" s="6">
        <f>20+IF($B131="Sim",10,0)</f>
        <v>20</v>
      </c>
      <c r="F131" s="28">
        <v>0</v>
      </c>
      <c r="G131" s="2">
        <f>18+(B133*2)+IF($B131="Sim",10,0)+F131</f>
        <v>20</v>
      </c>
      <c r="H131" s="10">
        <v>0</v>
      </c>
      <c r="I131" s="1"/>
      <c r="J131" s="15"/>
    </row>
    <row r="132" spans="1:10" x14ac:dyDescent="0.3">
      <c r="A132" s="9" t="s">
        <v>27</v>
      </c>
      <c r="B132" s="38" t="str">
        <f>VLOOKUP(B129,Pokemon!$A$1:$I$874,2,FALSE)</f>
        <v>-</v>
      </c>
      <c r="C132" s="1"/>
      <c r="D132" s="3" t="s">
        <v>28</v>
      </c>
      <c r="E132" s="5">
        <f>VLOOKUP($B129,Pokemon!$A$1:$I$874,4,FALSE)+IF($B131="Sim",1,0)</f>
        <v>0</v>
      </c>
      <c r="F132" s="27">
        <v>0</v>
      </c>
      <c r="G132" s="2">
        <f>J132+ROUNDDOWN($B135/10,0)+F132</f>
        <v>0</v>
      </c>
      <c r="H132" s="11"/>
      <c r="I132" s="1"/>
      <c r="J132" s="15">
        <f>$E132+LOOKUP($E132,Dados!$H$3:$I$12,Dados!$J$3:$J$12)*(ROUNDDOWN($B133/2,0))+LOOKUP($E132,Dados!$H$3:$I$12,Dados!$K$3:$K$12)*(ROUNDDOWN(($B133-1)/2,0))</f>
        <v>0</v>
      </c>
    </row>
    <row r="133" spans="1:10" x14ac:dyDescent="0.3">
      <c r="A133" s="9" t="s">
        <v>29</v>
      </c>
      <c r="B133" s="18">
        <v>1</v>
      </c>
      <c r="C133" s="1"/>
      <c r="D133" s="3" t="s">
        <v>30</v>
      </c>
      <c r="E133" s="5">
        <f>VLOOKUP($B129,Pokemon!$A$1:$I$874,5,FALSE)+IF($B131="Sim",1,0)</f>
        <v>0</v>
      </c>
      <c r="F133" s="27">
        <v>0</v>
      </c>
      <c r="G133" s="2">
        <f>J133+ROUNDDOWN($B135/10,0)+F133</f>
        <v>0</v>
      </c>
      <c r="H133" s="11"/>
      <c r="I133" s="1"/>
      <c r="J133" s="15">
        <f>$E133+LOOKUP($E133,Dados!$H$3:$I$12,Dados!$J$3:$J$12)*(ROUNDDOWN($B133/2,0))+LOOKUP($E133,Dados!$H$3:$I$12,Dados!$K$3:$K$12)*(ROUNDDOWN(($B133-1)/2,0))</f>
        <v>0</v>
      </c>
    </row>
    <row r="134" spans="1:10" x14ac:dyDescent="0.3">
      <c r="A134" s="9" t="s">
        <v>31</v>
      </c>
      <c r="B134" s="38">
        <v>0</v>
      </c>
      <c r="C134" s="1"/>
      <c r="D134" s="3" t="s">
        <v>32</v>
      </c>
      <c r="E134" s="5">
        <f>VLOOKUP($B129,Pokemon!$A$1:$I$874,6,FALSE)+IF($B131="Sim",1,0)</f>
        <v>0</v>
      </c>
      <c r="F134" s="27">
        <v>0</v>
      </c>
      <c r="G134" s="2">
        <f>J134+ROUNDDOWN($B135/10,0)+F134</f>
        <v>0</v>
      </c>
      <c r="H134" s="11"/>
      <c r="I134" s="1"/>
      <c r="J134" s="15">
        <f>$E134+LOOKUP($E134,Dados!$H$3:$I$12,Dados!$J$3:$J$12)*(ROUNDDOWN($B133/2,0))+LOOKUP($E134,Dados!$H$3:$I$12,Dados!$K$3:$K$12)*(ROUNDDOWN(($B133-1)/2,0))</f>
        <v>0</v>
      </c>
    </row>
    <row r="135" spans="1:10" x14ac:dyDescent="0.3">
      <c r="A135" s="9" t="s">
        <v>33</v>
      </c>
      <c r="B135" s="4">
        <v>0</v>
      </c>
      <c r="C135" s="1"/>
      <c r="D135" s="3" t="s">
        <v>34</v>
      </c>
      <c r="E135" s="5">
        <f>VLOOKUP($B129,Pokemon!$A$1:$I$874,7,FALSE)+IF($B131="Sim",1,0)</f>
        <v>0</v>
      </c>
      <c r="F135" s="27">
        <v>0</v>
      </c>
      <c r="G135" s="2">
        <f>J135+ROUNDDOWN($B135/10,0)+F135</f>
        <v>0</v>
      </c>
      <c r="H135" s="11"/>
      <c r="I135" s="1"/>
      <c r="J135" s="15">
        <f>$E135+LOOKUP($E135,Dados!$H$3:$I$12,Dados!$J$3:$J$12)*(ROUNDDOWN($B133/2,0))+LOOKUP($E135,Dados!$H$3:$I$12,Dados!$K$3:$K$12)*(ROUNDDOWN(($B133-1)/2,0))</f>
        <v>0</v>
      </c>
    </row>
    <row r="136" spans="1:10" x14ac:dyDescent="0.3">
      <c r="A136" s="9" t="s">
        <v>35</v>
      </c>
      <c r="B136" s="38" t="s">
        <v>16</v>
      </c>
      <c r="C136" s="1"/>
      <c r="D136" s="3" t="s">
        <v>36</v>
      </c>
      <c r="E136" s="5">
        <f>VLOOKUP($B129,Pokemon!$A$1:$I$874,8,FALSE)+IF($B131="Sim",1,0)</f>
        <v>0</v>
      </c>
      <c r="F136" s="27">
        <v>0</v>
      </c>
      <c r="G136" s="2">
        <f>J136+F136</f>
        <v>0</v>
      </c>
      <c r="H136" s="11" t="str">
        <f>ROUNDUP((G136/10), 0)&amp;"d6"</f>
        <v>0d6</v>
      </c>
      <c r="I136" s="1"/>
      <c r="J136" s="15">
        <f>$E136+LOOKUP($E136,Dados!$H$3:$I$12,Dados!$J$3:$J$12)*(ROUNDDOWN($B133/2,0))+LOOKUP($E136,Dados!$H$3:$I$12,Dados!$K$3:$K$12)*(ROUNDDOWN(($B133-1)/2,0))</f>
        <v>0</v>
      </c>
    </row>
    <row r="137" spans="1:10" x14ac:dyDescent="0.3">
      <c r="A137" s="9" t="s">
        <v>37</v>
      </c>
      <c r="B137" s="38" t="s">
        <v>16</v>
      </c>
      <c r="C137" s="1"/>
      <c r="D137" s="3" t="s">
        <v>38</v>
      </c>
      <c r="E137" s="5">
        <f>VLOOKUP($B129,Pokemon!$A$1:$I$874,9,FALSE)</f>
        <v>0</v>
      </c>
      <c r="F137" s="63" t="s">
        <v>39</v>
      </c>
      <c r="G137" s="63"/>
      <c r="H137" s="24">
        <f>B133*E137</f>
        <v>0</v>
      </c>
      <c r="I137" s="1"/>
    </row>
    <row r="138" spans="1:10" x14ac:dyDescent="0.3">
      <c r="A138" s="12"/>
      <c r="C138" s="1"/>
      <c r="D138" s="2"/>
      <c r="E138" s="2"/>
      <c r="F138" s="2"/>
      <c r="G138" s="2"/>
      <c r="H138" s="11"/>
      <c r="I138" s="1"/>
      <c r="J138" s="26"/>
    </row>
    <row r="139" spans="1:10" x14ac:dyDescent="0.3">
      <c r="A139" s="64" t="s">
        <v>40</v>
      </c>
      <c r="B139" s="63"/>
      <c r="C139" s="63" t="s">
        <v>41</v>
      </c>
      <c r="D139" s="63"/>
      <c r="E139" s="63"/>
      <c r="F139" s="3" t="s">
        <v>26</v>
      </c>
      <c r="G139" s="3" t="s">
        <v>42</v>
      </c>
      <c r="H139" s="29" t="s">
        <v>43</v>
      </c>
      <c r="I139" s="1"/>
      <c r="J139" s="26"/>
    </row>
    <row r="140" spans="1:10" x14ac:dyDescent="0.3">
      <c r="A140" s="61" t="s">
        <v>16</v>
      </c>
      <c r="B140" s="62"/>
      <c r="C140" s="62" t="str">
        <f>VLOOKUP(A140,Golpes!$A$1:$F$653,2,FALSE)&amp;"/"&amp;VLOOKUP(A140,Golpes!$A$1:$F$653,3,FALSE)</f>
        <v>-/-</v>
      </c>
      <c r="D140" s="62"/>
      <c r="E140" s="62"/>
      <c r="F140" s="18">
        <f>VLOOKUP(A140,Golpes!$A$1:$F$653,4,FALSE)</f>
        <v>0</v>
      </c>
      <c r="G140" s="18" t="str">
        <f>VLOOKUP(A140,Golpes!$A$1:$F$653,5,FALSE)</f>
        <v>-</v>
      </c>
      <c r="H140" s="13" t="str">
        <f>VLOOKUP(A140,Golpes!$A$1:$F$653,6,FALSE)</f>
        <v>-</v>
      </c>
      <c r="I140" s="1"/>
      <c r="J140" s="26"/>
    </row>
    <row r="141" spans="1:10" x14ac:dyDescent="0.3">
      <c r="A141" s="61" t="s">
        <v>16</v>
      </c>
      <c r="B141" s="62"/>
      <c r="C141" s="62" t="str">
        <f>VLOOKUP(A141,Golpes!$A$1:$F$653,2,FALSE)&amp;"/"&amp;VLOOKUP(A141,Golpes!$A$1:$F$653,3,FALSE)</f>
        <v>-/-</v>
      </c>
      <c r="D141" s="62"/>
      <c r="E141" s="62"/>
      <c r="F141" s="18">
        <f>VLOOKUP(A141,Golpes!$A$1:$F$653,4,FALSE)</f>
        <v>0</v>
      </c>
      <c r="G141" s="18" t="str">
        <f>VLOOKUP(A141,Golpes!$A$1:$F$653,5,FALSE)</f>
        <v>-</v>
      </c>
      <c r="H141" s="13" t="str">
        <f>VLOOKUP(A141,Golpes!$A$1:$F$653,6,FALSE)</f>
        <v>-</v>
      </c>
      <c r="I141" s="1"/>
      <c r="J141" s="26"/>
    </row>
    <row r="142" spans="1:10" x14ac:dyDescent="0.3">
      <c r="A142" s="61" t="s">
        <v>16</v>
      </c>
      <c r="B142" s="62"/>
      <c r="C142" s="62" t="str">
        <f>VLOOKUP(A142,Golpes!$A$1:$F$653,2,FALSE)&amp;"/"&amp;VLOOKUP(A142,Golpes!$A$1:$F$653,3,FALSE)</f>
        <v>-/-</v>
      </c>
      <c r="D142" s="62"/>
      <c r="E142" s="62"/>
      <c r="F142" s="18">
        <f>VLOOKUP(A142,Golpes!$A$1:$F$653,4,FALSE)</f>
        <v>0</v>
      </c>
      <c r="G142" s="18" t="str">
        <f>VLOOKUP(A142,Golpes!$A$1:$F$653,5,FALSE)</f>
        <v>-</v>
      </c>
      <c r="H142" s="13" t="str">
        <f>VLOOKUP(A142,Golpes!$A$1:$F$653,6,FALSE)</f>
        <v>-</v>
      </c>
      <c r="I142" s="1"/>
      <c r="J142" s="26"/>
    </row>
    <row r="143" spans="1:10" ht="15" thickBot="1" x14ac:dyDescent="0.35">
      <c r="A143" s="59" t="s">
        <v>16</v>
      </c>
      <c r="B143" s="60"/>
      <c r="C143" s="60" t="str">
        <f>VLOOKUP(A143,Golpes!$A$1:$F$653,2,FALSE)&amp;"/"&amp;VLOOKUP(A143,Golpes!$A$1:$F$653,3,FALSE)</f>
        <v>-/-</v>
      </c>
      <c r="D143" s="60"/>
      <c r="E143" s="60"/>
      <c r="F143" s="19">
        <f>VLOOKUP(A143,Golpes!$A$1:$F$653,4,FALSE)</f>
        <v>0</v>
      </c>
      <c r="G143" s="19" t="str">
        <f>VLOOKUP(A143,Golpes!$A$1:$F$653,5,FALSE)</f>
        <v>-</v>
      </c>
      <c r="H143" s="14" t="str">
        <f>VLOOKUP(A143,Golpes!$A$1:$F$653,6,FALSE)</f>
        <v>-</v>
      </c>
      <c r="I143" s="1"/>
      <c r="J143" s="26"/>
    </row>
    <row r="144" spans="1:10" ht="15" thickBot="1" x14ac:dyDescent="0.35"/>
    <row r="145" spans="1:10" x14ac:dyDescent="0.3">
      <c r="A145" s="22" t="s">
        <v>15</v>
      </c>
      <c r="B145" s="23" t="s">
        <v>16</v>
      </c>
      <c r="C145" s="7"/>
      <c r="D145" s="8"/>
      <c r="E145" s="16" t="s">
        <v>17</v>
      </c>
      <c r="F145" s="16" t="s">
        <v>18</v>
      </c>
      <c r="G145" s="16" t="s">
        <v>19</v>
      </c>
      <c r="H145" s="17" t="s">
        <v>20</v>
      </c>
      <c r="I145" s="2"/>
      <c r="J145" s="15"/>
    </row>
    <row r="146" spans="1:10" x14ac:dyDescent="0.3">
      <c r="A146" s="9" t="s">
        <v>21</v>
      </c>
      <c r="B146" s="2" t="s">
        <v>22</v>
      </c>
      <c r="C146" s="1"/>
      <c r="D146" s="3" t="s">
        <v>23</v>
      </c>
      <c r="E146" s="5">
        <f>VLOOKUP($B145,Pokemon!$A$1:$I$874,3,FALSE)+IF($B147="Sim",20,0)</f>
        <v>0</v>
      </c>
      <c r="F146" s="27">
        <v>0</v>
      </c>
      <c r="G146" s="2">
        <f>$J146+F146</f>
        <v>0</v>
      </c>
      <c r="H146" s="10">
        <v>0</v>
      </c>
      <c r="I146" s="1"/>
      <c r="J146" s="15">
        <f>$E146+LOOKUP($E146,Dados!$C$3:$D$12,Dados!$E$3:$E$12)*(ROUNDDOWN($B149/2,0))+LOOKUP($E146,Dados!$C$3:$D$12,Dados!$F$3:$F$12)*(ROUNDDOWN(($B149-1)/2,0))</f>
        <v>0</v>
      </c>
    </row>
    <row r="147" spans="1:10" x14ac:dyDescent="0.3">
      <c r="A147" s="9" t="s">
        <v>24</v>
      </c>
      <c r="B147" s="2" t="s">
        <v>25</v>
      </c>
      <c r="C147" s="1"/>
      <c r="D147" s="3" t="s">
        <v>26</v>
      </c>
      <c r="E147" s="6">
        <f>20+IF($B147="Sim",10,0)</f>
        <v>20</v>
      </c>
      <c r="F147" s="28">
        <v>0</v>
      </c>
      <c r="G147" s="2">
        <f>18+(B149*2)+IF($B147="Sim",10,0)+F147</f>
        <v>20</v>
      </c>
      <c r="H147" s="10">
        <v>0</v>
      </c>
      <c r="I147" s="1"/>
      <c r="J147" s="15"/>
    </row>
    <row r="148" spans="1:10" x14ac:dyDescent="0.3">
      <c r="A148" s="9" t="s">
        <v>27</v>
      </c>
      <c r="B148" s="38" t="str">
        <f>VLOOKUP(B145,Pokemon!$A$1:$I$874,2,FALSE)</f>
        <v>-</v>
      </c>
      <c r="C148" s="1"/>
      <c r="D148" s="3" t="s">
        <v>28</v>
      </c>
      <c r="E148" s="5">
        <f>VLOOKUP($B145,Pokemon!$A$1:$I$874,4,FALSE)+IF($B147="Sim",1,0)</f>
        <v>0</v>
      </c>
      <c r="F148" s="27">
        <v>0</v>
      </c>
      <c r="G148" s="2">
        <f>J148+ROUNDDOWN($B151/10,0)+F148</f>
        <v>0</v>
      </c>
      <c r="H148" s="11"/>
      <c r="I148" s="1"/>
      <c r="J148" s="15">
        <f>$E148+LOOKUP($E148,Dados!$H$3:$I$12,Dados!$J$3:$J$12)*(ROUNDDOWN($B149/2,0))+LOOKUP($E148,Dados!$H$3:$I$12,Dados!$K$3:$K$12)*(ROUNDDOWN(($B149-1)/2,0))</f>
        <v>0</v>
      </c>
    </row>
    <row r="149" spans="1:10" x14ac:dyDescent="0.3">
      <c r="A149" s="9" t="s">
        <v>29</v>
      </c>
      <c r="B149" s="18">
        <v>1</v>
      </c>
      <c r="C149" s="1"/>
      <c r="D149" s="3" t="s">
        <v>30</v>
      </c>
      <c r="E149" s="5">
        <f>VLOOKUP($B145,Pokemon!$A$1:$I$874,5,FALSE)+IF($B147="Sim",1,0)</f>
        <v>0</v>
      </c>
      <c r="F149" s="27">
        <v>0</v>
      </c>
      <c r="G149" s="2">
        <f>J149+ROUNDDOWN($B151/10,0)+F149</f>
        <v>0</v>
      </c>
      <c r="H149" s="11"/>
      <c r="I149" s="1"/>
      <c r="J149" s="15">
        <f>$E149+LOOKUP($E149,Dados!$H$3:$I$12,Dados!$J$3:$J$12)*(ROUNDDOWN($B149/2,0))+LOOKUP($E149,Dados!$H$3:$I$12,Dados!$K$3:$K$12)*(ROUNDDOWN(($B149-1)/2,0))</f>
        <v>0</v>
      </c>
    </row>
    <row r="150" spans="1:10" x14ac:dyDescent="0.3">
      <c r="A150" s="9" t="s">
        <v>31</v>
      </c>
      <c r="B150" s="38">
        <v>0</v>
      </c>
      <c r="C150" s="1"/>
      <c r="D150" s="3" t="s">
        <v>32</v>
      </c>
      <c r="E150" s="5">
        <f>VLOOKUP($B145,Pokemon!$A$1:$I$874,6,FALSE)+IF($B147="Sim",1,0)</f>
        <v>0</v>
      </c>
      <c r="F150" s="27">
        <v>0</v>
      </c>
      <c r="G150" s="2">
        <f>J150+ROUNDDOWN($B151/10,0)+F150</f>
        <v>0</v>
      </c>
      <c r="H150" s="11"/>
      <c r="I150" s="1"/>
      <c r="J150" s="15">
        <f>$E150+LOOKUP($E150,Dados!$H$3:$I$12,Dados!$J$3:$J$12)*(ROUNDDOWN($B149/2,0))+LOOKUP($E150,Dados!$H$3:$I$12,Dados!$K$3:$K$12)*(ROUNDDOWN(($B149-1)/2,0))</f>
        <v>0</v>
      </c>
    </row>
    <row r="151" spans="1:10" x14ac:dyDescent="0.3">
      <c r="A151" s="9" t="s">
        <v>33</v>
      </c>
      <c r="B151" s="4">
        <v>0</v>
      </c>
      <c r="C151" s="1"/>
      <c r="D151" s="3" t="s">
        <v>34</v>
      </c>
      <c r="E151" s="5">
        <f>VLOOKUP($B145,Pokemon!$A$1:$I$874,7,FALSE)+IF($B147="Sim",1,0)</f>
        <v>0</v>
      </c>
      <c r="F151" s="27">
        <v>0</v>
      </c>
      <c r="G151" s="2">
        <f>J151+ROUNDDOWN($B151/10,0)+F151</f>
        <v>0</v>
      </c>
      <c r="H151" s="11"/>
      <c r="I151" s="1"/>
      <c r="J151" s="15">
        <f>$E151+LOOKUP($E151,Dados!$H$3:$I$12,Dados!$J$3:$J$12)*(ROUNDDOWN($B149/2,0))+LOOKUP($E151,Dados!$H$3:$I$12,Dados!$K$3:$K$12)*(ROUNDDOWN(($B149-1)/2,0))</f>
        <v>0</v>
      </c>
    </row>
    <row r="152" spans="1:10" x14ac:dyDescent="0.3">
      <c r="A152" s="9" t="s">
        <v>35</v>
      </c>
      <c r="B152" s="38" t="s">
        <v>16</v>
      </c>
      <c r="C152" s="1"/>
      <c r="D152" s="3" t="s">
        <v>36</v>
      </c>
      <c r="E152" s="5">
        <f>VLOOKUP($B145,Pokemon!$A$1:$I$874,8,FALSE)+IF($B147="Sim",1,0)</f>
        <v>0</v>
      </c>
      <c r="F152" s="27">
        <v>0</v>
      </c>
      <c r="G152" s="2">
        <f>J152+F152</f>
        <v>0</v>
      </c>
      <c r="H152" s="11" t="str">
        <f>ROUNDUP((G152/10), 0)&amp;"d6"</f>
        <v>0d6</v>
      </c>
      <c r="I152" s="1"/>
      <c r="J152" s="15">
        <f>$E152+LOOKUP($E152,Dados!$H$3:$I$12,Dados!$J$3:$J$12)*(ROUNDDOWN($B149/2,0))+LOOKUP($E152,Dados!$H$3:$I$12,Dados!$K$3:$K$12)*(ROUNDDOWN(($B149-1)/2,0))</f>
        <v>0</v>
      </c>
    </row>
    <row r="153" spans="1:10" x14ac:dyDescent="0.3">
      <c r="A153" s="9" t="s">
        <v>37</v>
      </c>
      <c r="B153" s="38" t="s">
        <v>16</v>
      </c>
      <c r="C153" s="1"/>
      <c r="D153" s="3" t="s">
        <v>38</v>
      </c>
      <c r="E153" s="5">
        <f>VLOOKUP($B145,Pokemon!$A$1:$I$874,9,FALSE)</f>
        <v>0</v>
      </c>
      <c r="F153" s="63" t="s">
        <v>39</v>
      </c>
      <c r="G153" s="63"/>
      <c r="H153" s="24">
        <f>B149*E153</f>
        <v>0</v>
      </c>
      <c r="I153" s="1"/>
    </row>
    <row r="154" spans="1:10" x14ac:dyDescent="0.3">
      <c r="A154" s="12"/>
      <c r="C154" s="1"/>
      <c r="D154" s="2"/>
      <c r="E154" s="2"/>
      <c r="F154" s="2"/>
      <c r="G154" s="2"/>
      <c r="H154" s="11"/>
      <c r="I154" s="1"/>
      <c r="J154" s="26"/>
    </row>
    <row r="155" spans="1:10" x14ac:dyDescent="0.3">
      <c r="A155" s="64" t="s">
        <v>40</v>
      </c>
      <c r="B155" s="63"/>
      <c r="C155" s="63" t="s">
        <v>41</v>
      </c>
      <c r="D155" s="63"/>
      <c r="E155" s="63"/>
      <c r="F155" s="3" t="s">
        <v>26</v>
      </c>
      <c r="G155" s="3" t="s">
        <v>42</v>
      </c>
      <c r="H155" s="29" t="s">
        <v>43</v>
      </c>
      <c r="I155" s="1"/>
      <c r="J155" s="26"/>
    </row>
    <row r="156" spans="1:10" x14ac:dyDescent="0.3">
      <c r="A156" s="61" t="s">
        <v>16</v>
      </c>
      <c r="B156" s="62"/>
      <c r="C156" s="62" t="str">
        <f>VLOOKUP(A156,Golpes!$A$1:$F$653,2,FALSE)&amp;"/"&amp;VLOOKUP(A156,Golpes!$A$1:$F$653,3,FALSE)</f>
        <v>-/-</v>
      </c>
      <c r="D156" s="62"/>
      <c r="E156" s="62"/>
      <c r="F156" s="18">
        <f>VLOOKUP(A156,Golpes!$A$1:$F$653,4,FALSE)</f>
        <v>0</v>
      </c>
      <c r="G156" s="18" t="str">
        <f>VLOOKUP(A156,Golpes!$A$1:$F$653,5,FALSE)</f>
        <v>-</v>
      </c>
      <c r="H156" s="13" t="str">
        <f>VLOOKUP(A156,Golpes!$A$1:$F$653,6,FALSE)</f>
        <v>-</v>
      </c>
      <c r="I156" s="1"/>
      <c r="J156" s="26"/>
    </row>
    <row r="157" spans="1:10" x14ac:dyDescent="0.3">
      <c r="A157" s="61" t="s">
        <v>16</v>
      </c>
      <c r="B157" s="62"/>
      <c r="C157" s="62" t="str">
        <f>VLOOKUP(A157,Golpes!$A$1:$F$653,2,FALSE)&amp;"/"&amp;VLOOKUP(A157,Golpes!$A$1:$F$653,3,FALSE)</f>
        <v>-/-</v>
      </c>
      <c r="D157" s="62"/>
      <c r="E157" s="62"/>
      <c r="F157" s="18">
        <f>VLOOKUP(A157,Golpes!$A$1:$F$653,4,FALSE)</f>
        <v>0</v>
      </c>
      <c r="G157" s="18" t="str">
        <f>VLOOKUP(A157,Golpes!$A$1:$F$653,5,FALSE)</f>
        <v>-</v>
      </c>
      <c r="H157" s="13" t="str">
        <f>VLOOKUP(A157,Golpes!$A$1:$F$653,6,FALSE)</f>
        <v>-</v>
      </c>
      <c r="I157" s="1"/>
      <c r="J157" s="26"/>
    </row>
    <row r="158" spans="1:10" x14ac:dyDescent="0.3">
      <c r="A158" s="61" t="s">
        <v>16</v>
      </c>
      <c r="B158" s="62"/>
      <c r="C158" s="62" t="str">
        <f>VLOOKUP(A158,Golpes!$A$1:$F$653,2,FALSE)&amp;"/"&amp;VLOOKUP(A158,Golpes!$A$1:$F$653,3,FALSE)</f>
        <v>-/-</v>
      </c>
      <c r="D158" s="62"/>
      <c r="E158" s="62"/>
      <c r="F158" s="18">
        <f>VLOOKUP(A158,Golpes!$A$1:$F$653,4,FALSE)</f>
        <v>0</v>
      </c>
      <c r="G158" s="18" t="str">
        <f>VLOOKUP(A158,Golpes!$A$1:$F$653,5,FALSE)</f>
        <v>-</v>
      </c>
      <c r="H158" s="13" t="str">
        <f>VLOOKUP(A158,Golpes!$A$1:$F$653,6,FALSE)</f>
        <v>-</v>
      </c>
      <c r="I158" s="1"/>
      <c r="J158" s="26"/>
    </row>
    <row r="159" spans="1:10" ht="15" thickBot="1" x14ac:dyDescent="0.35">
      <c r="A159" s="59" t="s">
        <v>16</v>
      </c>
      <c r="B159" s="60"/>
      <c r="C159" s="60" t="str">
        <f>VLOOKUP(A159,Golpes!$A$1:$F$653,2,FALSE)&amp;"/"&amp;VLOOKUP(A159,Golpes!$A$1:$F$653,3,FALSE)</f>
        <v>-/-</v>
      </c>
      <c r="D159" s="60"/>
      <c r="E159" s="60"/>
      <c r="F159" s="19">
        <f>VLOOKUP(A159,Golpes!$A$1:$F$653,4,FALSE)</f>
        <v>0</v>
      </c>
      <c r="G159" s="19" t="str">
        <f>VLOOKUP(A159,Golpes!$A$1:$F$653,5,FALSE)</f>
        <v>-</v>
      </c>
      <c r="H159" s="14" t="str">
        <f>VLOOKUP(A159,Golpes!$A$1:$F$653,6,FALSE)</f>
        <v>-</v>
      </c>
      <c r="I159" s="1"/>
      <c r="J159" s="26"/>
    </row>
  </sheetData>
  <mergeCells count="110">
    <mergeCell ref="A158:B158"/>
    <mergeCell ref="C158:E158"/>
    <mergeCell ref="A159:B159"/>
    <mergeCell ref="C159:E159"/>
    <mergeCell ref="F153:G153"/>
    <mergeCell ref="A155:B155"/>
    <mergeCell ref="C155:E155"/>
    <mergeCell ref="A156:B156"/>
    <mergeCell ref="C156:E156"/>
    <mergeCell ref="F137:G137"/>
    <mergeCell ref="A139:B139"/>
    <mergeCell ref="C139:E139"/>
    <mergeCell ref="A140:B140"/>
    <mergeCell ref="C140:E140"/>
    <mergeCell ref="A125:B125"/>
    <mergeCell ref="C125:E125"/>
    <mergeCell ref="A126:B126"/>
    <mergeCell ref="C126:E126"/>
    <mergeCell ref="A127:B127"/>
    <mergeCell ref="C127:E127"/>
    <mergeCell ref="F121:G121"/>
    <mergeCell ref="A123:B123"/>
    <mergeCell ref="C123:E123"/>
    <mergeCell ref="A124:B124"/>
    <mergeCell ref="C124:E124"/>
    <mergeCell ref="A111:B111"/>
    <mergeCell ref="C111:E111"/>
    <mergeCell ref="F105:G105"/>
    <mergeCell ref="A107:B107"/>
    <mergeCell ref="C107:E107"/>
    <mergeCell ref="F89:G89"/>
    <mergeCell ref="A91:B91"/>
    <mergeCell ref="C91:E91"/>
    <mergeCell ref="F73:G73"/>
    <mergeCell ref="A75:B75"/>
    <mergeCell ref="C75:E75"/>
    <mergeCell ref="A76:B76"/>
    <mergeCell ref="C76:E76"/>
    <mergeCell ref="A95:B95"/>
    <mergeCell ref="C95:E95"/>
    <mergeCell ref="A92:B92"/>
    <mergeCell ref="C92:E92"/>
    <mergeCell ref="A93:B93"/>
    <mergeCell ref="C93:E93"/>
    <mergeCell ref="A94:B94"/>
    <mergeCell ref="C94:E94"/>
    <mergeCell ref="A61:B61"/>
    <mergeCell ref="C61:E61"/>
    <mergeCell ref="A62:B62"/>
    <mergeCell ref="C62:E62"/>
    <mergeCell ref="A63:B63"/>
    <mergeCell ref="C63:E63"/>
    <mergeCell ref="F57:G57"/>
    <mergeCell ref="A59:B59"/>
    <mergeCell ref="C59:E59"/>
    <mergeCell ref="A60:B60"/>
    <mergeCell ref="C60:E60"/>
    <mergeCell ref="A15:B15"/>
    <mergeCell ref="C15:E15"/>
    <mergeCell ref="A45:B45"/>
    <mergeCell ref="C45:E45"/>
    <mergeCell ref="A46:B46"/>
    <mergeCell ref="C46:E46"/>
    <mergeCell ref="A47:B47"/>
    <mergeCell ref="C47:E47"/>
    <mergeCell ref="F41:G41"/>
    <mergeCell ref="A43:B43"/>
    <mergeCell ref="C43:E43"/>
    <mergeCell ref="A44:B44"/>
    <mergeCell ref="C44:E44"/>
    <mergeCell ref="F9:G9"/>
    <mergeCell ref="C11:E11"/>
    <mergeCell ref="C12:E12"/>
    <mergeCell ref="A12:B12"/>
    <mergeCell ref="C13:E13"/>
    <mergeCell ref="A11:B11"/>
    <mergeCell ref="A141:B141"/>
    <mergeCell ref="C141:E141"/>
    <mergeCell ref="A142:B142"/>
    <mergeCell ref="C142:E142"/>
    <mergeCell ref="A30:B30"/>
    <mergeCell ref="C30:E30"/>
    <mergeCell ref="A31:B31"/>
    <mergeCell ref="C31:E31"/>
    <mergeCell ref="F25:G25"/>
    <mergeCell ref="C27:E27"/>
    <mergeCell ref="A28:B28"/>
    <mergeCell ref="C28:E28"/>
    <mergeCell ref="A29:B29"/>
    <mergeCell ref="C29:E29"/>
    <mergeCell ref="A27:B27"/>
    <mergeCell ref="C14:E14"/>
    <mergeCell ref="A13:B13"/>
    <mergeCell ref="A14:B14"/>
    <mergeCell ref="A143:B143"/>
    <mergeCell ref="C143:E143"/>
    <mergeCell ref="A157:B157"/>
    <mergeCell ref="C157:E157"/>
    <mergeCell ref="A109:B109"/>
    <mergeCell ref="C109:E109"/>
    <mergeCell ref="A110:B110"/>
    <mergeCell ref="C110:E110"/>
    <mergeCell ref="A77:B77"/>
    <mergeCell ref="C77:E77"/>
    <mergeCell ref="A78:B78"/>
    <mergeCell ref="C78:E78"/>
    <mergeCell ref="A79:B79"/>
    <mergeCell ref="C79:E79"/>
    <mergeCell ref="A108:B108"/>
    <mergeCell ref="C108:E108"/>
  </mergeCells>
  <phoneticPr fontId="11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425A1DF-F136-49DD-871B-A520E247C08D}">
          <x14:formula1>
            <xm:f>Dados!$A$18:$A$19</xm:f>
          </x14:formula1>
          <xm:sqref>B2 B130 B18 B34 B50 B66 B82 B98 B114 B146</xm:sqref>
        </x14:dataValidation>
        <x14:dataValidation type="list" allowBlank="1" showInputMessage="1" showErrorMessage="1" xr:uid="{F597B525-BDCE-495D-A0F7-EE1DC2B15C4D}">
          <x14:formula1>
            <xm:f>Dados!$A$22:$A$23</xm:f>
          </x14:formula1>
          <xm:sqref>B3 B131 B19 B35 B51 B67 B83 B99 B115 B147</xm:sqref>
        </x14:dataValidation>
        <x14:dataValidation type="list" allowBlank="1" showInputMessage="1" showErrorMessage="1" xr:uid="{67677672-2F44-4B63-A54F-9BFC23B13723}">
          <x14:formula1>
            <xm:f>Dados!$O$2:$O$36</xm:f>
          </x14:formula1>
          <xm:sqref>B8 B136 B24 B40 B56 B72 B88 B104 B120 B152</xm:sqref>
        </x14:dataValidation>
        <x14:dataValidation type="list" allowBlank="1" showInputMessage="1" showErrorMessage="1" xr:uid="{42CC7715-CE67-4EB3-B629-5A4479F7794E}">
          <x14:formula1>
            <xm:f>Dados!$M$2:$M$13</xm:f>
          </x14:formula1>
          <xm:sqref>B9 B137 B121 B105 B89 B73 B57 B41 B25 B153</xm:sqref>
        </x14:dataValidation>
        <x14:dataValidation type="list" allowBlank="1" showInputMessage="1" showErrorMessage="1" xr:uid="{E4EB9B66-81CC-4A21-B933-7C4E159C68C3}">
          <x14:formula1>
            <xm:f>Golpes!$A$1:$A$653</xm:f>
          </x14:formula1>
          <xm:sqref>A12:B15 A140:B143 A28:B31 A44:B47 A60:B63 A76:B79 A92:B95 A108:B111 A124:B127 A156:B159</xm:sqref>
        </x14:dataValidation>
        <x14:dataValidation type="list" allowBlank="1" showInputMessage="1" showErrorMessage="1" xr:uid="{8E7310AE-A7AA-44BD-8A36-1577665DD7CF}">
          <x14:formula1>
            <xm:f>Pokemon!$A$1:$A$874</xm:f>
          </x14:formula1>
          <xm:sqref>B1 B17 B33 B49 B65 B81 B97 B113 B129 B145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2642-5211-4E20-8DBA-9C5759324663}">
  <sheetPr codeName="Sheet3"/>
  <dimension ref="A1:E7"/>
  <sheetViews>
    <sheetView workbookViewId="0">
      <selection activeCell="B5" sqref="B5"/>
    </sheetView>
  </sheetViews>
  <sheetFormatPr defaultRowHeight="14.4" x14ac:dyDescent="0.3"/>
  <cols>
    <col min="1" max="1" width="12.6640625" style="1" customWidth="1"/>
    <col min="2" max="2" width="12.6640625" style="2" customWidth="1"/>
    <col min="3" max="4" width="9.109375" style="1"/>
  </cols>
  <sheetData>
    <row r="1" spans="1:5" x14ac:dyDescent="0.3">
      <c r="A1" s="3" t="s">
        <v>15</v>
      </c>
      <c r="B1" s="23" t="s">
        <v>878</v>
      </c>
    </row>
    <row r="2" spans="1:5" x14ac:dyDescent="0.3">
      <c r="A2" s="21" t="s">
        <v>29</v>
      </c>
      <c r="B2" s="2">
        <v>20</v>
      </c>
    </row>
    <row r="3" spans="1:5" x14ac:dyDescent="0.3">
      <c r="A3" s="21" t="s">
        <v>44</v>
      </c>
      <c r="B3" s="2">
        <v>0</v>
      </c>
      <c r="C3" s="15">
        <f>VLOOKUP(B1,Pokemon!A1:C874,3,FALSE)</f>
        <v>38</v>
      </c>
      <c r="D3" s="15">
        <f>C3+LOOKUP(C3,Dados!$C$3:$D$12,Dados!$E$3:$E$12)*(ROUNDDOWN(B2/2,0))+LOOKUP(C3,Dados!$C$3:$D$12,Dados!$F$3:$F$12)*(ROUNDDOWN((B2-1)/2,0))</f>
        <v>57</v>
      </c>
      <c r="E3" s="2"/>
    </row>
    <row r="4" spans="1:5" x14ac:dyDescent="0.3">
      <c r="A4" s="21" t="s">
        <v>45</v>
      </c>
      <c r="B4" s="2" t="s">
        <v>46</v>
      </c>
    </row>
    <row r="5" spans="1:5" x14ac:dyDescent="0.3">
      <c r="A5" s="21" t="s">
        <v>37</v>
      </c>
      <c r="B5" s="2" t="s">
        <v>47</v>
      </c>
    </row>
    <row r="6" spans="1:5" x14ac:dyDescent="0.3">
      <c r="A6" s="21" t="s">
        <v>48</v>
      </c>
      <c r="B6" s="32">
        <v>-0.1</v>
      </c>
    </row>
    <row r="7" spans="1:5" x14ac:dyDescent="0.3">
      <c r="A7" s="31" t="s">
        <v>49</v>
      </c>
      <c r="B7" s="33" t="str">
        <f>(VLOOKUP(B1,Pokemon!A2:J1000,10,FALSE)+LOOKUP(ROUNDDOWN(B3/D3,2)*100,Dados!D21:E24,Dados!F21:F24)+VLOOKUP(B4,Dados!C16:F19,4,FALSE)+VLOOKUP(B5,Dados!C26:F32,4,FALSE)+B6)*100&amp;"%"</f>
        <v>54%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11D53F2-7BB8-4DBB-BC03-AE0DBFC78D26}">
          <x14:formula1>
            <xm:f>Dados!$C$16:$C$19</xm:f>
          </x14:formula1>
          <xm:sqref>B4</xm:sqref>
        </x14:dataValidation>
        <x14:dataValidation type="list" allowBlank="1" showInputMessage="1" showErrorMessage="1" xr:uid="{837CD26B-8FF8-4F26-A207-92D64836E1E8}">
          <x14:formula1>
            <xm:f>Dados!$C$26:$C$32</xm:f>
          </x14:formula1>
          <xm:sqref>B5</xm:sqref>
        </x14:dataValidation>
        <x14:dataValidation type="list" allowBlank="1" showInputMessage="1" showErrorMessage="1" xr:uid="{65C2DE28-306F-4543-90CE-7E1735582C83}">
          <x14:formula1>
            <xm:f>Pokemon!$A$1:$A$874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2AAE-79E5-40A8-939A-6FC660A02C68}">
  <sheetPr codeName="Sheet4"/>
  <dimension ref="A1:B6"/>
  <sheetViews>
    <sheetView workbookViewId="0">
      <selection activeCell="B1" sqref="B1"/>
    </sheetView>
  </sheetViews>
  <sheetFormatPr defaultRowHeight="14.4" x14ac:dyDescent="0.3"/>
  <cols>
    <col min="1" max="1" width="16.6640625" customWidth="1"/>
    <col min="2" max="2" width="16.6640625" style="20" customWidth="1"/>
  </cols>
  <sheetData>
    <row r="1" spans="1:2" x14ac:dyDescent="0.3">
      <c r="A1" s="21" t="s">
        <v>50</v>
      </c>
      <c r="B1" s="2">
        <v>1</v>
      </c>
    </row>
    <row r="2" spans="1:2" x14ac:dyDescent="0.3">
      <c r="A2" s="3" t="s">
        <v>51</v>
      </c>
      <c r="B2" s="38" t="s">
        <v>16</v>
      </c>
    </row>
    <row r="3" spans="1:2" x14ac:dyDescent="0.3">
      <c r="A3" s="21" t="s">
        <v>52</v>
      </c>
      <c r="B3" s="2">
        <v>1</v>
      </c>
    </row>
    <row r="4" spans="1:2" x14ac:dyDescent="0.3">
      <c r="A4" s="21" t="s">
        <v>53</v>
      </c>
      <c r="B4" s="2" t="s">
        <v>54</v>
      </c>
    </row>
    <row r="5" spans="1:2" x14ac:dyDescent="0.3">
      <c r="A5" s="21" t="s">
        <v>51</v>
      </c>
      <c r="B5" s="2" t="s">
        <v>55</v>
      </c>
    </row>
    <row r="6" spans="1:2" x14ac:dyDescent="0.3">
      <c r="A6" s="31" t="s">
        <v>56</v>
      </c>
      <c r="B6" s="20" cm="1">
        <f t="array" ref="B6">ROUNDUP(IF(B3-B1&gt;0,((B3-B1)+1)*VLOOKUP(B2,Pokemon!A1:J874,9,FALSE),VLOOKUP(B2,Pokemon!A1:J874,9,FALSE))*IF(B4="Sim",1.3,1)*_xlfn.SWITCH(B5,"Pokémon Selvagem", 1, "Treinador Comum", 1.2, "Líder de Ginásio", 1.5),0)</f>
        <v>0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DC722D-DFAB-40C6-8246-6299206830BB}">
          <x14:formula1>
            <xm:f>Dados!$A$22:$A$23</xm:f>
          </x14:formula1>
          <xm:sqref>B4</xm:sqref>
        </x14:dataValidation>
        <x14:dataValidation type="list" allowBlank="1" showInputMessage="1" showErrorMessage="1" xr:uid="{A5BE3B83-8B0E-4ACD-AE6A-455B4D99E30E}">
          <x14:formula1>
            <xm:f>Dados!$A$26:$A$28</xm:f>
          </x14:formula1>
          <xm:sqref>B5</xm:sqref>
        </x14:dataValidation>
        <x14:dataValidation type="list" allowBlank="1" showInputMessage="1" showErrorMessage="1" xr:uid="{168F1453-1D55-4F09-9F0F-A4A157757B31}">
          <x14:formula1>
            <xm:f>Pokemon!$A$1:$A$874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A795-CC63-4BD4-B4BA-4C023B65AEB1}">
  <sheetPr codeName="Sheet5"/>
  <dimension ref="A1:B3"/>
  <sheetViews>
    <sheetView workbookViewId="0">
      <selection activeCell="B2" sqref="B2"/>
    </sheetView>
  </sheetViews>
  <sheetFormatPr defaultRowHeight="14.4" x14ac:dyDescent="0.3"/>
  <cols>
    <col min="1" max="2" width="12.6640625" customWidth="1"/>
  </cols>
  <sheetData>
    <row r="1" spans="1:2" x14ac:dyDescent="0.3">
      <c r="A1" s="3" t="s">
        <v>15</v>
      </c>
      <c r="B1" s="38"/>
    </row>
    <row r="2" spans="1:2" x14ac:dyDescent="0.3">
      <c r="A2" s="21" t="s">
        <v>29</v>
      </c>
      <c r="B2" s="2"/>
    </row>
    <row r="3" spans="1:2" x14ac:dyDescent="0.3">
      <c r="A3" s="31" t="s">
        <v>57</v>
      </c>
      <c r="B3" s="34" t="e">
        <f>ROUNDUP((VLOOKUP(B1,Pokemon!A1:J874,9,FALSE)*B2)*(100%-VLOOKUP(B1,Pokemon!A1:J874,10,FALSE))/10,0)</f>
        <v>#N/A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055218-406D-403D-BD37-CEB6BDF93646}">
          <x14:formula1>
            <xm:f>Pokemon!$A$1:$A$874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9D20-0260-4E4E-A4F3-F27E79FBBABF}">
  <sheetPr codeName="Sheet6"/>
  <dimension ref="A1:B10"/>
  <sheetViews>
    <sheetView workbookViewId="0">
      <selection activeCell="B3" sqref="B3"/>
    </sheetView>
  </sheetViews>
  <sheetFormatPr defaultRowHeight="14.4" x14ac:dyDescent="0.3"/>
  <cols>
    <col min="1" max="1" width="12.6640625" customWidth="1"/>
    <col min="2" max="2" width="12.6640625" style="20" customWidth="1"/>
  </cols>
  <sheetData>
    <row r="1" spans="1:2" x14ac:dyDescent="0.3">
      <c r="A1" s="65" t="s">
        <v>58</v>
      </c>
      <c r="B1" s="65"/>
    </row>
    <row r="2" spans="1:2" x14ac:dyDescent="0.3">
      <c r="A2" s="3" t="s">
        <v>15</v>
      </c>
      <c r="B2" s="38"/>
    </row>
    <row r="3" spans="1:2" x14ac:dyDescent="0.3">
      <c r="A3" s="21" t="s">
        <v>59</v>
      </c>
      <c r="B3" s="2"/>
    </row>
    <row r="4" spans="1:2" x14ac:dyDescent="0.3">
      <c r="A4" s="31" t="s">
        <v>57</v>
      </c>
      <c r="B4" s="34" t="e">
        <f>VLOOKUP(B2,Pokemon!A1:J874,9,FALSE)*B3</f>
        <v>#N/A</v>
      </c>
    </row>
    <row r="5" spans="1:2" x14ac:dyDescent="0.3">
      <c r="A5" s="31" t="s">
        <v>60</v>
      </c>
      <c r="B5" s="20">
        <f>ROUNDUP(B3/3,0)</f>
        <v>0</v>
      </c>
    </row>
    <row r="7" spans="1:2" x14ac:dyDescent="0.3">
      <c r="A7" s="65" t="s">
        <v>61</v>
      </c>
      <c r="B7" s="65"/>
    </row>
    <row r="8" spans="1:2" ht="58.5" customHeight="1" x14ac:dyDescent="0.3">
      <c r="A8" s="66" t="s">
        <v>62</v>
      </c>
      <c r="B8" s="66"/>
    </row>
    <row r="9" spans="1:2" x14ac:dyDescent="0.3">
      <c r="A9" s="3" t="s">
        <v>15</v>
      </c>
      <c r="B9" s="38"/>
    </row>
    <row r="10" spans="1:2" x14ac:dyDescent="0.3">
      <c r="A10" s="31" t="s">
        <v>57</v>
      </c>
      <c r="B10" s="34" t="e">
        <f>VLOOKUP(B9,Pokemon!A2:J874,9,FALSE)/VLOOKUP(B9,Pokemon!A2:J874,10,FALSE)</f>
        <v>#N/A</v>
      </c>
    </row>
  </sheetData>
  <mergeCells count="3">
    <mergeCell ref="A7:B7"/>
    <mergeCell ref="A1:B1"/>
    <mergeCell ref="A8:B8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BB57B0-D2BA-4557-A703-17E5B9E12EF1}">
          <x14:formula1>
            <xm:f>Pokemon!$A$1:$A$874</xm:f>
          </x14:formula1>
          <xm:sqref>B2 B9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6BAF-0EE4-4B23-9D9B-05BC6155D111}">
  <sheetPr codeName="Planilha4"/>
  <dimension ref="A1:O36"/>
  <sheetViews>
    <sheetView workbookViewId="0">
      <selection activeCell="H26" sqref="H26"/>
    </sheetView>
  </sheetViews>
  <sheetFormatPr defaultColWidth="9.109375" defaultRowHeight="13.8" x14ac:dyDescent="0.3"/>
  <cols>
    <col min="1" max="1" width="18.6640625" style="2" customWidth="1"/>
    <col min="2" max="2" width="1.6640625" style="1" customWidth="1"/>
    <col min="3" max="6" width="9.109375" style="2"/>
    <col min="7" max="7" width="1.6640625" style="1" customWidth="1"/>
    <col min="8" max="11" width="9.109375" style="1"/>
    <col min="12" max="12" width="1.6640625" style="1" customWidth="1"/>
    <col min="13" max="13" width="16.6640625" style="1" customWidth="1"/>
    <col min="14" max="14" width="1.6640625" style="1" customWidth="1"/>
    <col min="15" max="15" width="16.6640625" style="1" customWidth="1"/>
    <col min="16" max="16384" width="9.109375" style="1"/>
  </cols>
  <sheetData>
    <row r="1" spans="1:15" x14ac:dyDescent="0.3">
      <c r="A1" s="2" t="s">
        <v>1141</v>
      </c>
      <c r="C1" s="67" t="s">
        <v>1142</v>
      </c>
      <c r="D1" s="67"/>
      <c r="E1" s="67"/>
      <c r="F1" s="67"/>
      <c r="H1" s="67" t="s">
        <v>1143</v>
      </c>
      <c r="I1" s="67"/>
      <c r="J1" s="67"/>
      <c r="K1" s="67"/>
      <c r="M1" s="2" t="s">
        <v>37</v>
      </c>
      <c r="O1" s="2" t="s">
        <v>1144</v>
      </c>
    </row>
    <row r="2" spans="1:15" x14ac:dyDescent="0.3">
      <c r="A2" s="2" t="s">
        <v>16</v>
      </c>
      <c r="C2" s="2" t="s">
        <v>1145</v>
      </c>
      <c r="D2" s="2" t="s">
        <v>1146</v>
      </c>
      <c r="E2" s="2" t="s">
        <v>1147</v>
      </c>
      <c r="F2" s="2" t="s">
        <v>1148</v>
      </c>
      <c r="H2" s="2" t="s">
        <v>1145</v>
      </c>
      <c r="I2" s="2" t="s">
        <v>1146</v>
      </c>
      <c r="J2" s="2" t="s">
        <v>1147</v>
      </c>
      <c r="K2" s="2" t="s">
        <v>1148</v>
      </c>
      <c r="M2" s="2" t="s">
        <v>16</v>
      </c>
      <c r="O2" s="2" t="s">
        <v>16</v>
      </c>
    </row>
    <row r="3" spans="1:15" x14ac:dyDescent="0.3">
      <c r="A3" s="2" t="s">
        <v>1149</v>
      </c>
      <c r="C3" s="2">
        <v>0</v>
      </c>
      <c r="D3" s="2">
        <v>25</v>
      </c>
      <c r="E3" s="2">
        <v>1</v>
      </c>
      <c r="F3" s="2">
        <v>0</v>
      </c>
      <c r="H3" s="2">
        <v>0</v>
      </c>
      <c r="I3" s="2">
        <v>3</v>
      </c>
      <c r="J3" s="2">
        <v>1</v>
      </c>
      <c r="K3" s="2">
        <v>0</v>
      </c>
      <c r="M3" s="2" t="s">
        <v>1150</v>
      </c>
      <c r="O3" s="2" t="s">
        <v>1151</v>
      </c>
    </row>
    <row r="4" spans="1:15" x14ac:dyDescent="0.3">
      <c r="A4" s="2" t="s">
        <v>1152</v>
      </c>
      <c r="C4" s="2">
        <v>26</v>
      </c>
      <c r="D4" s="2">
        <v>40</v>
      </c>
      <c r="E4" s="2">
        <v>1</v>
      </c>
      <c r="F4" s="2">
        <v>1</v>
      </c>
      <c r="H4" s="2">
        <v>4</v>
      </c>
      <c r="I4" s="2">
        <v>5</v>
      </c>
      <c r="J4" s="2">
        <v>1</v>
      </c>
      <c r="K4" s="2">
        <v>1</v>
      </c>
      <c r="M4" s="2" t="s">
        <v>1153</v>
      </c>
      <c r="O4" s="2" t="s">
        <v>1154</v>
      </c>
    </row>
    <row r="5" spans="1:15" x14ac:dyDescent="0.3">
      <c r="A5" s="2" t="s">
        <v>1155</v>
      </c>
      <c r="C5" s="2">
        <v>41</v>
      </c>
      <c r="D5" s="2">
        <v>55</v>
      </c>
      <c r="E5" s="2">
        <v>2</v>
      </c>
      <c r="F5" s="2">
        <v>1</v>
      </c>
      <c r="H5" s="2">
        <v>6</v>
      </c>
      <c r="I5" s="2">
        <v>7</v>
      </c>
      <c r="J5" s="2">
        <v>2</v>
      </c>
      <c r="K5" s="2">
        <v>1</v>
      </c>
      <c r="M5" s="2" t="s">
        <v>1156</v>
      </c>
      <c r="O5" s="2" t="s">
        <v>1157</v>
      </c>
    </row>
    <row r="6" spans="1:15" x14ac:dyDescent="0.3">
      <c r="A6" s="2" t="s">
        <v>1158</v>
      </c>
      <c r="C6" s="2">
        <v>56</v>
      </c>
      <c r="D6" s="2">
        <v>70</v>
      </c>
      <c r="E6" s="2">
        <v>2</v>
      </c>
      <c r="F6" s="2">
        <v>2</v>
      </c>
      <c r="H6" s="2">
        <v>8</v>
      </c>
      <c r="I6" s="2">
        <v>9</v>
      </c>
      <c r="J6" s="2">
        <v>2</v>
      </c>
      <c r="K6" s="2">
        <v>2</v>
      </c>
      <c r="M6" s="2" t="s">
        <v>1159</v>
      </c>
      <c r="O6" s="2" t="s">
        <v>1160</v>
      </c>
    </row>
    <row r="7" spans="1:15" x14ac:dyDescent="0.3">
      <c r="C7" s="2">
        <v>71</v>
      </c>
      <c r="D7" s="2">
        <v>85</v>
      </c>
      <c r="E7" s="2">
        <v>3</v>
      </c>
      <c r="F7" s="2">
        <v>2</v>
      </c>
      <c r="H7" s="2">
        <v>10</v>
      </c>
      <c r="I7" s="2">
        <v>11</v>
      </c>
      <c r="J7" s="2">
        <v>3</v>
      </c>
      <c r="K7" s="2">
        <v>2</v>
      </c>
      <c r="M7" s="2" t="s">
        <v>1161</v>
      </c>
      <c r="O7" s="2" t="s">
        <v>1162</v>
      </c>
    </row>
    <row r="8" spans="1:15" x14ac:dyDescent="0.3">
      <c r="A8" s="2" t="s">
        <v>1163</v>
      </c>
      <c r="C8" s="2">
        <v>86</v>
      </c>
      <c r="D8" s="2">
        <v>100</v>
      </c>
      <c r="E8" s="2">
        <v>3</v>
      </c>
      <c r="F8" s="2">
        <v>3</v>
      </c>
      <c r="H8" s="2">
        <v>12</v>
      </c>
      <c r="I8" s="2">
        <v>13</v>
      </c>
      <c r="J8" s="2">
        <v>3</v>
      </c>
      <c r="K8" s="2">
        <v>3</v>
      </c>
      <c r="M8" s="2" t="s">
        <v>1164</v>
      </c>
      <c r="O8" s="2" t="s">
        <v>1165</v>
      </c>
    </row>
    <row r="9" spans="1:15" x14ac:dyDescent="0.3">
      <c r="A9" s="2" t="s">
        <v>16</v>
      </c>
      <c r="C9" s="2">
        <v>101</v>
      </c>
      <c r="D9" s="2">
        <v>120</v>
      </c>
      <c r="E9" s="2">
        <v>4</v>
      </c>
      <c r="F9" s="2">
        <v>3</v>
      </c>
      <c r="H9" s="2">
        <v>14</v>
      </c>
      <c r="I9" s="2">
        <v>15</v>
      </c>
      <c r="J9" s="2">
        <v>4</v>
      </c>
      <c r="K9" s="2">
        <v>3</v>
      </c>
      <c r="M9" s="2" t="s">
        <v>1166</v>
      </c>
      <c r="O9" s="2" t="s">
        <v>1167</v>
      </c>
    </row>
    <row r="10" spans="1:15" x14ac:dyDescent="0.3">
      <c r="A10" s="2" t="s">
        <v>1168</v>
      </c>
      <c r="C10" s="2">
        <v>121</v>
      </c>
      <c r="D10" s="2">
        <v>140</v>
      </c>
      <c r="E10" s="2">
        <v>4</v>
      </c>
      <c r="F10" s="2">
        <v>4</v>
      </c>
      <c r="H10" s="2">
        <v>16</v>
      </c>
      <c r="I10" s="2">
        <v>18</v>
      </c>
      <c r="J10" s="2">
        <v>4</v>
      </c>
      <c r="K10" s="2">
        <v>4</v>
      </c>
      <c r="M10" s="2" t="s">
        <v>1169</v>
      </c>
      <c r="O10" s="2" t="s">
        <v>1170</v>
      </c>
    </row>
    <row r="11" spans="1:15" x14ac:dyDescent="0.3">
      <c r="A11" s="2" t="s">
        <v>1171</v>
      </c>
      <c r="C11" s="2">
        <v>141</v>
      </c>
      <c r="D11" s="2">
        <v>160</v>
      </c>
      <c r="E11" s="2">
        <v>5</v>
      </c>
      <c r="F11" s="2">
        <v>4</v>
      </c>
      <c r="H11" s="2">
        <v>19</v>
      </c>
      <c r="I11" s="2">
        <v>21</v>
      </c>
      <c r="J11" s="2">
        <v>5</v>
      </c>
      <c r="K11" s="2">
        <v>4</v>
      </c>
      <c r="M11" s="2" t="s">
        <v>1172</v>
      </c>
      <c r="O11" s="2" t="s">
        <v>1173</v>
      </c>
    </row>
    <row r="12" spans="1:15" x14ac:dyDescent="0.3">
      <c r="A12" s="2" t="s">
        <v>1174</v>
      </c>
      <c r="C12" s="2">
        <v>161</v>
      </c>
      <c r="D12" s="2">
        <v>200</v>
      </c>
      <c r="E12" s="2">
        <v>5</v>
      </c>
      <c r="F12" s="2">
        <v>5</v>
      </c>
      <c r="H12" s="2">
        <v>22</v>
      </c>
      <c r="I12" s="2">
        <v>23</v>
      </c>
      <c r="J12" s="2">
        <v>5</v>
      </c>
      <c r="K12" s="2">
        <v>5</v>
      </c>
      <c r="M12" s="2" t="s">
        <v>1175</v>
      </c>
      <c r="O12" s="2" t="s">
        <v>1176</v>
      </c>
    </row>
    <row r="13" spans="1:15" x14ac:dyDescent="0.3">
      <c r="A13" s="2" t="s">
        <v>1177</v>
      </c>
      <c r="M13" s="2" t="s">
        <v>1178</v>
      </c>
      <c r="O13" s="2" t="s">
        <v>1179</v>
      </c>
    </row>
    <row r="14" spans="1:15" x14ac:dyDescent="0.3">
      <c r="A14" s="2" t="s">
        <v>1180</v>
      </c>
      <c r="C14" s="67" t="s">
        <v>1181</v>
      </c>
      <c r="D14" s="67"/>
      <c r="E14" s="67"/>
      <c r="F14" s="67"/>
      <c r="O14" s="2" t="s">
        <v>1182</v>
      </c>
    </row>
    <row r="15" spans="1:15" x14ac:dyDescent="0.3">
      <c r="A15" s="2" t="s">
        <v>1183</v>
      </c>
      <c r="C15" s="67" t="s">
        <v>35</v>
      </c>
      <c r="D15" s="67"/>
      <c r="E15" s="67"/>
      <c r="F15" s="67"/>
      <c r="O15" s="2" t="s">
        <v>1184</v>
      </c>
    </row>
    <row r="16" spans="1:15" x14ac:dyDescent="0.3">
      <c r="C16" s="2" t="s">
        <v>46</v>
      </c>
      <c r="F16" s="30">
        <v>0</v>
      </c>
      <c r="O16" s="2" t="s">
        <v>1185</v>
      </c>
    </row>
    <row r="17" spans="1:15" x14ac:dyDescent="0.3">
      <c r="A17" s="2" t="s">
        <v>1186</v>
      </c>
      <c r="C17" s="1" t="s">
        <v>1187</v>
      </c>
      <c r="D17" s="1"/>
      <c r="E17" s="1"/>
      <c r="F17" s="30">
        <v>0.1</v>
      </c>
      <c r="O17" s="2" t="s">
        <v>1188</v>
      </c>
    </row>
    <row r="18" spans="1:15" x14ac:dyDescent="0.3">
      <c r="A18" s="2" t="s">
        <v>22</v>
      </c>
      <c r="C18" s="1" t="s">
        <v>1189</v>
      </c>
      <c r="D18" s="1"/>
      <c r="E18" s="1"/>
      <c r="F18" s="30">
        <v>0.15</v>
      </c>
      <c r="O18" s="2" t="s">
        <v>1190</v>
      </c>
    </row>
    <row r="19" spans="1:15" x14ac:dyDescent="0.3">
      <c r="A19" s="2" t="s">
        <v>1191</v>
      </c>
      <c r="C19" s="1" t="s">
        <v>1192</v>
      </c>
      <c r="D19" s="1"/>
      <c r="E19" s="1"/>
      <c r="F19" s="30">
        <v>0.3</v>
      </c>
      <c r="O19" s="2" t="s">
        <v>1193</v>
      </c>
    </row>
    <row r="20" spans="1:15" x14ac:dyDescent="0.3">
      <c r="C20" s="67" t="s">
        <v>1142</v>
      </c>
      <c r="D20" s="67"/>
      <c r="E20" s="67"/>
      <c r="F20" s="67"/>
      <c r="O20" s="2" t="s">
        <v>1194</v>
      </c>
    </row>
    <row r="21" spans="1:15" x14ac:dyDescent="0.3">
      <c r="A21" s="2" t="s">
        <v>1195</v>
      </c>
      <c r="C21" s="2" t="s">
        <v>23</v>
      </c>
      <c r="D21" s="2">
        <v>0</v>
      </c>
      <c r="E21" s="2">
        <v>0</v>
      </c>
      <c r="F21" s="30">
        <v>0.3</v>
      </c>
      <c r="O21" s="2" t="s">
        <v>1196</v>
      </c>
    </row>
    <row r="22" spans="1:15" x14ac:dyDescent="0.3">
      <c r="A22" s="2" t="s">
        <v>25</v>
      </c>
      <c r="C22" s="2" t="s">
        <v>23</v>
      </c>
      <c r="D22" s="2">
        <v>1</v>
      </c>
      <c r="E22" s="2">
        <v>50</v>
      </c>
      <c r="F22" s="30">
        <v>0.1</v>
      </c>
      <c r="O22" s="2" t="s">
        <v>1197</v>
      </c>
    </row>
    <row r="23" spans="1:15" x14ac:dyDescent="0.3">
      <c r="A23" s="2" t="s">
        <v>54</v>
      </c>
      <c r="C23" s="2" t="s">
        <v>23</v>
      </c>
      <c r="D23" s="2">
        <v>51</v>
      </c>
      <c r="E23" s="2">
        <v>99</v>
      </c>
      <c r="F23" s="30">
        <v>0.05</v>
      </c>
      <c r="O23" s="2" t="s">
        <v>1198</v>
      </c>
    </row>
    <row r="24" spans="1:15" x14ac:dyDescent="0.3">
      <c r="C24" s="2" t="s">
        <v>23</v>
      </c>
      <c r="D24" s="2">
        <v>100</v>
      </c>
      <c r="E24" s="2">
        <v>100</v>
      </c>
      <c r="F24" s="30">
        <v>0</v>
      </c>
      <c r="O24" s="2" t="s">
        <v>1199</v>
      </c>
    </row>
    <row r="25" spans="1:15" x14ac:dyDescent="0.3">
      <c r="A25" s="2" t="s">
        <v>1200</v>
      </c>
      <c r="C25" s="67" t="s">
        <v>1201</v>
      </c>
      <c r="D25" s="67"/>
      <c r="E25" s="67"/>
      <c r="F25" s="67"/>
      <c r="O25" s="2" t="s">
        <v>1202</v>
      </c>
    </row>
    <row r="26" spans="1:15" x14ac:dyDescent="0.3">
      <c r="A26" s="2" t="s">
        <v>1203</v>
      </c>
      <c r="C26" s="2" t="s">
        <v>47</v>
      </c>
      <c r="F26" s="30">
        <v>0</v>
      </c>
      <c r="O26" s="2" t="s">
        <v>1204</v>
      </c>
    </row>
    <row r="27" spans="1:15" x14ac:dyDescent="0.3">
      <c r="A27" s="2" t="s">
        <v>55</v>
      </c>
      <c r="C27" s="1" t="s">
        <v>1159</v>
      </c>
      <c r="D27" s="1"/>
      <c r="E27" s="1"/>
      <c r="F27" s="30">
        <v>0.2</v>
      </c>
      <c r="O27" s="2" t="s">
        <v>1205</v>
      </c>
    </row>
    <row r="28" spans="1:15" x14ac:dyDescent="0.3">
      <c r="A28" s="2" t="s">
        <v>1206</v>
      </c>
      <c r="C28" s="1" t="s">
        <v>1166</v>
      </c>
      <c r="D28" s="1"/>
      <c r="E28" s="1"/>
      <c r="F28" s="30">
        <v>0.15</v>
      </c>
      <c r="O28" s="2" t="s">
        <v>1207</v>
      </c>
    </row>
    <row r="29" spans="1:15" x14ac:dyDescent="0.3">
      <c r="C29" s="1" t="s">
        <v>1156</v>
      </c>
      <c r="D29" s="1"/>
      <c r="E29" s="1"/>
      <c r="F29" s="30">
        <v>0.1</v>
      </c>
      <c r="O29" s="2" t="s">
        <v>1208</v>
      </c>
    </row>
    <row r="30" spans="1:15" x14ac:dyDescent="0.3">
      <c r="C30" s="1" t="s">
        <v>1161</v>
      </c>
      <c r="D30" s="1"/>
      <c r="E30" s="1"/>
      <c r="F30" s="30">
        <v>0.1</v>
      </c>
      <c r="O30" s="2" t="s">
        <v>1209</v>
      </c>
    </row>
    <row r="31" spans="1:15" x14ac:dyDescent="0.3">
      <c r="C31" s="1" t="s">
        <v>1172</v>
      </c>
      <c r="D31" s="1"/>
      <c r="E31" s="1"/>
      <c r="F31" s="30">
        <v>0.1</v>
      </c>
      <c r="O31" s="2" t="s">
        <v>1210</v>
      </c>
    </row>
    <row r="32" spans="1:15" x14ac:dyDescent="0.3">
      <c r="C32" s="1" t="s">
        <v>1153</v>
      </c>
      <c r="D32" s="1"/>
      <c r="E32" s="1"/>
      <c r="F32" s="30">
        <v>0.1</v>
      </c>
      <c r="O32" s="2" t="s">
        <v>1211</v>
      </c>
    </row>
    <row r="33" spans="15:15" x14ac:dyDescent="0.3">
      <c r="O33" s="2" t="s">
        <v>1212</v>
      </c>
    </row>
    <row r="34" spans="15:15" x14ac:dyDescent="0.3">
      <c r="O34" s="2" t="s">
        <v>1213</v>
      </c>
    </row>
    <row r="35" spans="15:15" x14ac:dyDescent="0.3">
      <c r="O35" s="2" t="s">
        <v>1214</v>
      </c>
    </row>
    <row r="36" spans="15:15" x14ac:dyDescent="0.3">
      <c r="O36" s="2" t="s">
        <v>1215</v>
      </c>
    </row>
  </sheetData>
  <mergeCells count="6">
    <mergeCell ref="C25:F25"/>
    <mergeCell ref="C20:F20"/>
    <mergeCell ref="C1:F1"/>
    <mergeCell ref="H1:K1"/>
    <mergeCell ref="C14:F14"/>
    <mergeCell ref="C15:F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C2D3-2DB9-4AAA-B92D-66EF3D2ADEA7}">
  <sheetPr codeName="Sheet8"/>
  <dimension ref="A1:P900"/>
  <sheetViews>
    <sheetView topLeftCell="A649" workbookViewId="0">
      <selection activeCell="D9" sqref="D9"/>
    </sheetView>
  </sheetViews>
  <sheetFormatPr defaultColWidth="9.109375" defaultRowHeight="14.4" x14ac:dyDescent="0.3"/>
  <cols>
    <col min="1" max="1" width="22.6640625" style="20" customWidth="1"/>
    <col min="2" max="6" width="9.109375" style="20"/>
    <col min="7" max="7" width="9.109375" style="1"/>
  </cols>
  <sheetData>
    <row r="1" spans="1:7" x14ac:dyDescent="0.3">
      <c r="A1" s="39" t="s">
        <v>16</v>
      </c>
      <c r="B1" s="40" t="s">
        <v>16</v>
      </c>
      <c r="C1" s="40" t="s">
        <v>16</v>
      </c>
      <c r="D1" s="40">
        <v>0</v>
      </c>
      <c r="E1" s="40" t="s">
        <v>16</v>
      </c>
      <c r="F1" s="40" t="s">
        <v>16</v>
      </c>
      <c r="G1" s="40" t="s">
        <v>16</v>
      </c>
    </row>
    <row r="2" spans="1:7" x14ac:dyDescent="0.3">
      <c r="A2" s="44" t="s">
        <v>1216</v>
      </c>
      <c r="B2" s="44" t="s">
        <v>127</v>
      </c>
      <c r="C2" s="44" t="s">
        <v>1217</v>
      </c>
      <c r="D2" s="49">
        <v>4</v>
      </c>
      <c r="E2" s="49">
        <v>4</v>
      </c>
      <c r="F2" s="50">
        <v>1</v>
      </c>
      <c r="G2" s="45" t="s">
        <v>1218</v>
      </c>
    </row>
    <row r="3" spans="1:7" x14ac:dyDescent="0.3">
      <c r="A3" s="44" t="s">
        <v>1219</v>
      </c>
      <c r="B3" s="44" t="s">
        <v>136</v>
      </c>
      <c r="C3" s="44" t="s">
        <v>1220</v>
      </c>
      <c r="D3" s="49">
        <v>5</v>
      </c>
      <c r="E3" s="49">
        <v>2</v>
      </c>
      <c r="F3" s="50">
        <v>1</v>
      </c>
      <c r="G3" s="45" t="s">
        <v>1221</v>
      </c>
    </row>
    <row r="4" spans="1:7" x14ac:dyDescent="0.3">
      <c r="A4" s="44" t="s">
        <v>1222</v>
      </c>
      <c r="B4" s="44" t="s">
        <v>97</v>
      </c>
      <c r="C4" s="44" t="s">
        <v>1220</v>
      </c>
      <c r="D4" s="49">
        <v>3</v>
      </c>
      <c r="E4" s="49">
        <v>4</v>
      </c>
      <c r="F4" s="50">
        <v>1</v>
      </c>
      <c r="G4" s="45" t="s">
        <v>2262</v>
      </c>
    </row>
    <row r="5" spans="1:7" x14ac:dyDescent="0.3">
      <c r="A5" s="44" t="s">
        <v>1223</v>
      </c>
      <c r="B5" s="44" t="s">
        <v>97</v>
      </c>
      <c r="C5" s="44" t="s">
        <v>1224</v>
      </c>
      <c r="D5" s="49">
        <v>2</v>
      </c>
      <c r="E5" s="49" t="s">
        <v>16</v>
      </c>
      <c r="F5" s="50">
        <v>1</v>
      </c>
      <c r="G5" s="45" t="s">
        <v>1225</v>
      </c>
    </row>
    <row r="6" spans="1:7" x14ac:dyDescent="0.3">
      <c r="A6" s="44" t="s">
        <v>1226</v>
      </c>
      <c r="B6" s="44" t="s">
        <v>1033</v>
      </c>
      <c r="C6" s="44" t="s">
        <v>1217</v>
      </c>
      <c r="D6" s="49">
        <v>7</v>
      </c>
      <c r="E6" s="49">
        <v>6</v>
      </c>
      <c r="F6" s="50">
        <v>1</v>
      </c>
      <c r="G6" s="45" t="s">
        <v>1227</v>
      </c>
    </row>
    <row r="7" spans="1:7" x14ac:dyDescent="0.3">
      <c r="A7" s="44" t="s">
        <v>1228</v>
      </c>
      <c r="B7" s="44" t="s">
        <v>79</v>
      </c>
      <c r="C7" s="44" t="s">
        <v>1224</v>
      </c>
      <c r="D7" s="49">
        <v>2</v>
      </c>
      <c r="E7" s="49" t="s">
        <v>16</v>
      </c>
      <c r="F7" s="50">
        <v>1</v>
      </c>
      <c r="G7" s="45" t="s">
        <v>2306</v>
      </c>
    </row>
    <row r="8" spans="1:7" x14ac:dyDescent="0.3">
      <c r="A8" s="44" t="s">
        <v>1229</v>
      </c>
      <c r="B8" s="44" t="s">
        <v>79</v>
      </c>
      <c r="C8" s="44" t="s">
        <v>1217</v>
      </c>
      <c r="D8" s="49">
        <v>12</v>
      </c>
      <c r="E8" s="49" t="s">
        <v>16</v>
      </c>
      <c r="F8" s="50">
        <v>1</v>
      </c>
      <c r="G8" s="45" t="s">
        <v>2223</v>
      </c>
    </row>
    <row r="9" spans="1:7" x14ac:dyDescent="0.3">
      <c r="A9" s="44" t="s">
        <v>1230</v>
      </c>
      <c r="B9" s="44" t="s">
        <v>66</v>
      </c>
      <c r="C9" s="44" t="s">
        <v>1224</v>
      </c>
      <c r="D9" s="49">
        <v>10</v>
      </c>
      <c r="E9" s="49" t="s">
        <v>16</v>
      </c>
      <c r="F9" s="50">
        <v>1</v>
      </c>
      <c r="G9" s="45" t="s">
        <v>2341</v>
      </c>
    </row>
    <row r="10" spans="1:7" x14ac:dyDescent="0.3">
      <c r="A10" s="44" t="s">
        <v>1231</v>
      </c>
      <c r="B10" s="44" t="s">
        <v>82</v>
      </c>
      <c r="C10" s="44" t="s">
        <v>1220</v>
      </c>
      <c r="D10" s="49">
        <v>9</v>
      </c>
      <c r="E10" s="49">
        <v>10</v>
      </c>
      <c r="F10" s="50">
        <v>0.85</v>
      </c>
      <c r="G10" s="45" t="s">
        <v>1232</v>
      </c>
    </row>
    <row r="11" spans="1:7" x14ac:dyDescent="0.3">
      <c r="A11" s="44" t="s">
        <v>1233</v>
      </c>
      <c r="B11" s="44" t="s">
        <v>79</v>
      </c>
      <c r="C11" s="44" t="s">
        <v>1217</v>
      </c>
      <c r="D11" s="49">
        <v>8</v>
      </c>
      <c r="E11" s="49" t="s">
        <v>16</v>
      </c>
      <c r="F11" s="50">
        <v>1</v>
      </c>
      <c r="G11" s="45" t="s">
        <v>1234</v>
      </c>
    </row>
    <row r="12" spans="1:7" x14ac:dyDescent="0.3">
      <c r="A12" s="44" t="s">
        <v>1235</v>
      </c>
      <c r="B12" s="44" t="s">
        <v>79</v>
      </c>
      <c r="C12" s="44" t="s">
        <v>1224</v>
      </c>
      <c r="D12" s="49">
        <v>2</v>
      </c>
      <c r="E12" s="49" t="s">
        <v>16</v>
      </c>
      <c r="F12" s="50">
        <v>0.85</v>
      </c>
      <c r="G12" s="45" t="s">
        <v>2307</v>
      </c>
    </row>
    <row r="13" spans="1:7" x14ac:dyDescent="0.3">
      <c r="A13" s="44" t="s">
        <v>1237</v>
      </c>
      <c r="B13" s="44" t="s">
        <v>70</v>
      </c>
      <c r="C13" s="44" t="s">
        <v>1217</v>
      </c>
      <c r="D13" s="49">
        <v>6</v>
      </c>
      <c r="E13" s="49">
        <v>3</v>
      </c>
      <c r="F13" s="50">
        <v>1</v>
      </c>
      <c r="G13" s="45" t="s">
        <v>1238</v>
      </c>
    </row>
    <row r="14" spans="1:7" x14ac:dyDescent="0.3">
      <c r="A14" s="44" t="s">
        <v>1239</v>
      </c>
      <c r="B14" s="44" t="s">
        <v>117</v>
      </c>
      <c r="C14" s="44" t="s">
        <v>1224</v>
      </c>
      <c r="D14" s="49">
        <v>20</v>
      </c>
      <c r="E14" s="49" t="s">
        <v>16</v>
      </c>
      <c r="F14" s="50">
        <v>1</v>
      </c>
      <c r="G14" s="45" t="s">
        <v>1240</v>
      </c>
    </row>
    <row r="15" spans="1:7" x14ac:dyDescent="0.3">
      <c r="A15" s="44" t="s">
        <v>1241</v>
      </c>
      <c r="B15" s="44" t="s">
        <v>66</v>
      </c>
      <c r="C15" s="44" t="s">
        <v>1224</v>
      </c>
      <c r="D15" s="49">
        <v>2</v>
      </c>
      <c r="E15" s="49" t="s">
        <v>16</v>
      </c>
      <c r="F15" s="50">
        <v>1</v>
      </c>
      <c r="G15" s="45" t="s">
        <v>2308</v>
      </c>
    </row>
    <row r="16" spans="1:7" x14ac:dyDescent="0.3">
      <c r="A16" s="44" t="s">
        <v>1242</v>
      </c>
      <c r="B16" s="44" t="s">
        <v>82</v>
      </c>
      <c r="C16" s="44" t="s">
        <v>1224</v>
      </c>
      <c r="D16" s="49">
        <v>6</v>
      </c>
      <c r="E16" s="49" t="s">
        <v>16</v>
      </c>
      <c r="F16" s="50">
        <v>1</v>
      </c>
      <c r="G16" s="45" t="s">
        <v>1243</v>
      </c>
    </row>
    <row r="17" spans="1:7" ht="27.6" x14ac:dyDescent="0.3">
      <c r="A17" s="44" t="s">
        <v>1244</v>
      </c>
      <c r="B17" s="44" t="s">
        <v>251</v>
      </c>
      <c r="C17" s="44" t="s">
        <v>1217</v>
      </c>
      <c r="D17" s="49">
        <v>11</v>
      </c>
      <c r="E17" s="49">
        <v>12</v>
      </c>
      <c r="F17" s="50">
        <v>0.95</v>
      </c>
      <c r="G17" s="44" t="s">
        <v>1245</v>
      </c>
    </row>
    <row r="18" spans="1:7" x14ac:dyDescent="0.3">
      <c r="A18" s="44" t="s">
        <v>1246</v>
      </c>
      <c r="B18" s="44" t="s">
        <v>108</v>
      </c>
      <c r="C18" s="44" t="s">
        <v>1224</v>
      </c>
      <c r="D18" s="49">
        <v>1</v>
      </c>
      <c r="E18" s="49" t="s">
        <v>16</v>
      </c>
      <c r="F18" s="50">
        <v>1</v>
      </c>
      <c r="G18" s="45" t="s">
        <v>1247</v>
      </c>
    </row>
    <row r="19" spans="1:7" x14ac:dyDescent="0.3">
      <c r="A19" s="44" t="s">
        <v>1248</v>
      </c>
      <c r="B19" s="44" t="s">
        <v>66</v>
      </c>
      <c r="C19" s="44" t="s">
        <v>1224</v>
      </c>
      <c r="D19" s="49">
        <v>6</v>
      </c>
      <c r="E19" s="49" t="s">
        <v>16</v>
      </c>
      <c r="F19" s="50">
        <v>1</v>
      </c>
      <c r="G19" s="45" t="s">
        <v>1249</v>
      </c>
    </row>
    <row r="20" spans="1:7" ht="27.6" x14ac:dyDescent="0.3">
      <c r="A20" s="44" t="s">
        <v>1250</v>
      </c>
      <c r="B20" s="44" t="s">
        <v>82</v>
      </c>
      <c r="C20" s="44" t="s">
        <v>1217</v>
      </c>
      <c r="D20" s="49">
        <v>9</v>
      </c>
      <c r="E20" s="49">
        <v>10</v>
      </c>
      <c r="F20" s="50">
        <v>0.9</v>
      </c>
      <c r="G20" s="44" t="s">
        <v>1245</v>
      </c>
    </row>
    <row r="21" spans="1:7" x14ac:dyDescent="0.3">
      <c r="A21" s="44" t="s">
        <v>1251</v>
      </c>
      <c r="B21" s="44" t="s">
        <v>82</v>
      </c>
      <c r="C21" s="44" t="s">
        <v>1217</v>
      </c>
      <c r="D21" s="49">
        <v>4</v>
      </c>
      <c r="E21" s="49">
        <v>4</v>
      </c>
      <c r="F21" s="50">
        <v>1</v>
      </c>
      <c r="G21" s="45" t="s">
        <v>1252</v>
      </c>
    </row>
    <row r="22" spans="1:7" x14ac:dyDescent="0.3">
      <c r="A22" s="44" t="s">
        <v>1253</v>
      </c>
      <c r="B22" s="44" t="s">
        <v>82</v>
      </c>
      <c r="C22" s="44" t="s">
        <v>1220</v>
      </c>
      <c r="D22" s="49">
        <v>9</v>
      </c>
      <c r="E22" s="49">
        <v>10</v>
      </c>
      <c r="F22" s="50">
        <v>1</v>
      </c>
      <c r="G22" s="45" t="s">
        <v>1254</v>
      </c>
    </row>
    <row r="23" spans="1:7" x14ac:dyDescent="0.3">
      <c r="A23" s="44" t="s">
        <v>1255</v>
      </c>
      <c r="B23" s="44" t="s">
        <v>99</v>
      </c>
      <c r="C23" s="44" t="s">
        <v>1220</v>
      </c>
      <c r="D23" s="49">
        <v>24</v>
      </c>
      <c r="E23" s="49">
        <v>22</v>
      </c>
      <c r="F23" s="50">
        <v>1</v>
      </c>
      <c r="G23" s="45" t="s">
        <v>1256</v>
      </c>
    </row>
    <row r="24" spans="1:7" x14ac:dyDescent="0.3">
      <c r="A24" s="44" t="s">
        <v>1257</v>
      </c>
      <c r="B24" s="44" t="s">
        <v>97</v>
      </c>
      <c r="C24" s="44" t="s">
        <v>1224</v>
      </c>
      <c r="D24" s="49">
        <v>2</v>
      </c>
      <c r="E24" s="49" t="s">
        <v>16</v>
      </c>
      <c r="F24" s="50">
        <v>1</v>
      </c>
      <c r="G24" s="45" t="s">
        <v>1919</v>
      </c>
    </row>
    <row r="25" spans="1:7" x14ac:dyDescent="0.3">
      <c r="A25" s="44" t="s">
        <v>1259</v>
      </c>
      <c r="B25" s="44" t="s">
        <v>79</v>
      </c>
      <c r="C25" s="44" t="s">
        <v>1224</v>
      </c>
      <c r="D25" s="49">
        <v>4</v>
      </c>
      <c r="E25" s="49" t="s">
        <v>16</v>
      </c>
      <c r="F25" s="50">
        <v>1</v>
      </c>
      <c r="G25" s="45" t="s">
        <v>2309</v>
      </c>
    </row>
    <row r="26" spans="1:7" x14ac:dyDescent="0.3">
      <c r="A26" s="44" t="s">
        <v>1261</v>
      </c>
      <c r="B26" s="44" t="s">
        <v>136</v>
      </c>
      <c r="C26" s="44" t="s">
        <v>1224</v>
      </c>
      <c r="D26" s="49">
        <v>6</v>
      </c>
      <c r="E26" s="49" t="s">
        <v>16</v>
      </c>
      <c r="F26" s="50">
        <v>1</v>
      </c>
      <c r="G26" s="45" t="s">
        <v>1262</v>
      </c>
    </row>
    <row r="27" spans="1:7" ht="27.6" x14ac:dyDescent="0.3">
      <c r="A27" s="44" t="s">
        <v>1263</v>
      </c>
      <c r="B27" s="44" t="s">
        <v>79</v>
      </c>
      <c r="C27" s="44" t="s">
        <v>1217</v>
      </c>
      <c r="D27" s="49">
        <v>2</v>
      </c>
      <c r="E27" s="49">
        <v>4</v>
      </c>
      <c r="F27" s="50">
        <v>1</v>
      </c>
      <c r="G27" s="44" t="s">
        <v>1245</v>
      </c>
    </row>
    <row r="28" spans="1:7" x14ac:dyDescent="0.3">
      <c r="A28" s="44" t="s">
        <v>1264</v>
      </c>
      <c r="B28" s="44" t="s">
        <v>68</v>
      </c>
      <c r="C28" s="44" t="s">
        <v>1224</v>
      </c>
      <c r="D28" s="49">
        <v>1</v>
      </c>
      <c r="E28" s="49" t="s">
        <v>16</v>
      </c>
      <c r="F28" s="50">
        <v>1</v>
      </c>
      <c r="G28" s="45" t="s">
        <v>1265</v>
      </c>
    </row>
    <row r="29" spans="1:7" x14ac:dyDescent="0.3">
      <c r="A29" s="44" t="s">
        <v>1266</v>
      </c>
      <c r="B29" s="44" t="s">
        <v>68</v>
      </c>
      <c r="C29" s="44" t="s">
        <v>1217</v>
      </c>
      <c r="D29" s="49">
        <v>1</v>
      </c>
      <c r="E29" s="49" t="s">
        <v>16</v>
      </c>
      <c r="F29" s="50">
        <v>1</v>
      </c>
      <c r="G29" s="45" t="s">
        <v>1267</v>
      </c>
    </row>
    <row r="30" spans="1:7" x14ac:dyDescent="0.3">
      <c r="A30" s="44" t="s">
        <v>1268</v>
      </c>
      <c r="B30" s="44" t="s">
        <v>251</v>
      </c>
      <c r="C30" s="44" t="s">
        <v>1217</v>
      </c>
      <c r="D30" s="49">
        <v>15</v>
      </c>
      <c r="E30" s="49" t="s">
        <v>16</v>
      </c>
      <c r="F30" s="50">
        <v>1</v>
      </c>
      <c r="G30" s="45" t="s">
        <v>1269</v>
      </c>
    </row>
    <row r="31" spans="1:7" x14ac:dyDescent="0.3">
      <c r="A31" s="44" t="s">
        <v>1270</v>
      </c>
      <c r="B31" s="44" t="s">
        <v>251</v>
      </c>
      <c r="C31" s="44" t="s">
        <v>1217</v>
      </c>
      <c r="D31" s="49">
        <v>7</v>
      </c>
      <c r="E31" s="49">
        <v>7</v>
      </c>
      <c r="F31" s="50">
        <v>1</v>
      </c>
      <c r="G31" s="45" t="s">
        <v>1271</v>
      </c>
    </row>
    <row r="32" spans="1:7" x14ac:dyDescent="0.3">
      <c r="A32" s="44" t="s">
        <v>1272</v>
      </c>
      <c r="B32" s="44" t="s">
        <v>79</v>
      </c>
      <c r="C32" s="44" t="s">
        <v>1224</v>
      </c>
      <c r="D32" s="49">
        <v>2</v>
      </c>
      <c r="E32" s="49" t="s">
        <v>16</v>
      </c>
      <c r="F32" s="50">
        <v>0.85</v>
      </c>
      <c r="G32" s="45" t="s">
        <v>2310</v>
      </c>
    </row>
    <row r="33" spans="1:7" x14ac:dyDescent="0.3">
      <c r="A33" s="44" t="s">
        <v>1273</v>
      </c>
      <c r="B33" s="44" t="s">
        <v>97</v>
      </c>
      <c r="C33" s="44" t="s">
        <v>1220</v>
      </c>
      <c r="D33" s="49">
        <v>13</v>
      </c>
      <c r="E33" s="49">
        <v>16</v>
      </c>
      <c r="F33" s="50">
        <v>0.9</v>
      </c>
      <c r="G33" s="45" t="s">
        <v>1274</v>
      </c>
    </row>
    <row r="34" spans="1:7" ht="27.6" x14ac:dyDescent="0.3">
      <c r="A34" s="44" t="s">
        <v>1275</v>
      </c>
      <c r="B34" s="44" t="s">
        <v>1033</v>
      </c>
      <c r="C34" s="44" t="s">
        <v>1217</v>
      </c>
      <c r="D34" s="49">
        <v>4</v>
      </c>
      <c r="E34" s="49">
        <v>6</v>
      </c>
      <c r="F34" s="50">
        <v>1</v>
      </c>
      <c r="G34" s="44" t="s">
        <v>1245</v>
      </c>
    </row>
    <row r="35" spans="1:7" x14ac:dyDescent="0.3">
      <c r="A35" s="44" t="s">
        <v>1276</v>
      </c>
      <c r="B35" s="44" t="s">
        <v>558</v>
      </c>
      <c r="C35" s="44" t="s">
        <v>1217</v>
      </c>
      <c r="D35" s="49">
        <v>6</v>
      </c>
      <c r="E35" s="49">
        <v>7</v>
      </c>
      <c r="F35" s="50">
        <v>0.9</v>
      </c>
      <c r="G35" s="45" t="s">
        <v>2263</v>
      </c>
    </row>
    <row r="36" spans="1:7" x14ac:dyDescent="0.3">
      <c r="A36" s="44" t="s">
        <v>1277</v>
      </c>
      <c r="B36" s="44" t="s">
        <v>1033</v>
      </c>
      <c r="C36" s="44" t="s">
        <v>1220</v>
      </c>
      <c r="D36" s="49">
        <v>14</v>
      </c>
      <c r="E36" s="49">
        <v>8</v>
      </c>
      <c r="F36" s="50">
        <v>1</v>
      </c>
      <c r="G36" s="45" t="s">
        <v>1278</v>
      </c>
    </row>
    <row r="37" spans="1:7" x14ac:dyDescent="0.3">
      <c r="A37" s="44" t="s">
        <v>1279</v>
      </c>
      <c r="B37" s="44" t="s">
        <v>1033</v>
      </c>
      <c r="C37" s="44" t="s">
        <v>1217</v>
      </c>
      <c r="D37" s="49">
        <v>12</v>
      </c>
      <c r="E37" s="49">
        <v>16</v>
      </c>
      <c r="F37" s="50">
        <v>1</v>
      </c>
      <c r="G37" s="45" t="s">
        <v>2264</v>
      </c>
    </row>
    <row r="38" spans="1:7" x14ac:dyDescent="0.3">
      <c r="A38" s="44" t="s">
        <v>1280</v>
      </c>
      <c r="B38" s="44" t="s">
        <v>136</v>
      </c>
      <c r="C38" s="44" t="s">
        <v>1224</v>
      </c>
      <c r="D38" s="49">
        <v>3</v>
      </c>
      <c r="E38" s="49" t="s">
        <v>16</v>
      </c>
      <c r="F38" s="50">
        <v>0.55000000000000004</v>
      </c>
      <c r="G38" s="45" t="s">
        <v>1281</v>
      </c>
    </row>
    <row r="39" spans="1:7" x14ac:dyDescent="0.3">
      <c r="A39" s="44" t="s">
        <v>1282</v>
      </c>
      <c r="B39" s="44" t="s">
        <v>277</v>
      </c>
      <c r="C39" s="44" t="s">
        <v>1224</v>
      </c>
      <c r="D39" s="49">
        <v>2</v>
      </c>
      <c r="E39" s="49" t="s">
        <v>16</v>
      </c>
      <c r="F39" s="50">
        <v>1</v>
      </c>
      <c r="G39" s="45" t="s">
        <v>1283</v>
      </c>
    </row>
    <row r="40" spans="1:7" ht="27.6" x14ac:dyDescent="0.3">
      <c r="A40" s="44" t="s">
        <v>1284</v>
      </c>
      <c r="B40" s="44" t="s">
        <v>1033</v>
      </c>
      <c r="C40" s="44" t="s">
        <v>1217</v>
      </c>
      <c r="D40" s="49">
        <v>4</v>
      </c>
      <c r="E40" s="49">
        <v>6</v>
      </c>
      <c r="F40" s="50">
        <v>1</v>
      </c>
      <c r="G40" s="44" t="s">
        <v>1245</v>
      </c>
    </row>
    <row r="41" spans="1:7" x14ac:dyDescent="0.3">
      <c r="A41" s="44" t="s">
        <v>1285</v>
      </c>
      <c r="B41" s="44" t="s">
        <v>99</v>
      </c>
      <c r="C41" s="44" t="s">
        <v>1217</v>
      </c>
      <c r="D41" s="49">
        <v>4</v>
      </c>
      <c r="E41" s="49">
        <v>5</v>
      </c>
      <c r="F41" s="50">
        <v>1</v>
      </c>
      <c r="G41" s="45" t="s">
        <v>1286</v>
      </c>
    </row>
    <row r="42" spans="1:7" ht="27.6" x14ac:dyDescent="0.3">
      <c r="A42" s="44" t="s">
        <v>1287</v>
      </c>
      <c r="B42" s="44" t="s">
        <v>79</v>
      </c>
      <c r="C42" s="44" t="s">
        <v>1217</v>
      </c>
      <c r="D42" s="49">
        <v>6</v>
      </c>
      <c r="E42" s="49">
        <v>7</v>
      </c>
      <c r="F42" s="50">
        <v>1</v>
      </c>
      <c r="G42" s="44" t="s">
        <v>1245</v>
      </c>
    </row>
    <row r="43" spans="1:7" x14ac:dyDescent="0.3">
      <c r="A43" s="44" t="s">
        <v>1288</v>
      </c>
      <c r="B43" s="44" t="s">
        <v>79</v>
      </c>
      <c r="C43" s="44" t="s">
        <v>1217</v>
      </c>
      <c r="D43" s="49">
        <v>1</v>
      </c>
      <c r="E43" s="49">
        <v>2</v>
      </c>
      <c r="F43" s="50">
        <v>0.85</v>
      </c>
      <c r="G43" s="45" t="s">
        <v>2261</v>
      </c>
    </row>
    <row r="44" spans="1:7" x14ac:dyDescent="0.3">
      <c r="A44" s="44" t="s">
        <v>1289</v>
      </c>
      <c r="B44" s="44" t="s">
        <v>68</v>
      </c>
      <c r="C44" s="44" t="s">
        <v>1217</v>
      </c>
      <c r="D44" s="49">
        <v>6</v>
      </c>
      <c r="E44" s="49">
        <v>6</v>
      </c>
      <c r="F44" s="50">
        <v>1</v>
      </c>
      <c r="G44" s="45" t="s">
        <v>1290</v>
      </c>
    </row>
    <row r="45" spans="1:7" x14ac:dyDescent="0.3">
      <c r="A45" s="44" t="s">
        <v>1291</v>
      </c>
      <c r="B45" s="44" t="s">
        <v>1033</v>
      </c>
      <c r="C45" s="44" t="s">
        <v>1217</v>
      </c>
      <c r="D45" s="49">
        <v>12</v>
      </c>
      <c r="E45" s="49">
        <v>20</v>
      </c>
      <c r="F45" s="50">
        <v>0.9</v>
      </c>
      <c r="G45" s="45" t="s">
        <v>1292</v>
      </c>
    </row>
    <row r="46" spans="1:7" x14ac:dyDescent="0.3">
      <c r="A46" s="44" t="s">
        <v>1293</v>
      </c>
      <c r="B46" s="44" t="s">
        <v>1033</v>
      </c>
      <c r="C46" s="44" t="s">
        <v>1224</v>
      </c>
      <c r="D46" s="49">
        <v>8</v>
      </c>
      <c r="E46" s="49" t="s">
        <v>16</v>
      </c>
      <c r="F46" s="50">
        <v>1</v>
      </c>
      <c r="G46" s="45" t="s">
        <v>1294</v>
      </c>
    </row>
    <row r="47" spans="1:7" x14ac:dyDescent="0.3">
      <c r="A47" s="44" t="s">
        <v>1295</v>
      </c>
      <c r="B47" s="44" t="s">
        <v>79</v>
      </c>
      <c r="C47" s="44" t="s">
        <v>1217</v>
      </c>
      <c r="D47" s="49">
        <v>4</v>
      </c>
      <c r="E47" s="49">
        <v>4</v>
      </c>
      <c r="F47" s="50">
        <v>1</v>
      </c>
      <c r="G47" s="45" t="s">
        <v>2153</v>
      </c>
    </row>
    <row r="48" spans="1:7" x14ac:dyDescent="0.3">
      <c r="A48" s="44" t="s">
        <v>1296</v>
      </c>
      <c r="B48" s="44" t="s">
        <v>91</v>
      </c>
      <c r="C48" s="44" t="s">
        <v>1217</v>
      </c>
      <c r="D48" s="49">
        <v>8</v>
      </c>
      <c r="E48" s="49">
        <v>10</v>
      </c>
      <c r="F48" s="50">
        <v>1</v>
      </c>
      <c r="G48" s="45" t="s">
        <v>1297</v>
      </c>
    </row>
    <row r="49" spans="1:7" ht="27.6" x14ac:dyDescent="0.3">
      <c r="A49" s="44" t="s">
        <v>1298</v>
      </c>
      <c r="B49" s="44" t="s">
        <v>558</v>
      </c>
      <c r="C49" s="44" t="s">
        <v>1217</v>
      </c>
      <c r="D49" s="49">
        <v>12</v>
      </c>
      <c r="E49" s="49">
        <v>12</v>
      </c>
      <c r="F49" s="50">
        <v>1</v>
      </c>
      <c r="G49" s="44" t="s">
        <v>1245</v>
      </c>
    </row>
    <row r="50" spans="1:7" x14ac:dyDescent="0.3">
      <c r="A50" s="44" t="s">
        <v>1299</v>
      </c>
      <c r="B50" s="44" t="s">
        <v>79</v>
      </c>
      <c r="C50" s="44" t="s">
        <v>1220</v>
      </c>
      <c r="D50" s="49">
        <v>9</v>
      </c>
      <c r="E50" s="49">
        <v>8</v>
      </c>
      <c r="F50" s="50">
        <v>1</v>
      </c>
      <c r="G50" s="45" t="s">
        <v>1300</v>
      </c>
    </row>
    <row r="51" spans="1:7" x14ac:dyDescent="0.3">
      <c r="A51" s="44" t="s">
        <v>1301</v>
      </c>
      <c r="B51" s="44" t="s">
        <v>79</v>
      </c>
      <c r="C51" s="44" t="s">
        <v>1220</v>
      </c>
      <c r="D51" s="49">
        <v>6</v>
      </c>
      <c r="E51" s="49">
        <v>6</v>
      </c>
      <c r="F51" s="50">
        <v>1</v>
      </c>
      <c r="G51" s="45" t="s">
        <v>1290</v>
      </c>
    </row>
    <row r="52" spans="1:7" x14ac:dyDescent="0.3">
      <c r="A52" s="44" t="s">
        <v>1302</v>
      </c>
      <c r="B52" s="44" t="s">
        <v>79</v>
      </c>
      <c r="C52" s="44" t="s">
        <v>1224</v>
      </c>
      <c r="D52" s="49">
        <v>8</v>
      </c>
      <c r="E52" s="49" t="s">
        <v>16</v>
      </c>
      <c r="F52" s="50">
        <v>1</v>
      </c>
      <c r="G52" s="45" t="s">
        <v>1303</v>
      </c>
    </row>
    <row r="53" spans="1:7" x14ac:dyDescent="0.3">
      <c r="A53" s="44" t="s">
        <v>1304</v>
      </c>
      <c r="B53" s="44" t="s">
        <v>68</v>
      </c>
      <c r="C53" s="44" t="s">
        <v>1217</v>
      </c>
      <c r="D53" s="49">
        <v>1</v>
      </c>
      <c r="E53" s="49">
        <v>1</v>
      </c>
      <c r="F53" s="50">
        <v>1</v>
      </c>
      <c r="G53" s="45" t="s">
        <v>2224</v>
      </c>
    </row>
    <row r="54" spans="1:7" ht="27.6" x14ac:dyDescent="0.3">
      <c r="A54" s="44" t="s">
        <v>1305</v>
      </c>
      <c r="B54" s="44" t="s">
        <v>251</v>
      </c>
      <c r="C54" s="44" t="s">
        <v>1220</v>
      </c>
      <c r="D54" s="49">
        <v>8</v>
      </c>
      <c r="E54" s="49">
        <v>7</v>
      </c>
      <c r="F54" s="50">
        <v>1</v>
      </c>
      <c r="G54" s="44" t="s">
        <v>1245</v>
      </c>
    </row>
    <row r="55" spans="1:7" x14ac:dyDescent="0.3">
      <c r="A55" s="44" t="s">
        <v>1306</v>
      </c>
      <c r="B55" s="44" t="s">
        <v>91</v>
      </c>
      <c r="C55" s="44" t="s">
        <v>1224</v>
      </c>
      <c r="D55" s="49">
        <v>5</v>
      </c>
      <c r="E55" s="49" t="s">
        <v>16</v>
      </c>
      <c r="F55" s="50">
        <v>1</v>
      </c>
      <c r="G55" s="45" t="s">
        <v>1307</v>
      </c>
    </row>
    <row r="56" spans="1:7" x14ac:dyDescent="0.3">
      <c r="A56" s="44" t="s">
        <v>1308</v>
      </c>
      <c r="B56" s="44" t="s">
        <v>79</v>
      </c>
      <c r="C56" s="44" t="s">
        <v>1217</v>
      </c>
      <c r="D56" s="49">
        <v>16</v>
      </c>
      <c r="E56" s="49">
        <v>32</v>
      </c>
      <c r="F56" s="50">
        <v>1</v>
      </c>
      <c r="G56" s="45" t="s">
        <v>1309</v>
      </c>
    </row>
    <row r="57" spans="1:7" x14ac:dyDescent="0.3">
      <c r="A57" s="44" t="s">
        <v>1310</v>
      </c>
      <c r="B57" s="44" t="s">
        <v>558</v>
      </c>
      <c r="C57" s="44" t="s">
        <v>1224</v>
      </c>
      <c r="D57" s="49">
        <v>2</v>
      </c>
      <c r="E57" s="49" t="s">
        <v>16</v>
      </c>
      <c r="F57" s="50">
        <v>1</v>
      </c>
      <c r="G57" s="45" t="s">
        <v>2311</v>
      </c>
    </row>
    <row r="58" spans="1:7" x14ac:dyDescent="0.3">
      <c r="A58" s="44" t="s">
        <v>1311</v>
      </c>
      <c r="B58" s="44" t="s">
        <v>79</v>
      </c>
      <c r="C58" s="44" t="s">
        <v>1224</v>
      </c>
      <c r="D58" s="49">
        <v>8</v>
      </c>
      <c r="E58" s="49" t="s">
        <v>16</v>
      </c>
      <c r="F58" s="50">
        <v>1</v>
      </c>
      <c r="G58" s="45" t="s">
        <v>1312</v>
      </c>
    </row>
    <row r="59" spans="1:7" x14ac:dyDescent="0.3">
      <c r="A59" s="44" t="s">
        <v>1313</v>
      </c>
      <c r="B59" s="44" t="s">
        <v>115</v>
      </c>
      <c r="C59" s="44" t="s">
        <v>1217</v>
      </c>
      <c r="D59" s="49">
        <v>8</v>
      </c>
      <c r="E59" s="49">
        <v>6</v>
      </c>
      <c r="F59" s="50">
        <v>1</v>
      </c>
      <c r="G59" s="45" t="s">
        <v>2225</v>
      </c>
    </row>
    <row r="60" spans="1:7" ht="27.6" x14ac:dyDescent="0.3">
      <c r="A60" s="44" t="s">
        <v>1314</v>
      </c>
      <c r="B60" s="44" t="s">
        <v>68</v>
      </c>
      <c r="C60" s="44" t="s">
        <v>1217</v>
      </c>
      <c r="D60" s="49">
        <v>4</v>
      </c>
      <c r="E60" s="49">
        <v>6</v>
      </c>
      <c r="F60" s="50">
        <v>1</v>
      </c>
      <c r="G60" s="44" t="s">
        <v>1245</v>
      </c>
    </row>
    <row r="61" spans="1:7" x14ac:dyDescent="0.3">
      <c r="A61" s="44" t="s">
        <v>1315</v>
      </c>
      <c r="B61" s="44" t="s">
        <v>66</v>
      </c>
      <c r="C61" s="44" t="s">
        <v>1220</v>
      </c>
      <c r="D61" s="49">
        <v>16</v>
      </c>
      <c r="E61" s="49">
        <v>16</v>
      </c>
      <c r="F61" s="50">
        <v>1</v>
      </c>
      <c r="G61" s="45" t="s">
        <v>1316</v>
      </c>
    </row>
    <row r="62" spans="1:7" x14ac:dyDescent="0.3">
      <c r="A62" s="44" t="s">
        <v>1317</v>
      </c>
      <c r="B62" s="44" t="s">
        <v>164</v>
      </c>
      <c r="C62" s="44" t="s">
        <v>1217</v>
      </c>
      <c r="D62" s="49">
        <v>16</v>
      </c>
      <c r="E62" s="49">
        <v>22</v>
      </c>
      <c r="F62" s="50">
        <v>0.8</v>
      </c>
      <c r="G62" s="45" t="s">
        <v>1318</v>
      </c>
    </row>
    <row r="63" spans="1:7" x14ac:dyDescent="0.3">
      <c r="A63" s="44" t="s">
        <v>1319</v>
      </c>
      <c r="B63" s="44" t="s">
        <v>117</v>
      </c>
      <c r="C63" s="44" t="s">
        <v>1220</v>
      </c>
      <c r="D63" s="49">
        <v>12</v>
      </c>
      <c r="E63" s="49">
        <v>14</v>
      </c>
      <c r="F63" s="50">
        <v>1</v>
      </c>
      <c r="G63" s="45" t="s">
        <v>2265</v>
      </c>
    </row>
    <row r="64" spans="1:7" x14ac:dyDescent="0.3">
      <c r="A64" s="44" t="s">
        <v>1320</v>
      </c>
      <c r="B64" s="44" t="s">
        <v>79</v>
      </c>
      <c r="C64" s="44" t="s">
        <v>1224</v>
      </c>
      <c r="D64" s="49">
        <v>5</v>
      </c>
      <c r="E64" s="49" t="s">
        <v>16</v>
      </c>
      <c r="F64" s="50">
        <v>0.75</v>
      </c>
      <c r="G64" s="45" t="s">
        <v>1281</v>
      </c>
    </row>
    <row r="65" spans="1:7" x14ac:dyDescent="0.3">
      <c r="A65" s="44" t="s">
        <v>1321</v>
      </c>
      <c r="B65" s="44" t="s">
        <v>108</v>
      </c>
      <c r="C65" s="44" t="s">
        <v>1224</v>
      </c>
      <c r="D65" s="49">
        <v>3</v>
      </c>
      <c r="E65" s="49" t="s">
        <v>16</v>
      </c>
      <c r="F65" s="50">
        <v>0.75</v>
      </c>
      <c r="G65" s="45" t="s">
        <v>1322</v>
      </c>
    </row>
    <row r="66" spans="1:7" x14ac:dyDescent="0.3">
      <c r="A66" s="44" t="s">
        <v>1323</v>
      </c>
      <c r="B66" s="44" t="s">
        <v>108</v>
      </c>
      <c r="C66" s="44" t="s">
        <v>1220</v>
      </c>
      <c r="D66" s="49">
        <v>9</v>
      </c>
      <c r="E66" s="49">
        <v>5</v>
      </c>
      <c r="F66" s="50">
        <v>1</v>
      </c>
      <c r="G66" s="45" t="s">
        <v>1278</v>
      </c>
    </row>
    <row r="67" spans="1:7" ht="27.6" x14ac:dyDescent="0.3">
      <c r="A67" s="44" t="s">
        <v>1324</v>
      </c>
      <c r="B67" s="44" t="s">
        <v>1033</v>
      </c>
      <c r="C67" s="44" t="s">
        <v>1217</v>
      </c>
      <c r="D67" s="49">
        <v>2</v>
      </c>
      <c r="E67" s="49">
        <v>4</v>
      </c>
      <c r="F67" s="50">
        <v>1</v>
      </c>
      <c r="G67" s="44" t="s">
        <v>1245</v>
      </c>
    </row>
    <row r="68" spans="1:7" ht="27.6" x14ac:dyDescent="0.3">
      <c r="A68" s="44" t="s">
        <v>1325</v>
      </c>
      <c r="B68" s="44" t="s">
        <v>1033</v>
      </c>
      <c r="C68" s="44" t="s">
        <v>1217</v>
      </c>
      <c r="D68" s="49">
        <v>8</v>
      </c>
      <c r="E68" s="49">
        <v>8</v>
      </c>
      <c r="F68" s="50">
        <v>1</v>
      </c>
      <c r="G68" s="44" t="s">
        <v>1245</v>
      </c>
    </row>
    <row r="69" spans="1:7" x14ac:dyDescent="0.3">
      <c r="A69" s="44" t="s">
        <v>1326</v>
      </c>
      <c r="B69" s="44" t="s">
        <v>1033</v>
      </c>
      <c r="C69" s="44" t="s">
        <v>1217</v>
      </c>
      <c r="D69" s="49">
        <v>12</v>
      </c>
      <c r="E69" s="49">
        <v>12</v>
      </c>
      <c r="F69" s="50">
        <v>1</v>
      </c>
      <c r="G69" s="45" t="s">
        <v>1327</v>
      </c>
    </row>
    <row r="70" spans="1:7" x14ac:dyDescent="0.3">
      <c r="A70" s="44" t="s">
        <v>1328</v>
      </c>
      <c r="B70" s="44" t="s">
        <v>277</v>
      </c>
      <c r="C70" s="44" t="s">
        <v>1217</v>
      </c>
      <c r="D70" s="49">
        <v>16</v>
      </c>
      <c r="E70" s="49">
        <v>8</v>
      </c>
      <c r="F70" s="50">
        <v>1</v>
      </c>
      <c r="G70" s="45" t="s">
        <v>2226</v>
      </c>
    </row>
    <row r="71" spans="1:7" x14ac:dyDescent="0.3">
      <c r="A71" s="44" t="s">
        <v>1329</v>
      </c>
      <c r="B71" s="44" t="s">
        <v>79</v>
      </c>
      <c r="C71" s="44" t="s">
        <v>1224</v>
      </c>
      <c r="D71" s="49">
        <v>6</v>
      </c>
      <c r="E71" s="49" t="s">
        <v>16</v>
      </c>
      <c r="F71" s="50">
        <v>1</v>
      </c>
      <c r="G71" s="45" t="s">
        <v>1330</v>
      </c>
    </row>
    <row r="72" spans="1:7" x14ac:dyDescent="0.3">
      <c r="A72" s="44" t="s">
        <v>1331</v>
      </c>
      <c r="B72" s="44" t="s">
        <v>99</v>
      </c>
      <c r="C72" s="44" t="s">
        <v>1217</v>
      </c>
      <c r="D72" s="49">
        <v>13</v>
      </c>
      <c r="E72" s="49">
        <v>16</v>
      </c>
      <c r="F72" s="50">
        <v>1</v>
      </c>
      <c r="G72" s="45" t="s">
        <v>1332</v>
      </c>
    </row>
    <row r="73" spans="1:7" x14ac:dyDescent="0.3">
      <c r="A73" s="44" t="s">
        <v>1333</v>
      </c>
      <c r="B73" s="44" t="s">
        <v>79</v>
      </c>
      <c r="C73" s="44" t="s">
        <v>1224</v>
      </c>
      <c r="D73" s="49">
        <v>6</v>
      </c>
      <c r="E73" s="49" t="s">
        <v>16</v>
      </c>
      <c r="F73" s="50">
        <v>1</v>
      </c>
      <c r="G73" s="45" t="s">
        <v>1334</v>
      </c>
    </row>
    <row r="74" spans="1:7" x14ac:dyDescent="0.3">
      <c r="A74" s="44" t="s">
        <v>1335</v>
      </c>
      <c r="B74" s="44" t="s">
        <v>79</v>
      </c>
      <c r="C74" s="44" t="s">
        <v>1224</v>
      </c>
      <c r="D74" s="49">
        <v>6</v>
      </c>
      <c r="E74" s="49" t="s">
        <v>16</v>
      </c>
      <c r="F74" s="50">
        <v>1</v>
      </c>
      <c r="G74" s="45" t="s">
        <v>1336</v>
      </c>
    </row>
    <row r="75" spans="1:7" x14ac:dyDescent="0.3">
      <c r="A75" s="44" t="s">
        <v>1337</v>
      </c>
      <c r="B75" s="44" t="s">
        <v>136</v>
      </c>
      <c r="C75" s="44" t="s">
        <v>1220</v>
      </c>
      <c r="D75" s="49">
        <v>11</v>
      </c>
      <c r="E75" s="49">
        <v>10</v>
      </c>
      <c r="F75" s="50">
        <v>1</v>
      </c>
      <c r="G75" s="45" t="s">
        <v>2262</v>
      </c>
    </row>
    <row r="76" spans="1:7" x14ac:dyDescent="0.3">
      <c r="A76" s="44" t="s">
        <v>1338</v>
      </c>
      <c r="B76" s="44" t="s">
        <v>66</v>
      </c>
      <c r="C76" s="44" t="s">
        <v>1220</v>
      </c>
      <c r="D76" s="49">
        <v>8</v>
      </c>
      <c r="E76" s="49">
        <v>7</v>
      </c>
      <c r="F76" s="50">
        <v>1</v>
      </c>
      <c r="G76" s="45" t="s">
        <v>2266</v>
      </c>
    </row>
    <row r="77" spans="1:7" x14ac:dyDescent="0.3">
      <c r="A77" s="44" t="s">
        <v>1339</v>
      </c>
      <c r="B77" s="44" t="s">
        <v>70</v>
      </c>
      <c r="C77" s="44" t="s">
        <v>1220</v>
      </c>
      <c r="D77" s="49">
        <v>10</v>
      </c>
      <c r="E77" s="49">
        <v>10</v>
      </c>
      <c r="F77" s="50">
        <v>1</v>
      </c>
      <c r="G77" s="45" t="s">
        <v>2227</v>
      </c>
    </row>
    <row r="78" spans="1:7" x14ac:dyDescent="0.3">
      <c r="A78" s="44" t="s">
        <v>1340</v>
      </c>
      <c r="B78" s="44" t="s">
        <v>91</v>
      </c>
      <c r="C78" s="44" t="s">
        <v>1220</v>
      </c>
      <c r="D78" s="49">
        <v>8</v>
      </c>
      <c r="E78" s="49" t="s">
        <v>16</v>
      </c>
      <c r="F78" s="50">
        <v>1</v>
      </c>
      <c r="G78" s="45" t="s">
        <v>2228</v>
      </c>
    </row>
    <row r="79" spans="1:7" x14ac:dyDescent="0.3">
      <c r="A79" s="44" t="s">
        <v>1341</v>
      </c>
      <c r="B79" s="44" t="s">
        <v>127</v>
      </c>
      <c r="C79" s="44" t="s">
        <v>1220</v>
      </c>
      <c r="D79" s="49">
        <v>9</v>
      </c>
      <c r="E79" s="49">
        <v>8</v>
      </c>
      <c r="F79" s="50">
        <v>1</v>
      </c>
      <c r="G79" s="45" t="s">
        <v>2267</v>
      </c>
    </row>
    <row r="80" spans="1:7" x14ac:dyDescent="0.3">
      <c r="A80" s="44" t="s">
        <v>1342</v>
      </c>
      <c r="B80" s="44" t="s">
        <v>82</v>
      </c>
      <c r="C80" s="44" t="s">
        <v>1220</v>
      </c>
      <c r="D80" s="49">
        <v>3</v>
      </c>
      <c r="E80" s="49">
        <v>4</v>
      </c>
      <c r="F80" s="50">
        <v>1</v>
      </c>
      <c r="G80" s="45" t="s">
        <v>2268</v>
      </c>
    </row>
    <row r="81" spans="1:7" x14ac:dyDescent="0.3">
      <c r="A81" s="44" t="s">
        <v>1343</v>
      </c>
      <c r="B81" s="44" t="s">
        <v>277</v>
      </c>
      <c r="C81" s="44" t="s">
        <v>1220</v>
      </c>
      <c r="D81" s="49">
        <v>5</v>
      </c>
      <c r="E81" s="49">
        <v>7</v>
      </c>
      <c r="F81" s="50">
        <v>0.85</v>
      </c>
      <c r="G81" s="45" t="s">
        <v>1232</v>
      </c>
    </row>
    <row r="82" spans="1:7" x14ac:dyDescent="0.3">
      <c r="A82" s="44" t="s">
        <v>1344</v>
      </c>
      <c r="B82" s="44" t="s">
        <v>97</v>
      </c>
      <c r="C82" s="44" t="s">
        <v>1220</v>
      </c>
      <c r="D82" s="49">
        <v>12</v>
      </c>
      <c r="E82" s="49">
        <v>10</v>
      </c>
      <c r="F82" s="50">
        <v>1</v>
      </c>
      <c r="G82" s="45" t="s">
        <v>1345</v>
      </c>
    </row>
    <row r="83" spans="1:7" ht="27.6" x14ac:dyDescent="0.3">
      <c r="A83" s="44" t="s">
        <v>1346</v>
      </c>
      <c r="B83" s="44" t="s">
        <v>136</v>
      </c>
      <c r="C83" s="44" t="s">
        <v>1217</v>
      </c>
      <c r="D83" s="49">
        <v>8</v>
      </c>
      <c r="E83" s="49">
        <v>8</v>
      </c>
      <c r="F83" s="50">
        <v>1</v>
      </c>
      <c r="G83" s="44" t="s">
        <v>1245</v>
      </c>
    </row>
    <row r="84" spans="1:7" x14ac:dyDescent="0.3">
      <c r="A84" s="44" t="s">
        <v>1347</v>
      </c>
      <c r="B84" s="44" t="s">
        <v>558</v>
      </c>
      <c r="C84" s="44" t="s">
        <v>1217</v>
      </c>
      <c r="D84" s="49">
        <v>6</v>
      </c>
      <c r="E84" s="49">
        <v>6</v>
      </c>
      <c r="F84" s="50">
        <v>1</v>
      </c>
      <c r="G84" s="45" t="s">
        <v>1290</v>
      </c>
    </row>
    <row r="85" spans="1:7" x14ac:dyDescent="0.3">
      <c r="A85" s="44" t="s">
        <v>1348</v>
      </c>
      <c r="B85" s="44" t="s">
        <v>79</v>
      </c>
      <c r="C85" s="44" t="s">
        <v>1224</v>
      </c>
      <c r="D85" s="49">
        <v>1</v>
      </c>
      <c r="E85" s="49" t="s">
        <v>16</v>
      </c>
      <c r="F85" s="50">
        <v>1</v>
      </c>
      <c r="G85" s="45" t="s">
        <v>1349</v>
      </c>
    </row>
    <row r="86" spans="1:7" x14ac:dyDescent="0.3">
      <c r="A86" s="44" t="s">
        <v>1350</v>
      </c>
      <c r="B86" s="44" t="s">
        <v>70</v>
      </c>
      <c r="C86" s="44" t="s">
        <v>1217</v>
      </c>
      <c r="D86" s="49">
        <v>6</v>
      </c>
      <c r="E86" s="49">
        <v>8</v>
      </c>
      <c r="F86" s="50">
        <v>1</v>
      </c>
      <c r="G86" s="45" t="s">
        <v>1351</v>
      </c>
    </row>
    <row r="87" spans="1:7" x14ac:dyDescent="0.3">
      <c r="A87" s="44" t="s">
        <v>1352</v>
      </c>
      <c r="B87" s="44" t="s">
        <v>136</v>
      </c>
      <c r="C87" s="44" t="s">
        <v>1217</v>
      </c>
      <c r="D87" s="49">
        <v>6</v>
      </c>
      <c r="E87" s="49">
        <v>6</v>
      </c>
      <c r="F87" s="50">
        <v>1</v>
      </c>
      <c r="G87" s="45" t="s">
        <v>1218</v>
      </c>
    </row>
    <row r="88" spans="1:7" x14ac:dyDescent="0.3">
      <c r="A88" s="44" t="s">
        <v>1353</v>
      </c>
      <c r="B88" s="44" t="s">
        <v>97</v>
      </c>
      <c r="C88" s="44" t="s">
        <v>1220</v>
      </c>
      <c r="D88" s="49">
        <v>12</v>
      </c>
      <c r="E88" s="49">
        <v>10</v>
      </c>
      <c r="F88" s="50">
        <v>1</v>
      </c>
      <c r="G88" s="45" t="s">
        <v>1354</v>
      </c>
    </row>
    <row r="89" spans="1:7" x14ac:dyDescent="0.3">
      <c r="A89" s="44" t="s">
        <v>1355</v>
      </c>
      <c r="B89" s="44" t="s">
        <v>251</v>
      </c>
      <c r="C89" s="44" t="s">
        <v>1217</v>
      </c>
      <c r="D89" s="49">
        <v>9</v>
      </c>
      <c r="E89" s="49">
        <v>12</v>
      </c>
      <c r="F89" s="50">
        <v>0.9</v>
      </c>
      <c r="G89" s="45" t="s">
        <v>2269</v>
      </c>
    </row>
    <row r="90" spans="1:7" x14ac:dyDescent="0.3">
      <c r="A90" s="44" t="s">
        <v>1356</v>
      </c>
      <c r="B90" s="44" t="s">
        <v>99</v>
      </c>
      <c r="C90" s="44" t="s">
        <v>1220</v>
      </c>
      <c r="D90" s="49">
        <v>3</v>
      </c>
      <c r="E90" s="49">
        <v>4</v>
      </c>
      <c r="F90" s="50">
        <v>1</v>
      </c>
      <c r="G90" s="45" t="s">
        <v>1357</v>
      </c>
    </row>
    <row r="91" spans="1:7" x14ac:dyDescent="0.3">
      <c r="A91" s="44" t="s">
        <v>1358</v>
      </c>
      <c r="B91" s="44" t="s">
        <v>66</v>
      </c>
      <c r="C91" s="44" t="s">
        <v>1220</v>
      </c>
      <c r="D91" s="49">
        <v>11</v>
      </c>
      <c r="E91" s="49">
        <v>10</v>
      </c>
      <c r="F91" s="50">
        <v>1</v>
      </c>
      <c r="G91" s="45" t="s">
        <v>1359</v>
      </c>
    </row>
    <row r="92" spans="1:7" x14ac:dyDescent="0.3">
      <c r="A92" s="44" t="s">
        <v>1360</v>
      </c>
      <c r="B92" s="44" t="s">
        <v>66</v>
      </c>
      <c r="C92" s="44" t="s">
        <v>1220</v>
      </c>
      <c r="D92" s="49">
        <v>8</v>
      </c>
      <c r="E92" s="49">
        <v>8</v>
      </c>
      <c r="F92" s="50">
        <v>1</v>
      </c>
      <c r="G92" s="45" t="s">
        <v>1361</v>
      </c>
    </row>
    <row r="93" spans="1:7" x14ac:dyDescent="0.3">
      <c r="A93" s="44" t="s">
        <v>1362</v>
      </c>
      <c r="B93" s="44" t="s">
        <v>558</v>
      </c>
      <c r="C93" s="44" t="s">
        <v>1217</v>
      </c>
      <c r="D93" s="49">
        <v>10</v>
      </c>
      <c r="E93" s="49">
        <v>8</v>
      </c>
      <c r="F93" s="50">
        <v>1</v>
      </c>
      <c r="G93" s="45" t="s">
        <v>1218</v>
      </c>
    </row>
    <row r="94" spans="1:7" x14ac:dyDescent="0.3">
      <c r="A94" s="44" t="s">
        <v>1363</v>
      </c>
      <c r="B94" s="44" t="s">
        <v>79</v>
      </c>
      <c r="C94" s="44" t="s">
        <v>1217</v>
      </c>
      <c r="D94" s="49">
        <v>8</v>
      </c>
      <c r="E94" s="49">
        <v>7</v>
      </c>
      <c r="F94" s="50">
        <v>1</v>
      </c>
      <c r="G94" s="45" t="s">
        <v>1218</v>
      </c>
    </row>
    <row r="95" spans="1:7" x14ac:dyDescent="0.3">
      <c r="A95" s="44" t="s">
        <v>1364</v>
      </c>
      <c r="B95" s="44" t="s">
        <v>66</v>
      </c>
      <c r="C95" s="44" t="s">
        <v>1217</v>
      </c>
      <c r="D95" s="49">
        <v>9</v>
      </c>
      <c r="E95" s="49">
        <v>8</v>
      </c>
      <c r="F95" s="50">
        <v>0.9</v>
      </c>
      <c r="G95" s="45" t="s">
        <v>1365</v>
      </c>
    </row>
    <row r="96" spans="1:7" x14ac:dyDescent="0.3">
      <c r="A96" s="44" t="s">
        <v>1366</v>
      </c>
      <c r="B96" s="44" t="s">
        <v>115</v>
      </c>
      <c r="C96" s="44" t="s">
        <v>1217</v>
      </c>
      <c r="D96" s="49">
        <v>4</v>
      </c>
      <c r="E96" s="49">
        <v>4</v>
      </c>
      <c r="F96" s="50">
        <v>1</v>
      </c>
      <c r="G96" s="45" t="s">
        <v>1252</v>
      </c>
    </row>
    <row r="97" spans="1:7" x14ac:dyDescent="0.3">
      <c r="A97" s="44" t="s">
        <v>1367</v>
      </c>
      <c r="B97" s="44" t="s">
        <v>97</v>
      </c>
      <c r="C97" s="44" t="s">
        <v>1224</v>
      </c>
      <c r="D97" s="49">
        <v>6</v>
      </c>
      <c r="E97" s="49" t="s">
        <v>16</v>
      </c>
      <c r="F97" s="50">
        <v>1</v>
      </c>
      <c r="G97" s="45" t="s">
        <v>1368</v>
      </c>
    </row>
    <row r="98" spans="1:7" x14ac:dyDescent="0.3">
      <c r="A98" s="44" t="s">
        <v>1369</v>
      </c>
      <c r="B98" s="44" t="s">
        <v>277</v>
      </c>
      <c r="C98" s="44" t="s">
        <v>1224</v>
      </c>
      <c r="D98" s="49">
        <v>8</v>
      </c>
      <c r="E98" s="49" t="s">
        <v>16</v>
      </c>
      <c r="F98" s="50">
        <v>1</v>
      </c>
      <c r="G98" s="45" t="s">
        <v>1370</v>
      </c>
    </row>
    <row r="99" spans="1:7" x14ac:dyDescent="0.3">
      <c r="A99" s="44" t="s">
        <v>1371</v>
      </c>
      <c r="B99" s="44" t="s">
        <v>79</v>
      </c>
      <c r="C99" s="44" t="s">
        <v>1224</v>
      </c>
      <c r="D99" s="49">
        <v>1</v>
      </c>
      <c r="E99" s="49" t="s">
        <v>16</v>
      </c>
      <c r="F99" s="50">
        <v>1</v>
      </c>
      <c r="G99" s="45" t="s">
        <v>1316</v>
      </c>
    </row>
    <row r="100" spans="1:7" x14ac:dyDescent="0.3">
      <c r="A100" s="44" t="s">
        <v>1372</v>
      </c>
      <c r="B100" s="44" t="s">
        <v>79</v>
      </c>
      <c r="C100" s="44" t="s">
        <v>1224</v>
      </c>
      <c r="D100" s="49">
        <v>3</v>
      </c>
      <c r="E100" s="49" t="s">
        <v>16</v>
      </c>
      <c r="F100" s="50">
        <v>0.55000000000000004</v>
      </c>
      <c r="G100" s="45" t="s">
        <v>1281</v>
      </c>
    </row>
    <row r="101" spans="1:7" x14ac:dyDescent="0.3">
      <c r="A101" s="44" t="s">
        <v>1373</v>
      </c>
      <c r="B101" s="44" t="s">
        <v>79</v>
      </c>
      <c r="C101" s="44" t="s">
        <v>1224</v>
      </c>
      <c r="D101" s="49">
        <v>25</v>
      </c>
      <c r="E101" s="49" t="s">
        <v>16</v>
      </c>
      <c r="F101" s="50">
        <v>1</v>
      </c>
      <c r="G101" s="45" t="s">
        <v>1374</v>
      </c>
    </row>
    <row r="102" spans="1:7" x14ac:dyDescent="0.3">
      <c r="A102" s="44" t="s">
        <v>1375</v>
      </c>
      <c r="B102" s="44" t="s">
        <v>558</v>
      </c>
      <c r="C102" s="44" t="s">
        <v>1220</v>
      </c>
      <c r="D102" s="49">
        <v>9</v>
      </c>
      <c r="E102" s="49">
        <v>8</v>
      </c>
      <c r="F102" s="50">
        <v>1</v>
      </c>
      <c r="G102" s="45" t="s">
        <v>2262</v>
      </c>
    </row>
    <row r="103" spans="1:7" x14ac:dyDescent="0.3">
      <c r="A103" s="44" t="s">
        <v>1376</v>
      </c>
      <c r="B103" s="44" t="s">
        <v>108</v>
      </c>
      <c r="C103" s="44" t="s">
        <v>1220</v>
      </c>
      <c r="D103" s="49">
        <v>13</v>
      </c>
      <c r="E103" s="49">
        <v>18</v>
      </c>
      <c r="F103" s="50">
        <v>0.9</v>
      </c>
      <c r="G103" s="45" t="s">
        <v>2312</v>
      </c>
    </row>
    <row r="104" spans="1:7" x14ac:dyDescent="0.3">
      <c r="A104" s="44" t="s">
        <v>1377</v>
      </c>
      <c r="B104" s="44" t="s">
        <v>91</v>
      </c>
      <c r="C104" s="44" t="s">
        <v>1220</v>
      </c>
      <c r="D104" s="49">
        <v>17</v>
      </c>
      <c r="E104" s="49">
        <v>16</v>
      </c>
      <c r="F104" s="50">
        <v>0.5</v>
      </c>
      <c r="G104" s="45" t="s">
        <v>1378</v>
      </c>
    </row>
    <row r="105" spans="1:7" x14ac:dyDescent="0.3">
      <c r="A105" s="44" t="s">
        <v>1379</v>
      </c>
      <c r="B105" s="44" t="s">
        <v>66</v>
      </c>
      <c r="C105" s="44" t="s">
        <v>1217</v>
      </c>
      <c r="D105" s="49">
        <v>12</v>
      </c>
      <c r="E105" s="49">
        <v>10</v>
      </c>
      <c r="F105" s="50">
        <v>1</v>
      </c>
      <c r="G105" s="45" t="s">
        <v>1380</v>
      </c>
    </row>
    <row r="106" spans="1:7" x14ac:dyDescent="0.3">
      <c r="A106" s="44" t="s">
        <v>1381</v>
      </c>
      <c r="B106" s="44" t="s">
        <v>82</v>
      </c>
      <c r="C106" s="44" t="s">
        <v>1217</v>
      </c>
      <c r="D106" s="49">
        <v>4</v>
      </c>
      <c r="E106" s="49">
        <v>3</v>
      </c>
      <c r="F106" s="50">
        <v>0.85</v>
      </c>
      <c r="G106" s="45" t="s">
        <v>2229</v>
      </c>
    </row>
    <row r="107" spans="1:7" x14ac:dyDescent="0.3">
      <c r="A107" s="44" t="s">
        <v>1382</v>
      </c>
      <c r="B107" s="44" t="s">
        <v>79</v>
      </c>
      <c r="C107" s="44" t="s">
        <v>1224</v>
      </c>
      <c r="D107" s="49">
        <v>4</v>
      </c>
      <c r="E107" s="49" t="s">
        <v>16</v>
      </c>
      <c r="F107" s="50">
        <v>1</v>
      </c>
      <c r="G107" s="45" t="s">
        <v>2309</v>
      </c>
    </row>
    <row r="108" spans="1:7" x14ac:dyDescent="0.3">
      <c r="A108" s="44" t="s">
        <v>1383</v>
      </c>
      <c r="B108" s="44" t="s">
        <v>91</v>
      </c>
      <c r="C108" s="44" t="s">
        <v>1220</v>
      </c>
      <c r="D108" s="49">
        <v>3</v>
      </c>
      <c r="E108" s="49">
        <v>5</v>
      </c>
      <c r="F108" s="50">
        <v>0.9</v>
      </c>
      <c r="G108" s="45" t="s">
        <v>2270</v>
      </c>
    </row>
    <row r="109" spans="1:7" x14ac:dyDescent="0.3">
      <c r="A109" s="44" t="s">
        <v>1384</v>
      </c>
      <c r="B109" s="44" t="s">
        <v>91</v>
      </c>
      <c r="C109" s="44" t="s">
        <v>1220</v>
      </c>
      <c r="D109" s="49">
        <v>6</v>
      </c>
      <c r="E109" s="49">
        <v>7</v>
      </c>
      <c r="F109" s="50">
        <v>1</v>
      </c>
      <c r="G109" s="45" t="s">
        <v>1316</v>
      </c>
    </row>
    <row r="110" spans="1:7" x14ac:dyDescent="0.3">
      <c r="A110" s="44" t="s">
        <v>1385</v>
      </c>
      <c r="B110" s="44" t="s">
        <v>91</v>
      </c>
      <c r="C110" s="44" t="s">
        <v>1224</v>
      </c>
      <c r="D110" s="49">
        <v>5</v>
      </c>
      <c r="E110" s="49" t="s">
        <v>16</v>
      </c>
      <c r="F110" s="50">
        <v>1</v>
      </c>
      <c r="G110" s="45" t="s">
        <v>2230</v>
      </c>
    </row>
    <row r="111" spans="1:7" x14ac:dyDescent="0.3">
      <c r="A111" s="44" t="s">
        <v>1386</v>
      </c>
      <c r="B111" s="44" t="s">
        <v>66</v>
      </c>
      <c r="C111" s="44" t="s">
        <v>1220</v>
      </c>
      <c r="D111" s="49">
        <v>15</v>
      </c>
      <c r="E111" s="49" t="s">
        <v>16</v>
      </c>
      <c r="F111" s="50">
        <v>1</v>
      </c>
      <c r="G111" s="45" t="s">
        <v>2231</v>
      </c>
    </row>
    <row r="112" spans="1:7" x14ac:dyDescent="0.3">
      <c r="A112" s="44" t="s">
        <v>1387</v>
      </c>
      <c r="B112" s="44" t="s">
        <v>82</v>
      </c>
      <c r="C112" s="44" t="s">
        <v>1217</v>
      </c>
      <c r="D112" s="49">
        <v>10</v>
      </c>
      <c r="E112" s="49">
        <v>8</v>
      </c>
      <c r="F112" s="50">
        <v>1</v>
      </c>
      <c r="G112" s="45" t="s">
        <v>1365</v>
      </c>
    </row>
    <row r="113" spans="1:7" x14ac:dyDescent="0.3">
      <c r="A113" s="44" t="s">
        <v>1388</v>
      </c>
      <c r="B113" s="44" t="s">
        <v>79</v>
      </c>
      <c r="C113" s="44" t="s">
        <v>1217</v>
      </c>
      <c r="D113" s="49">
        <v>14</v>
      </c>
      <c r="E113" s="49">
        <v>16</v>
      </c>
      <c r="F113" s="50">
        <v>1</v>
      </c>
      <c r="G113" s="45" t="s">
        <v>1389</v>
      </c>
    </row>
    <row r="114" spans="1:7" x14ac:dyDescent="0.3">
      <c r="A114" s="44" t="s">
        <v>1390</v>
      </c>
      <c r="B114" s="44" t="s">
        <v>79</v>
      </c>
      <c r="C114" s="44" t="s">
        <v>1224</v>
      </c>
      <c r="D114" s="49">
        <v>3</v>
      </c>
      <c r="E114" s="49" t="s">
        <v>16</v>
      </c>
      <c r="F114" s="50">
        <v>1</v>
      </c>
      <c r="G114" s="45" t="s">
        <v>2313</v>
      </c>
    </row>
    <row r="115" spans="1:7" x14ac:dyDescent="0.3">
      <c r="A115" s="44" t="s">
        <v>1391</v>
      </c>
      <c r="B115" s="44" t="s">
        <v>70</v>
      </c>
      <c r="C115" s="44" t="s">
        <v>1224</v>
      </c>
      <c r="D115" s="49">
        <v>4</v>
      </c>
      <c r="E115" s="49" t="s">
        <v>16</v>
      </c>
      <c r="F115" s="50">
        <v>1</v>
      </c>
      <c r="G115" s="45" t="s">
        <v>2304</v>
      </c>
    </row>
    <row r="116" spans="1:7" x14ac:dyDescent="0.3">
      <c r="A116" s="44" t="s">
        <v>1393</v>
      </c>
      <c r="B116" s="44" t="s">
        <v>79</v>
      </c>
      <c r="C116" s="44" t="s">
        <v>1224</v>
      </c>
      <c r="D116" s="49">
        <v>2</v>
      </c>
      <c r="E116" s="49" t="s">
        <v>16</v>
      </c>
      <c r="F116" s="50">
        <v>1</v>
      </c>
      <c r="G116" s="45" t="s">
        <v>1236</v>
      </c>
    </row>
    <row r="117" spans="1:7" x14ac:dyDescent="0.3">
      <c r="A117" s="44" t="s">
        <v>1394</v>
      </c>
      <c r="B117" s="44" t="s">
        <v>558</v>
      </c>
      <c r="C117" s="44" t="s">
        <v>1217</v>
      </c>
      <c r="D117" s="49">
        <v>10</v>
      </c>
      <c r="E117" s="49">
        <v>12</v>
      </c>
      <c r="F117" s="50">
        <v>0.75</v>
      </c>
      <c r="G117" s="45" t="s">
        <v>2155</v>
      </c>
    </row>
    <row r="118" spans="1:7" x14ac:dyDescent="0.3">
      <c r="A118" s="44" t="s">
        <v>1395</v>
      </c>
      <c r="B118" s="44" t="s">
        <v>1033</v>
      </c>
      <c r="C118" s="44" t="s">
        <v>1224</v>
      </c>
      <c r="D118" s="49">
        <v>8</v>
      </c>
      <c r="E118" s="49" t="s">
        <v>16</v>
      </c>
      <c r="F118" s="50">
        <v>1</v>
      </c>
      <c r="G118" s="45" t="s">
        <v>1396</v>
      </c>
    </row>
    <row r="119" spans="1:7" x14ac:dyDescent="0.3">
      <c r="A119" s="44" t="s">
        <v>1397</v>
      </c>
      <c r="B119" s="44" t="s">
        <v>117</v>
      </c>
      <c r="C119" s="44" t="s">
        <v>1217</v>
      </c>
      <c r="D119" s="49">
        <v>9</v>
      </c>
      <c r="E119" s="49">
        <v>6</v>
      </c>
      <c r="F119" s="50">
        <v>0.9</v>
      </c>
      <c r="G119" s="45" t="s">
        <v>1398</v>
      </c>
    </row>
    <row r="120" spans="1:7" x14ac:dyDescent="0.3">
      <c r="A120" s="44" t="s">
        <v>1399</v>
      </c>
      <c r="B120" s="44" t="s">
        <v>97</v>
      </c>
      <c r="C120" s="44" t="s">
        <v>1217</v>
      </c>
      <c r="D120" s="49">
        <v>6</v>
      </c>
      <c r="E120" s="49">
        <v>5</v>
      </c>
      <c r="F120" s="50">
        <v>1</v>
      </c>
      <c r="G120" s="45" t="s">
        <v>1400</v>
      </c>
    </row>
    <row r="121" spans="1:7" x14ac:dyDescent="0.3">
      <c r="A121" s="44" t="s">
        <v>1401</v>
      </c>
      <c r="B121" s="44" t="s">
        <v>277</v>
      </c>
      <c r="C121" s="44" t="s">
        <v>1217</v>
      </c>
      <c r="D121" s="49">
        <v>12</v>
      </c>
      <c r="E121" s="49">
        <v>8</v>
      </c>
      <c r="F121" s="50">
        <v>1</v>
      </c>
      <c r="G121" s="45" t="s">
        <v>1402</v>
      </c>
    </row>
    <row r="122" spans="1:7" x14ac:dyDescent="0.3">
      <c r="A122" s="44" t="s">
        <v>1403</v>
      </c>
      <c r="B122" s="44" t="s">
        <v>99</v>
      </c>
      <c r="C122" s="44" t="s">
        <v>1220</v>
      </c>
      <c r="D122" s="49">
        <v>24</v>
      </c>
      <c r="E122" s="49">
        <v>22</v>
      </c>
      <c r="F122" s="50">
        <v>1</v>
      </c>
      <c r="G122" s="45" t="s">
        <v>1404</v>
      </c>
    </row>
    <row r="123" spans="1:7" x14ac:dyDescent="0.3">
      <c r="A123" s="44" t="s">
        <v>1405</v>
      </c>
      <c r="B123" s="44" t="s">
        <v>99</v>
      </c>
      <c r="C123" s="44" t="s">
        <v>1220</v>
      </c>
      <c r="D123" s="49">
        <v>16</v>
      </c>
      <c r="E123" s="49">
        <v>18</v>
      </c>
      <c r="F123" s="50">
        <v>0.85</v>
      </c>
      <c r="G123" s="45" t="s">
        <v>1406</v>
      </c>
    </row>
    <row r="124" spans="1:7" x14ac:dyDescent="0.3">
      <c r="A124" s="44" t="s">
        <v>1407</v>
      </c>
      <c r="B124" s="44" t="s">
        <v>99</v>
      </c>
      <c r="C124" s="44" t="s">
        <v>1220</v>
      </c>
      <c r="D124" s="49">
        <v>4</v>
      </c>
      <c r="E124" s="49">
        <v>3</v>
      </c>
      <c r="F124" s="50">
        <v>0.85</v>
      </c>
      <c r="G124" s="45" t="s">
        <v>2229</v>
      </c>
    </row>
    <row r="125" spans="1:7" x14ac:dyDescent="0.3">
      <c r="A125" s="44" t="s">
        <v>1408</v>
      </c>
      <c r="B125" s="44" t="s">
        <v>99</v>
      </c>
      <c r="C125" s="44" t="s">
        <v>1217</v>
      </c>
      <c r="D125" s="49">
        <v>10</v>
      </c>
      <c r="E125" s="49">
        <v>8</v>
      </c>
      <c r="F125" s="50">
        <v>1</v>
      </c>
      <c r="G125" s="45" t="s">
        <v>1409</v>
      </c>
    </row>
    <row r="126" spans="1:7" x14ac:dyDescent="0.3">
      <c r="A126" s="44" t="s">
        <v>1410</v>
      </c>
      <c r="B126" s="44" t="s">
        <v>91</v>
      </c>
      <c r="C126" s="44" t="s">
        <v>1217</v>
      </c>
      <c r="D126" s="49">
        <v>7</v>
      </c>
      <c r="E126" s="49">
        <v>2</v>
      </c>
      <c r="F126" s="50">
        <v>1</v>
      </c>
      <c r="G126" s="45" t="s">
        <v>2154</v>
      </c>
    </row>
    <row r="127" spans="1:7" x14ac:dyDescent="0.3">
      <c r="A127" s="44" t="s">
        <v>1411</v>
      </c>
      <c r="B127" s="44" t="s">
        <v>136</v>
      </c>
      <c r="C127" s="44" t="s">
        <v>1217</v>
      </c>
      <c r="D127" s="49">
        <v>3</v>
      </c>
      <c r="E127" s="49">
        <v>5</v>
      </c>
      <c r="F127" s="50">
        <v>1</v>
      </c>
      <c r="G127" s="1" t="s">
        <v>1245</v>
      </c>
    </row>
    <row r="128" spans="1:7" x14ac:dyDescent="0.3">
      <c r="A128" s="44" t="s">
        <v>1412</v>
      </c>
      <c r="B128" s="44" t="s">
        <v>136</v>
      </c>
      <c r="C128" s="44" t="s">
        <v>1217</v>
      </c>
      <c r="D128" s="49">
        <v>14</v>
      </c>
      <c r="E128" s="49">
        <v>16</v>
      </c>
      <c r="F128" s="50">
        <v>0.85</v>
      </c>
      <c r="G128" s="1" t="s">
        <v>1245</v>
      </c>
    </row>
    <row r="129" spans="1:7" x14ac:dyDescent="0.3">
      <c r="A129" s="44" t="s">
        <v>1413</v>
      </c>
      <c r="B129" s="44" t="s">
        <v>558</v>
      </c>
      <c r="C129" s="44" t="s">
        <v>1217</v>
      </c>
      <c r="D129" s="49">
        <v>6</v>
      </c>
      <c r="E129" s="49">
        <v>7</v>
      </c>
      <c r="F129" s="50">
        <v>1</v>
      </c>
      <c r="G129" s="1" t="s">
        <v>1414</v>
      </c>
    </row>
    <row r="130" spans="1:7" x14ac:dyDescent="0.3">
      <c r="A130" s="44" t="s">
        <v>1415</v>
      </c>
      <c r="B130" s="44" t="s">
        <v>79</v>
      </c>
      <c r="C130" s="44" t="s">
        <v>1217</v>
      </c>
      <c r="D130" s="49">
        <v>22</v>
      </c>
      <c r="E130" s="49" t="s">
        <v>16</v>
      </c>
      <c r="F130" s="50">
        <v>0.3</v>
      </c>
      <c r="G130" s="45" t="s">
        <v>1416</v>
      </c>
    </row>
    <row r="131" spans="1:7" x14ac:dyDescent="0.3">
      <c r="A131" s="44" t="s">
        <v>1417</v>
      </c>
      <c r="B131" s="44" t="s">
        <v>136</v>
      </c>
      <c r="C131" s="44" t="s">
        <v>1217</v>
      </c>
      <c r="D131" s="49">
        <v>8</v>
      </c>
      <c r="E131" s="49">
        <v>8</v>
      </c>
      <c r="F131" s="50">
        <v>1</v>
      </c>
      <c r="G131" s="45" t="s">
        <v>1418</v>
      </c>
    </row>
    <row r="132" spans="1:7" x14ac:dyDescent="0.3">
      <c r="A132" s="44" t="s">
        <v>1419</v>
      </c>
      <c r="B132" s="44" t="s">
        <v>115</v>
      </c>
      <c r="C132" s="44" t="s">
        <v>1217</v>
      </c>
      <c r="D132" s="49">
        <v>12</v>
      </c>
      <c r="E132" s="49">
        <v>20</v>
      </c>
      <c r="F132" s="50">
        <v>0.9</v>
      </c>
      <c r="G132" s="45" t="s">
        <v>1420</v>
      </c>
    </row>
    <row r="133" spans="1:7" x14ac:dyDescent="0.3">
      <c r="A133" s="44" t="s">
        <v>1421</v>
      </c>
      <c r="B133" s="44" t="s">
        <v>91</v>
      </c>
      <c r="C133" s="44" t="s">
        <v>1220</v>
      </c>
      <c r="D133" s="49">
        <v>11</v>
      </c>
      <c r="E133" s="49">
        <v>10</v>
      </c>
      <c r="F133" s="50">
        <v>1</v>
      </c>
      <c r="G133" s="45" t="s">
        <v>1422</v>
      </c>
    </row>
    <row r="134" spans="1:7" x14ac:dyDescent="0.3">
      <c r="A134" s="44" t="s">
        <v>1423</v>
      </c>
      <c r="B134" s="44" t="s">
        <v>66</v>
      </c>
      <c r="C134" s="44" t="s">
        <v>1220</v>
      </c>
      <c r="D134" s="49">
        <v>12</v>
      </c>
      <c r="E134" s="49">
        <v>8</v>
      </c>
      <c r="F134" s="50">
        <v>1</v>
      </c>
      <c r="G134" s="45" t="s">
        <v>1424</v>
      </c>
    </row>
    <row r="135" spans="1:7" x14ac:dyDescent="0.3">
      <c r="A135" s="44" t="s">
        <v>1425</v>
      </c>
      <c r="B135" s="44" t="s">
        <v>68</v>
      </c>
      <c r="C135" s="44" t="s">
        <v>1224</v>
      </c>
      <c r="D135" s="49">
        <v>4</v>
      </c>
      <c r="E135" s="49" t="s">
        <v>16</v>
      </c>
      <c r="F135" s="50">
        <v>1</v>
      </c>
      <c r="G135" s="45" t="s">
        <v>2314</v>
      </c>
    </row>
    <row r="136" spans="1:7" x14ac:dyDescent="0.3">
      <c r="A136" s="44" t="s">
        <v>1426</v>
      </c>
      <c r="B136" s="44" t="s">
        <v>251</v>
      </c>
      <c r="C136" s="44" t="s">
        <v>1217</v>
      </c>
      <c r="D136" s="49">
        <v>15</v>
      </c>
      <c r="E136" s="49">
        <v>18</v>
      </c>
      <c r="F136" s="50">
        <v>0.9</v>
      </c>
      <c r="G136" s="45" t="s">
        <v>1427</v>
      </c>
    </row>
    <row r="137" spans="1:7" x14ac:dyDescent="0.3">
      <c r="A137" s="44" t="s">
        <v>1428</v>
      </c>
      <c r="B137" s="44" t="s">
        <v>251</v>
      </c>
      <c r="C137" s="44" t="s">
        <v>1217</v>
      </c>
      <c r="D137" s="49">
        <v>4</v>
      </c>
      <c r="E137" s="49">
        <v>4</v>
      </c>
      <c r="F137" s="50">
        <v>1</v>
      </c>
      <c r="G137" s="45" t="s">
        <v>1429</v>
      </c>
    </row>
    <row r="138" spans="1:7" x14ac:dyDescent="0.3">
      <c r="A138" s="44" t="s">
        <v>1430</v>
      </c>
      <c r="B138" s="44" t="s">
        <v>251</v>
      </c>
      <c r="C138" s="44" t="s">
        <v>1217</v>
      </c>
      <c r="D138" s="49">
        <v>12</v>
      </c>
      <c r="E138" s="49">
        <v>10</v>
      </c>
      <c r="F138" s="50">
        <v>1</v>
      </c>
      <c r="G138" s="45" t="s">
        <v>2271</v>
      </c>
    </row>
    <row r="139" spans="1:7" x14ac:dyDescent="0.3">
      <c r="A139" s="44" t="s">
        <v>1431</v>
      </c>
      <c r="B139" s="44" t="s">
        <v>99</v>
      </c>
      <c r="C139" s="44" t="s">
        <v>1217</v>
      </c>
      <c r="D139" s="49">
        <v>12</v>
      </c>
      <c r="E139" s="49">
        <v>10</v>
      </c>
      <c r="F139" s="50">
        <v>0.9</v>
      </c>
      <c r="G139" s="45" t="s">
        <v>1432</v>
      </c>
    </row>
    <row r="140" spans="1:7" x14ac:dyDescent="0.3">
      <c r="A140" s="44" t="s">
        <v>1433</v>
      </c>
      <c r="B140" s="44" t="s">
        <v>251</v>
      </c>
      <c r="C140" s="44" t="s">
        <v>1217</v>
      </c>
      <c r="D140" s="49">
        <v>4</v>
      </c>
      <c r="E140" s="49">
        <v>1</v>
      </c>
      <c r="F140" s="50">
        <v>0.9</v>
      </c>
      <c r="G140" s="45" t="s">
        <v>2232</v>
      </c>
    </row>
    <row r="141" spans="1:7" x14ac:dyDescent="0.3">
      <c r="A141" s="44" t="s">
        <v>1434</v>
      </c>
      <c r="B141" s="44" t="s">
        <v>136</v>
      </c>
      <c r="C141" s="44" t="s">
        <v>1217</v>
      </c>
      <c r="D141" s="49">
        <v>8</v>
      </c>
      <c r="E141" s="49">
        <v>7</v>
      </c>
      <c r="F141" s="50">
        <v>1</v>
      </c>
      <c r="G141" s="45" t="s">
        <v>2272</v>
      </c>
    </row>
    <row r="142" spans="1:7" x14ac:dyDescent="0.3">
      <c r="A142" s="44" t="s">
        <v>1435</v>
      </c>
      <c r="B142" s="44" t="s">
        <v>91</v>
      </c>
      <c r="C142" s="44" t="s">
        <v>1224</v>
      </c>
      <c r="D142" s="49">
        <v>4</v>
      </c>
      <c r="E142" s="49" t="s">
        <v>16</v>
      </c>
      <c r="F142" s="50">
        <v>1</v>
      </c>
      <c r="G142" s="45" t="s">
        <v>1436</v>
      </c>
    </row>
    <row r="143" spans="1:7" x14ac:dyDescent="0.3">
      <c r="A143" s="44" t="s">
        <v>1437</v>
      </c>
      <c r="B143" s="44" t="s">
        <v>97</v>
      </c>
      <c r="C143" s="44" t="s">
        <v>1224</v>
      </c>
      <c r="D143" s="49">
        <v>3</v>
      </c>
      <c r="E143" s="49" t="s">
        <v>16</v>
      </c>
      <c r="F143" s="50">
        <v>1</v>
      </c>
      <c r="G143" s="45" t="s">
        <v>2273</v>
      </c>
    </row>
    <row r="144" spans="1:7" x14ac:dyDescent="0.3">
      <c r="A144" s="44" t="s">
        <v>1438</v>
      </c>
      <c r="B144" s="44" t="s">
        <v>66</v>
      </c>
      <c r="C144" s="44" t="s">
        <v>1224</v>
      </c>
      <c r="D144" s="49">
        <v>1</v>
      </c>
      <c r="E144" s="49" t="s">
        <v>16</v>
      </c>
      <c r="F144" s="50">
        <v>0.8</v>
      </c>
      <c r="G144" s="45" t="s">
        <v>1283</v>
      </c>
    </row>
    <row r="145" spans="1:7" x14ac:dyDescent="0.3">
      <c r="A145" s="44" t="s">
        <v>1439</v>
      </c>
      <c r="B145" s="44" t="s">
        <v>79</v>
      </c>
      <c r="C145" s="44" t="s">
        <v>1224</v>
      </c>
      <c r="D145" s="49">
        <v>2</v>
      </c>
      <c r="E145" s="49" t="s">
        <v>16</v>
      </c>
      <c r="F145" s="50">
        <v>1</v>
      </c>
      <c r="G145" s="45" t="s">
        <v>1283</v>
      </c>
    </row>
    <row r="146" spans="1:7" x14ac:dyDescent="0.3">
      <c r="A146" s="44" t="s">
        <v>1440</v>
      </c>
      <c r="B146" s="44" t="s">
        <v>108</v>
      </c>
      <c r="C146" s="44" t="s">
        <v>1220</v>
      </c>
      <c r="D146" s="49">
        <v>8</v>
      </c>
      <c r="E146" s="49">
        <v>8</v>
      </c>
      <c r="F146" s="50">
        <v>1</v>
      </c>
      <c r="G146" s="45" t="s">
        <v>1316</v>
      </c>
    </row>
    <row r="147" spans="1:7" x14ac:dyDescent="0.3">
      <c r="A147" s="44" t="s">
        <v>1441</v>
      </c>
      <c r="B147" s="44" t="s">
        <v>79</v>
      </c>
      <c r="C147" s="44" t="s">
        <v>1217</v>
      </c>
      <c r="D147" s="49">
        <v>6</v>
      </c>
      <c r="E147" s="49">
        <v>6</v>
      </c>
      <c r="F147" s="50">
        <v>1</v>
      </c>
      <c r="G147" s="45" t="s">
        <v>1442</v>
      </c>
    </row>
    <row r="148" spans="1:7" x14ac:dyDescent="0.3">
      <c r="A148" s="44" t="s">
        <v>1443</v>
      </c>
      <c r="B148" s="44" t="s">
        <v>79</v>
      </c>
      <c r="C148" s="44" t="s">
        <v>1224</v>
      </c>
      <c r="D148" s="49">
        <v>3</v>
      </c>
      <c r="E148" s="49" t="s">
        <v>16</v>
      </c>
      <c r="F148" s="50">
        <v>1</v>
      </c>
      <c r="G148" s="45" t="s">
        <v>2274</v>
      </c>
    </row>
    <row r="149" spans="1:7" x14ac:dyDescent="0.3">
      <c r="A149" s="44" t="s">
        <v>1444</v>
      </c>
      <c r="B149" s="44" t="s">
        <v>1033</v>
      </c>
      <c r="C149" s="44" t="s">
        <v>1217</v>
      </c>
      <c r="D149" s="49">
        <v>6</v>
      </c>
      <c r="E149" s="49">
        <v>6</v>
      </c>
      <c r="F149" s="50">
        <v>1</v>
      </c>
      <c r="G149" s="45" t="s">
        <v>1445</v>
      </c>
    </row>
    <row r="150" spans="1:7" x14ac:dyDescent="0.3">
      <c r="A150" s="44" t="s">
        <v>1446</v>
      </c>
      <c r="B150" s="44" t="s">
        <v>99</v>
      </c>
      <c r="C150" s="44" t="s">
        <v>1217</v>
      </c>
      <c r="D150" s="49">
        <v>8</v>
      </c>
      <c r="E150" s="49" t="s">
        <v>16</v>
      </c>
      <c r="F150" s="50">
        <v>1</v>
      </c>
      <c r="G150" s="45" t="s">
        <v>1447</v>
      </c>
    </row>
    <row r="151" spans="1:7" x14ac:dyDescent="0.3">
      <c r="A151" s="44" t="s">
        <v>1448</v>
      </c>
      <c r="B151" s="44" t="s">
        <v>68</v>
      </c>
      <c r="C151" s="44" t="s">
        <v>1224</v>
      </c>
      <c r="D151" s="49">
        <v>4</v>
      </c>
      <c r="E151" s="49" t="s">
        <v>16</v>
      </c>
      <c r="F151" s="50">
        <v>1</v>
      </c>
      <c r="G151" s="45" t="s">
        <v>1449</v>
      </c>
    </row>
    <row r="152" spans="1:7" x14ac:dyDescent="0.3">
      <c r="A152" s="44" t="s">
        <v>1450</v>
      </c>
      <c r="B152" s="44" t="s">
        <v>79</v>
      </c>
      <c r="C152" s="44" t="s">
        <v>1224</v>
      </c>
      <c r="D152" s="49">
        <v>8</v>
      </c>
      <c r="E152" s="49" t="s">
        <v>16</v>
      </c>
      <c r="F152" s="50">
        <v>1</v>
      </c>
      <c r="G152" s="45" t="s">
        <v>1451</v>
      </c>
    </row>
    <row r="153" spans="1:7" x14ac:dyDescent="0.3">
      <c r="A153" s="44" t="s">
        <v>1452</v>
      </c>
      <c r="B153" s="44" t="s">
        <v>82</v>
      </c>
      <c r="C153" s="44" t="s">
        <v>1217</v>
      </c>
      <c r="D153" s="49">
        <v>9</v>
      </c>
      <c r="E153" s="49">
        <v>8</v>
      </c>
      <c r="F153" s="50">
        <v>0.95</v>
      </c>
      <c r="G153" s="45" t="s">
        <v>2275</v>
      </c>
    </row>
    <row r="154" spans="1:7" x14ac:dyDescent="0.3">
      <c r="A154" s="44" t="s">
        <v>1453</v>
      </c>
      <c r="B154" s="44" t="s">
        <v>68</v>
      </c>
      <c r="C154" s="44" t="s">
        <v>1224</v>
      </c>
      <c r="D154" s="49">
        <v>6</v>
      </c>
      <c r="E154" s="49" t="s">
        <v>16</v>
      </c>
      <c r="F154" s="50">
        <v>1</v>
      </c>
      <c r="G154" s="45" t="s">
        <v>1454</v>
      </c>
    </row>
    <row r="155" spans="1:7" x14ac:dyDescent="0.3">
      <c r="A155" s="44" t="s">
        <v>1455</v>
      </c>
      <c r="B155" s="44" t="s">
        <v>79</v>
      </c>
      <c r="C155" s="44" t="s">
        <v>1224</v>
      </c>
      <c r="D155" s="49">
        <v>2</v>
      </c>
      <c r="E155" s="49" t="s">
        <v>16</v>
      </c>
      <c r="F155" s="50">
        <v>1</v>
      </c>
      <c r="G155" s="45" t="s">
        <v>1734</v>
      </c>
    </row>
    <row r="156" spans="1:7" x14ac:dyDescent="0.3">
      <c r="A156" s="44" t="s">
        <v>1456</v>
      </c>
      <c r="B156" s="44" t="s">
        <v>66</v>
      </c>
      <c r="C156" s="44" t="s">
        <v>1220</v>
      </c>
      <c r="D156" s="49">
        <v>4</v>
      </c>
      <c r="E156" s="49">
        <v>5</v>
      </c>
      <c r="F156" s="50">
        <v>1</v>
      </c>
      <c r="G156" s="45" t="s">
        <v>1457</v>
      </c>
    </row>
    <row r="157" spans="1:7" x14ac:dyDescent="0.3">
      <c r="A157" s="44" t="s">
        <v>1458</v>
      </c>
      <c r="B157" s="44" t="s">
        <v>68</v>
      </c>
      <c r="C157" s="44" t="s">
        <v>1220</v>
      </c>
      <c r="D157" s="49">
        <v>10</v>
      </c>
      <c r="E157" s="49">
        <v>10</v>
      </c>
      <c r="F157" s="50">
        <v>0.95</v>
      </c>
      <c r="G157" s="45" t="s">
        <v>1459</v>
      </c>
    </row>
    <row r="158" spans="1:7" x14ac:dyDescent="0.3">
      <c r="A158" s="44" t="s">
        <v>1460</v>
      </c>
      <c r="B158" s="44" t="s">
        <v>251</v>
      </c>
      <c r="C158" s="44" t="s">
        <v>1217</v>
      </c>
      <c r="D158" s="49">
        <v>15</v>
      </c>
      <c r="E158" s="49" t="s">
        <v>16</v>
      </c>
      <c r="F158" s="50">
        <v>1</v>
      </c>
      <c r="G158" s="45" t="s">
        <v>2233</v>
      </c>
    </row>
    <row r="159" spans="1:7" x14ac:dyDescent="0.3">
      <c r="A159" s="44" t="s">
        <v>1461</v>
      </c>
      <c r="B159" s="44" t="s">
        <v>79</v>
      </c>
      <c r="C159" s="44" t="s">
        <v>1217</v>
      </c>
      <c r="D159" s="49">
        <v>2</v>
      </c>
      <c r="E159" s="49">
        <v>3</v>
      </c>
      <c r="F159" s="50">
        <v>1</v>
      </c>
      <c r="G159" s="45" t="s">
        <v>2268</v>
      </c>
    </row>
    <row r="160" spans="1:7" x14ac:dyDescent="0.3">
      <c r="A160" s="44" t="s">
        <v>1462</v>
      </c>
      <c r="B160" s="44" t="s">
        <v>79</v>
      </c>
      <c r="C160" s="44" t="s">
        <v>1224</v>
      </c>
      <c r="D160" s="49">
        <v>1</v>
      </c>
      <c r="E160" s="49" t="s">
        <v>16</v>
      </c>
      <c r="F160" s="50">
        <v>1</v>
      </c>
      <c r="G160" s="45" t="s">
        <v>1463</v>
      </c>
    </row>
    <row r="161" spans="1:7" x14ac:dyDescent="0.3">
      <c r="A161" s="44" t="s">
        <v>1464</v>
      </c>
      <c r="B161" s="44" t="s">
        <v>79</v>
      </c>
      <c r="C161" s="44" t="s">
        <v>1224</v>
      </c>
      <c r="D161" s="49">
        <v>1</v>
      </c>
      <c r="E161" s="49" t="s">
        <v>16</v>
      </c>
      <c r="F161" s="50">
        <v>1</v>
      </c>
      <c r="G161" s="45" t="s">
        <v>1465</v>
      </c>
    </row>
    <row r="162" spans="1:7" x14ac:dyDescent="0.3">
      <c r="A162" s="44" t="s">
        <v>1466</v>
      </c>
      <c r="B162" s="44" t="s">
        <v>251</v>
      </c>
      <c r="C162" s="44" t="s">
        <v>1217</v>
      </c>
      <c r="D162" s="49">
        <v>12</v>
      </c>
      <c r="E162" s="49">
        <v>16</v>
      </c>
      <c r="F162" s="50">
        <v>1</v>
      </c>
      <c r="G162" s="45" t="s">
        <v>2264</v>
      </c>
    </row>
    <row r="163" spans="1:7" x14ac:dyDescent="0.3">
      <c r="A163" s="44" t="s">
        <v>1467</v>
      </c>
      <c r="B163" s="44" t="s">
        <v>1033</v>
      </c>
      <c r="C163" s="44" t="s">
        <v>1220</v>
      </c>
      <c r="D163" s="49">
        <v>5</v>
      </c>
      <c r="E163" s="49">
        <v>6</v>
      </c>
      <c r="F163" s="50">
        <v>0.95</v>
      </c>
      <c r="G163" s="45" t="s">
        <v>1468</v>
      </c>
    </row>
    <row r="164" spans="1:7" x14ac:dyDescent="0.3">
      <c r="A164" s="44" t="s">
        <v>1469</v>
      </c>
      <c r="B164" s="44" t="s">
        <v>70</v>
      </c>
      <c r="C164" s="44" t="s">
        <v>1217</v>
      </c>
      <c r="D164" s="49">
        <v>4</v>
      </c>
      <c r="E164" s="49">
        <v>3</v>
      </c>
      <c r="F164" s="50">
        <v>0.95</v>
      </c>
      <c r="G164" s="45" t="s">
        <v>2234</v>
      </c>
    </row>
    <row r="165" spans="1:7" ht="27.6" x14ac:dyDescent="0.3">
      <c r="A165" s="44" t="s">
        <v>1470</v>
      </c>
      <c r="B165" s="44" t="s">
        <v>79</v>
      </c>
      <c r="C165" s="44" t="s">
        <v>1217</v>
      </c>
      <c r="D165" s="49">
        <v>2</v>
      </c>
      <c r="E165" s="49">
        <v>5</v>
      </c>
      <c r="F165" s="50">
        <v>0.95</v>
      </c>
      <c r="G165" s="44" t="s">
        <v>1245</v>
      </c>
    </row>
    <row r="166" spans="1:7" x14ac:dyDescent="0.3">
      <c r="A166" s="44" t="s">
        <v>1471</v>
      </c>
      <c r="B166" s="44" t="s">
        <v>79</v>
      </c>
      <c r="C166" s="44" t="s">
        <v>1217</v>
      </c>
      <c r="D166" s="49">
        <v>2</v>
      </c>
      <c r="E166" s="49">
        <v>4</v>
      </c>
      <c r="F166" s="50">
        <v>1</v>
      </c>
      <c r="G166" s="45" t="s">
        <v>1472</v>
      </c>
    </row>
    <row r="167" spans="1:7" x14ac:dyDescent="0.3">
      <c r="A167" s="44" t="s">
        <v>1473</v>
      </c>
      <c r="B167" s="44" t="s">
        <v>66</v>
      </c>
      <c r="C167" s="44" t="s">
        <v>1217</v>
      </c>
      <c r="D167" s="49">
        <v>8</v>
      </c>
      <c r="E167" s="49">
        <v>7</v>
      </c>
      <c r="F167" s="50">
        <v>1</v>
      </c>
      <c r="G167" s="45" t="s">
        <v>1468</v>
      </c>
    </row>
    <row r="168" spans="1:7" x14ac:dyDescent="0.3">
      <c r="A168" s="44" t="s">
        <v>1474</v>
      </c>
      <c r="B168" s="44" t="s">
        <v>97</v>
      </c>
      <c r="C168" s="44" t="s">
        <v>1217</v>
      </c>
      <c r="D168" s="49">
        <v>9</v>
      </c>
      <c r="E168" s="49">
        <v>7</v>
      </c>
      <c r="F168" s="50">
        <v>1</v>
      </c>
      <c r="G168" s="45" t="s">
        <v>1400</v>
      </c>
    </row>
    <row r="169" spans="1:7" x14ac:dyDescent="0.3">
      <c r="A169" s="44" t="s">
        <v>1475</v>
      </c>
      <c r="B169" s="44" t="s">
        <v>79</v>
      </c>
      <c r="C169" s="44" t="s">
        <v>1224</v>
      </c>
      <c r="D169" s="49">
        <v>2</v>
      </c>
      <c r="E169" s="49" t="s">
        <v>16</v>
      </c>
      <c r="F169" s="50">
        <v>1</v>
      </c>
      <c r="G169" s="45" t="s">
        <v>1283</v>
      </c>
    </row>
    <row r="170" spans="1:7" x14ac:dyDescent="0.3">
      <c r="A170" s="44" t="s">
        <v>1476</v>
      </c>
      <c r="B170" s="44" t="s">
        <v>79</v>
      </c>
      <c r="C170" s="44" t="s">
        <v>1224</v>
      </c>
      <c r="D170" s="49">
        <v>10</v>
      </c>
      <c r="E170" s="49" t="s">
        <v>16</v>
      </c>
      <c r="F170" s="50">
        <v>1</v>
      </c>
      <c r="G170" s="45" t="s">
        <v>1477</v>
      </c>
    </row>
    <row r="171" spans="1:7" x14ac:dyDescent="0.3">
      <c r="A171" s="44" t="s">
        <v>1478</v>
      </c>
      <c r="B171" s="44" t="s">
        <v>79</v>
      </c>
      <c r="C171" s="44" t="s">
        <v>1224</v>
      </c>
      <c r="D171" s="49">
        <v>3</v>
      </c>
      <c r="E171" s="49" t="s">
        <v>16</v>
      </c>
      <c r="F171" s="50">
        <v>1</v>
      </c>
      <c r="G171" s="45" t="s">
        <v>2276</v>
      </c>
    </row>
    <row r="172" spans="1:7" x14ac:dyDescent="0.3">
      <c r="A172" s="44" t="s">
        <v>1479</v>
      </c>
      <c r="B172" s="44" t="s">
        <v>99</v>
      </c>
      <c r="C172" s="44" t="s">
        <v>1217</v>
      </c>
      <c r="D172" s="49">
        <v>21</v>
      </c>
      <c r="E172" s="49">
        <v>28</v>
      </c>
      <c r="F172" s="50">
        <v>0.95</v>
      </c>
      <c r="G172" s="45" t="s">
        <v>2277</v>
      </c>
    </row>
    <row r="173" spans="1:7" x14ac:dyDescent="0.3">
      <c r="A173" s="44" t="s">
        <v>1480</v>
      </c>
      <c r="B173" s="44" t="s">
        <v>108</v>
      </c>
      <c r="C173" s="44" t="s">
        <v>1224</v>
      </c>
      <c r="D173" s="49">
        <v>1</v>
      </c>
      <c r="E173" s="49" t="s">
        <v>16</v>
      </c>
      <c r="F173" s="50">
        <v>1</v>
      </c>
      <c r="G173" s="45" t="s">
        <v>1481</v>
      </c>
    </row>
    <row r="174" spans="1:7" x14ac:dyDescent="0.3">
      <c r="A174" s="44" t="s">
        <v>1482</v>
      </c>
      <c r="B174" s="44" t="s">
        <v>79</v>
      </c>
      <c r="C174" s="44" t="s">
        <v>1220</v>
      </c>
      <c r="D174" s="49">
        <v>1</v>
      </c>
      <c r="E174" s="49" t="s">
        <v>16</v>
      </c>
      <c r="F174" s="50">
        <v>1</v>
      </c>
      <c r="G174" s="45" t="s">
        <v>2235</v>
      </c>
    </row>
    <row r="175" spans="1:7" x14ac:dyDescent="0.3">
      <c r="A175" s="44" t="s">
        <v>1483</v>
      </c>
      <c r="B175" s="44" t="s">
        <v>99</v>
      </c>
      <c r="C175" s="44" t="s">
        <v>1220</v>
      </c>
      <c r="D175" s="49">
        <v>9</v>
      </c>
      <c r="E175" s="49">
        <v>8</v>
      </c>
      <c r="F175" s="50">
        <v>1</v>
      </c>
      <c r="G175" s="45" t="s">
        <v>2278</v>
      </c>
    </row>
    <row r="176" spans="1:7" x14ac:dyDescent="0.3">
      <c r="A176" s="44" t="s">
        <v>1484</v>
      </c>
      <c r="B176" s="44" t="s">
        <v>82</v>
      </c>
      <c r="C176" s="44" t="s">
        <v>1224</v>
      </c>
      <c r="D176" s="49">
        <v>2</v>
      </c>
      <c r="E176" s="49" t="s">
        <v>16</v>
      </c>
      <c r="F176" s="50">
        <v>1</v>
      </c>
      <c r="G176" s="45" t="s">
        <v>1485</v>
      </c>
    </row>
    <row r="177" spans="1:7" x14ac:dyDescent="0.3">
      <c r="A177" s="44" t="s">
        <v>1486</v>
      </c>
      <c r="B177" s="44" t="s">
        <v>79</v>
      </c>
      <c r="C177" s="44" t="s">
        <v>1224</v>
      </c>
      <c r="D177" s="49">
        <v>1</v>
      </c>
      <c r="E177" s="49" t="s">
        <v>16</v>
      </c>
      <c r="F177" s="50">
        <v>1</v>
      </c>
      <c r="G177" s="45" t="s">
        <v>1316</v>
      </c>
    </row>
    <row r="178" spans="1:7" x14ac:dyDescent="0.3">
      <c r="A178" s="44" t="s">
        <v>1487</v>
      </c>
      <c r="B178" s="44" t="s">
        <v>79</v>
      </c>
      <c r="C178" s="44" t="s">
        <v>1224</v>
      </c>
      <c r="D178" s="49">
        <v>3</v>
      </c>
      <c r="E178" s="49" t="s">
        <v>16</v>
      </c>
      <c r="F178" s="50">
        <v>1</v>
      </c>
      <c r="G178" s="45" t="s">
        <v>2315</v>
      </c>
    </row>
    <row r="179" spans="1:7" x14ac:dyDescent="0.3">
      <c r="A179" s="44" t="s">
        <v>1489</v>
      </c>
      <c r="B179" s="44" t="s">
        <v>1033</v>
      </c>
      <c r="C179" s="44" t="s">
        <v>1224</v>
      </c>
      <c r="D179" s="49">
        <v>4</v>
      </c>
      <c r="E179" s="49" t="s">
        <v>16</v>
      </c>
      <c r="F179" s="50">
        <v>1</v>
      </c>
      <c r="G179" s="45" t="s">
        <v>2314</v>
      </c>
    </row>
    <row r="180" spans="1:7" x14ac:dyDescent="0.3">
      <c r="A180" s="44" t="s">
        <v>1490</v>
      </c>
      <c r="B180" s="44" t="s">
        <v>136</v>
      </c>
      <c r="C180" s="44" t="s">
        <v>1220</v>
      </c>
      <c r="D180" s="49">
        <v>14</v>
      </c>
      <c r="E180" s="49">
        <v>16</v>
      </c>
      <c r="F180" s="50">
        <v>1</v>
      </c>
      <c r="G180" s="45" t="s">
        <v>1389</v>
      </c>
    </row>
    <row r="181" spans="1:7" x14ac:dyDescent="0.3">
      <c r="A181" s="44" t="s">
        <v>1491</v>
      </c>
      <c r="B181" s="44" t="s">
        <v>117</v>
      </c>
      <c r="C181" s="44" t="s">
        <v>1224</v>
      </c>
      <c r="D181" s="49">
        <v>2</v>
      </c>
      <c r="E181" s="49" t="s">
        <v>16</v>
      </c>
      <c r="F181" s="50">
        <v>1</v>
      </c>
      <c r="G181" s="45" t="s">
        <v>2279</v>
      </c>
    </row>
    <row r="182" spans="1:7" x14ac:dyDescent="0.3">
      <c r="A182" s="44" t="s">
        <v>1492</v>
      </c>
      <c r="B182" s="44" t="s">
        <v>66</v>
      </c>
      <c r="C182" s="44" t="s">
        <v>1224</v>
      </c>
      <c r="D182" s="49">
        <v>10</v>
      </c>
      <c r="E182" s="49" t="s">
        <v>16</v>
      </c>
      <c r="F182" s="50">
        <v>1</v>
      </c>
      <c r="G182" s="45" t="s">
        <v>1493</v>
      </c>
    </row>
    <row r="183" spans="1:7" x14ac:dyDescent="0.3">
      <c r="A183" s="44" t="s">
        <v>1494</v>
      </c>
      <c r="B183" s="44" t="s">
        <v>79</v>
      </c>
      <c r="C183" s="44" t="s">
        <v>1220</v>
      </c>
      <c r="D183" s="49">
        <v>10</v>
      </c>
      <c r="E183" s="49">
        <v>10</v>
      </c>
      <c r="F183" s="50">
        <v>1</v>
      </c>
      <c r="G183" s="45" t="s">
        <v>2203</v>
      </c>
    </row>
    <row r="184" spans="1:7" x14ac:dyDescent="0.3">
      <c r="A184" s="44" t="s">
        <v>1495</v>
      </c>
      <c r="B184" s="44" t="s">
        <v>70</v>
      </c>
      <c r="C184" s="44" t="s">
        <v>1224</v>
      </c>
      <c r="D184" s="49">
        <v>3</v>
      </c>
      <c r="E184" s="49" t="s">
        <v>16</v>
      </c>
      <c r="F184" s="50">
        <v>1</v>
      </c>
      <c r="G184" s="45" t="s">
        <v>2280</v>
      </c>
    </row>
    <row r="185" spans="1:7" x14ac:dyDescent="0.3">
      <c r="A185" s="44" t="s">
        <v>1496</v>
      </c>
      <c r="B185" s="44" t="s">
        <v>68</v>
      </c>
      <c r="C185" s="44" t="s">
        <v>1224</v>
      </c>
      <c r="D185" s="49">
        <v>4</v>
      </c>
      <c r="E185" s="49" t="s">
        <v>16</v>
      </c>
      <c r="F185" s="50">
        <v>1</v>
      </c>
      <c r="G185" s="45" t="s">
        <v>1497</v>
      </c>
    </row>
    <row r="186" spans="1:7" x14ac:dyDescent="0.3">
      <c r="A186" s="44" t="s">
        <v>1498</v>
      </c>
      <c r="B186" s="44" t="s">
        <v>164</v>
      </c>
      <c r="C186" s="44" t="s">
        <v>1224</v>
      </c>
      <c r="D186" s="49">
        <v>1</v>
      </c>
      <c r="E186" s="49" t="s">
        <v>16</v>
      </c>
      <c r="F186" s="50">
        <v>1</v>
      </c>
      <c r="G186" s="45" t="s">
        <v>1499</v>
      </c>
    </row>
    <row r="187" spans="1:7" x14ac:dyDescent="0.3">
      <c r="A187" s="44" t="s">
        <v>1500</v>
      </c>
      <c r="B187" s="44" t="s">
        <v>558</v>
      </c>
      <c r="C187" s="44" t="s">
        <v>1224</v>
      </c>
      <c r="D187" s="49">
        <v>2</v>
      </c>
      <c r="E187" s="49" t="s">
        <v>16</v>
      </c>
      <c r="F187" s="50">
        <v>1</v>
      </c>
      <c r="G187" s="45" t="s">
        <v>1919</v>
      </c>
    </row>
    <row r="188" spans="1:7" x14ac:dyDescent="0.3">
      <c r="A188" s="44" t="s">
        <v>1501</v>
      </c>
      <c r="B188" s="44" t="s">
        <v>79</v>
      </c>
      <c r="C188" s="44" t="s">
        <v>1224</v>
      </c>
      <c r="D188" s="49">
        <v>2</v>
      </c>
      <c r="E188" s="49" t="s">
        <v>16</v>
      </c>
      <c r="F188" s="50">
        <v>1</v>
      </c>
      <c r="G188" s="45" t="s">
        <v>1258</v>
      </c>
    </row>
    <row r="189" spans="1:7" x14ac:dyDescent="0.3">
      <c r="A189" s="44" t="s">
        <v>1502</v>
      </c>
      <c r="B189" s="44" t="s">
        <v>251</v>
      </c>
      <c r="C189" s="44" t="s">
        <v>1224</v>
      </c>
      <c r="D189" s="49">
        <v>1</v>
      </c>
      <c r="E189" s="49" t="s">
        <v>16</v>
      </c>
      <c r="F189" s="50">
        <v>1</v>
      </c>
      <c r="G189" s="45" t="s">
        <v>1503</v>
      </c>
    </row>
    <row r="190" spans="1:7" x14ac:dyDescent="0.3">
      <c r="A190" s="44" t="s">
        <v>1504</v>
      </c>
      <c r="B190" s="44" t="s">
        <v>164</v>
      </c>
      <c r="C190" s="44" t="s">
        <v>1217</v>
      </c>
      <c r="D190" s="49">
        <v>13</v>
      </c>
      <c r="E190" s="49">
        <v>22</v>
      </c>
      <c r="F190" s="50">
        <v>0.9</v>
      </c>
      <c r="G190" s="45" t="s">
        <v>1505</v>
      </c>
    </row>
    <row r="191" spans="1:7" x14ac:dyDescent="0.3">
      <c r="A191" s="44" t="s">
        <v>1506</v>
      </c>
      <c r="B191" s="44" t="s">
        <v>79</v>
      </c>
      <c r="C191" s="44" t="s">
        <v>1224</v>
      </c>
      <c r="D191" s="49">
        <v>4</v>
      </c>
      <c r="E191" s="49" t="s">
        <v>16</v>
      </c>
      <c r="F191" s="50">
        <v>1</v>
      </c>
      <c r="G191" s="45" t="s">
        <v>1507</v>
      </c>
    </row>
    <row r="192" spans="1:7" x14ac:dyDescent="0.3">
      <c r="A192" s="44" t="s">
        <v>1508</v>
      </c>
      <c r="B192" s="44" t="s">
        <v>164</v>
      </c>
      <c r="C192" s="44" t="s">
        <v>1217</v>
      </c>
      <c r="D192" s="49">
        <v>5</v>
      </c>
      <c r="E192" s="49">
        <v>5</v>
      </c>
      <c r="F192" s="50">
        <v>1</v>
      </c>
      <c r="G192" s="45" t="s">
        <v>1509</v>
      </c>
    </row>
    <row r="193" spans="1:7" x14ac:dyDescent="0.3">
      <c r="A193" s="44" t="s">
        <v>1510</v>
      </c>
      <c r="B193" s="44" t="s">
        <v>68</v>
      </c>
      <c r="C193" s="44" t="s">
        <v>1217</v>
      </c>
      <c r="D193" s="49">
        <v>8</v>
      </c>
      <c r="E193" s="49">
        <v>6</v>
      </c>
      <c r="F193" s="50">
        <v>1</v>
      </c>
      <c r="G193" s="45" t="s">
        <v>1511</v>
      </c>
    </row>
    <row r="194" spans="1:7" x14ac:dyDescent="0.3">
      <c r="A194" s="44" t="s">
        <v>1512</v>
      </c>
      <c r="B194" s="44" t="s">
        <v>79</v>
      </c>
      <c r="C194" s="44" t="s">
        <v>1224</v>
      </c>
      <c r="D194" s="49">
        <v>6</v>
      </c>
      <c r="E194" s="49" t="s">
        <v>16</v>
      </c>
      <c r="F194" s="50">
        <v>1</v>
      </c>
      <c r="G194" s="45" t="s">
        <v>2236</v>
      </c>
    </row>
    <row r="195" spans="1:7" x14ac:dyDescent="0.3">
      <c r="A195" s="44" t="s">
        <v>1513</v>
      </c>
      <c r="B195" s="44" t="s">
        <v>66</v>
      </c>
      <c r="C195" s="44" t="s">
        <v>1224</v>
      </c>
      <c r="D195" s="49">
        <v>8</v>
      </c>
      <c r="E195" s="49" t="s">
        <v>16</v>
      </c>
      <c r="F195" s="50">
        <v>1</v>
      </c>
      <c r="G195" s="45" t="s">
        <v>1514</v>
      </c>
    </row>
    <row r="196" spans="1:7" x14ac:dyDescent="0.3">
      <c r="A196" s="44" t="s">
        <v>1515</v>
      </c>
      <c r="B196" s="44" t="s">
        <v>91</v>
      </c>
      <c r="C196" s="44" t="s">
        <v>1220</v>
      </c>
      <c r="D196" s="49">
        <v>10</v>
      </c>
      <c r="E196" s="49">
        <v>8</v>
      </c>
      <c r="F196" s="50">
        <v>1</v>
      </c>
      <c r="G196" s="45" t="s">
        <v>1516</v>
      </c>
    </row>
    <row r="197" spans="1:7" x14ac:dyDescent="0.3">
      <c r="A197" s="44" t="s">
        <v>1517</v>
      </c>
      <c r="B197" s="44" t="s">
        <v>1033</v>
      </c>
      <c r="C197" s="44" t="s">
        <v>1224</v>
      </c>
      <c r="D197" s="49">
        <v>1</v>
      </c>
      <c r="E197" s="49" t="s">
        <v>16</v>
      </c>
      <c r="F197" s="50">
        <v>1</v>
      </c>
      <c r="G197" s="45" t="s">
        <v>1316</v>
      </c>
    </row>
    <row r="198" spans="1:7" x14ac:dyDescent="0.3">
      <c r="A198" s="44" t="s">
        <v>1518</v>
      </c>
      <c r="B198" s="44" t="s">
        <v>79</v>
      </c>
      <c r="C198" s="44" t="s">
        <v>1224</v>
      </c>
      <c r="D198" s="49">
        <v>9</v>
      </c>
      <c r="E198" s="49" t="s">
        <v>16</v>
      </c>
      <c r="F198" s="50">
        <v>1</v>
      </c>
      <c r="G198" s="45" t="s">
        <v>1519</v>
      </c>
    </row>
    <row r="199" spans="1:7" x14ac:dyDescent="0.3">
      <c r="A199" s="44" t="s">
        <v>1520</v>
      </c>
      <c r="B199" s="44" t="s">
        <v>558</v>
      </c>
      <c r="C199" s="44" t="s">
        <v>1220</v>
      </c>
      <c r="D199" s="49">
        <v>20</v>
      </c>
      <c r="E199" s="49">
        <v>20</v>
      </c>
      <c r="F199" s="50">
        <v>1</v>
      </c>
      <c r="G199" s="45" t="s">
        <v>1521</v>
      </c>
    </row>
    <row r="200" spans="1:7" x14ac:dyDescent="0.3">
      <c r="A200" s="44" t="s">
        <v>1522</v>
      </c>
      <c r="B200" s="44" t="s">
        <v>66</v>
      </c>
      <c r="C200" s="44" t="s">
        <v>1224</v>
      </c>
      <c r="D200" s="49">
        <v>10</v>
      </c>
      <c r="E200" s="49" t="s">
        <v>16</v>
      </c>
      <c r="F200" s="50">
        <v>1</v>
      </c>
      <c r="G200" s="45" t="s">
        <v>1523</v>
      </c>
    </row>
    <row r="201" spans="1:7" x14ac:dyDescent="0.3">
      <c r="A201" s="44" t="s">
        <v>1524</v>
      </c>
      <c r="B201" s="44" t="s">
        <v>164</v>
      </c>
      <c r="C201" s="44" t="s">
        <v>1217</v>
      </c>
      <c r="D201" s="49">
        <v>9</v>
      </c>
      <c r="E201" s="49">
        <v>8</v>
      </c>
      <c r="F201" s="50">
        <v>0.9</v>
      </c>
      <c r="G201" s="45" t="s">
        <v>1218</v>
      </c>
    </row>
    <row r="202" spans="1:7" x14ac:dyDescent="0.3">
      <c r="A202" s="44" t="s">
        <v>1525</v>
      </c>
      <c r="B202" s="44" t="s">
        <v>79</v>
      </c>
      <c r="C202" s="44" t="s">
        <v>1217</v>
      </c>
      <c r="D202" s="49">
        <v>6</v>
      </c>
      <c r="E202" s="49">
        <v>10</v>
      </c>
      <c r="F202" s="50">
        <v>0.85</v>
      </c>
      <c r="G202" s="45" t="s">
        <v>1297</v>
      </c>
    </row>
    <row r="203" spans="1:7" x14ac:dyDescent="0.3">
      <c r="A203" s="44" t="s">
        <v>1526</v>
      </c>
      <c r="B203" s="44" t="s">
        <v>251</v>
      </c>
      <c r="C203" s="44" t="s">
        <v>1224</v>
      </c>
      <c r="D203" s="49">
        <v>6</v>
      </c>
      <c r="E203" s="49" t="s">
        <v>16</v>
      </c>
      <c r="F203" s="50">
        <v>1</v>
      </c>
      <c r="G203" s="45" t="s">
        <v>1527</v>
      </c>
    </row>
    <row r="204" spans="1:7" x14ac:dyDescent="0.3">
      <c r="A204" s="44" t="s">
        <v>1528</v>
      </c>
      <c r="B204" s="44" t="s">
        <v>66</v>
      </c>
      <c r="C204" s="44" t="s">
        <v>1220</v>
      </c>
      <c r="D204" s="49">
        <v>18</v>
      </c>
      <c r="E204" s="49">
        <v>12</v>
      </c>
      <c r="F204" s="50">
        <v>1</v>
      </c>
      <c r="G204" s="45" t="s">
        <v>1529</v>
      </c>
    </row>
    <row r="205" spans="1:7" x14ac:dyDescent="0.3">
      <c r="A205" s="44" t="s">
        <v>1530</v>
      </c>
      <c r="B205" s="44" t="s">
        <v>79</v>
      </c>
      <c r="C205" s="44" t="s">
        <v>1217</v>
      </c>
      <c r="D205" s="49">
        <v>6</v>
      </c>
      <c r="E205" s="49">
        <v>4</v>
      </c>
      <c r="F205" s="50">
        <v>1</v>
      </c>
      <c r="G205" s="45" t="s">
        <v>1531</v>
      </c>
    </row>
    <row r="206" spans="1:7" x14ac:dyDescent="0.3">
      <c r="A206" s="44" t="s">
        <v>1532</v>
      </c>
      <c r="B206" s="44" t="s">
        <v>99</v>
      </c>
      <c r="C206" s="44" t="s">
        <v>1224</v>
      </c>
      <c r="D206" s="49">
        <v>1</v>
      </c>
      <c r="E206" s="49" t="s">
        <v>16</v>
      </c>
      <c r="F206" s="50">
        <v>1</v>
      </c>
      <c r="G206" s="45" t="s">
        <v>1533</v>
      </c>
    </row>
    <row r="207" spans="1:7" x14ac:dyDescent="0.3">
      <c r="A207" s="44" t="s">
        <v>1534</v>
      </c>
      <c r="B207" s="44" t="s">
        <v>251</v>
      </c>
      <c r="C207" s="44" t="s">
        <v>1217</v>
      </c>
      <c r="D207" s="49">
        <v>10</v>
      </c>
      <c r="E207" s="49">
        <v>10</v>
      </c>
      <c r="F207" s="50">
        <v>0.9</v>
      </c>
      <c r="G207" s="45" t="s">
        <v>1535</v>
      </c>
    </row>
    <row r="208" spans="1:7" x14ac:dyDescent="0.3">
      <c r="A208" s="44" t="s">
        <v>1536</v>
      </c>
      <c r="B208" s="44" t="s">
        <v>66</v>
      </c>
      <c r="C208" s="44" t="s">
        <v>1224</v>
      </c>
      <c r="D208" s="49">
        <v>2</v>
      </c>
      <c r="E208" s="49" t="s">
        <v>16</v>
      </c>
      <c r="F208" s="50">
        <v>1</v>
      </c>
      <c r="G208" s="45" t="s">
        <v>1537</v>
      </c>
    </row>
    <row r="209" spans="1:7" x14ac:dyDescent="0.3">
      <c r="A209" s="44" t="s">
        <v>1538</v>
      </c>
      <c r="B209" s="44" t="s">
        <v>66</v>
      </c>
      <c r="C209" s="44" t="s">
        <v>1224</v>
      </c>
      <c r="D209" s="49">
        <v>2</v>
      </c>
      <c r="E209" s="49" t="s">
        <v>16</v>
      </c>
      <c r="F209" s="50">
        <v>1</v>
      </c>
      <c r="G209" s="45" t="s">
        <v>1539</v>
      </c>
    </row>
    <row r="210" spans="1:7" x14ac:dyDescent="0.3">
      <c r="A210" s="44" t="s">
        <v>1540</v>
      </c>
      <c r="B210" s="44" t="s">
        <v>79</v>
      </c>
      <c r="C210" s="44" t="s">
        <v>1220</v>
      </c>
      <c r="D210" s="49">
        <v>5</v>
      </c>
      <c r="E210" s="49">
        <v>3</v>
      </c>
      <c r="F210" s="50">
        <v>1</v>
      </c>
      <c r="G210" s="45" t="s">
        <v>2234</v>
      </c>
    </row>
    <row r="211" spans="1:7" x14ac:dyDescent="0.3">
      <c r="A211" s="44" t="s">
        <v>1541</v>
      </c>
      <c r="B211" s="44" t="s">
        <v>79</v>
      </c>
      <c r="C211" s="44" t="s">
        <v>1224</v>
      </c>
      <c r="D211" s="49">
        <v>2</v>
      </c>
      <c r="E211" s="49" t="s">
        <v>16</v>
      </c>
      <c r="F211" s="50">
        <v>1</v>
      </c>
      <c r="G211" s="45" t="s">
        <v>2281</v>
      </c>
    </row>
    <row r="212" spans="1:7" x14ac:dyDescent="0.3">
      <c r="A212" s="44" t="s">
        <v>1542</v>
      </c>
      <c r="B212" s="44" t="s">
        <v>91</v>
      </c>
      <c r="C212" s="44" t="s">
        <v>1224</v>
      </c>
      <c r="D212" s="49">
        <v>1</v>
      </c>
      <c r="E212" s="49" t="s">
        <v>16</v>
      </c>
      <c r="F212" s="50">
        <v>1</v>
      </c>
      <c r="G212" s="45" t="s">
        <v>1543</v>
      </c>
    </row>
    <row r="213" spans="1:7" x14ac:dyDescent="0.3">
      <c r="A213" s="44" t="s">
        <v>1544</v>
      </c>
      <c r="B213" s="44" t="s">
        <v>91</v>
      </c>
      <c r="C213" s="44" t="s">
        <v>1220</v>
      </c>
      <c r="D213" s="49">
        <v>1</v>
      </c>
      <c r="E213" s="49">
        <v>5</v>
      </c>
      <c r="F213" s="50">
        <v>0.95</v>
      </c>
      <c r="G213" s="45" t="s">
        <v>1545</v>
      </c>
    </row>
    <row r="214" spans="1:7" x14ac:dyDescent="0.3">
      <c r="A214" s="44" t="s">
        <v>1546</v>
      </c>
      <c r="B214" s="44" t="s">
        <v>91</v>
      </c>
      <c r="C214" s="44" t="s">
        <v>1217</v>
      </c>
      <c r="D214" s="49">
        <v>10</v>
      </c>
      <c r="E214" s="49">
        <v>8</v>
      </c>
      <c r="F214" s="50">
        <v>1</v>
      </c>
      <c r="G214" s="45" t="s">
        <v>1218</v>
      </c>
    </row>
    <row r="215" spans="1:7" x14ac:dyDescent="0.3">
      <c r="A215" s="44" t="s">
        <v>1547</v>
      </c>
      <c r="B215" s="44" t="s">
        <v>79</v>
      </c>
      <c r="C215" s="44" t="s">
        <v>1224</v>
      </c>
      <c r="D215" s="49">
        <v>6</v>
      </c>
      <c r="E215" s="49" t="s">
        <v>16</v>
      </c>
      <c r="F215" s="50">
        <v>1</v>
      </c>
      <c r="G215" s="45" t="s">
        <v>1548</v>
      </c>
    </row>
    <row r="216" spans="1:7" x14ac:dyDescent="0.3">
      <c r="A216" s="44" t="s">
        <v>1549</v>
      </c>
      <c r="B216" s="44" t="s">
        <v>79</v>
      </c>
      <c r="C216" s="44" t="s">
        <v>1224</v>
      </c>
      <c r="D216" s="49">
        <v>1</v>
      </c>
      <c r="E216" s="49" t="s">
        <v>16</v>
      </c>
      <c r="F216" s="50">
        <v>1</v>
      </c>
      <c r="G216" s="45" t="s">
        <v>1550</v>
      </c>
    </row>
    <row r="217" spans="1:7" x14ac:dyDescent="0.3">
      <c r="A217" s="44" t="s">
        <v>1551</v>
      </c>
      <c r="B217" s="44" t="s">
        <v>79</v>
      </c>
      <c r="C217" s="44" t="s">
        <v>1217</v>
      </c>
      <c r="D217" s="49">
        <v>4</v>
      </c>
      <c r="E217" s="49">
        <v>2</v>
      </c>
      <c r="F217" s="50">
        <v>0.9</v>
      </c>
      <c r="G217" s="45" t="s">
        <v>2229</v>
      </c>
    </row>
    <row r="218" spans="1:7" x14ac:dyDescent="0.3">
      <c r="A218" s="44" t="s">
        <v>1552</v>
      </c>
      <c r="B218" s="44" t="s">
        <v>1033</v>
      </c>
      <c r="C218" s="44" t="s">
        <v>1224</v>
      </c>
      <c r="D218" s="49">
        <v>8</v>
      </c>
      <c r="E218" s="49" t="s">
        <v>16</v>
      </c>
      <c r="F218" s="50">
        <v>1</v>
      </c>
      <c r="G218" s="45" t="s">
        <v>1553</v>
      </c>
    </row>
    <row r="219" spans="1:7" x14ac:dyDescent="0.3">
      <c r="A219" s="44" t="s">
        <v>1554</v>
      </c>
      <c r="B219" s="44" t="s">
        <v>79</v>
      </c>
      <c r="C219" s="44" t="s">
        <v>1217</v>
      </c>
      <c r="D219" s="49">
        <v>8</v>
      </c>
      <c r="E219" s="49">
        <v>8</v>
      </c>
      <c r="F219" s="50">
        <v>1</v>
      </c>
      <c r="G219" s="1" t="s">
        <v>1245</v>
      </c>
    </row>
    <row r="220" spans="1:7" x14ac:dyDescent="0.3">
      <c r="A220" s="44" t="s">
        <v>1555</v>
      </c>
      <c r="B220" s="44" t="s">
        <v>108</v>
      </c>
      <c r="C220" s="44" t="s">
        <v>1224</v>
      </c>
      <c r="D220" s="49">
        <v>4</v>
      </c>
      <c r="E220" s="49" t="s">
        <v>16</v>
      </c>
      <c r="F220" s="50">
        <v>1</v>
      </c>
      <c r="G220" s="45" t="s">
        <v>2316</v>
      </c>
    </row>
    <row r="221" spans="1:7" x14ac:dyDescent="0.3">
      <c r="A221" s="44" t="s">
        <v>2150</v>
      </c>
      <c r="B221" s="44" t="s">
        <v>79</v>
      </c>
      <c r="C221" s="44" t="s">
        <v>1224</v>
      </c>
      <c r="D221" s="49">
        <v>2</v>
      </c>
      <c r="E221" s="49" t="s">
        <v>16</v>
      </c>
      <c r="F221" s="50">
        <v>1</v>
      </c>
      <c r="G221" s="45" t="s">
        <v>1236</v>
      </c>
    </row>
    <row r="222" spans="1:7" x14ac:dyDescent="0.3">
      <c r="A222" s="44" t="s">
        <v>1557</v>
      </c>
      <c r="B222" s="44" t="s">
        <v>79</v>
      </c>
      <c r="C222" s="44" t="s">
        <v>1224</v>
      </c>
      <c r="D222" s="49">
        <v>1</v>
      </c>
      <c r="E222" s="49" t="s">
        <v>16</v>
      </c>
      <c r="F222" s="50">
        <v>1</v>
      </c>
      <c r="G222" s="45" t="s">
        <v>1258</v>
      </c>
    </row>
    <row r="223" spans="1:7" x14ac:dyDescent="0.3">
      <c r="A223" s="44" t="s">
        <v>1558</v>
      </c>
      <c r="B223" s="44" t="s">
        <v>79</v>
      </c>
      <c r="C223" s="44" t="s">
        <v>1224</v>
      </c>
      <c r="D223" s="49">
        <v>1</v>
      </c>
      <c r="E223" s="49" t="s">
        <v>16</v>
      </c>
      <c r="F223" s="50">
        <v>1</v>
      </c>
      <c r="G223" s="45" t="s">
        <v>1316</v>
      </c>
    </row>
    <row r="224" spans="1:7" x14ac:dyDescent="0.3">
      <c r="A224" s="44" t="s">
        <v>1559</v>
      </c>
      <c r="B224" s="44" t="s">
        <v>558</v>
      </c>
      <c r="C224" s="44" t="s">
        <v>1224</v>
      </c>
      <c r="D224" s="49">
        <v>15</v>
      </c>
      <c r="E224" s="49" t="s">
        <v>16</v>
      </c>
      <c r="F224" s="50">
        <v>1</v>
      </c>
      <c r="G224" s="45" t="s">
        <v>1560</v>
      </c>
    </row>
    <row r="225" spans="1:7" x14ac:dyDescent="0.3">
      <c r="A225" s="44" t="s">
        <v>1561</v>
      </c>
      <c r="B225" s="44" t="s">
        <v>79</v>
      </c>
      <c r="C225" s="44" t="s">
        <v>1217</v>
      </c>
      <c r="D225" s="49">
        <v>3</v>
      </c>
      <c r="E225" s="49">
        <v>2</v>
      </c>
      <c r="F225" s="50">
        <v>0.85</v>
      </c>
      <c r="G225" s="45" t="s">
        <v>2229</v>
      </c>
    </row>
    <row r="226" spans="1:7" x14ac:dyDescent="0.3">
      <c r="A226" s="44" t="s">
        <v>1562</v>
      </c>
      <c r="B226" s="44" t="s">
        <v>136</v>
      </c>
      <c r="C226" s="44" t="s">
        <v>1224</v>
      </c>
      <c r="D226" s="49">
        <v>6</v>
      </c>
      <c r="E226" s="49" t="s">
        <v>16</v>
      </c>
      <c r="F226" s="50">
        <v>1</v>
      </c>
      <c r="G226" s="45" t="s">
        <v>1563</v>
      </c>
    </row>
    <row r="227" spans="1:7" x14ac:dyDescent="0.3">
      <c r="A227" s="44" t="s">
        <v>1564</v>
      </c>
      <c r="B227" s="44" t="s">
        <v>97</v>
      </c>
      <c r="C227" s="44" t="s">
        <v>1224</v>
      </c>
      <c r="D227" s="49">
        <v>3</v>
      </c>
      <c r="E227" s="49" t="s">
        <v>16</v>
      </c>
      <c r="F227" s="50">
        <v>1</v>
      </c>
      <c r="G227" s="45" t="s">
        <v>1565</v>
      </c>
    </row>
    <row r="228" spans="1:7" x14ac:dyDescent="0.3">
      <c r="A228" s="44" t="s">
        <v>1566</v>
      </c>
      <c r="B228" s="44" t="s">
        <v>82</v>
      </c>
      <c r="C228" s="44" t="s">
        <v>1224</v>
      </c>
      <c r="D228" s="49">
        <v>6</v>
      </c>
      <c r="E228" s="49" t="s">
        <v>16</v>
      </c>
      <c r="F228" s="50">
        <v>1</v>
      </c>
      <c r="G228" s="45" t="s">
        <v>1567</v>
      </c>
    </row>
    <row r="229" spans="1:7" x14ac:dyDescent="0.3">
      <c r="A229" s="44" t="s">
        <v>1568</v>
      </c>
      <c r="B229" s="44" t="s">
        <v>164</v>
      </c>
      <c r="C229" s="44" t="s">
        <v>1217</v>
      </c>
      <c r="D229" s="49">
        <v>5</v>
      </c>
      <c r="E229" s="49">
        <v>6</v>
      </c>
      <c r="F229" s="50">
        <v>0.95</v>
      </c>
      <c r="G229" s="45" t="s">
        <v>2282</v>
      </c>
    </row>
    <row r="230" spans="1:7" ht="27.6" x14ac:dyDescent="0.3">
      <c r="A230" s="44" t="s">
        <v>1569</v>
      </c>
      <c r="B230" s="44" t="s">
        <v>99</v>
      </c>
      <c r="C230" s="44" t="s">
        <v>1220</v>
      </c>
      <c r="D230" s="49">
        <v>22</v>
      </c>
      <c r="E230" s="49">
        <v>22</v>
      </c>
      <c r="F230" s="50">
        <v>1</v>
      </c>
      <c r="G230" s="44" t="s">
        <v>1245</v>
      </c>
    </row>
    <row r="231" spans="1:7" x14ac:dyDescent="0.3">
      <c r="A231" s="44" t="s">
        <v>1570</v>
      </c>
      <c r="B231" s="44" t="s">
        <v>82</v>
      </c>
      <c r="C231" s="44" t="s">
        <v>1220</v>
      </c>
      <c r="D231" s="49">
        <v>15</v>
      </c>
      <c r="E231" s="49">
        <v>14</v>
      </c>
      <c r="F231" s="50">
        <v>0.95</v>
      </c>
      <c r="G231" s="45" t="s">
        <v>1571</v>
      </c>
    </row>
    <row r="232" spans="1:7" x14ac:dyDescent="0.3">
      <c r="A232" s="44" t="s">
        <v>1572</v>
      </c>
      <c r="B232" s="44" t="s">
        <v>79</v>
      </c>
      <c r="C232" s="44" t="s">
        <v>1224</v>
      </c>
      <c r="D232" s="49">
        <v>1</v>
      </c>
      <c r="E232" s="49" t="s">
        <v>16</v>
      </c>
      <c r="F232" s="50">
        <v>1</v>
      </c>
      <c r="G232" s="45" t="s">
        <v>1573</v>
      </c>
    </row>
    <row r="233" spans="1:7" x14ac:dyDescent="0.3">
      <c r="A233" s="44" t="s">
        <v>1574</v>
      </c>
      <c r="B233" s="44" t="s">
        <v>82</v>
      </c>
      <c r="C233" s="44" t="s">
        <v>1220</v>
      </c>
      <c r="D233" s="49">
        <v>8</v>
      </c>
      <c r="E233" s="49">
        <v>8</v>
      </c>
      <c r="F233" s="50">
        <v>1</v>
      </c>
      <c r="G233" s="45" t="s">
        <v>1575</v>
      </c>
    </row>
    <row r="234" spans="1:7" x14ac:dyDescent="0.3">
      <c r="A234" s="44" t="s">
        <v>1576</v>
      </c>
      <c r="B234" s="44" t="s">
        <v>558</v>
      </c>
      <c r="C234" s="44" t="s">
        <v>1224</v>
      </c>
      <c r="D234" s="49">
        <v>6</v>
      </c>
      <c r="E234" s="49" t="s">
        <v>16</v>
      </c>
      <c r="F234" s="50">
        <v>1</v>
      </c>
      <c r="G234" s="45" t="s">
        <v>1577</v>
      </c>
    </row>
    <row r="235" spans="1:7" x14ac:dyDescent="0.3">
      <c r="A235" s="44" t="s">
        <v>1578</v>
      </c>
      <c r="B235" s="44" t="s">
        <v>136</v>
      </c>
      <c r="C235" s="44" t="s">
        <v>1224</v>
      </c>
      <c r="D235" s="49">
        <v>6</v>
      </c>
      <c r="E235" s="49" t="s">
        <v>16</v>
      </c>
      <c r="F235" s="50">
        <v>1</v>
      </c>
      <c r="G235" s="45" t="s">
        <v>1579</v>
      </c>
    </row>
    <row r="236" spans="1:7" x14ac:dyDescent="0.3">
      <c r="A236" s="44" t="s">
        <v>1580</v>
      </c>
      <c r="B236" s="44" t="s">
        <v>108</v>
      </c>
      <c r="C236" s="44" t="s">
        <v>1224</v>
      </c>
      <c r="D236" s="49">
        <v>2</v>
      </c>
      <c r="E236" s="49" t="s">
        <v>16</v>
      </c>
      <c r="F236" s="50">
        <v>1</v>
      </c>
      <c r="G236" s="45" t="s">
        <v>2283</v>
      </c>
    </row>
    <row r="237" spans="1:7" x14ac:dyDescent="0.3">
      <c r="A237" s="44" t="s">
        <v>1581</v>
      </c>
      <c r="B237" s="44" t="s">
        <v>79</v>
      </c>
      <c r="C237" s="44" t="s">
        <v>1220</v>
      </c>
      <c r="D237" s="49">
        <v>5</v>
      </c>
      <c r="E237" s="49">
        <v>6</v>
      </c>
      <c r="F237" s="50">
        <v>1</v>
      </c>
      <c r="G237" s="45" t="s">
        <v>1582</v>
      </c>
    </row>
    <row r="238" spans="1:7" x14ac:dyDescent="0.3">
      <c r="A238" s="44" t="s">
        <v>1583</v>
      </c>
      <c r="B238" s="44" t="s">
        <v>79</v>
      </c>
      <c r="C238" s="44" t="s">
        <v>1217</v>
      </c>
      <c r="D238" s="49">
        <v>6</v>
      </c>
      <c r="E238" s="49" t="s">
        <v>16</v>
      </c>
      <c r="F238" s="50">
        <v>1</v>
      </c>
      <c r="G238" s="45" t="s">
        <v>1584</v>
      </c>
    </row>
    <row r="239" spans="1:7" x14ac:dyDescent="0.3">
      <c r="A239" s="44" t="s">
        <v>1585</v>
      </c>
      <c r="B239" s="44" t="s">
        <v>251</v>
      </c>
      <c r="C239" s="44" t="s">
        <v>1217</v>
      </c>
      <c r="D239" s="49">
        <v>4</v>
      </c>
      <c r="E239" s="49">
        <v>4</v>
      </c>
      <c r="F239" s="50">
        <v>1</v>
      </c>
      <c r="G239" s="45" t="s">
        <v>2275</v>
      </c>
    </row>
    <row r="240" spans="1:7" x14ac:dyDescent="0.3">
      <c r="A240" s="44" t="s">
        <v>1586</v>
      </c>
      <c r="B240" s="44" t="s">
        <v>251</v>
      </c>
      <c r="C240" s="44" t="s">
        <v>1217</v>
      </c>
      <c r="D240" s="49">
        <v>12</v>
      </c>
      <c r="E240" s="49">
        <v>10</v>
      </c>
      <c r="F240" s="50">
        <v>1</v>
      </c>
      <c r="G240" s="45" t="s">
        <v>1587</v>
      </c>
    </row>
    <row r="241" spans="1:7" x14ac:dyDescent="0.3">
      <c r="A241" s="44" t="s">
        <v>1588</v>
      </c>
      <c r="B241" s="44" t="s">
        <v>251</v>
      </c>
      <c r="C241" s="44" t="s">
        <v>1220</v>
      </c>
      <c r="D241" s="49">
        <v>14</v>
      </c>
      <c r="E241" s="49">
        <v>10</v>
      </c>
      <c r="F241" s="50">
        <v>1</v>
      </c>
      <c r="G241" s="45" t="s">
        <v>1424</v>
      </c>
    </row>
    <row r="242" spans="1:7" x14ac:dyDescent="0.3">
      <c r="A242" s="44" t="s">
        <v>1589</v>
      </c>
      <c r="B242" s="44" t="s">
        <v>68</v>
      </c>
      <c r="C242" s="44" t="s">
        <v>1217</v>
      </c>
      <c r="D242" s="49">
        <v>1</v>
      </c>
      <c r="E242" s="49" t="s">
        <v>16</v>
      </c>
      <c r="F242" s="50">
        <v>1</v>
      </c>
      <c r="G242" s="45" t="s">
        <v>1316</v>
      </c>
    </row>
    <row r="243" spans="1:7" x14ac:dyDescent="0.3">
      <c r="A243" s="44" t="s">
        <v>1590</v>
      </c>
      <c r="B243" s="44" t="s">
        <v>277</v>
      </c>
      <c r="C243" s="44" t="s">
        <v>1224</v>
      </c>
      <c r="D243" s="49">
        <v>4</v>
      </c>
      <c r="E243" s="49" t="s">
        <v>16</v>
      </c>
      <c r="F243" s="50">
        <v>1</v>
      </c>
      <c r="G243" s="45" t="s">
        <v>1591</v>
      </c>
    </row>
    <row r="244" spans="1:7" x14ac:dyDescent="0.3">
      <c r="A244" s="44" t="s">
        <v>1592</v>
      </c>
      <c r="B244" s="44" t="s">
        <v>97</v>
      </c>
      <c r="C244" s="44" t="s">
        <v>1224</v>
      </c>
      <c r="D244" s="49">
        <v>8</v>
      </c>
      <c r="E244" s="49" t="s">
        <v>16</v>
      </c>
      <c r="F244" s="50">
        <v>1</v>
      </c>
      <c r="G244" s="45" t="s">
        <v>1593</v>
      </c>
    </row>
    <row r="245" spans="1:7" x14ac:dyDescent="0.3">
      <c r="A245" s="44" t="s">
        <v>1594</v>
      </c>
      <c r="B245" s="44" t="s">
        <v>136</v>
      </c>
      <c r="C245" s="44" t="s">
        <v>1224</v>
      </c>
      <c r="D245" s="49">
        <v>2</v>
      </c>
      <c r="E245" s="49" t="s">
        <v>16</v>
      </c>
      <c r="F245" s="50">
        <v>1</v>
      </c>
      <c r="G245" s="45" t="s">
        <v>1260</v>
      </c>
    </row>
    <row r="246" spans="1:7" x14ac:dyDescent="0.3">
      <c r="A246" s="44" t="s">
        <v>1595</v>
      </c>
      <c r="B246" s="44" t="s">
        <v>136</v>
      </c>
      <c r="C246" s="44" t="s">
        <v>1224</v>
      </c>
      <c r="D246" s="49">
        <v>8</v>
      </c>
      <c r="E246" s="49" t="s">
        <v>16</v>
      </c>
      <c r="F246" s="50">
        <v>1</v>
      </c>
      <c r="G246" s="45" t="s">
        <v>1281</v>
      </c>
    </row>
    <row r="247" spans="1:7" x14ac:dyDescent="0.3">
      <c r="A247" s="44" t="s">
        <v>1596</v>
      </c>
      <c r="B247" s="44" t="s">
        <v>136</v>
      </c>
      <c r="C247" s="44" t="s">
        <v>1224</v>
      </c>
      <c r="D247" s="49">
        <v>3</v>
      </c>
      <c r="E247" s="49" t="s">
        <v>16</v>
      </c>
      <c r="F247" s="50">
        <v>0.75</v>
      </c>
      <c r="G247" s="45" t="s">
        <v>1597</v>
      </c>
    </row>
    <row r="248" spans="1:7" x14ac:dyDescent="0.3">
      <c r="A248" s="44" t="s">
        <v>1598</v>
      </c>
      <c r="B248" s="44" t="s">
        <v>82</v>
      </c>
      <c r="C248" s="44" t="s">
        <v>1224</v>
      </c>
      <c r="D248" s="49">
        <v>8</v>
      </c>
      <c r="E248" s="49" t="s">
        <v>16</v>
      </c>
      <c r="F248" s="50">
        <v>1</v>
      </c>
      <c r="G248" s="45" t="s">
        <v>1599</v>
      </c>
    </row>
    <row r="249" spans="1:7" x14ac:dyDescent="0.3">
      <c r="A249" s="44" t="s">
        <v>1600</v>
      </c>
      <c r="B249" s="44" t="s">
        <v>115</v>
      </c>
      <c r="C249" s="44" t="s">
        <v>1217</v>
      </c>
      <c r="D249" s="49">
        <v>11</v>
      </c>
      <c r="E249" s="49">
        <v>10</v>
      </c>
      <c r="F249" s="50">
        <v>0.9</v>
      </c>
      <c r="G249" s="45" t="s">
        <v>1601</v>
      </c>
    </row>
    <row r="250" spans="1:7" x14ac:dyDescent="0.3">
      <c r="A250" s="44" t="s">
        <v>1602</v>
      </c>
      <c r="B250" s="44" t="s">
        <v>66</v>
      </c>
      <c r="C250" s="44" t="s">
        <v>1217</v>
      </c>
      <c r="D250" s="49">
        <v>6</v>
      </c>
      <c r="E250" s="49">
        <v>6</v>
      </c>
      <c r="F250" s="50">
        <v>1</v>
      </c>
      <c r="G250" s="45" t="s">
        <v>1218</v>
      </c>
    </row>
    <row r="251" spans="1:7" x14ac:dyDescent="0.3">
      <c r="A251" s="44" t="s">
        <v>1603</v>
      </c>
      <c r="B251" s="44" t="s">
        <v>251</v>
      </c>
      <c r="C251" s="44" t="s">
        <v>1224</v>
      </c>
      <c r="D251" s="49">
        <v>1</v>
      </c>
      <c r="E251" s="49" t="s">
        <v>16</v>
      </c>
      <c r="F251" s="50">
        <v>1</v>
      </c>
      <c r="G251" s="45" t="s">
        <v>1316</v>
      </c>
    </row>
    <row r="252" spans="1:7" x14ac:dyDescent="0.3">
      <c r="A252" s="44" t="s">
        <v>1604</v>
      </c>
      <c r="B252" s="44" t="s">
        <v>70</v>
      </c>
      <c r="C252" s="44" t="s">
        <v>1224</v>
      </c>
      <c r="D252" s="49">
        <v>1</v>
      </c>
      <c r="E252" s="49" t="s">
        <v>16</v>
      </c>
      <c r="F252" s="50">
        <v>0.95</v>
      </c>
      <c r="G252" s="45" t="s">
        <v>1260</v>
      </c>
    </row>
    <row r="253" spans="1:7" x14ac:dyDescent="0.3">
      <c r="A253" s="44" t="s">
        <v>1605</v>
      </c>
      <c r="B253" s="44" t="s">
        <v>79</v>
      </c>
      <c r="C253" s="44" t="s">
        <v>1217</v>
      </c>
      <c r="D253" s="49">
        <v>8</v>
      </c>
      <c r="E253" s="49">
        <v>7</v>
      </c>
      <c r="F253" s="50">
        <v>1</v>
      </c>
      <c r="G253" s="45" t="s">
        <v>1606</v>
      </c>
    </row>
    <row r="254" spans="1:7" x14ac:dyDescent="0.3">
      <c r="A254" s="44" t="s">
        <v>1607</v>
      </c>
      <c r="B254" s="44" t="s">
        <v>79</v>
      </c>
      <c r="C254" s="44" t="s">
        <v>1224</v>
      </c>
      <c r="D254" s="49">
        <v>1</v>
      </c>
      <c r="E254" s="49" t="s">
        <v>16</v>
      </c>
      <c r="F254" s="50">
        <v>1</v>
      </c>
      <c r="G254" s="45" t="s">
        <v>1316</v>
      </c>
    </row>
    <row r="255" spans="1:7" x14ac:dyDescent="0.3">
      <c r="A255" s="44" t="s">
        <v>1608</v>
      </c>
      <c r="B255" s="44" t="s">
        <v>82</v>
      </c>
      <c r="C255" s="44" t="s">
        <v>1220</v>
      </c>
      <c r="D255" s="49">
        <v>2</v>
      </c>
      <c r="E255" s="49">
        <v>2</v>
      </c>
      <c r="F255" s="50">
        <v>1</v>
      </c>
      <c r="G255" s="45" t="s">
        <v>2261</v>
      </c>
    </row>
    <row r="256" spans="1:7" x14ac:dyDescent="0.3">
      <c r="A256" s="44" t="s">
        <v>1609</v>
      </c>
      <c r="B256" s="44" t="s">
        <v>79</v>
      </c>
      <c r="C256" s="44" t="s">
        <v>1217</v>
      </c>
      <c r="D256" s="49">
        <v>21</v>
      </c>
      <c r="E256" s="49">
        <v>42</v>
      </c>
      <c r="F256" s="50">
        <v>1</v>
      </c>
      <c r="G256" s="45" t="s">
        <v>1309</v>
      </c>
    </row>
    <row r="257" spans="1:7" x14ac:dyDescent="0.3">
      <c r="A257" s="44" t="s">
        <v>1610</v>
      </c>
      <c r="B257" s="44" t="s">
        <v>1033</v>
      </c>
      <c r="C257" s="44" t="s">
        <v>1220</v>
      </c>
      <c r="D257" s="49">
        <v>13</v>
      </c>
      <c r="E257" s="49">
        <v>12</v>
      </c>
      <c r="F257" s="50">
        <v>0.95</v>
      </c>
      <c r="G257" s="45" t="s">
        <v>1468</v>
      </c>
    </row>
    <row r="258" spans="1:7" x14ac:dyDescent="0.3">
      <c r="A258" s="44" t="s">
        <v>1611</v>
      </c>
      <c r="B258" s="44" t="s">
        <v>558</v>
      </c>
      <c r="C258" s="44" t="s">
        <v>1217</v>
      </c>
      <c r="D258" s="49">
        <v>8</v>
      </c>
      <c r="E258" s="49" t="s">
        <v>16</v>
      </c>
      <c r="F258" s="50">
        <v>1</v>
      </c>
      <c r="G258" s="45" t="s">
        <v>1612</v>
      </c>
    </row>
    <row r="259" spans="1:7" x14ac:dyDescent="0.3">
      <c r="A259" s="44" t="s">
        <v>1613</v>
      </c>
      <c r="B259" s="44" t="s">
        <v>164</v>
      </c>
      <c r="C259" s="44" t="s">
        <v>1217</v>
      </c>
      <c r="D259" s="49">
        <v>3</v>
      </c>
      <c r="E259" s="49">
        <v>2</v>
      </c>
      <c r="F259" s="50">
        <v>0.9</v>
      </c>
      <c r="G259" s="45" t="s">
        <v>2261</v>
      </c>
    </row>
    <row r="260" spans="1:7" x14ac:dyDescent="0.3">
      <c r="A260" s="44" t="s">
        <v>1614</v>
      </c>
      <c r="B260" s="44" t="s">
        <v>251</v>
      </c>
      <c r="C260" s="44" t="s">
        <v>1220</v>
      </c>
      <c r="D260" s="49">
        <v>14</v>
      </c>
      <c r="E260" s="49">
        <v>16</v>
      </c>
      <c r="F260" s="50">
        <v>0.7</v>
      </c>
      <c r="G260" s="45" t="s">
        <v>2262</v>
      </c>
    </row>
    <row r="261" spans="1:7" x14ac:dyDescent="0.3">
      <c r="A261" s="44" t="s">
        <v>1615</v>
      </c>
      <c r="B261" s="44" t="s">
        <v>108</v>
      </c>
      <c r="C261" s="44" t="s">
        <v>1220</v>
      </c>
      <c r="D261" s="49">
        <v>13</v>
      </c>
      <c r="E261" s="49">
        <v>12</v>
      </c>
      <c r="F261" s="50">
        <v>1</v>
      </c>
      <c r="G261" s="45" t="s">
        <v>2284</v>
      </c>
    </row>
    <row r="262" spans="1:7" x14ac:dyDescent="0.3">
      <c r="A262" s="44" t="s">
        <v>1616</v>
      </c>
      <c r="B262" s="44" t="s">
        <v>99</v>
      </c>
      <c r="C262" s="44" t="s">
        <v>1220</v>
      </c>
      <c r="D262" s="49">
        <v>22</v>
      </c>
      <c r="E262" s="49">
        <v>22</v>
      </c>
      <c r="F262" s="50">
        <v>1</v>
      </c>
      <c r="G262" s="45" t="s">
        <v>1617</v>
      </c>
    </row>
    <row r="263" spans="1:7" x14ac:dyDescent="0.3">
      <c r="A263" s="44" t="s">
        <v>1618</v>
      </c>
      <c r="B263" s="44" t="s">
        <v>79</v>
      </c>
      <c r="C263" s="44" t="s">
        <v>1220</v>
      </c>
      <c r="D263" s="49">
        <v>5</v>
      </c>
      <c r="E263" s="49" t="s">
        <v>16</v>
      </c>
      <c r="F263" s="50">
        <v>0.9</v>
      </c>
      <c r="G263" s="45" t="s">
        <v>1619</v>
      </c>
    </row>
    <row r="264" spans="1:7" x14ac:dyDescent="0.3">
      <c r="A264" s="44" t="s">
        <v>1620</v>
      </c>
      <c r="B264" s="44" t="s">
        <v>79</v>
      </c>
      <c r="C264" s="44" t="s">
        <v>1220</v>
      </c>
      <c r="D264" s="49">
        <v>16</v>
      </c>
      <c r="E264" s="49">
        <v>16</v>
      </c>
      <c r="F264" s="50">
        <v>1</v>
      </c>
      <c r="G264" s="45" t="s">
        <v>1621</v>
      </c>
    </row>
    <row r="265" spans="1:7" x14ac:dyDescent="0.3">
      <c r="A265" s="44" t="s">
        <v>1622</v>
      </c>
      <c r="B265" s="44" t="s">
        <v>66</v>
      </c>
      <c r="C265" s="44" t="s">
        <v>1220</v>
      </c>
      <c r="D265" s="49">
        <v>9</v>
      </c>
      <c r="E265" s="49">
        <v>8</v>
      </c>
      <c r="F265" s="50">
        <v>1</v>
      </c>
      <c r="G265" s="45" t="s">
        <v>1623</v>
      </c>
    </row>
    <row r="266" spans="1:7" x14ac:dyDescent="0.3">
      <c r="A266" s="44" t="s">
        <v>1624</v>
      </c>
      <c r="B266" s="44" t="s">
        <v>79</v>
      </c>
      <c r="C266" s="44" t="s">
        <v>1217</v>
      </c>
      <c r="D266" s="49">
        <v>13</v>
      </c>
      <c r="E266" s="49">
        <v>16</v>
      </c>
      <c r="F266" s="50">
        <v>1</v>
      </c>
      <c r="G266" s="45" t="s">
        <v>1625</v>
      </c>
    </row>
    <row r="267" spans="1:7" x14ac:dyDescent="0.3">
      <c r="A267" s="44" t="s">
        <v>1626</v>
      </c>
      <c r="B267" s="44" t="s">
        <v>79</v>
      </c>
      <c r="C267" s="44" t="s">
        <v>1217</v>
      </c>
      <c r="D267" s="49">
        <v>12</v>
      </c>
      <c r="E267" s="49">
        <v>7</v>
      </c>
      <c r="F267" s="50">
        <v>1</v>
      </c>
      <c r="G267" s="45" t="s">
        <v>1627</v>
      </c>
    </row>
    <row r="268" spans="1:7" x14ac:dyDescent="0.3">
      <c r="A268" s="44" t="s">
        <v>1628</v>
      </c>
      <c r="B268" s="44" t="s">
        <v>91</v>
      </c>
      <c r="C268" s="44" t="s">
        <v>1217</v>
      </c>
      <c r="D268" s="49">
        <v>8</v>
      </c>
      <c r="E268" s="49">
        <v>7</v>
      </c>
      <c r="F268" s="50">
        <v>1</v>
      </c>
      <c r="G268" s="45" t="s">
        <v>1516</v>
      </c>
    </row>
    <row r="269" spans="1:7" x14ac:dyDescent="0.3">
      <c r="A269" s="44" t="s">
        <v>1629</v>
      </c>
      <c r="B269" s="44" t="s">
        <v>79</v>
      </c>
      <c r="C269" s="44" t="s">
        <v>1224</v>
      </c>
      <c r="D269" s="49">
        <v>6</v>
      </c>
      <c r="E269" s="49" t="s">
        <v>16</v>
      </c>
      <c r="F269" s="50">
        <v>1</v>
      </c>
      <c r="G269" s="45" t="s">
        <v>1630</v>
      </c>
    </row>
    <row r="270" spans="1:7" x14ac:dyDescent="0.3">
      <c r="A270" s="44" t="s">
        <v>1631</v>
      </c>
      <c r="B270" s="44" t="s">
        <v>127</v>
      </c>
      <c r="C270" s="44" t="s">
        <v>1220</v>
      </c>
      <c r="D270" s="49">
        <v>12</v>
      </c>
      <c r="E270" s="49">
        <v>7</v>
      </c>
      <c r="F270" s="50">
        <v>1</v>
      </c>
      <c r="G270" s="45" t="s">
        <v>2237</v>
      </c>
    </row>
    <row r="271" spans="1:7" x14ac:dyDescent="0.3">
      <c r="A271" s="44" t="s">
        <v>1632</v>
      </c>
      <c r="B271" s="44" t="s">
        <v>66</v>
      </c>
      <c r="C271" s="44" t="s">
        <v>1220</v>
      </c>
      <c r="D271" s="49">
        <v>12</v>
      </c>
      <c r="E271" s="49">
        <v>8</v>
      </c>
      <c r="F271" s="50">
        <v>1</v>
      </c>
      <c r="G271" s="45" t="s">
        <v>1633</v>
      </c>
    </row>
    <row r="272" spans="1:7" ht="27.6" x14ac:dyDescent="0.3">
      <c r="A272" s="44" t="s">
        <v>1634</v>
      </c>
      <c r="B272" s="44" t="s">
        <v>127</v>
      </c>
      <c r="C272" s="44" t="s">
        <v>1220</v>
      </c>
      <c r="D272" s="49">
        <v>12</v>
      </c>
      <c r="E272" s="49">
        <v>12</v>
      </c>
      <c r="F272" s="50">
        <v>1</v>
      </c>
      <c r="G272" s="44" t="s">
        <v>1245</v>
      </c>
    </row>
    <row r="273" spans="1:7" x14ac:dyDescent="0.3">
      <c r="A273" s="44" t="s">
        <v>1635</v>
      </c>
      <c r="B273" s="44" t="s">
        <v>66</v>
      </c>
      <c r="C273" s="44" t="s">
        <v>1220</v>
      </c>
      <c r="D273" s="49">
        <v>7</v>
      </c>
      <c r="E273" s="49">
        <v>7</v>
      </c>
      <c r="F273" s="50">
        <v>1</v>
      </c>
      <c r="G273" s="45" t="s">
        <v>1457</v>
      </c>
    </row>
    <row r="274" spans="1:7" x14ac:dyDescent="0.3">
      <c r="A274" s="44" t="s">
        <v>1636</v>
      </c>
      <c r="B274" s="44" t="s">
        <v>70</v>
      </c>
      <c r="C274" s="44" t="s">
        <v>1220</v>
      </c>
      <c r="D274" s="49">
        <v>9</v>
      </c>
      <c r="E274" s="49">
        <v>8</v>
      </c>
      <c r="F274" s="50">
        <v>1</v>
      </c>
      <c r="G274" s="45" t="s">
        <v>1457</v>
      </c>
    </row>
    <row r="275" spans="1:7" x14ac:dyDescent="0.3">
      <c r="A275" s="44" t="s">
        <v>1637</v>
      </c>
      <c r="B275" s="44" t="s">
        <v>117</v>
      </c>
      <c r="C275" s="44" t="s">
        <v>1220</v>
      </c>
      <c r="D275" s="49">
        <v>13</v>
      </c>
      <c r="E275" s="49">
        <v>12</v>
      </c>
      <c r="F275" s="50">
        <v>0.95</v>
      </c>
      <c r="G275" s="45" t="s">
        <v>1468</v>
      </c>
    </row>
    <row r="276" spans="1:7" x14ac:dyDescent="0.3">
      <c r="A276" s="44" t="s">
        <v>1638</v>
      </c>
      <c r="B276" s="44" t="s">
        <v>70</v>
      </c>
      <c r="C276" s="44" t="s">
        <v>1217</v>
      </c>
      <c r="D276" s="49">
        <v>7</v>
      </c>
      <c r="E276" s="49">
        <v>5</v>
      </c>
      <c r="F276" s="50">
        <v>1</v>
      </c>
      <c r="G276" s="45" t="s">
        <v>2169</v>
      </c>
    </row>
    <row r="277" spans="1:7" x14ac:dyDescent="0.3">
      <c r="A277" s="44" t="s">
        <v>1639</v>
      </c>
      <c r="B277" s="44" t="s">
        <v>97</v>
      </c>
      <c r="C277" s="44" t="s">
        <v>1217</v>
      </c>
      <c r="D277" s="49">
        <v>3</v>
      </c>
      <c r="E277" s="49">
        <v>3</v>
      </c>
      <c r="F277" s="50">
        <v>1</v>
      </c>
      <c r="G277" s="45" t="s">
        <v>1345</v>
      </c>
    </row>
    <row r="278" spans="1:7" x14ac:dyDescent="0.3">
      <c r="A278" s="44" t="s">
        <v>1640</v>
      </c>
      <c r="B278" s="44" t="s">
        <v>277</v>
      </c>
      <c r="C278" s="44" t="s">
        <v>1224</v>
      </c>
      <c r="D278" s="49">
        <v>2</v>
      </c>
      <c r="E278" s="49" t="s">
        <v>16</v>
      </c>
      <c r="F278" s="50">
        <v>1</v>
      </c>
      <c r="G278" s="45" t="s">
        <v>2285</v>
      </c>
    </row>
    <row r="279" spans="1:7" x14ac:dyDescent="0.3">
      <c r="A279" s="44" t="s">
        <v>1641</v>
      </c>
      <c r="B279" s="44" t="s">
        <v>79</v>
      </c>
      <c r="C279" s="44" t="s">
        <v>1217</v>
      </c>
      <c r="D279" s="49">
        <v>8</v>
      </c>
      <c r="E279" s="49">
        <v>4</v>
      </c>
      <c r="F279" s="50">
        <v>1</v>
      </c>
      <c r="G279" s="45" t="s">
        <v>1642</v>
      </c>
    </row>
    <row r="280" spans="1:7" x14ac:dyDescent="0.3">
      <c r="A280" s="44" t="s">
        <v>1643</v>
      </c>
      <c r="B280" s="44" t="s">
        <v>79</v>
      </c>
      <c r="C280" s="44" t="s">
        <v>1217</v>
      </c>
      <c r="D280" s="49">
        <v>2</v>
      </c>
      <c r="E280" s="49">
        <v>4</v>
      </c>
      <c r="F280" s="50">
        <v>1</v>
      </c>
      <c r="G280" s="45" t="s">
        <v>1644</v>
      </c>
    </row>
    <row r="281" spans="1:7" x14ac:dyDescent="0.3">
      <c r="A281" s="44" t="s">
        <v>1645</v>
      </c>
      <c r="B281" s="44" t="s">
        <v>277</v>
      </c>
      <c r="C281" s="44" t="s">
        <v>1217</v>
      </c>
      <c r="D281" s="49">
        <v>22</v>
      </c>
      <c r="E281" s="49" t="s">
        <v>16</v>
      </c>
      <c r="F281" s="50">
        <v>0.3</v>
      </c>
      <c r="G281" s="45" t="s">
        <v>1416</v>
      </c>
    </row>
    <row r="282" spans="1:7" x14ac:dyDescent="0.3">
      <c r="A282" s="44" t="s">
        <v>1646</v>
      </c>
      <c r="B282" s="44" t="s">
        <v>79</v>
      </c>
      <c r="C282" s="44" t="s">
        <v>1224</v>
      </c>
      <c r="D282" s="49">
        <v>1</v>
      </c>
      <c r="E282" s="49" t="s">
        <v>16</v>
      </c>
      <c r="F282" s="50">
        <v>1</v>
      </c>
      <c r="G282" s="45" t="s">
        <v>1647</v>
      </c>
    </row>
    <row r="283" spans="1:7" x14ac:dyDescent="0.3">
      <c r="A283" s="44" t="s">
        <v>1648</v>
      </c>
      <c r="B283" s="44" t="s">
        <v>99</v>
      </c>
      <c r="C283" s="44" t="s">
        <v>1220</v>
      </c>
      <c r="D283" s="49">
        <v>10</v>
      </c>
      <c r="E283" s="49">
        <v>8</v>
      </c>
      <c r="F283" s="50">
        <v>1</v>
      </c>
      <c r="G283" s="45" t="s">
        <v>2286</v>
      </c>
    </row>
    <row r="284" spans="1:7" x14ac:dyDescent="0.3">
      <c r="A284" s="44" t="s">
        <v>1649</v>
      </c>
      <c r="B284" s="44" t="s">
        <v>99</v>
      </c>
      <c r="C284" s="44" t="s">
        <v>1217</v>
      </c>
      <c r="D284" s="49">
        <v>15</v>
      </c>
      <c r="E284" s="49">
        <v>12</v>
      </c>
      <c r="F284" s="50">
        <v>0.95</v>
      </c>
      <c r="G284" s="45" t="s">
        <v>1650</v>
      </c>
    </row>
    <row r="285" spans="1:7" x14ac:dyDescent="0.3">
      <c r="A285" s="44" t="s">
        <v>1651</v>
      </c>
      <c r="B285" s="44" t="s">
        <v>99</v>
      </c>
      <c r="C285" s="44" t="s">
        <v>1224</v>
      </c>
      <c r="D285" s="49">
        <v>4</v>
      </c>
      <c r="E285" s="49" t="s">
        <v>16</v>
      </c>
      <c r="F285" s="50">
        <v>0.85</v>
      </c>
      <c r="G285" s="45" t="s">
        <v>1652</v>
      </c>
    </row>
    <row r="286" spans="1:7" x14ac:dyDescent="0.3">
      <c r="A286" s="44" t="s">
        <v>1653</v>
      </c>
      <c r="B286" s="44" t="s">
        <v>136</v>
      </c>
      <c r="C286" s="44" t="s">
        <v>1220</v>
      </c>
      <c r="D286" s="49">
        <v>6</v>
      </c>
      <c r="E286" s="49">
        <v>6</v>
      </c>
      <c r="F286" s="50">
        <v>1</v>
      </c>
      <c r="G286" s="45" t="s">
        <v>1290</v>
      </c>
    </row>
    <row r="287" spans="1:7" x14ac:dyDescent="0.3">
      <c r="A287" s="44" t="s">
        <v>1654</v>
      </c>
      <c r="B287" s="44" t="s">
        <v>136</v>
      </c>
      <c r="C287" s="44" t="s">
        <v>1217</v>
      </c>
      <c r="D287" s="49">
        <v>5</v>
      </c>
      <c r="E287" s="49">
        <v>6</v>
      </c>
      <c r="F287" s="50">
        <v>0.95</v>
      </c>
      <c r="G287" s="45" t="s">
        <v>1468</v>
      </c>
    </row>
    <row r="288" spans="1:7" ht="27.6" x14ac:dyDescent="0.3">
      <c r="A288" s="44" t="s">
        <v>1655</v>
      </c>
      <c r="B288" s="44" t="s">
        <v>136</v>
      </c>
      <c r="C288" s="44" t="s">
        <v>1217</v>
      </c>
      <c r="D288" s="49">
        <v>2</v>
      </c>
      <c r="E288" s="49">
        <v>4</v>
      </c>
      <c r="F288" s="50">
        <v>1</v>
      </c>
      <c r="G288" s="44" t="s">
        <v>1245</v>
      </c>
    </row>
    <row r="289" spans="1:7" x14ac:dyDescent="0.3">
      <c r="A289" s="44" t="s">
        <v>1656</v>
      </c>
      <c r="B289" s="44" t="s">
        <v>251</v>
      </c>
      <c r="C289" s="44" t="s">
        <v>1224</v>
      </c>
      <c r="D289" s="49">
        <v>2</v>
      </c>
      <c r="E289" s="49" t="s">
        <v>16</v>
      </c>
      <c r="F289" s="50">
        <v>1</v>
      </c>
      <c r="G289" s="45" t="s">
        <v>2287</v>
      </c>
    </row>
    <row r="290" spans="1:7" x14ac:dyDescent="0.3">
      <c r="A290" s="44" t="s">
        <v>1657</v>
      </c>
      <c r="B290" s="44" t="s">
        <v>79</v>
      </c>
      <c r="C290" s="44" t="s">
        <v>1224</v>
      </c>
      <c r="D290" s="49">
        <v>5</v>
      </c>
      <c r="E290" s="49" t="s">
        <v>16</v>
      </c>
      <c r="F290" s="50">
        <v>1</v>
      </c>
      <c r="G290" s="45" t="s">
        <v>1658</v>
      </c>
    </row>
    <row r="291" spans="1:7" x14ac:dyDescent="0.3">
      <c r="A291" s="44" t="s">
        <v>1659</v>
      </c>
      <c r="B291" s="44" t="s">
        <v>127</v>
      </c>
      <c r="C291" s="44" t="s">
        <v>1217</v>
      </c>
      <c r="D291" s="49">
        <v>22</v>
      </c>
      <c r="E291" s="49">
        <v>16</v>
      </c>
      <c r="F291" s="50">
        <v>1</v>
      </c>
      <c r="G291" s="45" t="s">
        <v>1660</v>
      </c>
    </row>
    <row r="292" spans="1:7" x14ac:dyDescent="0.3">
      <c r="A292" s="44" t="s">
        <v>1661</v>
      </c>
      <c r="B292" s="44" t="s">
        <v>277</v>
      </c>
      <c r="C292" s="44" t="s">
        <v>1217</v>
      </c>
      <c r="D292" s="49">
        <v>4</v>
      </c>
      <c r="E292" s="49">
        <v>3</v>
      </c>
      <c r="F292" s="50">
        <v>0.85</v>
      </c>
      <c r="G292" s="45" t="s">
        <v>2229</v>
      </c>
    </row>
    <row r="293" spans="1:7" x14ac:dyDescent="0.3">
      <c r="A293" s="44" t="s">
        <v>1662</v>
      </c>
      <c r="B293" s="44" t="s">
        <v>115</v>
      </c>
      <c r="C293" s="44" t="s">
        <v>1220</v>
      </c>
      <c r="D293" s="49">
        <v>22</v>
      </c>
      <c r="E293" s="49" t="s">
        <v>16</v>
      </c>
      <c r="F293" s="50">
        <v>0.3</v>
      </c>
      <c r="G293" s="45" t="s">
        <v>1416</v>
      </c>
    </row>
    <row r="294" spans="1:7" x14ac:dyDescent="0.3">
      <c r="A294" s="44" t="s">
        <v>1663</v>
      </c>
      <c r="B294" s="44" t="s">
        <v>97</v>
      </c>
      <c r="C294" s="44" t="s">
        <v>1220</v>
      </c>
      <c r="D294" s="49">
        <v>7</v>
      </c>
      <c r="E294" s="49">
        <v>4</v>
      </c>
      <c r="F294" s="50">
        <v>1</v>
      </c>
      <c r="G294" s="45" t="s">
        <v>1664</v>
      </c>
    </row>
    <row r="295" spans="1:7" x14ac:dyDescent="0.3">
      <c r="A295" s="44" t="s">
        <v>1665</v>
      </c>
      <c r="B295" s="44" t="s">
        <v>108</v>
      </c>
      <c r="C295" s="44" t="s">
        <v>1220</v>
      </c>
      <c r="D295" s="49">
        <v>9</v>
      </c>
      <c r="E295" s="49">
        <v>10</v>
      </c>
      <c r="F295" s="50">
        <v>0.95</v>
      </c>
      <c r="G295" s="1" t="s">
        <v>1666</v>
      </c>
    </row>
    <row r="296" spans="1:7" x14ac:dyDescent="0.3">
      <c r="A296" s="44" t="s">
        <v>1667</v>
      </c>
      <c r="B296" s="44" t="s">
        <v>1033</v>
      </c>
      <c r="C296" s="44" t="s">
        <v>1220</v>
      </c>
      <c r="D296" s="49">
        <v>13</v>
      </c>
      <c r="E296" s="49">
        <v>14</v>
      </c>
      <c r="F296" s="50">
        <v>0.7</v>
      </c>
      <c r="G296" s="45" t="s">
        <v>1668</v>
      </c>
    </row>
    <row r="297" spans="1:7" x14ac:dyDescent="0.3">
      <c r="A297" s="44" t="s">
        <v>1669</v>
      </c>
      <c r="B297" s="44" t="s">
        <v>277</v>
      </c>
      <c r="C297" s="44" t="s">
        <v>1217</v>
      </c>
      <c r="D297" s="49">
        <v>9</v>
      </c>
      <c r="E297" s="49">
        <v>8</v>
      </c>
      <c r="F297" s="50">
        <v>0.95</v>
      </c>
      <c r="G297" s="45" t="s">
        <v>1468</v>
      </c>
    </row>
    <row r="298" spans="1:7" x14ac:dyDescent="0.3">
      <c r="A298" s="44" t="s">
        <v>1670</v>
      </c>
      <c r="B298" s="44" t="s">
        <v>108</v>
      </c>
      <c r="C298" s="44" t="s">
        <v>1220</v>
      </c>
      <c r="D298" s="49">
        <v>1</v>
      </c>
      <c r="E298" s="49" t="s">
        <v>16</v>
      </c>
      <c r="F298" s="50">
        <v>0.9</v>
      </c>
      <c r="G298" s="45" t="s">
        <v>1671</v>
      </c>
    </row>
    <row r="299" spans="1:7" x14ac:dyDescent="0.3">
      <c r="A299" s="44" t="s">
        <v>1672</v>
      </c>
      <c r="B299" s="44" t="s">
        <v>68</v>
      </c>
      <c r="C299" s="44" t="s">
        <v>1217</v>
      </c>
      <c r="D299" s="49">
        <v>10</v>
      </c>
      <c r="E299" s="49">
        <v>12</v>
      </c>
      <c r="F299" s="50">
        <v>1</v>
      </c>
      <c r="G299" s="45" t="s">
        <v>2288</v>
      </c>
    </row>
    <row r="300" spans="1:7" x14ac:dyDescent="0.3">
      <c r="A300" s="44" t="s">
        <v>1673</v>
      </c>
      <c r="B300" s="44" t="s">
        <v>277</v>
      </c>
      <c r="C300" s="44" t="s">
        <v>1217</v>
      </c>
      <c r="D300" s="49">
        <v>3</v>
      </c>
      <c r="E300" s="49">
        <v>2</v>
      </c>
      <c r="F300" s="50">
        <v>0.9</v>
      </c>
      <c r="G300" s="45" t="s">
        <v>2340</v>
      </c>
    </row>
    <row r="301" spans="1:7" x14ac:dyDescent="0.3">
      <c r="A301" s="44" t="s">
        <v>1674</v>
      </c>
      <c r="B301" s="44" t="s">
        <v>127</v>
      </c>
      <c r="C301" s="44" t="s">
        <v>1217</v>
      </c>
      <c r="D301" s="49">
        <v>4</v>
      </c>
      <c r="E301" s="49">
        <v>4</v>
      </c>
      <c r="F301" s="50">
        <v>1</v>
      </c>
      <c r="G301" s="45" t="s">
        <v>1252</v>
      </c>
    </row>
    <row r="302" spans="1:7" x14ac:dyDescent="0.3">
      <c r="A302" s="44" t="s">
        <v>1675</v>
      </c>
      <c r="B302" s="44" t="s">
        <v>68</v>
      </c>
      <c r="C302" s="44" t="s">
        <v>1217</v>
      </c>
      <c r="D302" s="49">
        <v>6</v>
      </c>
      <c r="E302" s="49">
        <v>6</v>
      </c>
      <c r="F302" s="50">
        <v>1</v>
      </c>
      <c r="G302" s="45" t="s">
        <v>1442</v>
      </c>
    </row>
    <row r="303" spans="1:7" x14ac:dyDescent="0.3">
      <c r="A303" s="44" t="s">
        <v>1676</v>
      </c>
      <c r="B303" s="44" t="s">
        <v>127</v>
      </c>
      <c r="C303" s="44" t="s">
        <v>1217</v>
      </c>
      <c r="D303" s="49">
        <v>16</v>
      </c>
      <c r="E303" s="49">
        <v>10</v>
      </c>
      <c r="F303" s="50">
        <v>1</v>
      </c>
      <c r="G303" s="45" t="s">
        <v>1677</v>
      </c>
    </row>
    <row r="304" spans="1:7" x14ac:dyDescent="0.3">
      <c r="A304" s="44" t="s">
        <v>1678</v>
      </c>
      <c r="B304" s="44" t="s">
        <v>99</v>
      </c>
      <c r="C304" s="44" t="s">
        <v>1220</v>
      </c>
      <c r="D304" s="49">
        <v>12</v>
      </c>
      <c r="E304" s="49">
        <v>12</v>
      </c>
      <c r="F304" s="50">
        <v>1</v>
      </c>
      <c r="G304" s="45" t="s">
        <v>2238</v>
      </c>
    </row>
    <row r="305" spans="1:7" x14ac:dyDescent="0.3">
      <c r="A305" s="44" t="s">
        <v>1679</v>
      </c>
      <c r="B305" s="44" t="s">
        <v>91</v>
      </c>
      <c r="C305" s="44" t="s">
        <v>1217</v>
      </c>
      <c r="D305" s="49">
        <v>12</v>
      </c>
      <c r="E305" s="49">
        <v>12</v>
      </c>
      <c r="F305" s="50">
        <v>1</v>
      </c>
      <c r="G305" s="45" t="s">
        <v>2239</v>
      </c>
    </row>
    <row r="306" spans="1:7" x14ac:dyDescent="0.3">
      <c r="A306" s="44" t="s">
        <v>1680</v>
      </c>
      <c r="B306" s="44" t="s">
        <v>68</v>
      </c>
      <c r="C306" s="44" t="s">
        <v>1217</v>
      </c>
      <c r="D306" s="49">
        <v>8</v>
      </c>
      <c r="E306" s="49">
        <v>6</v>
      </c>
      <c r="F306" s="50">
        <v>1</v>
      </c>
      <c r="G306" s="45" t="s">
        <v>2240</v>
      </c>
    </row>
    <row r="307" spans="1:7" x14ac:dyDescent="0.3">
      <c r="A307" s="44" t="s">
        <v>1681</v>
      </c>
      <c r="B307" s="44" t="s">
        <v>117</v>
      </c>
      <c r="C307" s="44" t="s">
        <v>1217</v>
      </c>
      <c r="D307" s="49">
        <v>8</v>
      </c>
      <c r="E307" s="49">
        <v>8</v>
      </c>
      <c r="F307" s="50">
        <v>1</v>
      </c>
      <c r="G307" s="1" t="s">
        <v>1245</v>
      </c>
    </row>
    <row r="308" spans="1:7" x14ac:dyDescent="0.3">
      <c r="A308" s="44" t="s">
        <v>1682</v>
      </c>
      <c r="B308" s="44" t="s">
        <v>558</v>
      </c>
      <c r="C308" s="44" t="s">
        <v>1217</v>
      </c>
      <c r="D308" s="49">
        <v>3</v>
      </c>
      <c r="E308" s="49">
        <v>5</v>
      </c>
      <c r="F308" s="50">
        <v>0.95</v>
      </c>
      <c r="G308" s="45" t="s">
        <v>2289</v>
      </c>
    </row>
    <row r="309" spans="1:7" x14ac:dyDescent="0.3">
      <c r="A309" s="44" t="s">
        <v>1683</v>
      </c>
      <c r="B309" s="44" t="s">
        <v>79</v>
      </c>
      <c r="C309" s="44" t="s">
        <v>1217</v>
      </c>
      <c r="D309" s="49">
        <v>9</v>
      </c>
      <c r="E309" s="49">
        <v>8</v>
      </c>
      <c r="F309" s="50">
        <v>0.95</v>
      </c>
      <c r="G309" s="45" t="s">
        <v>2275</v>
      </c>
    </row>
    <row r="310" spans="1:7" x14ac:dyDescent="0.3">
      <c r="A310" s="44" t="s">
        <v>1684</v>
      </c>
      <c r="B310" s="44" t="s">
        <v>127</v>
      </c>
      <c r="C310" s="44" t="s">
        <v>1217</v>
      </c>
      <c r="D310" s="49">
        <v>8</v>
      </c>
      <c r="E310" s="49">
        <v>7</v>
      </c>
      <c r="F310" s="50">
        <v>1</v>
      </c>
      <c r="G310" s="45" t="s">
        <v>1468</v>
      </c>
    </row>
    <row r="311" spans="1:7" x14ac:dyDescent="0.3">
      <c r="A311" s="44" t="s">
        <v>1685</v>
      </c>
      <c r="B311" s="44" t="s">
        <v>68</v>
      </c>
      <c r="C311" s="44" t="s">
        <v>1224</v>
      </c>
      <c r="D311" s="49">
        <v>2</v>
      </c>
      <c r="E311" s="49" t="s">
        <v>16</v>
      </c>
      <c r="F311" s="50">
        <v>1</v>
      </c>
      <c r="G311" s="45" t="s">
        <v>2290</v>
      </c>
    </row>
    <row r="312" spans="1:7" x14ac:dyDescent="0.3">
      <c r="A312" s="44" t="s">
        <v>1686</v>
      </c>
      <c r="B312" s="44" t="s">
        <v>97</v>
      </c>
      <c r="C312" s="44" t="s">
        <v>1224</v>
      </c>
      <c r="D312" s="49">
        <v>5</v>
      </c>
      <c r="E312" s="49" t="s">
        <v>16</v>
      </c>
      <c r="F312" s="50">
        <v>0.9</v>
      </c>
      <c r="G312" s="45" t="s">
        <v>1687</v>
      </c>
    </row>
    <row r="313" spans="1:7" x14ac:dyDescent="0.3">
      <c r="A313" s="44" t="s">
        <v>1688</v>
      </c>
      <c r="B313" s="44" t="s">
        <v>66</v>
      </c>
      <c r="C313" s="44" t="s">
        <v>1220</v>
      </c>
      <c r="D313" s="49">
        <v>14</v>
      </c>
      <c r="E313" s="49">
        <v>12</v>
      </c>
      <c r="F313" s="50">
        <v>1</v>
      </c>
      <c r="G313" s="45" t="s">
        <v>1689</v>
      </c>
    </row>
    <row r="314" spans="1:7" ht="27.6" x14ac:dyDescent="0.3">
      <c r="A314" s="44" t="s">
        <v>1690</v>
      </c>
      <c r="B314" s="44" t="s">
        <v>164</v>
      </c>
      <c r="C314" s="44" t="s">
        <v>1220</v>
      </c>
      <c r="D314" s="49">
        <v>8</v>
      </c>
      <c r="E314" s="49">
        <v>8</v>
      </c>
      <c r="F314" s="50">
        <v>1</v>
      </c>
      <c r="G314" s="44" t="s">
        <v>1245</v>
      </c>
    </row>
    <row r="315" spans="1:7" x14ac:dyDescent="0.3">
      <c r="A315" s="44" t="s">
        <v>1691</v>
      </c>
      <c r="B315" s="44" t="s">
        <v>277</v>
      </c>
      <c r="C315" s="44" t="s">
        <v>1220</v>
      </c>
      <c r="D315" s="49">
        <v>11</v>
      </c>
      <c r="E315" s="49">
        <v>10</v>
      </c>
      <c r="F315" s="50">
        <v>1</v>
      </c>
      <c r="G315" s="45" t="s">
        <v>2262</v>
      </c>
    </row>
    <row r="316" spans="1:7" x14ac:dyDescent="0.3">
      <c r="A316" s="44" t="s">
        <v>1692</v>
      </c>
      <c r="B316" s="44" t="s">
        <v>108</v>
      </c>
      <c r="C316" s="44" t="s">
        <v>1224</v>
      </c>
      <c r="D316" s="49">
        <v>6</v>
      </c>
      <c r="E316" s="49" t="s">
        <v>16</v>
      </c>
      <c r="F316" s="50">
        <v>1</v>
      </c>
      <c r="G316" s="45" t="s">
        <v>2317</v>
      </c>
    </row>
    <row r="317" spans="1:7" x14ac:dyDescent="0.3">
      <c r="A317" s="44" t="s">
        <v>1693</v>
      </c>
      <c r="B317" s="44" t="s">
        <v>136</v>
      </c>
      <c r="C317" s="44" t="s">
        <v>1220</v>
      </c>
      <c r="D317" s="49">
        <v>12</v>
      </c>
      <c r="E317" s="49">
        <v>8</v>
      </c>
      <c r="F317" s="50">
        <v>1</v>
      </c>
      <c r="G317" s="45" t="s">
        <v>1221</v>
      </c>
    </row>
    <row r="318" spans="1:7" x14ac:dyDescent="0.3">
      <c r="A318" s="44" t="s">
        <v>1694</v>
      </c>
      <c r="B318" s="44" t="s">
        <v>79</v>
      </c>
      <c r="C318" s="44" t="s">
        <v>1217</v>
      </c>
      <c r="D318" s="49">
        <v>13</v>
      </c>
      <c r="E318" s="49">
        <v>22</v>
      </c>
      <c r="F318" s="50">
        <v>0.9</v>
      </c>
      <c r="G318" s="45" t="s">
        <v>1505</v>
      </c>
    </row>
    <row r="319" spans="1:7" x14ac:dyDescent="0.3">
      <c r="A319" s="44" t="s">
        <v>1695</v>
      </c>
      <c r="B319" s="44" t="s">
        <v>558</v>
      </c>
      <c r="C319" s="44" t="s">
        <v>1217</v>
      </c>
      <c r="D319" s="49">
        <v>8</v>
      </c>
      <c r="E319" s="49" t="s">
        <v>16</v>
      </c>
      <c r="F319" s="50">
        <v>1</v>
      </c>
      <c r="G319" s="45" t="s">
        <v>2241</v>
      </c>
    </row>
    <row r="320" spans="1:7" x14ac:dyDescent="0.3">
      <c r="A320" s="44" t="s">
        <v>1696</v>
      </c>
      <c r="B320" s="44" t="s">
        <v>79</v>
      </c>
      <c r="C320" s="44" t="s">
        <v>1217</v>
      </c>
      <c r="D320" s="49">
        <v>7</v>
      </c>
      <c r="E320" s="49">
        <v>5</v>
      </c>
      <c r="F320" s="50">
        <v>1</v>
      </c>
      <c r="G320" s="45" t="s">
        <v>1697</v>
      </c>
    </row>
    <row r="321" spans="1:7" x14ac:dyDescent="0.3">
      <c r="A321" s="44" t="s">
        <v>1698</v>
      </c>
      <c r="B321" s="44" t="s">
        <v>115</v>
      </c>
      <c r="C321" s="44" t="s">
        <v>1220</v>
      </c>
      <c r="D321" s="49">
        <v>7</v>
      </c>
      <c r="E321" s="49">
        <v>7</v>
      </c>
      <c r="F321" s="50">
        <v>0.95</v>
      </c>
      <c r="G321" s="45" t="s">
        <v>2282</v>
      </c>
    </row>
    <row r="322" spans="1:7" x14ac:dyDescent="0.3">
      <c r="A322" s="44" t="s">
        <v>1699</v>
      </c>
      <c r="B322" s="44" t="s">
        <v>251</v>
      </c>
      <c r="C322" s="44" t="s">
        <v>1217</v>
      </c>
      <c r="D322" s="49">
        <v>12</v>
      </c>
      <c r="E322" s="49">
        <v>12</v>
      </c>
      <c r="F322" s="50">
        <v>0.8</v>
      </c>
      <c r="G322" s="45" t="s">
        <v>1468</v>
      </c>
    </row>
    <row r="323" spans="1:7" x14ac:dyDescent="0.3">
      <c r="A323" s="44" t="s">
        <v>1700</v>
      </c>
      <c r="B323" s="44" t="s">
        <v>1033</v>
      </c>
      <c r="C323" s="44" t="s">
        <v>1220</v>
      </c>
      <c r="D323" s="49">
        <v>9</v>
      </c>
      <c r="E323" s="49">
        <v>8</v>
      </c>
      <c r="F323" s="50">
        <v>0.95</v>
      </c>
      <c r="G323" s="45" t="s">
        <v>1218</v>
      </c>
    </row>
    <row r="324" spans="1:7" x14ac:dyDescent="0.3">
      <c r="A324" s="44" t="s">
        <v>1701</v>
      </c>
      <c r="B324" s="44" t="s">
        <v>251</v>
      </c>
      <c r="C324" s="44" t="s">
        <v>1217</v>
      </c>
      <c r="D324" s="49">
        <v>2</v>
      </c>
      <c r="E324" s="49">
        <v>2</v>
      </c>
      <c r="F324" s="50">
        <v>1</v>
      </c>
      <c r="G324" s="45" t="s">
        <v>2261</v>
      </c>
    </row>
    <row r="325" spans="1:7" x14ac:dyDescent="0.3">
      <c r="A325" s="44" t="s">
        <v>1702</v>
      </c>
      <c r="B325" s="44" t="s">
        <v>251</v>
      </c>
      <c r="C325" s="44" t="s">
        <v>1217</v>
      </c>
      <c r="D325" s="49">
        <v>5</v>
      </c>
      <c r="E325" s="49">
        <v>5</v>
      </c>
      <c r="F325" s="50">
        <v>1</v>
      </c>
      <c r="G325" s="45" t="s">
        <v>1468</v>
      </c>
    </row>
    <row r="326" spans="1:7" x14ac:dyDescent="0.3">
      <c r="A326" s="44" t="s">
        <v>1703</v>
      </c>
      <c r="B326" s="44" t="s">
        <v>79</v>
      </c>
      <c r="C326" s="44" t="s">
        <v>1224</v>
      </c>
      <c r="D326" s="49">
        <v>6</v>
      </c>
      <c r="E326" s="49" t="s">
        <v>16</v>
      </c>
      <c r="F326" s="50">
        <v>1</v>
      </c>
      <c r="G326" s="45" t="s">
        <v>1704</v>
      </c>
    </row>
    <row r="327" spans="1:7" x14ac:dyDescent="0.3">
      <c r="A327" s="44" t="s">
        <v>1705</v>
      </c>
      <c r="B327" s="44" t="s">
        <v>79</v>
      </c>
      <c r="C327" s="44" t="s">
        <v>1217</v>
      </c>
      <c r="D327" s="49">
        <v>3</v>
      </c>
      <c r="E327" s="49">
        <v>4</v>
      </c>
      <c r="F327" s="50">
        <v>0.9</v>
      </c>
      <c r="G327" s="45" t="s">
        <v>1429</v>
      </c>
    </row>
    <row r="328" spans="1:7" x14ac:dyDescent="0.3">
      <c r="A328" s="44" t="s">
        <v>1706</v>
      </c>
      <c r="B328" s="44" t="s">
        <v>68</v>
      </c>
      <c r="C328" s="44" t="s">
        <v>1217</v>
      </c>
      <c r="D328" s="49">
        <v>10</v>
      </c>
      <c r="E328" s="49">
        <v>8</v>
      </c>
      <c r="F328" s="50">
        <v>1</v>
      </c>
      <c r="G328" s="45" t="s">
        <v>1707</v>
      </c>
    </row>
    <row r="329" spans="1:7" x14ac:dyDescent="0.3">
      <c r="A329" s="44" t="s">
        <v>1708</v>
      </c>
      <c r="B329" s="44" t="s">
        <v>97</v>
      </c>
      <c r="C329" s="44" t="s">
        <v>1217</v>
      </c>
      <c r="D329" s="49">
        <v>10</v>
      </c>
      <c r="E329" s="49">
        <v>8</v>
      </c>
      <c r="F329" s="50">
        <v>1</v>
      </c>
      <c r="G329" s="45" t="s">
        <v>1345</v>
      </c>
    </row>
    <row r="330" spans="1:7" x14ac:dyDescent="0.3">
      <c r="A330" s="44" t="s">
        <v>1709</v>
      </c>
      <c r="B330" s="44" t="s">
        <v>127</v>
      </c>
      <c r="C330" s="44" t="s">
        <v>1217</v>
      </c>
      <c r="D330" s="49">
        <v>16</v>
      </c>
      <c r="E330" s="49">
        <v>10</v>
      </c>
      <c r="F330" s="50">
        <v>1</v>
      </c>
      <c r="G330" s="45" t="s">
        <v>1660</v>
      </c>
    </row>
    <row r="331" spans="1:7" x14ac:dyDescent="0.3">
      <c r="A331" s="44" t="s">
        <v>1710</v>
      </c>
      <c r="B331" s="44" t="s">
        <v>558</v>
      </c>
      <c r="C331" s="44" t="s">
        <v>1217</v>
      </c>
      <c r="D331" s="49">
        <v>1</v>
      </c>
      <c r="E331" s="49" t="s">
        <v>16</v>
      </c>
      <c r="F331" s="50">
        <v>1</v>
      </c>
      <c r="G331" s="45" t="s">
        <v>1316</v>
      </c>
    </row>
    <row r="332" spans="1:7" x14ac:dyDescent="0.3">
      <c r="A332" s="44" t="s">
        <v>1711</v>
      </c>
      <c r="B332" s="44" t="s">
        <v>66</v>
      </c>
      <c r="C332" s="44" t="s">
        <v>1220</v>
      </c>
      <c r="D332" s="49">
        <v>16</v>
      </c>
      <c r="E332" s="49">
        <v>12</v>
      </c>
      <c r="F332" s="50">
        <v>1</v>
      </c>
      <c r="G332" s="45" t="s">
        <v>1424</v>
      </c>
    </row>
    <row r="333" spans="1:7" x14ac:dyDescent="0.3">
      <c r="A333" s="44" t="s">
        <v>1712</v>
      </c>
      <c r="B333" s="44" t="s">
        <v>79</v>
      </c>
      <c r="C333" s="44" t="s">
        <v>1217</v>
      </c>
      <c r="D333" s="49">
        <v>1</v>
      </c>
      <c r="E333" s="49">
        <v>2</v>
      </c>
      <c r="F333" s="50">
        <v>0.8</v>
      </c>
      <c r="G333" s="45" t="s">
        <v>2261</v>
      </c>
    </row>
    <row r="334" spans="1:7" x14ac:dyDescent="0.3">
      <c r="A334" s="44" t="s">
        <v>1713</v>
      </c>
      <c r="B334" s="44" t="s">
        <v>115</v>
      </c>
      <c r="C334" s="44" t="s">
        <v>1224</v>
      </c>
      <c r="D334" s="49">
        <v>1</v>
      </c>
      <c r="E334" s="49" t="s">
        <v>16</v>
      </c>
      <c r="F334" s="50">
        <v>1</v>
      </c>
      <c r="G334" s="45" t="s">
        <v>1714</v>
      </c>
    </row>
    <row r="335" spans="1:7" x14ac:dyDescent="0.3">
      <c r="A335" s="44" t="s">
        <v>1715</v>
      </c>
      <c r="B335" s="44" t="s">
        <v>66</v>
      </c>
      <c r="C335" s="44" t="s">
        <v>1224</v>
      </c>
      <c r="D335" s="49">
        <v>4</v>
      </c>
      <c r="E335" s="49" t="s">
        <v>16</v>
      </c>
      <c r="F335" s="50">
        <v>1</v>
      </c>
      <c r="G335" s="45" t="s">
        <v>1716</v>
      </c>
    </row>
    <row r="336" spans="1:7" x14ac:dyDescent="0.3">
      <c r="A336" s="44" t="s">
        <v>1717</v>
      </c>
      <c r="B336" s="44" t="s">
        <v>79</v>
      </c>
      <c r="C336" s="44" t="s">
        <v>1220</v>
      </c>
      <c r="D336" s="49">
        <v>12</v>
      </c>
      <c r="E336" s="49">
        <v>10</v>
      </c>
      <c r="F336" s="50">
        <v>1</v>
      </c>
      <c r="G336" s="45" t="s">
        <v>1718</v>
      </c>
    </row>
    <row r="337" spans="1:7" x14ac:dyDescent="0.3">
      <c r="A337" s="44" t="s">
        <v>1719</v>
      </c>
      <c r="B337" s="44" t="s">
        <v>108</v>
      </c>
      <c r="C337" s="44" t="s">
        <v>1224</v>
      </c>
      <c r="D337" s="49">
        <v>1</v>
      </c>
      <c r="E337" s="49" t="s">
        <v>16</v>
      </c>
      <c r="F337" s="50">
        <v>1</v>
      </c>
      <c r="G337" s="45" t="s">
        <v>1720</v>
      </c>
    </row>
    <row r="338" spans="1:7" x14ac:dyDescent="0.3">
      <c r="A338" s="44" t="s">
        <v>1721</v>
      </c>
      <c r="B338" s="44" t="s">
        <v>79</v>
      </c>
      <c r="C338" s="44" t="s">
        <v>1217</v>
      </c>
      <c r="D338" s="49">
        <v>22</v>
      </c>
      <c r="E338" s="49" t="s">
        <v>16</v>
      </c>
      <c r="F338" s="50">
        <v>0.3</v>
      </c>
      <c r="G338" s="45" t="s">
        <v>1416</v>
      </c>
    </row>
    <row r="339" spans="1:7" x14ac:dyDescent="0.3">
      <c r="A339" s="44" t="s">
        <v>1722</v>
      </c>
      <c r="B339" s="44" t="s">
        <v>164</v>
      </c>
      <c r="C339" s="44" t="s">
        <v>1217</v>
      </c>
      <c r="D339" s="49">
        <v>12</v>
      </c>
      <c r="E339" s="49">
        <v>12</v>
      </c>
      <c r="F339" s="50">
        <v>0.8</v>
      </c>
      <c r="G339" s="45" t="s">
        <v>1468</v>
      </c>
    </row>
    <row r="340" spans="1:7" x14ac:dyDescent="0.3">
      <c r="A340" s="44" t="s">
        <v>1723</v>
      </c>
      <c r="B340" s="44" t="s">
        <v>127</v>
      </c>
      <c r="C340" s="44" t="s">
        <v>1224</v>
      </c>
      <c r="D340" s="49">
        <v>6</v>
      </c>
      <c r="E340" s="49" t="s">
        <v>16</v>
      </c>
      <c r="F340" s="50">
        <v>1</v>
      </c>
      <c r="G340" s="45" t="s">
        <v>1724</v>
      </c>
    </row>
    <row r="341" spans="1:7" x14ac:dyDescent="0.3">
      <c r="A341" s="44" t="s">
        <v>1725</v>
      </c>
      <c r="B341" s="44" t="s">
        <v>79</v>
      </c>
      <c r="C341" s="44" t="s">
        <v>1217</v>
      </c>
      <c r="D341" s="49">
        <v>8</v>
      </c>
      <c r="E341" s="49">
        <v>8</v>
      </c>
      <c r="F341" s="50">
        <v>0.9</v>
      </c>
      <c r="G341" s="45" t="s">
        <v>1623</v>
      </c>
    </row>
    <row r="342" spans="1:7" x14ac:dyDescent="0.3">
      <c r="A342" s="44" t="s">
        <v>1726</v>
      </c>
      <c r="B342" s="44" t="s">
        <v>79</v>
      </c>
      <c r="C342" s="44" t="s">
        <v>1220</v>
      </c>
      <c r="D342" s="49">
        <v>13</v>
      </c>
      <c r="E342" s="49">
        <v>22</v>
      </c>
      <c r="F342" s="50">
        <v>0.9</v>
      </c>
      <c r="G342" s="45" t="s">
        <v>1505</v>
      </c>
    </row>
    <row r="343" spans="1:7" ht="27.6" x14ac:dyDescent="0.3">
      <c r="A343" s="44" t="s">
        <v>1727</v>
      </c>
      <c r="B343" s="44" t="s">
        <v>79</v>
      </c>
      <c r="C343" s="44" t="s">
        <v>1220</v>
      </c>
      <c r="D343" s="49">
        <v>10</v>
      </c>
      <c r="E343" s="49">
        <v>10</v>
      </c>
      <c r="F343" s="50">
        <v>1</v>
      </c>
      <c r="G343" s="44" t="s">
        <v>1245</v>
      </c>
    </row>
    <row r="344" spans="1:7" x14ac:dyDescent="0.3">
      <c r="A344" s="44" t="s">
        <v>1728</v>
      </c>
      <c r="B344" s="44" t="s">
        <v>66</v>
      </c>
      <c r="C344" s="44" t="s">
        <v>1224</v>
      </c>
      <c r="D344" s="49">
        <v>4</v>
      </c>
      <c r="E344" s="49" t="s">
        <v>16</v>
      </c>
      <c r="F344" s="50">
        <v>0.6</v>
      </c>
      <c r="G344" s="45" t="s">
        <v>1281</v>
      </c>
    </row>
    <row r="345" spans="1:7" x14ac:dyDescent="0.3">
      <c r="A345" s="44" t="s">
        <v>1729</v>
      </c>
      <c r="B345" s="44" t="s">
        <v>136</v>
      </c>
      <c r="C345" s="44" t="s">
        <v>1217</v>
      </c>
      <c r="D345" s="49">
        <v>8</v>
      </c>
      <c r="E345" s="49">
        <v>2</v>
      </c>
      <c r="F345" s="50">
        <v>1</v>
      </c>
      <c r="G345" s="45" t="s">
        <v>2242</v>
      </c>
    </row>
    <row r="346" spans="1:7" x14ac:dyDescent="0.3">
      <c r="A346" s="44" t="s">
        <v>1730</v>
      </c>
      <c r="B346" s="44" t="s">
        <v>79</v>
      </c>
      <c r="C346" s="44" t="s">
        <v>1224</v>
      </c>
      <c r="D346" s="49">
        <v>9</v>
      </c>
      <c r="E346" s="49">
        <v>3</v>
      </c>
      <c r="F346" s="50">
        <v>1</v>
      </c>
      <c r="G346" s="45" t="s">
        <v>1731</v>
      </c>
    </row>
    <row r="347" spans="1:7" x14ac:dyDescent="0.3">
      <c r="A347" s="44" t="s">
        <v>1732</v>
      </c>
      <c r="B347" s="44" t="s">
        <v>79</v>
      </c>
      <c r="C347" s="44" t="s">
        <v>1217</v>
      </c>
      <c r="D347" s="49">
        <v>14</v>
      </c>
      <c r="E347" s="49">
        <v>16</v>
      </c>
      <c r="F347" s="50">
        <v>1</v>
      </c>
      <c r="G347" s="45" t="s">
        <v>1297</v>
      </c>
    </row>
    <row r="348" spans="1:7" x14ac:dyDescent="0.3">
      <c r="A348" s="44" t="s">
        <v>1733</v>
      </c>
      <c r="B348" s="44" t="s">
        <v>91</v>
      </c>
      <c r="C348" s="44" t="s">
        <v>1224</v>
      </c>
      <c r="D348" s="49">
        <v>4</v>
      </c>
      <c r="E348" s="49" t="s">
        <v>16</v>
      </c>
      <c r="F348" s="50">
        <v>1</v>
      </c>
      <c r="G348" s="45" t="s">
        <v>2318</v>
      </c>
    </row>
    <row r="349" spans="1:7" x14ac:dyDescent="0.3">
      <c r="A349" s="44" t="s">
        <v>1735</v>
      </c>
      <c r="B349" s="44" t="s">
        <v>66</v>
      </c>
      <c r="C349" s="44" t="s">
        <v>1220</v>
      </c>
      <c r="D349" s="49">
        <v>15</v>
      </c>
      <c r="E349" s="49">
        <v>20</v>
      </c>
      <c r="F349" s="50">
        <v>0.9</v>
      </c>
      <c r="G349" s="45" t="s">
        <v>2312</v>
      </c>
    </row>
    <row r="350" spans="1:7" ht="27.6" x14ac:dyDescent="0.3">
      <c r="A350" s="44" t="s">
        <v>1736</v>
      </c>
      <c r="B350" s="44" t="s">
        <v>99</v>
      </c>
      <c r="C350" s="44" t="s">
        <v>1220</v>
      </c>
      <c r="D350" s="49">
        <v>4</v>
      </c>
      <c r="E350" s="49">
        <v>6</v>
      </c>
      <c r="F350" s="50">
        <v>1</v>
      </c>
      <c r="G350" s="44" t="s">
        <v>1245</v>
      </c>
    </row>
    <row r="351" spans="1:7" x14ac:dyDescent="0.3">
      <c r="A351" s="44" t="s">
        <v>1737</v>
      </c>
      <c r="B351" s="44" t="s">
        <v>99</v>
      </c>
      <c r="C351" s="44" t="s">
        <v>1220</v>
      </c>
      <c r="D351" s="49">
        <v>13</v>
      </c>
      <c r="E351" s="49">
        <v>12</v>
      </c>
      <c r="F351" s="50">
        <v>0.5</v>
      </c>
      <c r="G351" s="45" t="s">
        <v>1738</v>
      </c>
    </row>
    <row r="352" spans="1:7" x14ac:dyDescent="0.3">
      <c r="A352" s="44" t="s">
        <v>1739</v>
      </c>
      <c r="B352" s="44" t="s">
        <v>70</v>
      </c>
      <c r="C352" s="44" t="s">
        <v>1220</v>
      </c>
      <c r="D352" s="49">
        <v>5</v>
      </c>
      <c r="E352" s="49">
        <v>2</v>
      </c>
      <c r="F352" s="50">
        <v>1</v>
      </c>
      <c r="G352" s="45" t="s">
        <v>2229</v>
      </c>
    </row>
    <row r="353" spans="1:7" x14ac:dyDescent="0.3">
      <c r="A353" s="44" t="s">
        <v>1740</v>
      </c>
      <c r="B353" s="44" t="s">
        <v>66</v>
      </c>
      <c r="C353" s="44" t="s">
        <v>1224</v>
      </c>
      <c r="D353" s="49">
        <v>1</v>
      </c>
      <c r="E353" s="49" t="s">
        <v>16</v>
      </c>
      <c r="F353" s="50">
        <v>1</v>
      </c>
      <c r="G353" s="45" t="s">
        <v>1316</v>
      </c>
    </row>
    <row r="354" spans="1:7" ht="27.6" x14ac:dyDescent="0.3">
      <c r="A354" s="44" t="s">
        <v>1741</v>
      </c>
      <c r="B354" s="44" t="s">
        <v>79</v>
      </c>
      <c r="C354" s="44" t="s">
        <v>1217</v>
      </c>
      <c r="D354" s="49">
        <v>2</v>
      </c>
      <c r="E354" s="49">
        <v>5</v>
      </c>
      <c r="F354" s="50">
        <v>1</v>
      </c>
      <c r="G354" s="44" t="s">
        <v>1245</v>
      </c>
    </row>
    <row r="355" spans="1:7" x14ac:dyDescent="0.3">
      <c r="A355" s="44" t="s">
        <v>1742</v>
      </c>
      <c r="B355" s="44" t="s">
        <v>117</v>
      </c>
      <c r="C355" s="44" t="s">
        <v>1217</v>
      </c>
      <c r="D355" s="49">
        <v>11</v>
      </c>
      <c r="E355" s="49">
        <v>12</v>
      </c>
      <c r="F355" s="50">
        <v>0.75</v>
      </c>
      <c r="G355" s="45" t="s">
        <v>1365</v>
      </c>
    </row>
    <row r="356" spans="1:7" x14ac:dyDescent="0.3">
      <c r="A356" s="44" t="s">
        <v>1743</v>
      </c>
      <c r="B356" s="44" t="s">
        <v>79</v>
      </c>
      <c r="C356" s="44" t="s">
        <v>1217</v>
      </c>
      <c r="D356" s="49">
        <v>3</v>
      </c>
      <c r="E356" s="49">
        <v>3</v>
      </c>
      <c r="F356" s="50">
        <v>1</v>
      </c>
      <c r="G356" s="45" t="s">
        <v>1744</v>
      </c>
    </row>
    <row r="357" spans="1:7" x14ac:dyDescent="0.3">
      <c r="A357" s="44" t="s">
        <v>1745</v>
      </c>
      <c r="B357" s="44" t="s">
        <v>68</v>
      </c>
      <c r="C357" s="44" t="s">
        <v>1220</v>
      </c>
      <c r="D357" s="49">
        <v>12</v>
      </c>
      <c r="E357" s="49">
        <v>10</v>
      </c>
      <c r="F357" s="50">
        <v>1</v>
      </c>
      <c r="G357" s="45" t="s">
        <v>1365</v>
      </c>
    </row>
    <row r="358" spans="1:7" ht="27.6" x14ac:dyDescent="0.3">
      <c r="A358" s="44" t="s">
        <v>1746</v>
      </c>
      <c r="B358" s="44" t="s">
        <v>277</v>
      </c>
      <c r="C358" s="44" t="s">
        <v>1217</v>
      </c>
      <c r="D358" s="49">
        <v>10</v>
      </c>
      <c r="E358" s="49">
        <v>10</v>
      </c>
      <c r="F358" s="50">
        <v>1</v>
      </c>
      <c r="G358" s="44" t="s">
        <v>1245</v>
      </c>
    </row>
    <row r="359" spans="1:7" x14ac:dyDescent="0.3">
      <c r="A359" s="44" t="s">
        <v>1747</v>
      </c>
      <c r="B359" s="44" t="s">
        <v>70</v>
      </c>
      <c r="C359" s="44" t="s">
        <v>1220</v>
      </c>
      <c r="D359" s="49">
        <v>5</v>
      </c>
      <c r="E359" s="49">
        <v>5</v>
      </c>
      <c r="F359" s="50">
        <v>1</v>
      </c>
      <c r="G359" s="45" t="s">
        <v>2286</v>
      </c>
    </row>
    <row r="360" spans="1:7" x14ac:dyDescent="0.3">
      <c r="A360" s="44" t="s">
        <v>1748</v>
      </c>
      <c r="B360" s="44" t="s">
        <v>79</v>
      </c>
      <c r="C360" s="44" t="s">
        <v>1224</v>
      </c>
      <c r="D360" s="49">
        <v>1</v>
      </c>
      <c r="E360" s="49" t="s">
        <v>16</v>
      </c>
      <c r="F360" s="50">
        <v>1</v>
      </c>
      <c r="G360" s="45" t="s">
        <v>1316</v>
      </c>
    </row>
    <row r="361" spans="1:7" ht="27.6" x14ac:dyDescent="0.3">
      <c r="A361" s="44" t="s">
        <v>1749</v>
      </c>
      <c r="B361" s="44" t="s">
        <v>82</v>
      </c>
      <c r="C361" s="44" t="s">
        <v>1220</v>
      </c>
      <c r="D361" s="49">
        <v>12</v>
      </c>
      <c r="E361" s="49">
        <v>14</v>
      </c>
      <c r="F361" s="50">
        <v>0.8</v>
      </c>
      <c r="G361" s="44" t="s">
        <v>1245</v>
      </c>
    </row>
    <row r="362" spans="1:7" x14ac:dyDescent="0.3">
      <c r="A362" s="44" t="s">
        <v>1750</v>
      </c>
      <c r="B362" s="44" t="s">
        <v>82</v>
      </c>
      <c r="C362" s="44" t="s">
        <v>1220</v>
      </c>
      <c r="D362" s="49">
        <v>7</v>
      </c>
      <c r="E362" s="49">
        <v>7</v>
      </c>
      <c r="F362" s="50">
        <v>1</v>
      </c>
      <c r="G362" s="45" t="s">
        <v>2291</v>
      </c>
    </row>
    <row r="363" spans="1:7" x14ac:dyDescent="0.3">
      <c r="A363" s="44" t="s">
        <v>1751</v>
      </c>
      <c r="B363" s="44" t="s">
        <v>97</v>
      </c>
      <c r="C363" s="44" t="s">
        <v>1220</v>
      </c>
      <c r="D363" s="49">
        <v>8</v>
      </c>
      <c r="E363" s="49">
        <v>7</v>
      </c>
      <c r="F363" s="50">
        <v>1</v>
      </c>
      <c r="G363" s="45" t="s">
        <v>1345</v>
      </c>
    </row>
    <row r="364" spans="1:7" x14ac:dyDescent="0.3">
      <c r="A364" s="44" t="s">
        <v>1752</v>
      </c>
      <c r="B364" s="44" t="s">
        <v>108</v>
      </c>
      <c r="C364" s="44" t="s">
        <v>1217</v>
      </c>
      <c r="D364" s="49">
        <v>10</v>
      </c>
      <c r="E364" s="49">
        <v>10</v>
      </c>
      <c r="F364" s="50">
        <v>0.9</v>
      </c>
      <c r="G364" s="45" t="s">
        <v>2292</v>
      </c>
    </row>
    <row r="365" spans="1:7" x14ac:dyDescent="0.3">
      <c r="A365" s="44" t="s">
        <v>1753</v>
      </c>
      <c r="B365" s="44" t="s">
        <v>79</v>
      </c>
      <c r="C365" s="44" t="s">
        <v>1224</v>
      </c>
      <c r="D365" s="49">
        <v>2</v>
      </c>
      <c r="E365" s="49" t="s">
        <v>16</v>
      </c>
      <c r="F365" s="50">
        <v>1</v>
      </c>
      <c r="G365" s="45" t="s">
        <v>1556</v>
      </c>
    </row>
    <row r="366" spans="1:7" x14ac:dyDescent="0.3">
      <c r="A366" s="44" t="s">
        <v>1754</v>
      </c>
      <c r="B366" s="44" t="s">
        <v>68</v>
      </c>
      <c r="C366" s="44" t="s">
        <v>1217</v>
      </c>
      <c r="D366" s="49">
        <v>14</v>
      </c>
      <c r="E366" s="49">
        <v>12</v>
      </c>
      <c r="F366" s="50">
        <v>1</v>
      </c>
      <c r="G366" s="45" t="s">
        <v>1755</v>
      </c>
    </row>
    <row r="367" spans="1:7" x14ac:dyDescent="0.3">
      <c r="A367" s="44" t="s">
        <v>1756</v>
      </c>
      <c r="B367" s="44" t="s">
        <v>66</v>
      </c>
      <c r="C367" s="44" t="s">
        <v>1224</v>
      </c>
      <c r="D367" s="49">
        <v>1</v>
      </c>
      <c r="E367" s="49" t="s">
        <v>16</v>
      </c>
      <c r="F367" s="50">
        <v>1</v>
      </c>
      <c r="G367" s="45" t="s">
        <v>1757</v>
      </c>
    </row>
    <row r="368" spans="1:7" x14ac:dyDescent="0.3">
      <c r="A368" s="44" t="s">
        <v>1758</v>
      </c>
      <c r="B368" s="44" t="s">
        <v>79</v>
      </c>
      <c r="C368" s="44" t="s">
        <v>1220</v>
      </c>
      <c r="D368" s="49">
        <v>12</v>
      </c>
      <c r="E368" s="49">
        <v>12</v>
      </c>
      <c r="F368" s="50">
        <v>1</v>
      </c>
      <c r="G368" s="45" t="s">
        <v>1759</v>
      </c>
    </row>
    <row r="369" spans="1:7" x14ac:dyDescent="0.3">
      <c r="A369" s="44" t="s">
        <v>1760</v>
      </c>
      <c r="B369" s="44" t="s">
        <v>79</v>
      </c>
      <c r="C369" s="44" t="s">
        <v>1224</v>
      </c>
      <c r="D369" s="49">
        <v>6</v>
      </c>
      <c r="E369" s="49" t="s">
        <v>16</v>
      </c>
      <c r="F369" s="50">
        <v>1</v>
      </c>
      <c r="G369" s="45" t="s">
        <v>2319</v>
      </c>
    </row>
    <row r="370" spans="1:7" x14ac:dyDescent="0.3">
      <c r="A370" s="44" t="s">
        <v>1762</v>
      </c>
      <c r="B370" s="44" t="s">
        <v>127</v>
      </c>
      <c r="C370" s="44" t="s">
        <v>1217</v>
      </c>
      <c r="D370" s="49">
        <v>4</v>
      </c>
      <c r="E370" s="49">
        <v>4</v>
      </c>
      <c r="F370" s="50">
        <v>1</v>
      </c>
      <c r="G370" s="45" t="s">
        <v>1516</v>
      </c>
    </row>
    <row r="371" spans="1:7" x14ac:dyDescent="0.3">
      <c r="A371" s="44" t="s">
        <v>1763</v>
      </c>
      <c r="B371" s="44" t="s">
        <v>277</v>
      </c>
      <c r="C371" s="44" t="s">
        <v>1217</v>
      </c>
      <c r="D371" s="49">
        <v>14</v>
      </c>
      <c r="E371" s="49">
        <v>16</v>
      </c>
      <c r="F371" s="50">
        <v>0.85</v>
      </c>
      <c r="G371" s="45" t="s">
        <v>1316</v>
      </c>
    </row>
    <row r="372" spans="1:7" x14ac:dyDescent="0.3">
      <c r="A372" s="44" t="s">
        <v>1764</v>
      </c>
      <c r="B372" s="44" t="s">
        <v>136</v>
      </c>
      <c r="C372" s="44" t="s">
        <v>1217</v>
      </c>
      <c r="D372" s="49">
        <v>12</v>
      </c>
      <c r="E372" s="49">
        <v>10</v>
      </c>
      <c r="F372" s="50">
        <v>1</v>
      </c>
      <c r="G372" s="45" t="s">
        <v>1468</v>
      </c>
    </row>
    <row r="373" spans="1:7" x14ac:dyDescent="0.3">
      <c r="A373" s="44" t="s">
        <v>1765</v>
      </c>
      <c r="B373" s="44" t="s">
        <v>136</v>
      </c>
      <c r="C373" s="44" t="s">
        <v>1217</v>
      </c>
      <c r="D373" s="49">
        <v>9</v>
      </c>
      <c r="E373" s="49">
        <v>18</v>
      </c>
      <c r="F373" s="50">
        <v>1</v>
      </c>
      <c r="G373" s="45" t="s">
        <v>1766</v>
      </c>
    </row>
    <row r="374" spans="1:7" x14ac:dyDescent="0.3">
      <c r="A374" s="44" t="s">
        <v>1767</v>
      </c>
      <c r="B374" s="44" t="s">
        <v>115</v>
      </c>
      <c r="C374" s="44" t="s">
        <v>1217</v>
      </c>
      <c r="D374" s="49">
        <v>4</v>
      </c>
      <c r="E374" s="49">
        <v>2</v>
      </c>
      <c r="F374" s="50">
        <v>1</v>
      </c>
      <c r="G374" s="45" t="s">
        <v>2261</v>
      </c>
    </row>
    <row r="375" spans="1:7" x14ac:dyDescent="0.3">
      <c r="A375" s="44" t="s">
        <v>1768</v>
      </c>
      <c r="B375" s="44" t="s">
        <v>99</v>
      </c>
      <c r="C375" s="44" t="s">
        <v>1220</v>
      </c>
      <c r="D375" s="49">
        <v>11</v>
      </c>
      <c r="E375" s="49">
        <v>10</v>
      </c>
      <c r="F375" s="50">
        <v>1</v>
      </c>
      <c r="G375" s="45" t="s">
        <v>1357</v>
      </c>
    </row>
    <row r="376" spans="1:7" x14ac:dyDescent="0.3">
      <c r="A376" s="44" t="s">
        <v>1769</v>
      </c>
      <c r="B376" s="44" t="s">
        <v>251</v>
      </c>
      <c r="C376" s="44" t="s">
        <v>1217</v>
      </c>
      <c r="D376" s="49">
        <v>9</v>
      </c>
      <c r="E376" s="49">
        <v>6</v>
      </c>
      <c r="F376" s="50">
        <v>0.9</v>
      </c>
      <c r="G376" s="45" t="s">
        <v>1770</v>
      </c>
    </row>
    <row r="377" spans="1:7" ht="27.6" x14ac:dyDescent="0.3">
      <c r="A377" s="44" t="s">
        <v>1771</v>
      </c>
      <c r="B377" s="44" t="s">
        <v>164</v>
      </c>
      <c r="C377" s="44" t="s">
        <v>1217</v>
      </c>
      <c r="D377" s="49">
        <v>2</v>
      </c>
      <c r="E377" s="49">
        <v>5</v>
      </c>
      <c r="F377" s="50">
        <v>0.9</v>
      </c>
      <c r="G377" s="44" t="s">
        <v>1245</v>
      </c>
    </row>
    <row r="378" spans="1:7" x14ac:dyDescent="0.3">
      <c r="A378" s="44" t="s">
        <v>1772</v>
      </c>
      <c r="B378" s="44" t="s">
        <v>251</v>
      </c>
      <c r="C378" s="44" t="s">
        <v>1217</v>
      </c>
      <c r="D378" s="49">
        <v>7</v>
      </c>
      <c r="E378" s="49">
        <v>6</v>
      </c>
      <c r="F378" s="50">
        <v>1</v>
      </c>
      <c r="G378" s="45" t="s">
        <v>1773</v>
      </c>
    </row>
    <row r="379" spans="1:7" x14ac:dyDescent="0.3">
      <c r="A379" s="44" t="s">
        <v>1774</v>
      </c>
      <c r="B379" s="44" t="s">
        <v>79</v>
      </c>
      <c r="C379" s="44" t="s">
        <v>1217</v>
      </c>
      <c r="D379" s="49">
        <v>8</v>
      </c>
      <c r="E379" s="49">
        <v>7</v>
      </c>
      <c r="F379" s="50">
        <v>1</v>
      </c>
      <c r="G379" s="45" t="s">
        <v>1587</v>
      </c>
    </row>
    <row r="380" spans="1:7" x14ac:dyDescent="0.3">
      <c r="A380" s="44" t="s">
        <v>1775</v>
      </c>
      <c r="B380" s="44" t="s">
        <v>68</v>
      </c>
      <c r="C380" s="44" t="s">
        <v>1217</v>
      </c>
      <c r="D380" s="49">
        <v>12</v>
      </c>
      <c r="E380" s="49">
        <v>10</v>
      </c>
      <c r="F380" s="50">
        <v>1</v>
      </c>
      <c r="G380" s="45" t="s">
        <v>1587</v>
      </c>
    </row>
    <row r="381" spans="1:7" x14ac:dyDescent="0.3">
      <c r="A381" s="44" t="s">
        <v>1776</v>
      </c>
      <c r="B381" s="44" t="s">
        <v>66</v>
      </c>
      <c r="C381" s="44" t="s">
        <v>1220</v>
      </c>
      <c r="D381" s="49">
        <v>15</v>
      </c>
      <c r="E381" s="49">
        <v>24</v>
      </c>
      <c r="F381" s="50">
        <v>1</v>
      </c>
      <c r="G381" s="45" t="s">
        <v>1505</v>
      </c>
    </row>
    <row r="382" spans="1:7" x14ac:dyDescent="0.3">
      <c r="A382" s="44" t="s">
        <v>1777</v>
      </c>
      <c r="B382" s="44" t="s">
        <v>79</v>
      </c>
      <c r="C382" s="44" t="s">
        <v>1224</v>
      </c>
      <c r="D382" s="49">
        <v>10</v>
      </c>
      <c r="E382" s="49" t="s">
        <v>16</v>
      </c>
      <c r="F382" s="50">
        <v>1</v>
      </c>
      <c r="G382" s="45" t="s">
        <v>1477</v>
      </c>
    </row>
    <row r="383" spans="1:7" x14ac:dyDescent="0.3">
      <c r="A383" s="44" t="s">
        <v>1778</v>
      </c>
      <c r="B383" s="44" t="s">
        <v>79</v>
      </c>
      <c r="C383" s="44" t="s">
        <v>1224</v>
      </c>
      <c r="D383" s="49">
        <v>6</v>
      </c>
      <c r="E383" s="49" t="s">
        <v>16</v>
      </c>
      <c r="F383" s="50">
        <v>1</v>
      </c>
      <c r="G383" s="45" t="s">
        <v>1779</v>
      </c>
    </row>
    <row r="384" spans="1:7" x14ac:dyDescent="0.3">
      <c r="A384" s="44" t="s">
        <v>1780</v>
      </c>
      <c r="B384" s="44" t="s">
        <v>91</v>
      </c>
      <c r="C384" s="44" t="s">
        <v>1224</v>
      </c>
      <c r="D384" s="49">
        <v>8</v>
      </c>
      <c r="E384" s="49" t="s">
        <v>16</v>
      </c>
      <c r="F384" s="50">
        <v>1</v>
      </c>
      <c r="G384" s="45" t="s">
        <v>1781</v>
      </c>
    </row>
    <row r="385" spans="1:7" x14ac:dyDescent="0.3">
      <c r="A385" s="44" t="s">
        <v>1782</v>
      </c>
      <c r="B385" s="44" t="s">
        <v>79</v>
      </c>
      <c r="C385" s="44" t="s">
        <v>1220</v>
      </c>
      <c r="D385" s="49">
        <v>1</v>
      </c>
      <c r="E385" s="49" t="s">
        <v>16</v>
      </c>
      <c r="F385" s="50">
        <v>1</v>
      </c>
      <c r="G385" s="45" t="s">
        <v>2243</v>
      </c>
    </row>
    <row r="386" spans="1:7" x14ac:dyDescent="0.3">
      <c r="A386" s="44" t="s">
        <v>1783</v>
      </c>
      <c r="B386" s="44" t="s">
        <v>115</v>
      </c>
      <c r="C386" s="44" t="s">
        <v>1220</v>
      </c>
      <c r="D386" s="49">
        <v>7</v>
      </c>
      <c r="E386" s="49">
        <v>7</v>
      </c>
      <c r="F386" s="50">
        <v>1</v>
      </c>
      <c r="G386" s="45" t="s">
        <v>1784</v>
      </c>
    </row>
    <row r="387" spans="1:7" x14ac:dyDescent="0.3">
      <c r="A387" s="44" t="s">
        <v>1785</v>
      </c>
      <c r="B387" s="44" t="s">
        <v>82</v>
      </c>
      <c r="C387" s="44" t="s">
        <v>1217</v>
      </c>
      <c r="D387" s="49">
        <v>11</v>
      </c>
      <c r="E387" s="49">
        <v>10</v>
      </c>
      <c r="F387" s="50">
        <v>1</v>
      </c>
      <c r="G387" s="45" t="s">
        <v>2293</v>
      </c>
    </row>
    <row r="388" spans="1:7" x14ac:dyDescent="0.3">
      <c r="A388" s="44" t="s">
        <v>1786</v>
      </c>
      <c r="B388" s="44" t="s">
        <v>108</v>
      </c>
      <c r="C388" s="44" t="s">
        <v>1224</v>
      </c>
      <c r="D388" s="49">
        <v>7</v>
      </c>
      <c r="E388" s="49" t="s">
        <v>16</v>
      </c>
      <c r="F388" s="50">
        <v>1</v>
      </c>
      <c r="G388" s="45" t="s">
        <v>2189</v>
      </c>
    </row>
    <row r="389" spans="1:7" x14ac:dyDescent="0.3">
      <c r="A389" s="44" t="s">
        <v>1787</v>
      </c>
      <c r="B389" s="44" t="s">
        <v>1033</v>
      </c>
      <c r="C389" s="44" t="s">
        <v>1220</v>
      </c>
      <c r="D389" s="49">
        <v>2</v>
      </c>
      <c r="E389" s="49">
        <v>4</v>
      </c>
      <c r="F389" s="50">
        <v>1</v>
      </c>
      <c r="G389" s="45" t="s">
        <v>1788</v>
      </c>
    </row>
    <row r="390" spans="1:7" x14ac:dyDescent="0.3">
      <c r="A390" s="44" t="s">
        <v>1789</v>
      </c>
      <c r="B390" s="44" t="s">
        <v>251</v>
      </c>
      <c r="C390" s="44" t="s">
        <v>1220</v>
      </c>
      <c r="D390" s="49">
        <v>25</v>
      </c>
      <c r="E390" s="49" t="s">
        <v>16</v>
      </c>
      <c r="F390" s="50">
        <v>1</v>
      </c>
      <c r="G390" s="45" t="s">
        <v>1790</v>
      </c>
    </row>
    <row r="391" spans="1:7" x14ac:dyDescent="0.3">
      <c r="A391" s="44" t="s">
        <v>1791</v>
      </c>
      <c r="B391" s="44" t="s">
        <v>277</v>
      </c>
      <c r="C391" s="44" t="s">
        <v>1217</v>
      </c>
      <c r="D391" s="49">
        <v>6</v>
      </c>
      <c r="E391" s="49" t="s">
        <v>16</v>
      </c>
      <c r="F391" s="50">
        <v>1</v>
      </c>
      <c r="G391" s="45" t="s">
        <v>2244</v>
      </c>
    </row>
    <row r="392" spans="1:7" x14ac:dyDescent="0.3">
      <c r="A392" s="44" t="s">
        <v>1792</v>
      </c>
      <c r="B392" s="44" t="s">
        <v>79</v>
      </c>
      <c r="C392" s="44" t="s">
        <v>1224</v>
      </c>
      <c r="D392" s="49">
        <v>6</v>
      </c>
      <c r="E392" s="49" t="s">
        <v>16</v>
      </c>
      <c r="F392" s="50">
        <v>1</v>
      </c>
      <c r="G392" s="45" t="s">
        <v>1793</v>
      </c>
    </row>
    <row r="393" spans="1:7" x14ac:dyDescent="0.3">
      <c r="A393" s="44" t="s">
        <v>1794</v>
      </c>
      <c r="B393" s="44" t="s">
        <v>127</v>
      </c>
      <c r="C393" s="44" t="s">
        <v>1224</v>
      </c>
      <c r="D393" s="49">
        <v>8</v>
      </c>
      <c r="E393" s="49" t="s">
        <v>16</v>
      </c>
      <c r="F393" s="50">
        <v>1</v>
      </c>
      <c r="G393" s="45" t="s">
        <v>1795</v>
      </c>
    </row>
    <row r="394" spans="1:7" x14ac:dyDescent="0.3">
      <c r="A394" s="44" t="s">
        <v>1796</v>
      </c>
      <c r="B394" s="44" t="s">
        <v>136</v>
      </c>
      <c r="C394" s="44" t="s">
        <v>1224</v>
      </c>
      <c r="D394" s="49">
        <v>1</v>
      </c>
      <c r="E394" s="49" t="s">
        <v>16</v>
      </c>
      <c r="F394" s="50">
        <v>1</v>
      </c>
      <c r="G394" s="45" t="s">
        <v>1797</v>
      </c>
    </row>
    <row r="395" spans="1:7" x14ac:dyDescent="0.3">
      <c r="A395" s="44" t="s">
        <v>1798</v>
      </c>
      <c r="B395" s="44" t="s">
        <v>79</v>
      </c>
      <c r="C395" s="44" t="s">
        <v>1217</v>
      </c>
      <c r="D395" s="49">
        <v>8</v>
      </c>
      <c r="E395" s="49" t="s">
        <v>16</v>
      </c>
      <c r="F395" s="50">
        <v>1</v>
      </c>
      <c r="G395" s="45" t="s">
        <v>2245</v>
      </c>
    </row>
    <row r="396" spans="1:7" x14ac:dyDescent="0.3">
      <c r="A396" s="44" t="s">
        <v>1799</v>
      </c>
      <c r="B396" s="44" t="s">
        <v>127</v>
      </c>
      <c r="C396" s="44" t="s">
        <v>1217</v>
      </c>
      <c r="D396" s="49">
        <v>8</v>
      </c>
      <c r="E396" s="49">
        <v>8</v>
      </c>
      <c r="F396" s="50">
        <v>1</v>
      </c>
      <c r="G396" s="45" t="s">
        <v>1800</v>
      </c>
    </row>
    <row r="397" spans="1:7" x14ac:dyDescent="0.3">
      <c r="A397" s="44" t="s">
        <v>1801</v>
      </c>
      <c r="B397" s="44" t="s">
        <v>79</v>
      </c>
      <c r="C397" s="44" t="s">
        <v>1224</v>
      </c>
      <c r="D397" s="49">
        <v>1</v>
      </c>
      <c r="E397" s="49" t="s">
        <v>16</v>
      </c>
      <c r="F397" s="50">
        <v>1</v>
      </c>
      <c r="G397" s="45" t="s">
        <v>1316</v>
      </c>
    </row>
    <row r="398" spans="1:7" x14ac:dyDescent="0.3">
      <c r="A398" s="44" t="s">
        <v>1802</v>
      </c>
      <c r="B398" s="44" t="s">
        <v>82</v>
      </c>
      <c r="C398" s="44" t="s">
        <v>1217</v>
      </c>
      <c r="D398" s="49">
        <v>13</v>
      </c>
      <c r="E398" s="49">
        <v>12</v>
      </c>
      <c r="F398" s="50">
        <v>0.9</v>
      </c>
      <c r="G398" s="45" t="s">
        <v>1468</v>
      </c>
    </row>
    <row r="399" spans="1:7" x14ac:dyDescent="0.3">
      <c r="A399" s="44" t="s">
        <v>1803</v>
      </c>
      <c r="B399" s="44" t="s">
        <v>115</v>
      </c>
      <c r="C399" s="44" t="s">
        <v>1217</v>
      </c>
      <c r="D399" s="49">
        <v>11</v>
      </c>
      <c r="E399" s="49">
        <v>12</v>
      </c>
      <c r="F399" s="50">
        <v>0.9</v>
      </c>
      <c r="G399" s="45" t="s">
        <v>2294</v>
      </c>
    </row>
    <row r="400" spans="1:7" x14ac:dyDescent="0.3">
      <c r="A400" s="44" t="s">
        <v>1804</v>
      </c>
      <c r="B400" s="44" t="s">
        <v>136</v>
      </c>
      <c r="C400" s="44" t="s">
        <v>1217</v>
      </c>
      <c r="D400" s="49">
        <v>13</v>
      </c>
      <c r="E400" s="49">
        <v>16</v>
      </c>
      <c r="F400" s="50">
        <v>1</v>
      </c>
      <c r="G400" s="45" t="s">
        <v>1625</v>
      </c>
    </row>
    <row r="401" spans="1:7" ht="27.6" x14ac:dyDescent="0.3">
      <c r="A401" s="44" t="s">
        <v>1805</v>
      </c>
      <c r="B401" s="44" t="s">
        <v>117</v>
      </c>
      <c r="C401" s="44" t="s">
        <v>1217</v>
      </c>
      <c r="D401" s="49">
        <v>10</v>
      </c>
      <c r="E401" s="49">
        <v>10</v>
      </c>
      <c r="F401" s="50">
        <v>1</v>
      </c>
      <c r="G401" s="44" t="s">
        <v>1245</v>
      </c>
    </row>
    <row r="402" spans="1:7" x14ac:dyDescent="0.3">
      <c r="A402" s="44" t="s">
        <v>1806</v>
      </c>
      <c r="B402" s="44" t="s">
        <v>68</v>
      </c>
      <c r="C402" s="44" t="s">
        <v>1217</v>
      </c>
      <c r="D402" s="49">
        <v>9</v>
      </c>
      <c r="E402" s="49">
        <v>8</v>
      </c>
      <c r="F402" s="50">
        <v>1</v>
      </c>
      <c r="G402" s="45" t="s">
        <v>2295</v>
      </c>
    </row>
    <row r="403" spans="1:7" x14ac:dyDescent="0.3">
      <c r="A403" s="44" t="s">
        <v>1807</v>
      </c>
      <c r="B403" s="44" t="s">
        <v>66</v>
      </c>
      <c r="C403" s="44" t="s">
        <v>1224</v>
      </c>
      <c r="D403" s="49">
        <v>1</v>
      </c>
      <c r="E403" s="49" t="s">
        <v>16</v>
      </c>
      <c r="F403" s="50">
        <v>1</v>
      </c>
      <c r="G403" s="45" t="s">
        <v>1488</v>
      </c>
    </row>
    <row r="404" spans="1:7" ht="27.6" x14ac:dyDescent="0.3">
      <c r="A404" s="44" t="s">
        <v>1808</v>
      </c>
      <c r="B404" s="44" t="s">
        <v>79</v>
      </c>
      <c r="C404" s="44" t="s">
        <v>1217</v>
      </c>
      <c r="D404" s="49">
        <v>13</v>
      </c>
      <c r="E404" s="49">
        <v>16</v>
      </c>
      <c r="F404" s="50">
        <v>0.75</v>
      </c>
      <c r="G404" s="44" t="s">
        <v>1245</v>
      </c>
    </row>
    <row r="405" spans="1:7" x14ac:dyDescent="0.3">
      <c r="A405" s="44" t="s">
        <v>1809</v>
      </c>
      <c r="B405" s="44" t="s">
        <v>136</v>
      </c>
      <c r="C405" s="44" t="s">
        <v>1220</v>
      </c>
      <c r="D405" s="49">
        <v>6</v>
      </c>
      <c r="E405" s="49">
        <v>5</v>
      </c>
      <c r="F405" s="50">
        <v>1</v>
      </c>
      <c r="G405" s="45" t="s">
        <v>1221</v>
      </c>
    </row>
    <row r="406" spans="1:7" ht="27.6" x14ac:dyDescent="0.3">
      <c r="A406" s="44" t="s">
        <v>1810</v>
      </c>
      <c r="B406" s="44" t="s">
        <v>79</v>
      </c>
      <c r="C406" s="44" t="s">
        <v>1217</v>
      </c>
      <c r="D406" s="49">
        <v>6</v>
      </c>
      <c r="E406" s="49">
        <v>8</v>
      </c>
      <c r="F406" s="50">
        <v>0.85</v>
      </c>
      <c r="G406" s="44" t="s">
        <v>1245</v>
      </c>
    </row>
    <row r="407" spans="1:7" ht="27.6" x14ac:dyDescent="0.3">
      <c r="A407" s="44" t="s">
        <v>1811</v>
      </c>
      <c r="B407" s="44" t="s">
        <v>70</v>
      </c>
      <c r="C407" s="44" t="s">
        <v>1217</v>
      </c>
      <c r="D407" s="49">
        <v>14</v>
      </c>
      <c r="E407" s="49">
        <v>16</v>
      </c>
      <c r="F407" s="50">
        <v>0.85</v>
      </c>
      <c r="G407" s="44" t="s">
        <v>1245</v>
      </c>
    </row>
    <row r="408" spans="1:7" x14ac:dyDescent="0.3">
      <c r="A408" s="44" t="s">
        <v>1812</v>
      </c>
      <c r="B408" s="44" t="s">
        <v>66</v>
      </c>
      <c r="C408" s="44" t="s">
        <v>1224</v>
      </c>
      <c r="D408" s="49">
        <v>2</v>
      </c>
      <c r="E408" s="49" t="s">
        <v>16</v>
      </c>
      <c r="F408" s="50">
        <v>1</v>
      </c>
      <c r="G408" s="45" t="s">
        <v>2296</v>
      </c>
    </row>
    <row r="409" spans="1:7" x14ac:dyDescent="0.3">
      <c r="A409" s="44" t="s">
        <v>1813</v>
      </c>
      <c r="B409" s="44" t="s">
        <v>82</v>
      </c>
      <c r="C409" s="44" t="s">
        <v>1217</v>
      </c>
      <c r="D409" s="49">
        <v>12</v>
      </c>
      <c r="E409" s="49">
        <v>8</v>
      </c>
      <c r="F409" s="50">
        <v>1</v>
      </c>
      <c r="G409" s="45" t="s">
        <v>1402</v>
      </c>
    </row>
    <row r="410" spans="1:7" x14ac:dyDescent="0.3">
      <c r="A410" s="44" t="s">
        <v>1814</v>
      </c>
      <c r="B410" s="44" t="s">
        <v>558</v>
      </c>
      <c r="C410" s="44" t="s">
        <v>1217</v>
      </c>
      <c r="D410" s="49">
        <v>10</v>
      </c>
      <c r="E410" s="49">
        <v>10</v>
      </c>
      <c r="F410" s="50">
        <v>0.9</v>
      </c>
      <c r="G410" s="45" t="s">
        <v>2297</v>
      </c>
    </row>
    <row r="411" spans="1:7" x14ac:dyDescent="0.3">
      <c r="A411" s="44" t="s">
        <v>1815</v>
      </c>
      <c r="B411" s="44" t="s">
        <v>79</v>
      </c>
      <c r="C411" s="44" t="s">
        <v>1224</v>
      </c>
      <c r="D411" s="49">
        <v>6</v>
      </c>
      <c r="E411" s="49" t="s">
        <v>16</v>
      </c>
      <c r="F411" s="50">
        <v>1</v>
      </c>
      <c r="G411" s="45" t="s">
        <v>1816</v>
      </c>
    </row>
    <row r="412" spans="1:7" x14ac:dyDescent="0.3">
      <c r="A412" s="44" t="s">
        <v>1817</v>
      </c>
      <c r="B412" s="44" t="s">
        <v>277</v>
      </c>
      <c r="C412" s="44" t="s">
        <v>1217</v>
      </c>
      <c r="D412" s="49">
        <v>12</v>
      </c>
      <c r="E412" s="49">
        <v>10</v>
      </c>
      <c r="F412" s="50">
        <v>1</v>
      </c>
      <c r="G412" s="45" t="s">
        <v>1509</v>
      </c>
    </row>
    <row r="413" spans="1:7" x14ac:dyDescent="0.3">
      <c r="A413" s="44" t="s">
        <v>1818</v>
      </c>
      <c r="B413" s="44" t="s">
        <v>277</v>
      </c>
      <c r="C413" s="44" t="s">
        <v>1217</v>
      </c>
      <c r="D413" s="49">
        <v>16</v>
      </c>
      <c r="E413" s="49">
        <v>10</v>
      </c>
      <c r="F413" s="50">
        <v>1</v>
      </c>
      <c r="G413" s="45" t="s">
        <v>1819</v>
      </c>
    </row>
    <row r="414" spans="1:7" x14ac:dyDescent="0.3">
      <c r="A414" s="44" t="s">
        <v>1820</v>
      </c>
      <c r="B414" s="44" t="s">
        <v>79</v>
      </c>
      <c r="C414" s="44" t="s">
        <v>1224</v>
      </c>
      <c r="D414" s="49">
        <v>6</v>
      </c>
      <c r="E414" s="49" t="s">
        <v>16</v>
      </c>
      <c r="F414" s="50">
        <v>1</v>
      </c>
      <c r="G414" s="45" t="s">
        <v>1731</v>
      </c>
    </row>
    <row r="415" spans="1:7" x14ac:dyDescent="0.3">
      <c r="A415" s="44" t="s">
        <v>1821</v>
      </c>
      <c r="B415" s="44" t="s">
        <v>79</v>
      </c>
      <c r="C415" s="44" t="s">
        <v>1224</v>
      </c>
      <c r="D415" s="49">
        <v>8</v>
      </c>
      <c r="E415" s="49" t="s">
        <v>16</v>
      </c>
      <c r="F415" s="50">
        <v>1</v>
      </c>
      <c r="G415" s="45" t="s">
        <v>1822</v>
      </c>
    </row>
    <row r="416" spans="1:7" x14ac:dyDescent="0.3">
      <c r="A416" s="44" t="s">
        <v>1823</v>
      </c>
      <c r="B416" s="44" t="s">
        <v>79</v>
      </c>
      <c r="C416" s="44" t="s">
        <v>1224</v>
      </c>
      <c r="D416" s="49">
        <v>6</v>
      </c>
      <c r="E416" s="49" t="s">
        <v>16</v>
      </c>
      <c r="F416" s="50">
        <v>1</v>
      </c>
      <c r="G416" s="45" t="s">
        <v>1779</v>
      </c>
    </row>
    <row r="417" spans="1:16" x14ac:dyDescent="0.3">
      <c r="A417" s="44" t="s">
        <v>1824</v>
      </c>
      <c r="B417" s="44" t="s">
        <v>70</v>
      </c>
      <c r="C417" s="44" t="s">
        <v>1217</v>
      </c>
      <c r="D417" s="49">
        <v>3</v>
      </c>
      <c r="E417" s="49">
        <v>2</v>
      </c>
      <c r="F417" s="50">
        <v>0.95</v>
      </c>
      <c r="G417" s="45" t="s">
        <v>2261</v>
      </c>
    </row>
    <row r="418" spans="1:16" x14ac:dyDescent="0.3">
      <c r="A418" s="44" t="s">
        <v>1825</v>
      </c>
      <c r="B418" s="44" t="s">
        <v>558</v>
      </c>
      <c r="C418" s="44" t="s">
        <v>1217</v>
      </c>
      <c r="D418" s="49">
        <v>4</v>
      </c>
      <c r="E418" s="49">
        <v>5</v>
      </c>
      <c r="F418" s="50">
        <v>0.85</v>
      </c>
      <c r="G418" s="45" t="s">
        <v>1429</v>
      </c>
    </row>
    <row r="419" spans="1:16" x14ac:dyDescent="0.3">
      <c r="A419" s="44" t="s">
        <v>1826</v>
      </c>
      <c r="B419" s="44" t="s">
        <v>68</v>
      </c>
      <c r="C419" s="44" t="s">
        <v>1217</v>
      </c>
      <c r="D419" s="49">
        <v>6</v>
      </c>
      <c r="E419" s="49">
        <v>6</v>
      </c>
      <c r="F419" s="50">
        <v>1</v>
      </c>
      <c r="G419" s="45" t="s">
        <v>1218</v>
      </c>
    </row>
    <row r="420" spans="1:16" x14ac:dyDescent="0.3">
      <c r="A420" s="44" t="s">
        <v>1827</v>
      </c>
      <c r="B420" s="44" t="s">
        <v>251</v>
      </c>
      <c r="C420" s="44" t="s">
        <v>1217</v>
      </c>
      <c r="D420" s="49">
        <v>8</v>
      </c>
      <c r="E420" s="49">
        <v>7</v>
      </c>
      <c r="F420" s="50">
        <v>1</v>
      </c>
      <c r="G420" s="45" t="s">
        <v>2282</v>
      </c>
    </row>
    <row r="421" spans="1:16" x14ac:dyDescent="0.3">
      <c r="A421" s="44" t="s">
        <v>1828</v>
      </c>
      <c r="B421" s="44" t="s">
        <v>66</v>
      </c>
      <c r="C421" s="44" t="s">
        <v>1224</v>
      </c>
      <c r="D421" s="49">
        <v>4</v>
      </c>
      <c r="E421" s="49" t="s">
        <v>16</v>
      </c>
      <c r="F421" s="50">
        <v>1</v>
      </c>
      <c r="G421" s="45" t="s">
        <v>1829</v>
      </c>
      <c r="P421" s="46"/>
    </row>
    <row r="422" spans="1:16" x14ac:dyDescent="0.3">
      <c r="A422" s="44" t="s">
        <v>1830</v>
      </c>
      <c r="B422" s="44" t="s">
        <v>79</v>
      </c>
      <c r="C422" s="44" t="s">
        <v>1217</v>
      </c>
      <c r="D422" s="49">
        <v>16</v>
      </c>
      <c r="E422" s="49">
        <v>16</v>
      </c>
      <c r="F422" s="50">
        <v>1</v>
      </c>
      <c r="G422" s="45" t="s">
        <v>1831</v>
      </c>
    </row>
    <row r="423" spans="1:16" x14ac:dyDescent="0.3">
      <c r="A423" s="44" t="s">
        <v>1832</v>
      </c>
      <c r="B423" s="44" t="s">
        <v>79</v>
      </c>
      <c r="C423" s="44" t="s">
        <v>1224</v>
      </c>
      <c r="D423" s="49">
        <v>12</v>
      </c>
      <c r="E423" s="49" t="s">
        <v>16</v>
      </c>
      <c r="F423" s="50">
        <v>1</v>
      </c>
      <c r="G423" s="45" t="s">
        <v>2168</v>
      </c>
    </row>
    <row r="424" spans="1:16" x14ac:dyDescent="0.3">
      <c r="A424" s="44" t="s">
        <v>1833</v>
      </c>
      <c r="B424" s="44" t="s">
        <v>115</v>
      </c>
      <c r="C424" s="44" t="s">
        <v>1224</v>
      </c>
      <c r="D424" s="49">
        <v>6</v>
      </c>
      <c r="E424" s="49" t="s">
        <v>16</v>
      </c>
      <c r="F424" s="50">
        <v>1</v>
      </c>
      <c r="G424" s="45" t="s">
        <v>1834</v>
      </c>
    </row>
    <row r="425" spans="1:16" x14ac:dyDescent="0.3">
      <c r="A425" s="44" t="s">
        <v>1835</v>
      </c>
      <c r="B425" s="44" t="s">
        <v>115</v>
      </c>
      <c r="C425" s="44" t="s">
        <v>1220</v>
      </c>
      <c r="D425" s="49">
        <v>12</v>
      </c>
      <c r="E425" s="49">
        <v>14</v>
      </c>
      <c r="F425" s="50">
        <v>0.7</v>
      </c>
      <c r="G425" s="45" t="s">
        <v>1359</v>
      </c>
    </row>
    <row r="426" spans="1:16" ht="27.6" x14ac:dyDescent="0.3">
      <c r="A426" s="44" t="s">
        <v>1836</v>
      </c>
      <c r="B426" s="44" t="s">
        <v>136</v>
      </c>
      <c r="C426" s="44" t="s">
        <v>1217</v>
      </c>
      <c r="D426" s="49">
        <v>10</v>
      </c>
      <c r="E426" s="49">
        <v>10</v>
      </c>
      <c r="F426" s="50">
        <v>1</v>
      </c>
      <c r="G426" s="44" t="s">
        <v>1245</v>
      </c>
    </row>
    <row r="427" spans="1:16" x14ac:dyDescent="0.3">
      <c r="A427" s="44" t="s">
        <v>1837</v>
      </c>
      <c r="B427" s="44" t="s">
        <v>115</v>
      </c>
      <c r="C427" s="44" t="s">
        <v>1220</v>
      </c>
      <c r="D427" s="49">
        <v>3</v>
      </c>
      <c r="E427" s="49">
        <v>4</v>
      </c>
      <c r="F427" s="50">
        <v>1</v>
      </c>
      <c r="G427" s="45" t="s">
        <v>1359</v>
      </c>
    </row>
    <row r="428" spans="1:16" x14ac:dyDescent="0.3">
      <c r="A428" s="44" t="s">
        <v>1838</v>
      </c>
      <c r="B428" s="44" t="s">
        <v>108</v>
      </c>
      <c r="C428" s="44" t="s">
        <v>1224</v>
      </c>
      <c r="D428" s="49">
        <v>1</v>
      </c>
      <c r="E428" s="49" t="s">
        <v>16</v>
      </c>
      <c r="F428" s="50">
        <v>1</v>
      </c>
      <c r="G428" s="45" t="s">
        <v>1839</v>
      </c>
    </row>
    <row r="429" spans="1:16" x14ac:dyDescent="0.3">
      <c r="A429" s="44" t="s">
        <v>1840</v>
      </c>
      <c r="B429" s="44" t="s">
        <v>115</v>
      </c>
      <c r="C429" s="44" t="s">
        <v>1224</v>
      </c>
      <c r="D429" s="49">
        <v>6</v>
      </c>
      <c r="E429" s="49" t="s">
        <v>16</v>
      </c>
      <c r="F429" s="50">
        <v>1</v>
      </c>
      <c r="G429" s="45" t="s">
        <v>1841</v>
      </c>
    </row>
    <row r="430" spans="1:16" x14ac:dyDescent="0.3">
      <c r="A430" s="44" t="s">
        <v>1842</v>
      </c>
      <c r="B430" s="44" t="s">
        <v>136</v>
      </c>
      <c r="C430" s="44" t="s">
        <v>1220</v>
      </c>
      <c r="D430" s="49">
        <v>1</v>
      </c>
      <c r="E430" s="49" t="s">
        <v>16</v>
      </c>
      <c r="F430" s="50">
        <v>1</v>
      </c>
      <c r="G430" s="45" t="s">
        <v>1316</v>
      </c>
    </row>
    <row r="431" spans="1:16" x14ac:dyDescent="0.3">
      <c r="A431" s="44" t="s">
        <v>1843</v>
      </c>
      <c r="B431" s="44" t="s">
        <v>117</v>
      </c>
      <c r="C431" s="44" t="s">
        <v>1220</v>
      </c>
      <c r="D431" s="49">
        <v>12</v>
      </c>
      <c r="E431" s="49">
        <v>12</v>
      </c>
      <c r="F431" s="50">
        <v>1</v>
      </c>
      <c r="G431" s="1" t="s">
        <v>1245</v>
      </c>
    </row>
    <row r="432" spans="1:16" x14ac:dyDescent="0.3">
      <c r="A432" s="44" t="s">
        <v>1844</v>
      </c>
      <c r="B432" s="44" t="s">
        <v>79</v>
      </c>
      <c r="C432" s="44" t="s">
        <v>1224</v>
      </c>
      <c r="D432" s="49">
        <v>4</v>
      </c>
      <c r="E432" s="49" t="s">
        <v>16</v>
      </c>
      <c r="F432" s="50">
        <v>1</v>
      </c>
      <c r="G432" s="45" t="s">
        <v>1845</v>
      </c>
    </row>
    <row r="433" spans="1:7" x14ac:dyDescent="0.3">
      <c r="A433" s="44" t="s">
        <v>1846</v>
      </c>
      <c r="B433" s="44" t="s">
        <v>79</v>
      </c>
      <c r="C433" s="44" t="s">
        <v>1224</v>
      </c>
      <c r="D433" s="49">
        <v>6</v>
      </c>
      <c r="E433" s="49" t="s">
        <v>16</v>
      </c>
      <c r="F433" s="50">
        <v>1</v>
      </c>
      <c r="G433" s="45" t="s">
        <v>1334</v>
      </c>
    </row>
    <row r="434" spans="1:7" x14ac:dyDescent="0.3">
      <c r="A434" s="44" t="s">
        <v>1847</v>
      </c>
      <c r="B434" s="44" t="s">
        <v>79</v>
      </c>
      <c r="C434" s="44" t="s">
        <v>1224</v>
      </c>
      <c r="D434" s="49">
        <v>6</v>
      </c>
      <c r="E434" s="49" t="s">
        <v>16</v>
      </c>
      <c r="F434" s="50">
        <v>1</v>
      </c>
      <c r="G434" s="45" t="s">
        <v>1597</v>
      </c>
    </row>
    <row r="435" spans="1:7" x14ac:dyDescent="0.3">
      <c r="A435" s="44" t="s">
        <v>1848</v>
      </c>
      <c r="B435" s="44" t="s">
        <v>108</v>
      </c>
      <c r="C435" s="44" t="s">
        <v>1224</v>
      </c>
      <c r="D435" s="49">
        <v>3</v>
      </c>
      <c r="E435" s="49" t="s">
        <v>16</v>
      </c>
      <c r="F435" s="50">
        <v>1</v>
      </c>
      <c r="G435" s="45" t="s">
        <v>1849</v>
      </c>
    </row>
    <row r="436" spans="1:7" x14ac:dyDescent="0.3">
      <c r="A436" s="44" t="s">
        <v>1850</v>
      </c>
      <c r="B436" s="44" t="s">
        <v>99</v>
      </c>
      <c r="C436" s="44" t="s">
        <v>1220</v>
      </c>
      <c r="D436" s="49">
        <v>12</v>
      </c>
      <c r="E436" s="49">
        <v>12</v>
      </c>
      <c r="F436" s="50">
        <v>0.9</v>
      </c>
      <c r="G436" s="45" t="s">
        <v>1357</v>
      </c>
    </row>
    <row r="437" spans="1:7" x14ac:dyDescent="0.3">
      <c r="A437" s="44" t="s">
        <v>1851</v>
      </c>
      <c r="B437" s="44" t="s">
        <v>91</v>
      </c>
      <c r="C437" s="44" t="s">
        <v>1220</v>
      </c>
      <c r="D437" s="49">
        <v>6</v>
      </c>
      <c r="E437" s="49">
        <v>5</v>
      </c>
      <c r="F437" s="50">
        <v>1</v>
      </c>
      <c r="G437" s="45" t="s">
        <v>1290</v>
      </c>
    </row>
    <row r="438" spans="1:7" x14ac:dyDescent="0.3">
      <c r="A438" s="44" t="s">
        <v>1852</v>
      </c>
      <c r="B438" s="44" t="s">
        <v>97</v>
      </c>
      <c r="C438" s="44" t="s">
        <v>1220</v>
      </c>
      <c r="D438" s="49">
        <v>13</v>
      </c>
      <c r="E438" s="49">
        <v>12</v>
      </c>
      <c r="F438" s="50">
        <v>1</v>
      </c>
      <c r="G438" s="45" t="s">
        <v>1853</v>
      </c>
    </row>
    <row r="439" spans="1:7" x14ac:dyDescent="0.3">
      <c r="A439" s="44" t="s">
        <v>1854</v>
      </c>
      <c r="B439" s="44" t="s">
        <v>91</v>
      </c>
      <c r="C439" s="44" t="s">
        <v>1224</v>
      </c>
      <c r="D439" s="49">
        <v>5</v>
      </c>
      <c r="E439" s="49" t="s">
        <v>16</v>
      </c>
      <c r="F439" s="50">
        <v>0.9</v>
      </c>
      <c r="G439" s="45" t="s">
        <v>1597</v>
      </c>
    </row>
    <row r="440" spans="1:7" x14ac:dyDescent="0.3">
      <c r="A440" s="44" t="s">
        <v>1855</v>
      </c>
      <c r="B440" s="44" t="s">
        <v>251</v>
      </c>
      <c r="C440" s="44" t="s">
        <v>1220</v>
      </c>
      <c r="D440" s="49">
        <v>4</v>
      </c>
      <c r="E440" s="49">
        <v>4</v>
      </c>
      <c r="F440" s="50">
        <v>1</v>
      </c>
      <c r="G440" s="45" t="s">
        <v>1252</v>
      </c>
    </row>
    <row r="441" spans="1:7" x14ac:dyDescent="0.3">
      <c r="A441" s="44" t="s">
        <v>1856</v>
      </c>
      <c r="B441" s="44" t="s">
        <v>66</v>
      </c>
      <c r="C441" s="44" t="s">
        <v>1220</v>
      </c>
      <c r="D441" s="49">
        <v>6</v>
      </c>
      <c r="E441" s="49" t="s">
        <v>16</v>
      </c>
      <c r="F441" s="50">
        <v>1</v>
      </c>
      <c r="G441" s="45" t="s">
        <v>1857</v>
      </c>
    </row>
    <row r="442" spans="1:7" x14ac:dyDescent="0.3">
      <c r="A442" s="44" t="s">
        <v>1858</v>
      </c>
      <c r="B442" s="44" t="s">
        <v>70</v>
      </c>
      <c r="C442" s="44" t="s">
        <v>1217</v>
      </c>
      <c r="D442" s="49">
        <v>12</v>
      </c>
      <c r="E442" s="49">
        <v>10</v>
      </c>
      <c r="F442" s="50">
        <v>1</v>
      </c>
      <c r="G442" s="45" t="s">
        <v>1468</v>
      </c>
    </row>
    <row r="443" spans="1:7" x14ac:dyDescent="0.3">
      <c r="A443" s="44" t="s">
        <v>1859</v>
      </c>
      <c r="B443" s="44" t="s">
        <v>70</v>
      </c>
      <c r="C443" s="44" t="s">
        <v>1224</v>
      </c>
      <c r="D443" s="49">
        <v>2</v>
      </c>
      <c r="E443" s="49" t="s">
        <v>16</v>
      </c>
      <c r="F443" s="50">
        <v>1</v>
      </c>
      <c r="G443" s="45" t="s">
        <v>2298</v>
      </c>
    </row>
    <row r="444" spans="1:7" x14ac:dyDescent="0.3">
      <c r="A444" s="44" t="s">
        <v>1860</v>
      </c>
      <c r="B444" s="44" t="s">
        <v>82</v>
      </c>
      <c r="C444" s="44" t="s">
        <v>1224</v>
      </c>
      <c r="D444" s="49">
        <v>16</v>
      </c>
      <c r="E444" s="49" t="s">
        <v>16</v>
      </c>
      <c r="F444" s="50">
        <v>1</v>
      </c>
      <c r="G444" s="45" t="s">
        <v>1861</v>
      </c>
    </row>
    <row r="445" spans="1:7" x14ac:dyDescent="0.3">
      <c r="A445" s="44" t="s">
        <v>1862</v>
      </c>
      <c r="B445" s="44" t="s">
        <v>277</v>
      </c>
      <c r="C445" s="44" t="s">
        <v>1217</v>
      </c>
      <c r="D445" s="49">
        <v>5</v>
      </c>
      <c r="E445" s="49">
        <v>5</v>
      </c>
      <c r="F445" s="50">
        <v>0.9</v>
      </c>
      <c r="G445" s="45" t="s">
        <v>1429</v>
      </c>
    </row>
    <row r="446" spans="1:7" x14ac:dyDescent="0.3">
      <c r="A446" s="44" t="s">
        <v>1863</v>
      </c>
      <c r="B446" s="44" t="s">
        <v>251</v>
      </c>
      <c r="C446" s="44" t="s">
        <v>1217</v>
      </c>
      <c r="D446" s="49">
        <v>6</v>
      </c>
      <c r="E446" s="49">
        <v>6</v>
      </c>
      <c r="F446" s="50">
        <v>1</v>
      </c>
      <c r="G446" s="45" t="s">
        <v>1516</v>
      </c>
    </row>
    <row r="447" spans="1:7" ht="27.6" x14ac:dyDescent="0.3">
      <c r="A447" s="44" t="s">
        <v>1864</v>
      </c>
      <c r="B447" s="44" t="s">
        <v>79</v>
      </c>
      <c r="C447" s="44" t="s">
        <v>1217</v>
      </c>
      <c r="D447" s="49">
        <v>2</v>
      </c>
      <c r="E447" s="49">
        <v>4</v>
      </c>
      <c r="F447" s="50">
        <v>1</v>
      </c>
      <c r="G447" s="44" t="s">
        <v>1245</v>
      </c>
    </row>
    <row r="448" spans="1:7" ht="27.6" x14ac:dyDescent="0.3">
      <c r="A448" s="44" t="s">
        <v>1865</v>
      </c>
      <c r="B448" s="44" t="s">
        <v>79</v>
      </c>
      <c r="C448" s="44" t="s">
        <v>1217</v>
      </c>
      <c r="D448" s="49">
        <v>5</v>
      </c>
      <c r="E448" s="49">
        <v>8</v>
      </c>
      <c r="F448" s="50">
        <v>0.75</v>
      </c>
      <c r="G448" s="44" t="s">
        <v>1245</v>
      </c>
    </row>
    <row r="449" spans="1:7" x14ac:dyDescent="0.3">
      <c r="A449" s="44" t="s">
        <v>1866</v>
      </c>
      <c r="B449" s="44" t="s">
        <v>79</v>
      </c>
      <c r="C449" s="44" t="s">
        <v>1217</v>
      </c>
      <c r="D449" s="49">
        <v>12</v>
      </c>
      <c r="E449" s="49">
        <v>10</v>
      </c>
      <c r="F449" s="50">
        <v>1</v>
      </c>
      <c r="G449" s="45" t="s">
        <v>1516</v>
      </c>
    </row>
    <row r="450" spans="1:7" x14ac:dyDescent="0.3">
      <c r="A450" s="44" t="s">
        <v>1867</v>
      </c>
      <c r="B450" s="44" t="s">
        <v>117</v>
      </c>
      <c r="C450" s="44" t="s">
        <v>1217</v>
      </c>
      <c r="D450" s="49">
        <v>3</v>
      </c>
      <c r="E450" s="49">
        <v>4</v>
      </c>
      <c r="F450" s="50">
        <v>0.9</v>
      </c>
      <c r="G450" s="45" t="s">
        <v>1429</v>
      </c>
    </row>
    <row r="451" spans="1:7" x14ac:dyDescent="0.3">
      <c r="A451" s="44" t="s">
        <v>1868</v>
      </c>
      <c r="B451" s="44" t="s">
        <v>79</v>
      </c>
      <c r="C451" s="44" t="s">
        <v>1224</v>
      </c>
      <c r="D451" s="49">
        <v>4</v>
      </c>
      <c r="E451" s="49" t="s">
        <v>16</v>
      </c>
      <c r="F451" s="50">
        <v>1</v>
      </c>
      <c r="G451" s="45" t="s">
        <v>1869</v>
      </c>
    </row>
    <row r="452" spans="1:7" x14ac:dyDescent="0.3">
      <c r="A452" s="44" t="s">
        <v>1870</v>
      </c>
      <c r="B452" s="44" t="s">
        <v>1033</v>
      </c>
      <c r="C452" s="44" t="s">
        <v>1217</v>
      </c>
      <c r="D452" s="49">
        <v>13</v>
      </c>
      <c r="E452" s="49">
        <v>16</v>
      </c>
      <c r="F452" s="50">
        <v>1</v>
      </c>
      <c r="G452" s="45" t="s">
        <v>1625</v>
      </c>
    </row>
    <row r="453" spans="1:7" x14ac:dyDescent="0.3">
      <c r="A453" s="44" t="s">
        <v>1871</v>
      </c>
      <c r="B453" s="44" t="s">
        <v>164</v>
      </c>
      <c r="C453" s="44" t="s">
        <v>1224</v>
      </c>
      <c r="D453" s="49">
        <v>4</v>
      </c>
      <c r="E453" s="49" t="s">
        <v>16</v>
      </c>
      <c r="F453" s="50">
        <v>1</v>
      </c>
      <c r="G453" s="45" t="s">
        <v>1872</v>
      </c>
    </row>
    <row r="454" spans="1:7" x14ac:dyDescent="0.3">
      <c r="A454" s="44" t="s">
        <v>1873</v>
      </c>
      <c r="B454" s="44" t="s">
        <v>68</v>
      </c>
      <c r="C454" s="44" t="s">
        <v>1217</v>
      </c>
      <c r="D454" s="49">
        <v>4</v>
      </c>
      <c r="E454" s="49">
        <v>4</v>
      </c>
      <c r="F454" s="50">
        <v>1</v>
      </c>
      <c r="G454" s="45" t="s">
        <v>2166</v>
      </c>
    </row>
    <row r="455" spans="1:7" x14ac:dyDescent="0.3">
      <c r="A455" s="44" t="s">
        <v>1874</v>
      </c>
      <c r="B455" s="44" t="s">
        <v>127</v>
      </c>
      <c r="C455" s="44" t="s">
        <v>1224</v>
      </c>
      <c r="D455" s="49">
        <v>8</v>
      </c>
      <c r="E455" s="49" t="s">
        <v>16</v>
      </c>
      <c r="F455" s="50">
        <v>1</v>
      </c>
      <c r="G455" s="45" t="s">
        <v>1875</v>
      </c>
    </row>
    <row r="456" spans="1:7" ht="27.6" x14ac:dyDescent="0.3">
      <c r="A456" s="44" t="s">
        <v>1876</v>
      </c>
      <c r="B456" s="44" t="s">
        <v>70</v>
      </c>
      <c r="C456" s="44" t="s">
        <v>1217</v>
      </c>
      <c r="D456" s="49">
        <v>4</v>
      </c>
      <c r="E456" s="49">
        <v>6</v>
      </c>
      <c r="F456" s="50">
        <v>1</v>
      </c>
      <c r="G456" s="44" t="s">
        <v>1245</v>
      </c>
    </row>
    <row r="457" spans="1:7" x14ac:dyDescent="0.3">
      <c r="A457" s="44" t="s">
        <v>1877</v>
      </c>
      <c r="B457" s="44" t="s">
        <v>79</v>
      </c>
      <c r="C457" s="44" t="s">
        <v>1217</v>
      </c>
      <c r="D457" s="49">
        <v>8</v>
      </c>
      <c r="E457" s="49">
        <v>7</v>
      </c>
      <c r="F457" s="50">
        <v>1</v>
      </c>
      <c r="G457" s="45" t="s">
        <v>1218</v>
      </c>
    </row>
    <row r="458" spans="1:7" x14ac:dyDescent="0.3">
      <c r="A458" s="44" t="s">
        <v>1878</v>
      </c>
      <c r="B458" s="44" t="s">
        <v>99</v>
      </c>
      <c r="C458" s="44" t="s">
        <v>1220</v>
      </c>
      <c r="D458" s="49">
        <v>10</v>
      </c>
      <c r="E458" s="49">
        <v>8</v>
      </c>
      <c r="F458" s="50">
        <v>1</v>
      </c>
      <c r="G458" s="45" t="s">
        <v>1879</v>
      </c>
    </row>
    <row r="459" spans="1:7" x14ac:dyDescent="0.3">
      <c r="A459" s="44" t="s">
        <v>1880</v>
      </c>
      <c r="B459" s="44" t="s">
        <v>70</v>
      </c>
      <c r="C459" s="44" t="s">
        <v>1224</v>
      </c>
      <c r="D459" s="49">
        <v>1</v>
      </c>
      <c r="E459" s="49" t="s">
        <v>16</v>
      </c>
      <c r="F459" s="50">
        <v>1</v>
      </c>
      <c r="G459" s="45" t="s">
        <v>1881</v>
      </c>
    </row>
    <row r="460" spans="1:7" x14ac:dyDescent="0.3">
      <c r="A460" s="44" t="s">
        <v>1882</v>
      </c>
      <c r="B460" s="44" t="s">
        <v>136</v>
      </c>
      <c r="C460" s="44" t="s">
        <v>1224</v>
      </c>
      <c r="D460" s="49">
        <v>5</v>
      </c>
      <c r="E460" s="49" t="s">
        <v>16</v>
      </c>
      <c r="F460" s="50">
        <v>0.75</v>
      </c>
      <c r="G460" s="45" t="s">
        <v>1281</v>
      </c>
    </row>
    <row r="461" spans="1:7" x14ac:dyDescent="0.3">
      <c r="A461" s="44" t="s">
        <v>1883</v>
      </c>
      <c r="B461" s="44" t="s">
        <v>97</v>
      </c>
      <c r="C461" s="44" t="s">
        <v>1224</v>
      </c>
      <c r="D461" s="49">
        <v>3</v>
      </c>
      <c r="E461" s="49" t="s">
        <v>16</v>
      </c>
      <c r="F461" s="50">
        <v>0.75</v>
      </c>
      <c r="G461" s="45" t="s">
        <v>1687</v>
      </c>
    </row>
    <row r="462" spans="1:7" x14ac:dyDescent="0.3">
      <c r="A462" s="44" t="s">
        <v>1884</v>
      </c>
      <c r="B462" s="44" t="s">
        <v>164</v>
      </c>
      <c r="C462" s="44" t="s">
        <v>1220</v>
      </c>
      <c r="D462" s="49">
        <v>6</v>
      </c>
      <c r="E462" s="49">
        <v>6</v>
      </c>
      <c r="F462" s="50">
        <v>1</v>
      </c>
      <c r="G462" s="45" t="s">
        <v>2299</v>
      </c>
    </row>
    <row r="463" spans="1:7" x14ac:dyDescent="0.3">
      <c r="A463" s="44" t="s">
        <v>1885</v>
      </c>
      <c r="B463" s="44" t="s">
        <v>66</v>
      </c>
      <c r="C463" s="44" t="s">
        <v>1220</v>
      </c>
      <c r="D463" s="49">
        <v>5</v>
      </c>
      <c r="E463" s="49">
        <v>2</v>
      </c>
      <c r="F463" s="50">
        <v>1</v>
      </c>
      <c r="G463" s="45" t="s">
        <v>2246</v>
      </c>
    </row>
    <row r="464" spans="1:7" x14ac:dyDescent="0.3">
      <c r="A464" s="44" t="s">
        <v>1886</v>
      </c>
      <c r="B464" s="44" t="s">
        <v>66</v>
      </c>
      <c r="C464" s="44" t="s">
        <v>1224</v>
      </c>
      <c r="D464" s="49">
        <v>2</v>
      </c>
      <c r="E464" s="49" t="s">
        <v>16</v>
      </c>
      <c r="F464" s="50">
        <v>1</v>
      </c>
      <c r="G464" s="45" t="s">
        <v>2298</v>
      </c>
    </row>
    <row r="465" spans="1:7" x14ac:dyDescent="0.3">
      <c r="A465" s="44" t="s">
        <v>1887</v>
      </c>
      <c r="B465" s="44" t="s">
        <v>79</v>
      </c>
      <c r="C465" s="44" t="s">
        <v>1220</v>
      </c>
      <c r="D465" s="49">
        <v>4</v>
      </c>
      <c r="E465" s="49">
        <v>6</v>
      </c>
      <c r="F465" s="50">
        <v>1</v>
      </c>
      <c r="G465" s="45" t="s">
        <v>1888</v>
      </c>
    </row>
    <row r="466" spans="1:7" x14ac:dyDescent="0.3">
      <c r="A466" s="44" t="s">
        <v>1889</v>
      </c>
      <c r="B466" s="44" t="s">
        <v>136</v>
      </c>
      <c r="C466" s="44" t="s">
        <v>1217</v>
      </c>
      <c r="D466" s="49">
        <v>2</v>
      </c>
      <c r="E466" s="49">
        <v>4</v>
      </c>
      <c r="F466" s="50">
        <v>1</v>
      </c>
      <c r="G466" s="1" t="s">
        <v>1245</v>
      </c>
    </row>
    <row r="467" spans="1:7" x14ac:dyDescent="0.3">
      <c r="A467" s="44" t="s">
        <v>1890</v>
      </c>
      <c r="B467" s="44" t="s">
        <v>164</v>
      </c>
      <c r="C467" s="44" t="s">
        <v>1224</v>
      </c>
      <c r="D467" s="49">
        <v>2</v>
      </c>
      <c r="E467" s="49" t="s">
        <v>16</v>
      </c>
      <c r="F467" s="50">
        <v>1</v>
      </c>
      <c r="G467" s="45" t="s">
        <v>2311</v>
      </c>
    </row>
    <row r="468" spans="1:7" x14ac:dyDescent="0.3">
      <c r="A468" s="44" t="s">
        <v>1891</v>
      </c>
      <c r="B468" s="44" t="s">
        <v>97</v>
      </c>
      <c r="C468" s="44" t="s">
        <v>1220</v>
      </c>
      <c r="D468" s="49">
        <v>1</v>
      </c>
      <c r="E468" s="49">
        <v>4</v>
      </c>
      <c r="F468" s="50">
        <v>0.7</v>
      </c>
      <c r="G468" s="45" t="s">
        <v>1345</v>
      </c>
    </row>
    <row r="469" spans="1:7" x14ac:dyDescent="0.3">
      <c r="A469" s="44" t="s">
        <v>1892</v>
      </c>
      <c r="B469" s="44" t="s">
        <v>82</v>
      </c>
      <c r="C469" s="44" t="s">
        <v>1220</v>
      </c>
      <c r="D469" s="49">
        <v>6</v>
      </c>
      <c r="E469" s="49">
        <v>7</v>
      </c>
      <c r="F469" s="50">
        <v>0.85</v>
      </c>
      <c r="G469" s="45" t="s">
        <v>1893</v>
      </c>
    </row>
    <row r="470" spans="1:7" x14ac:dyDescent="0.3">
      <c r="A470" s="44" t="s">
        <v>1894</v>
      </c>
      <c r="B470" s="44" t="s">
        <v>70</v>
      </c>
      <c r="C470" s="44" t="s">
        <v>1224</v>
      </c>
      <c r="D470" s="49">
        <v>1</v>
      </c>
      <c r="E470" s="49" t="s">
        <v>16</v>
      </c>
      <c r="F470" s="50">
        <v>1</v>
      </c>
      <c r="G470" s="45" t="s">
        <v>1895</v>
      </c>
    </row>
    <row r="471" spans="1:7" x14ac:dyDescent="0.3">
      <c r="A471" s="44" t="s">
        <v>1896</v>
      </c>
      <c r="B471" s="44" t="s">
        <v>277</v>
      </c>
      <c r="C471" s="44" t="s">
        <v>1217</v>
      </c>
      <c r="D471" s="49">
        <v>11</v>
      </c>
      <c r="E471" s="49">
        <v>12</v>
      </c>
      <c r="F471" s="50">
        <v>0.95</v>
      </c>
      <c r="G471" s="1" t="s">
        <v>1245</v>
      </c>
    </row>
    <row r="472" spans="1:7" x14ac:dyDescent="0.3">
      <c r="A472" s="44" t="s">
        <v>1897</v>
      </c>
      <c r="B472" s="44" t="s">
        <v>79</v>
      </c>
      <c r="C472" s="44" t="s">
        <v>1217</v>
      </c>
      <c r="D472" s="49">
        <v>4</v>
      </c>
      <c r="E472" s="49">
        <v>6</v>
      </c>
      <c r="F472" s="50">
        <v>1</v>
      </c>
      <c r="G472" s="1" t="s">
        <v>1245</v>
      </c>
    </row>
    <row r="473" spans="1:7" x14ac:dyDescent="0.3">
      <c r="A473" s="44" t="s">
        <v>1898</v>
      </c>
      <c r="B473" s="44" t="s">
        <v>99</v>
      </c>
      <c r="C473" s="44" t="s">
        <v>1217</v>
      </c>
      <c r="D473" s="49">
        <v>6</v>
      </c>
      <c r="E473" s="49">
        <v>7</v>
      </c>
      <c r="F473" s="50">
        <v>0.95</v>
      </c>
      <c r="G473" s="45" t="s">
        <v>1899</v>
      </c>
    </row>
    <row r="474" spans="1:7" x14ac:dyDescent="0.3">
      <c r="A474" s="44" t="s">
        <v>1900</v>
      </c>
      <c r="B474" s="44" t="s">
        <v>115</v>
      </c>
      <c r="C474" s="44" t="s">
        <v>1217</v>
      </c>
      <c r="D474" s="49">
        <v>6</v>
      </c>
      <c r="E474" s="49">
        <v>7</v>
      </c>
      <c r="F474" s="50">
        <v>0.95</v>
      </c>
      <c r="G474" s="45" t="s">
        <v>1901</v>
      </c>
    </row>
    <row r="475" spans="1:7" x14ac:dyDescent="0.3">
      <c r="A475" s="44" t="s">
        <v>1902</v>
      </c>
      <c r="B475" s="44" t="s">
        <v>91</v>
      </c>
      <c r="C475" s="44" t="s">
        <v>1217</v>
      </c>
      <c r="D475" s="49">
        <v>6</v>
      </c>
      <c r="E475" s="49">
        <v>7</v>
      </c>
      <c r="F475" s="50">
        <v>0.95</v>
      </c>
      <c r="G475" s="45" t="s">
        <v>1903</v>
      </c>
    </row>
    <row r="476" spans="1:7" x14ac:dyDescent="0.3">
      <c r="A476" s="44" t="s">
        <v>1904</v>
      </c>
      <c r="B476" s="44" t="s">
        <v>97</v>
      </c>
      <c r="C476" s="44" t="s">
        <v>1217</v>
      </c>
      <c r="D476" s="49">
        <v>7</v>
      </c>
      <c r="E476" s="49">
        <v>5</v>
      </c>
      <c r="F476" s="50">
        <v>1</v>
      </c>
      <c r="G476" s="45" t="s">
        <v>1905</v>
      </c>
    </row>
    <row r="477" spans="1:7" x14ac:dyDescent="0.3">
      <c r="A477" s="44" t="s">
        <v>1906</v>
      </c>
      <c r="B477" s="44" t="s">
        <v>79</v>
      </c>
      <c r="C477" s="44" t="s">
        <v>1217</v>
      </c>
      <c r="D477" s="49">
        <v>5</v>
      </c>
      <c r="E477" s="49" t="s">
        <v>16</v>
      </c>
      <c r="F477" s="50">
        <v>0.9</v>
      </c>
      <c r="G477" s="45" t="s">
        <v>2247</v>
      </c>
    </row>
    <row r="478" spans="1:7" x14ac:dyDescent="0.3">
      <c r="A478" s="44" t="s">
        <v>1907</v>
      </c>
      <c r="B478" s="44" t="s">
        <v>79</v>
      </c>
      <c r="C478" s="44" t="s">
        <v>1217</v>
      </c>
      <c r="D478" s="49">
        <v>1</v>
      </c>
      <c r="E478" s="49" t="s">
        <v>16</v>
      </c>
      <c r="F478" s="50">
        <v>1</v>
      </c>
      <c r="G478" s="45" t="s">
        <v>1908</v>
      </c>
    </row>
    <row r="479" spans="1:7" x14ac:dyDescent="0.3">
      <c r="A479" s="44" t="s">
        <v>1909</v>
      </c>
      <c r="B479" s="44" t="s">
        <v>251</v>
      </c>
      <c r="C479" s="44" t="s">
        <v>1217</v>
      </c>
      <c r="D479" s="49">
        <v>10</v>
      </c>
      <c r="E479" s="49">
        <v>8</v>
      </c>
      <c r="F479" s="50">
        <v>1</v>
      </c>
      <c r="G479" s="45" t="s">
        <v>1910</v>
      </c>
    </row>
    <row r="480" spans="1:7" x14ac:dyDescent="0.3">
      <c r="A480" s="44" t="s">
        <v>1911</v>
      </c>
      <c r="B480" s="44" t="s">
        <v>79</v>
      </c>
      <c r="C480" s="44" t="s">
        <v>1224</v>
      </c>
      <c r="D480" s="49">
        <v>6</v>
      </c>
      <c r="E480" s="49" t="s">
        <v>16</v>
      </c>
      <c r="F480" s="50">
        <v>1</v>
      </c>
      <c r="G480" s="45" t="s">
        <v>1630</v>
      </c>
    </row>
    <row r="481" spans="1:7" x14ac:dyDescent="0.3">
      <c r="A481" s="44" t="s">
        <v>1912</v>
      </c>
      <c r="B481" s="44" t="s">
        <v>70</v>
      </c>
      <c r="C481" s="44" t="s">
        <v>1217</v>
      </c>
      <c r="D481" s="49">
        <v>12</v>
      </c>
      <c r="E481" s="49">
        <v>10</v>
      </c>
      <c r="F481" s="50">
        <v>1</v>
      </c>
      <c r="G481" s="45" t="s">
        <v>1913</v>
      </c>
    </row>
    <row r="482" spans="1:7" x14ac:dyDescent="0.3">
      <c r="A482" s="44" t="s">
        <v>1914</v>
      </c>
      <c r="B482" s="44" t="s">
        <v>79</v>
      </c>
      <c r="C482" s="44" t="s">
        <v>1224</v>
      </c>
      <c r="D482" s="49">
        <v>6</v>
      </c>
      <c r="E482" s="49" t="s">
        <v>16</v>
      </c>
      <c r="F482" s="50">
        <v>1</v>
      </c>
      <c r="G482" s="45" t="s">
        <v>1915</v>
      </c>
    </row>
    <row r="483" spans="1:7" x14ac:dyDescent="0.3">
      <c r="A483" s="44" t="s">
        <v>1916</v>
      </c>
      <c r="B483" s="44" t="s">
        <v>136</v>
      </c>
      <c r="C483" s="44" t="s">
        <v>1217</v>
      </c>
      <c r="D483" s="49">
        <v>1</v>
      </c>
      <c r="E483" s="49" t="s">
        <v>16</v>
      </c>
      <c r="F483" s="50">
        <v>1</v>
      </c>
      <c r="G483" s="45" t="s">
        <v>2261</v>
      </c>
    </row>
    <row r="484" spans="1:7" x14ac:dyDescent="0.3">
      <c r="A484" s="44" t="s">
        <v>1917</v>
      </c>
      <c r="B484" s="44" t="s">
        <v>79</v>
      </c>
      <c r="C484" s="44" t="s">
        <v>1224</v>
      </c>
      <c r="D484" s="49">
        <v>6</v>
      </c>
      <c r="E484" s="49" t="s">
        <v>16</v>
      </c>
      <c r="F484" s="50">
        <v>1</v>
      </c>
      <c r="G484" s="45" t="s">
        <v>1527</v>
      </c>
    </row>
    <row r="485" spans="1:7" x14ac:dyDescent="0.3">
      <c r="A485" s="44" t="s">
        <v>1918</v>
      </c>
      <c r="B485" s="44" t="s">
        <v>136</v>
      </c>
      <c r="C485" s="44" t="s">
        <v>1224</v>
      </c>
      <c r="D485" s="49">
        <v>4</v>
      </c>
      <c r="E485" s="49" t="s">
        <v>16</v>
      </c>
      <c r="F485" s="50">
        <v>1</v>
      </c>
      <c r="G485" s="45" t="s">
        <v>2305</v>
      </c>
    </row>
    <row r="486" spans="1:7" x14ac:dyDescent="0.3">
      <c r="A486" s="44" t="s">
        <v>1920</v>
      </c>
      <c r="B486" s="44" t="s">
        <v>68</v>
      </c>
      <c r="C486" s="44" t="s">
        <v>1224</v>
      </c>
      <c r="D486" s="49">
        <v>1</v>
      </c>
      <c r="E486" s="49" t="s">
        <v>16</v>
      </c>
      <c r="F486" s="50">
        <v>1</v>
      </c>
      <c r="G486" s="45" t="s">
        <v>1921</v>
      </c>
    </row>
    <row r="487" spans="1:7" x14ac:dyDescent="0.3">
      <c r="A487" s="44" t="s">
        <v>1922</v>
      </c>
      <c r="B487" s="44" t="s">
        <v>66</v>
      </c>
      <c r="C487" s="44" t="s">
        <v>1220</v>
      </c>
      <c r="D487" s="49">
        <v>11</v>
      </c>
      <c r="E487" s="49">
        <v>10</v>
      </c>
      <c r="F487" s="50">
        <v>1</v>
      </c>
      <c r="G487" s="45" t="s">
        <v>2262</v>
      </c>
    </row>
    <row r="488" spans="1:7" x14ac:dyDescent="0.3">
      <c r="A488" s="44" t="s">
        <v>1923</v>
      </c>
      <c r="B488" s="44" t="s">
        <v>82</v>
      </c>
      <c r="C488" s="44" t="s">
        <v>1220</v>
      </c>
      <c r="D488" s="49">
        <v>6</v>
      </c>
      <c r="E488" s="49">
        <v>6</v>
      </c>
      <c r="F488" s="50">
        <v>1</v>
      </c>
      <c r="G488" s="45" t="s">
        <v>1924</v>
      </c>
    </row>
    <row r="489" spans="1:7" x14ac:dyDescent="0.3">
      <c r="A489" s="44" t="s">
        <v>1925</v>
      </c>
      <c r="B489" s="44" t="s">
        <v>66</v>
      </c>
      <c r="C489" s="44" t="s">
        <v>1224</v>
      </c>
      <c r="D489" s="49">
        <v>10</v>
      </c>
      <c r="E489" s="49" t="s">
        <v>16</v>
      </c>
      <c r="F489" s="50">
        <v>1</v>
      </c>
      <c r="G489" s="45" t="s">
        <v>1477</v>
      </c>
    </row>
    <row r="490" spans="1:7" ht="27.6" x14ac:dyDescent="0.3">
      <c r="A490" s="44" t="s">
        <v>1926</v>
      </c>
      <c r="B490" s="44" t="s">
        <v>117</v>
      </c>
      <c r="C490" s="44" t="s">
        <v>1220</v>
      </c>
      <c r="D490" s="49">
        <v>10</v>
      </c>
      <c r="E490" s="49">
        <v>10</v>
      </c>
      <c r="F490" s="50">
        <v>1</v>
      </c>
      <c r="G490" s="44" t="s">
        <v>1245</v>
      </c>
    </row>
    <row r="491" spans="1:7" x14ac:dyDescent="0.3">
      <c r="A491" s="44" t="s">
        <v>1927</v>
      </c>
      <c r="B491" s="44" t="s">
        <v>82</v>
      </c>
      <c r="C491" s="44" t="s">
        <v>1220</v>
      </c>
      <c r="D491" s="49">
        <v>12</v>
      </c>
      <c r="E491" s="49">
        <v>14</v>
      </c>
      <c r="F491" s="50">
        <v>0.85</v>
      </c>
      <c r="G491" s="45" t="s">
        <v>1316</v>
      </c>
    </row>
    <row r="492" spans="1:7" x14ac:dyDescent="0.3">
      <c r="A492" s="44" t="s">
        <v>1928</v>
      </c>
      <c r="B492" s="44" t="s">
        <v>68</v>
      </c>
      <c r="C492" s="44" t="s">
        <v>1220</v>
      </c>
      <c r="D492" s="49">
        <v>10</v>
      </c>
      <c r="E492" s="49">
        <v>8</v>
      </c>
      <c r="F492" s="50">
        <v>1</v>
      </c>
      <c r="G492" s="45" t="s">
        <v>1365</v>
      </c>
    </row>
    <row r="493" spans="1:7" x14ac:dyDescent="0.3">
      <c r="A493" s="44" t="s">
        <v>1929</v>
      </c>
      <c r="B493" s="44" t="s">
        <v>558</v>
      </c>
      <c r="C493" s="44" t="s">
        <v>1217</v>
      </c>
      <c r="D493" s="49">
        <v>4</v>
      </c>
      <c r="E493" s="49">
        <v>5</v>
      </c>
      <c r="F493" s="50">
        <v>1</v>
      </c>
      <c r="G493" s="45" t="s">
        <v>1930</v>
      </c>
    </row>
    <row r="494" spans="1:7" x14ac:dyDescent="0.3">
      <c r="A494" s="44" t="s">
        <v>1931</v>
      </c>
      <c r="B494" s="44" t="s">
        <v>91</v>
      </c>
      <c r="C494" s="44" t="s">
        <v>1217</v>
      </c>
      <c r="D494" s="49">
        <v>18</v>
      </c>
      <c r="E494" s="49">
        <v>12</v>
      </c>
      <c r="F494" s="50">
        <v>1</v>
      </c>
      <c r="G494" s="45" t="s">
        <v>1932</v>
      </c>
    </row>
    <row r="495" spans="1:7" x14ac:dyDescent="0.3">
      <c r="A495" s="44" t="s">
        <v>1933</v>
      </c>
      <c r="B495" s="44" t="s">
        <v>68</v>
      </c>
      <c r="C495" s="44" t="s">
        <v>1217</v>
      </c>
      <c r="D495" s="49">
        <v>7</v>
      </c>
      <c r="E495" s="49">
        <v>5</v>
      </c>
      <c r="F495" s="50">
        <v>1</v>
      </c>
      <c r="G495" s="45" t="s">
        <v>2248</v>
      </c>
    </row>
    <row r="496" spans="1:7" x14ac:dyDescent="0.3">
      <c r="A496" s="44" t="s">
        <v>1934</v>
      </c>
      <c r="B496" s="44" t="s">
        <v>97</v>
      </c>
      <c r="C496" s="44" t="s">
        <v>1224</v>
      </c>
      <c r="D496" s="49">
        <v>4</v>
      </c>
      <c r="E496" s="49" t="s">
        <v>16</v>
      </c>
      <c r="F496" s="50">
        <v>1</v>
      </c>
      <c r="G496" s="45" t="s">
        <v>1935</v>
      </c>
    </row>
    <row r="497" spans="1:7" x14ac:dyDescent="0.3">
      <c r="A497" s="44" t="s">
        <v>1936</v>
      </c>
      <c r="B497" s="44" t="s">
        <v>79</v>
      </c>
      <c r="C497" s="44" t="s">
        <v>1224</v>
      </c>
      <c r="D497" s="49">
        <v>4</v>
      </c>
      <c r="E497" s="49" t="s">
        <v>16</v>
      </c>
      <c r="F497" s="50">
        <v>1</v>
      </c>
      <c r="G497" s="45" t="s">
        <v>2320</v>
      </c>
    </row>
    <row r="498" spans="1:7" x14ac:dyDescent="0.3">
      <c r="A498" s="44" t="s">
        <v>1937</v>
      </c>
      <c r="B498" s="44" t="s">
        <v>79</v>
      </c>
      <c r="C498" s="44" t="s">
        <v>1217</v>
      </c>
      <c r="D498" s="49">
        <v>17</v>
      </c>
      <c r="E498" s="49">
        <v>18</v>
      </c>
      <c r="F498" s="50">
        <v>1</v>
      </c>
      <c r="G498" s="45" t="s">
        <v>1938</v>
      </c>
    </row>
    <row r="499" spans="1:7" ht="27.6" x14ac:dyDescent="0.3">
      <c r="A499" s="44" t="s">
        <v>1939</v>
      </c>
      <c r="B499" s="44" t="s">
        <v>251</v>
      </c>
      <c r="C499" s="44" t="s">
        <v>1217</v>
      </c>
      <c r="D499" s="49">
        <v>8</v>
      </c>
      <c r="E499" s="49">
        <v>8</v>
      </c>
      <c r="F499" s="50">
        <v>1</v>
      </c>
      <c r="G499" s="44" t="s">
        <v>1245</v>
      </c>
    </row>
    <row r="500" spans="1:7" x14ac:dyDescent="0.3">
      <c r="A500" s="44" t="s">
        <v>1940</v>
      </c>
      <c r="B500" s="44" t="s">
        <v>91</v>
      </c>
      <c r="C500" s="44" t="s">
        <v>1217</v>
      </c>
      <c r="D500" s="49">
        <v>16</v>
      </c>
      <c r="E500" s="49">
        <v>18</v>
      </c>
      <c r="F500" s="50">
        <v>0.85</v>
      </c>
      <c r="G500" s="45" t="s">
        <v>1941</v>
      </c>
    </row>
    <row r="501" spans="1:7" x14ac:dyDescent="0.3">
      <c r="A501" s="44" t="s">
        <v>1942</v>
      </c>
      <c r="B501" s="44" t="s">
        <v>115</v>
      </c>
      <c r="C501" s="44" t="s">
        <v>1220</v>
      </c>
      <c r="D501" s="49">
        <v>12</v>
      </c>
      <c r="E501" s="49">
        <v>20</v>
      </c>
      <c r="F501" s="50">
        <v>0.9</v>
      </c>
      <c r="G501" s="45" t="s">
        <v>1943</v>
      </c>
    </row>
    <row r="502" spans="1:7" x14ac:dyDescent="0.3">
      <c r="A502" s="44" t="s">
        <v>1944</v>
      </c>
      <c r="B502" s="44" t="s">
        <v>115</v>
      </c>
      <c r="C502" s="44" t="s">
        <v>1220</v>
      </c>
      <c r="D502" s="49">
        <v>7</v>
      </c>
      <c r="E502" s="49">
        <v>7</v>
      </c>
      <c r="F502" s="50">
        <v>1</v>
      </c>
      <c r="G502" s="45" t="s">
        <v>2292</v>
      </c>
    </row>
    <row r="503" spans="1:7" x14ac:dyDescent="0.3">
      <c r="A503" s="44" t="s">
        <v>1945</v>
      </c>
      <c r="B503" s="44" t="s">
        <v>115</v>
      </c>
      <c r="C503" s="44" t="s">
        <v>1220</v>
      </c>
      <c r="D503" s="49">
        <v>11</v>
      </c>
      <c r="E503" s="49">
        <v>10</v>
      </c>
      <c r="F503" s="50">
        <v>1</v>
      </c>
      <c r="G503" s="45" t="s">
        <v>1359</v>
      </c>
    </row>
    <row r="504" spans="1:7" x14ac:dyDescent="0.3">
      <c r="A504" s="44" t="s">
        <v>1946</v>
      </c>
      <c r="B504" s="44" t="s">
        <v>127</v>
      </c>
      <c r="C504" s="44" t="s">
        <v>1224</v>
      </c>
      <c r="D504" s="49">
        <v>6</v>
      </c>
      <c r="E504" s="49" t="s">
        <v>16</v>
      </c>
      <c r="F504" s="50">
        <v>1</v>
      </c>
      <c r="G504" s="45" t="s">
        <v>1322</v>
      </c>
    </row>
    <row r="505" spans="1:7" x14ac:dyDescent="0.3">
      <c r="A505" s="44" t="s">
        <v>1947</v>
      </c>
      <c r="B505" s="44" t="s">
        <v>66</v>
      </c>
      <c r="C505" s="44" t="s">
        <v>1220</v>
      </c>
      <c r="D505" s="49">
        <v>8</v>
      </c>
      <c r="E505" s="49">
        <v>7</v>
      </c>
      <c r="F505" s="50">
        <v>1</v>
      </c>
      <c r="G505" s="45" t="s">
        <v>2300</v>
      </c>
    </row>
    <row r="506" spans="1:7" x14ac:dyDescent="0.3">
      <c r="A506" s="44" t="s">
        <v>1948</v>
      </c>
      <c r="B506" s="44" t="s">
        <v>79</v>
      </c>
      <c r="C506" s="44" t="s">
        <v>1224</v>
      </c>
      <c r="D506" s="49">
        <v>1</v>
      </c>
      <c r="E506" s="49" t="s">
        <v>16</v>
      </c>
      <c r="F506" s="50">
        <v>1</v>
      </c>
      <c r="G506" s="45" t="s">
        <v>1949</v>
      </c>
    </row>
    <row r="507" spans="1:7" x14ac:dyDescent="0.3">
      <c r="A507" s="44" t="s">
        <v>1950</v>
      </c>
      <c r="B507" s="44" t="s">
        <v>136</v>
      </c>
      <c r="C507" s="44" t="s">
        <v>1220</v>
      </c>
      <c r="D507" s="49">
        <v>8</v>
      </c>
      <c r="E507" s="49">
        <v>16</v>
      </c>
      <c r="F507" s="50">
        <v>1</v>
      </c>
      <c r="G507" s="45" t="s">
        <v>1766</v>
      </c>
    </row>
    <row r="508" spans="1:7" x14ac:dyDescent="0.3">
      <c r="A508" s="44" t="s">
        <v>1951</v>
      </c>
      <c r="B508" s="44" t="s">
        <v>99</v>
      </c>
      <c r="C508" s="44" t="s">
        <v>1220</v>
      </c>
      <c r="D508" s="49">
        <v>6</v>
      </c>
      <c r="E508" s="49">
        <v>7</v>
      </c>
      <c r="F508" s="50">
        <v>1</v>
      </c>
      <c r="G508" s="45" t="s">
        <v>1952</v>
      </c>
    </row>
    <row r="509" spans="1:7" x14ac:dyDescent="0.3">
      <c r="A509" s="44" t="s">
        <v>1953</v>
      </c>
      <c r="B509" s="44" t="s">
        <v>99</v>
      </c>
      <c r="C509" s="44" t="s">
        <v>1220</v>
      </c>
      <c r="D509" s="49">
        <v>13</v>
      </c>
      <c r="E509" s="49">
        <v>14</v>
      </c>
      <c r="F509" s="50">
        <v>0.85</v>
      </c>
      <c r="G509" s="45" t="s">
        <v>1357</v>
      </c>
    </row>
    <row r="510" spans="1:7" x14ac:dyDescent="0.3">
      <c r="A510" s="44" t="s">
        <v>1954</v>
      </c>
      <c r="B510" s="44" t="s">
        <v>79</v>
      </c>
      <c r="C510" s="44" t="s">
        <v>1224</v>
      </c>
      <c r="D510" s="49">
        <v>6</v>
      </c>
      <c r="E510" s="49" t="s">
        <v>16</v>
      </c>
      <c r="F510" s="50">
        <v>1</v>
      </c>
      <c r="G510" s="45" t="s">
        <v>1955</v>
      </c>
    </row>
    <row r="511" spans="1:7" x14ac:dyDescent="0.3">
      <c r="A511" s="44" t="s">
        <v>1956</v>
      </c>
      <c r="B511" s="44" t="s">
        <v>79</v>
      </c>
      <c r="C511" s="44" t="s">
        <v>1220</v>
      </c>
      <c r="D511" s="49">
        <v>20</v>
      </c>
      <c r="E511" s="49">
        <v>20</v>
      </c>
      <c r="F511" s="50">
        <v>1</v>
      </c>
      <c r="G511" s="45" t="s">
        <v>1957</v>
      </c>
    </row>
    <row r="512" spans="1:7" x14ac:dyDescent="0.3">
      <c r="A512" s="44" t="s">
        <v>1958</v>
      </c>
      <c r="B512" s="44" t="s">
        <v>127</v>
      </c>
      <c r="C512" s="44" t="s">
        <v>1224</v>
      </c>
      <c r="D512" s="49">
        <v>4</v>
      </c>
      <c r="E512" s="49" t="s">
        <v>16</v>
      </c>
      <c r="F512" s="50">
        <v>1</v>
      </c>
      <c r="G512" s="45" t="s">
        <v>2249</v>
      </c>
    </row>
    <row r="513" spans="1:7" x14ac:dyDescent="0.3">
      <c r="A513" s="44" t="s">
        <v>1959</v>
      </c>
      <c r="B513" s="44" t="s">
        <v>127</v>
      </c>
      <c r="C513" s="44" t="s">
        <v>1224</v>
      </c>
      <c r="D513" s="49">
        <v>6</v>
      </c>
      <c r="E513" s="49" t="s">
        <v>16</v>
      </c>
      <c r="F513" s="50">
        <v>1</v>
      </c>
      <c r="G513" s="45" t="s">
        <v>1960</v>
      </c>
    </row>
    <row r="514" spans="1:7" x14ac:dyDescent="0.3">
      <c r="A514" s="44" t="s">
        <v>1961</v>
      </c>
      <c r="B514" s="44" t="s">
        <v>251</v>
      </c>
      <c r="C514" s="44" t="s">
        <v>1217</v>
      </c>
      <c r="D514" s="49">
        <v>1</v>
      </c>
      <c r="E514" s="49" t="s">
        <v>16</v>
      </c>
      <c r="F514" s="50">
        <v>1</v>
      </c>
      <c r="G514" s="45" t="s">
        <v>1316</v>
      </c>
    </row>
    <row r="515" spans="1:7" x14ac:dyDescent="0.3">
      <c r="A515" s="44" t="s">
        <v>1962</v>
      </c>
      <c r="B515" s="44" t="s">
        <v>79</v>
      </c>
      <c r="C515" s="44" t="s">
        <v>1224</v>
      </c>
      <c r="D515" s="49">
        <v>6</v>
      </c>
      <c r="E515" s="49" t="s">
        <v>16</v>
      </c>
      <c r="F515" s="50">
        <v>1</v>
      </c>
      <c r="G515" s="45" t="s">
        <v>1963</v>
      </c>
    </row>
    <row r="516" spans="1:7" x14ac:dyDescent="0.3">
      <c r="A516" s="44" t="s">
        <v>1964</v>
      </c>
      <c r="B516" s="44" t="s">
        <v>79</v>
      </c>
      <c r="C516" s="44" t="s">
        <v>1224</v>
      </c>
      <c r="D516" s="49">
        <v>10</v>
      </c>
      <c r="E516" s="49" t="s">
        <v>16</v>
      </c>
      <c r="F516" s="50">
        <v>1</v>
      </c>
      <c r="G516" s="45" t="s">
        <v>1477</v>
      </c>
    </row>
    <row r="517" spans="1:7" x14ac:dyDescent="0.3">
      <c r="A517" s="44" t="s">
        <v>1965</v>
      </c>
      <c r="B517" s="44" t="s">
        <v>82</v>
      </c>
      <c r="C517" s="44" t="s">
        <v>1220</v>
      </c>
      <c r="D517" s="49">
        <v>4</v>
      </c>
      <c r="E517" s="49">
        <v>3</v>
      </c>
      <c r="F517" s="50">
        <v>0.85</v>
      </c>
      <c r="G517" s="45" t="s">
        <v>2229</v>
      </c>
    </row>
    <row r="518" spans="1:7" x14ac:dyDescent="0.3">
      <c r="A518" s="44" t="s">
        <v>1966</v>
      </c>
      <c r="B518" s="44" t="s">
        <v>66</v>
      </c>
      <c r="C518" s="44" t="s">
        <v>1224</v>
      </c>
      <c r="D518" s="49">
        <v>8</v>
      </c>
      <c r="E518" s="49" t="s">
        <v>16</v>
      </c>
      <c r="F518" s="50">
        <v>1</v>
      </c>
      <c r="G518" s="45" t="s">
        <v>1967</v>
      </c>
    </row>
    <row r="519" spans="1:7" x14ac:dyDescent="0.3">
      <c r="A519" s="44" t="s">
        <v>1968</v>
      </c>
      <c r="B519" s="44" t="s">
        <v>79</v>
      </c>
      <c r="C519" s="44" t="s">
        <v>1224</v>
      </c>
      <c r="D519" s="49">
        <v>4</v>
      </c>
      <c r="E519" s="49" t="s">
        <v>16</v>
      </c>
      <c r="F519" s="50">
        <v>1</v>
      </c>
      <c r="G519" s="45" t="s">
        <v>1969</v>
      </c>
    </row>
    <row r="520" spans="1:7" x14ac:dyDescent="0.3">
      <c r="A520" s="44" t="s">
        <v>1970</v>
      </c>
      <c r="B520" s="44" t="s">
        <v>79</v>
      </c>
      <c r="C520" s="44" t="s">
        <v>1224</v>
      </c>
      <c r="D520" s="49">
        <v>10</v>
      </c>
      <c r="E520" s="49" t="s">
        <v>16</v>
      </c>
      <c r="F520" s="50">
        <v>1</v>
      </c>
      <c r="G520" s="45" t="s">
        <v>1477</v>
      </c>
    </row>
    <row r="521" spans="1:7" x14ac:dyDescent="0.3">
      <c r="A521" s="44" t="s">
        <v>1971</v>
      </c>
      <c r="B521" s="44" t="s">
        <v>79</v>
      </c>
      <c r="C521" s="44" t="s">
        <v>1224</v>
      </c>
      <c r="D521" s="49">
        <v>6</v>
      </c>
      <c r="E521" s="49" t="s">
        <v>16</v>
      </c>
      <c r="F521" s="50">
        <v>1</v>
      </c>
      <c r="G521" s="45" t="s">
        <v>1527</v>
      </c>
    </row>
    <row r="522" spans="1:7" x14ac:dyDescent="0.3">
      <c r="A522" s="44" t="s">
        <v>1972</v>
      </c>
      <c r="B522" s="44" t="s">
        <v>79</v>
      </c>
      <c r="C522" s="44" t="s">
        <v>1217</v>
      </c>
      <c r="D522" s="49">
        <v>12</v>
      </c>
      <c r="E522" s="49">
        <v>6</v>
      </c>
      <c r="F522" s="50">
        <v>1</v>
      </c>
      <c r="G522" s="45" t="s">
        <v>2250</v>
      </c>
    </row>
    <row r="523" spans="1:7" x14ac:dyDescent="0.3">
      <c r="A523" s="44" t="s">
        <v>1973</v>
      </c>
      <c r="B523" s="44" t="s">
        <v>68</v>
      </c>
      <c r="C523" s="44" t="s">
        <v>1224</v>
      </c>
      <c r="D523" s="49">
        <v>1</v>
      </c>
      <c r="E523" s="49" t="s">
        <v>16</v>
      </c>
      <c r="F523" s="50">
        <v>1</v>
      </c>
      <c r="G523" s="45" t="s">
        <v>1316</v>
      </c>
    </row>
    <row r="524" spans="1:7" x14ac:dyDescent="0.3">
      <c r="A524" s="44" t="s">
        <v>1974</v>
      </c>
      <c r="B524" s="44" t="s">
        <v>82</v>
      </c>
      <c r="C524" s="44" t="s">
        <v>1224</v>
      </c>
      <c r="D524" s="49">
        <v>1</v>
      </c>
      <c r="E524" s="49" t="s">
        <v>16</v>
      </c>
      <c r="F524" s="50">
        <v>1</v>
      </c>
      <c r="G524" s="45" t="s">
        <v>1258</v>
      </c>
    </row>
    <row r="525" spans="1:7" x14ac:dyDescent="0.3">
      <c r="A525" s="44" t="s">
        <v>1975</v>
      </c>
      <c r="B525" s="44" t="s">
        <v>251</v>
      </c>
      <c r="C525" s="44" t="s">
        <v>1217</v>
      </c>
      <c r="D525" s="49">
        <v>8</v>
      </c>
      <c r="E525" s="49" t="s">
        <v>16</v>
      </c>
      <c r="F525" s="50">
        <v>1</v>
      </c>
      <c r="G525" s="45" t="s">
        <v>2251</v>
      </c>
    </row>
    <row r="526" spans="1:7" x14ac:dyDescent="0.3">
      <c r="A526" s="44" t="s">
        <v>1976</v>
      </c>
      <c r="B526" s="44" t="s">
        <v>68</v>
      </c>
      <c r="C526" s="44" t="s">
        <v>1217</v>
      </c>
      <c r="D526" s="49">
        <v>6</v>
      </c>
      <c r="E526" s="49">
        <v>5</v>
      </c>
      <c r="F526" s="50">
        <v>1</v>
      </c>
      <c r="G526" s="45" t="s">
        <v>2252</v>
      </c>
    </row>
    <row r="527" spans="1:7" x14ac:dyDescent="0.3">
      <c r="A527" s="44" t="s">
        <v>1977</v>
      </c>
      <c r="B527" s="44" t="s">
        <v>82</v>
      </c>
      <c r="C527" s="44" t="s">
        <v>1220</v>
      </c>
      <c r="D527" s="49">
        <v>2</v>
      </c>
      <c r="E527" s="49">
        <v>4</v>
      </c>
      <c r="F527" s="50">
        <v>1</v>
      </c>
      <c r="G527" s="1" t="s">
        <v>1245</v>
      </c>
    </row>
    <row r="528" spans="1:7" x14ac:dyDescent="0.3">
      <c r="A528" s="44" t="s">
        <v>1978</v>
      </c>
      <c r="B528" s="44" t="s">
        <v>1033</v>
      </c>
      <c r="C528" s="44" t="s">
        <v>1217</v>
      </c>
      <c r="D528" s="49">
        <v>14</v>
      </c>
      <c r="E528" s="49">
        <v>10</v>
      </c>
      <c r="F528" s="50">
        <v>0.85</v>
      </c>
      <c r="G528" s="45" t="s">
        <v>1979</v>
      </c>
    </row>
    <row r="529" spans="1:7" x14ac:dyDescent="0.3">
      <c r="A529" s="44" t="s">
        <v>1980</v>
      </c>
      <c r="B529" s="44" t="s">
        <v>164</v>
      </c>
      <c r="C529" s="44" t="s">
        <v>1217</v>
      </c>
      <c r="D529" s="49">
        <v>4</v>
      </c>
      <c r="E529" s="49">
        <v>4</v>
      </c>
      <c r="F529" s="50">
        <v>1</v>
      </c>
      <c r="G529" s="45" t="s">
        <v>1981</v>
      </c>
    </row>
    <row r="530" spans="1:7" x14ac:dyDescent="0.3">
      <c r="A530" s="44" t="s">
        <v>1982</v>
      </c>
      <c r="B530" s="44" t="s">
        <v>99</v>
      </c>
      <c r="C530" s="44" t="s">
        <v>1217</v>
      </c>
      <c r="D530" s="49">
        <v>5</v>
      </c>
      <c r="E530" s="49">
        <v>6</v>
      </c>
      <c r="F530" s="50">
        <v>1</v>
      </c>
      <c r="G530" s="45" t="s">
        <v>1357</v>
      </c>
    </row>
    <row r="531" spans="1:7" x14ac:dyDescent="0.3">
      <c r="A531" s="44" t="s">
        <v>1983</v>
      </c>
      <c r="B531" s="44" t="s">
        <v>164</v>
      </c>
      <c r="C531" s="44" t="s">
        <v>1217</v>
      </c>
      <c r="D531" s="49">
        <v>11</v>
      </c>
      <c r="E531" s="49">
        <v>2</v>
      </c>
      <c r="F531" s="50">
        <v>0.9</v>
      </c>
      <c r="G531" s="45" t="s">
        <v>2253</v>
      </c>
    </row>
    <row r="532" spans="1:7" x14ac:dyDescent="0.3">
      <c r="A532" s="44" t="s">
        <v>1984</v>
      </c>
      <c r="B532" s="44" t="s">
        <v>70</v>
      </c>
      <c r="C532" s="44" t="s">
        <v>1217</v>
      </c>
      <c r="D532" s="49">
        <v>8</v>
      </c>
      <c r="E532" s="49">
        <v>7</v>
      </c>
      <c r="F532" s="50">
        <v>1</v>
      </c>
      <c r="G532" s="45" t="s">
        <v>1218</v>
      </c>
    </row>
    <row r="533" spans="1:7" x14ac:dyDescent="0.3">
      <c r="A533" s="44" t="s">
        <v>1985</v>
      </c>
      <c r="B533" s="44" t="s">
        <v>79</v>
      </c>
      <c r="C533" s="44" t="s">
        <v>1220</v>
      </c>
      <c r="D533" s="49">
        <v>6</v>
      </c>
      <c r="E533" s="49">
        <v>5</v>
      </c>
      <c r="F533" s="50">
        <v>1</v>
      </c>
      <c r="G533" s="45" t="s">
        <v>1986</v>
      </c>
    </row>
    <row r="534" spans="1:7" x14ac:dyDescent="0.3">
      <c r="A534" s="44" t="s">
        <v>1987</v>
      </c>
      <c r="B534" s="44" t="s">
        <v>79</v>
      </c>
      <c r="C534" s="44" t="s">
        <v>1220</v>
      </c>
      <c r="D534" s="49">
        <v>4</v>
      </c>
      <c r="E534" s="49">
        <v>6</v>
      </c>
      <c r="F534" s="50">
        <v>1</v>
      </c>
      <c r="G534" s="45" t="s">
        <v>2254</v>
      </c>
    </row>
    <row r="535" spans="1:7" x14ac:dyDescent="0.3">
      <c r="A535" s="44" t="s">
        <v>1988</v>
      </c>
      <c r="B535" s="44" t="s">
        <v>68</v>
      </c>
      <c r="C535" s="44" t="s">
        <v>1220</v>
      </c>
      <c r="D535" s="49">
        <v>5</v>
      </c>
      <c r="E535" s="49">
        <v>6</v>
      </c>
      <c r="F535" s="50">
        <v>0.95</v>
      </c>
      <c r="G535" s="45" t="s">
        <v>2286</v>
      </c>
    </row>
    <row r="536" spans="1:7" x14ac:dyDescent="0.3">
      <c r="A536" s="44" t="s">
        <v>1989</v>
      </c>
      <c r="B536" s="44" t="s">
        <v>79</v>
      </c>
      <c r="C536" s="44" t="s">
        <v>1224</v>
      </c>
      <c r="D536" s="49">
        <v>2</v>
      </c>
      <c r="E536" s="49" t="s">
        <v>16</v>
      </c>
      <c r="F536" s="50">
        <v>1</v>
      </c>
      <c r="G536" s="45" t="s">
        <v>1556</v>
      </c>
    </row>
    <row r="537" spans="1:7" x14ac:dyDescent="0.3">
      <c r="A537" s="44" t="s">
        <v>1990</v>
      </c>
      <c r="B537" s="44" t="s">
        <v>117</v>
      </c>
      <c r="C537" s="44" t="s">
        <v>1220</v>
      </c>
      <c r="D537" s="49">
        <v>13</v>
      </c>
      <c r="E537" s="49">
        <v>22</v>
      </c>
      <c r="F537" s="50">
        <v>0.9</v>
      </c>
      <c r="G537" s="45" t="s">
        <v>1505</v>
      </c>
    </row>
    <row r="538" spans="1:7" x14ac:dyDescent="0.3">
      <c r="A538" s="44" t="s">
        <v>1991</v>
      </c>
      <c r="B538" s="44" t="s">
        <v>79</v>
      </c>
      <c r="C538" s="44" t="s">
        <v>1224</v>
      </c>
      <c r="D538" s="49">
        <v>3</v>
      </c>
      <c r="E538" s="49" t="s">
        <v>16</v>
      </c>
      <c r="F538" s="50">
        <v>1</v>
      </c>
      <c r="G538" s="45" t="s">
        <v>1761</v>
      </c>
    </row>
    <row r="539" spans="1:7" x14ac:dyDescent="0.3">
      <c r="A539" s="44" t="s">
        <v>1992</v>
      </c>
      <c r="B539" s="44" t="s">
        <v>79</v>
      </c>
      <c r="C539" s="44" t="s">
        <v>1224</v>
      </c>
      <c r="D539" s="49">
        <v>6</v>
      </c>
      <c r="E539" s="49" t="s">
        <v>16</v>
      </c>
      <c r="F539" s="50">
        <v>1</v>
      </c>
      <c r="G539" s="45" t="s">
        <v>1955</v>
      </c>
    </row>
    <row r="540" spans="1:7" x14ac:dyDescent="0.3">
      <c r="A540" s="44" t="s">
        <v>1993</v>
      </c>
      <c r="B540" s="44" t="s">
        <v>68</v>
      </c>
      <c r="C540" s="44" t="s">
        <v>1224</v>
      </c>
      <c r="D540" s="49">
        <v>6</v>
      </c>
      <c r="E540" s="49" t="s">
        <v>16</v>
      </c>
      <c r="F540" s="50">
        <v>1</v>
      </c>
      <c r="G540" s="45" t="s">
        <v>1994</v>
      </c>
    </row>
    <row r="541" spans="1:7" x14ac:dyDescent="0.3">
      <c r="A541" s="44" t="s">
        <v>1995</v>
      </c>
      <c r="B541" s="44" t="s">
        <v>66</v>
      </c>
      <c r="C541" s="44" t="s">
        <v>1224</v>
      </c>
      <c r="D541" s="49">
        <v>6</v>
      </c>
      <c r="E541" s="49" t="s">
        <v>16</v>
      </c>
      <c r="F541" s="50">
        <v>1</v>
      </c>
      <c r="G541" s="45" t="s">
        <v>1996</v>
      </c>
    </row>
    <row r="542" spans="1:7" x14ac:dyDescent="0.3">
      <c r="A542" s="44" t="s">
        <v>1997</v>
      </c>
      <c r="B542" s="44" t="s">
        <v>66</v>
      </c>
      <c r="C542" s="44" t="s">
        <v>1224</v>
      </c>
      <c r="D542" s="49">
        <v>6</v>
      </c>
      <c r="E542" s="49" t="s">
        <v>16</v>
      </c>
      <c r="F542" s="50">
        <v>1</v>
      </c>
      <c r="G542" s="45" t="s">
        <v>1998</v>
      </c>
    </row>
    <row r="543" spans="1:7" x14ac:dyDescent="0.3">
      <c r="A543" s="44" t="s">
        <v>1999</v>
      </c>
      <c r="B543" s="44" t="s">
        <v>82</v>
      </c>
      <c r="C543" s="44" t="s">
        <v>1220</v>
      </c>
      <c r="D543" s="49">
        <v>12</v>
      </c>
      <c r="E543" s="49">
        <v>7</v>
      </c>
      <c r="F543" s="50">
        <v>1</v>
      </c>
      <c r="G543" s="45" t="s">
        <v>2255</v>
      </c>
    </row>
    <row r="544" spans="1:7" x14ac:dyDescent="0.3">
      <c r="A544" s="44" t="s">
        <v>2000</v>
      </c>
      <c r="B544" s="44" t="s">
        <v>79</v>
      </c>
      <c r="C544" s="44" t="s">
        <v>1224</v>
      </c>
      <c r="D544" s="49">
        <v>8</v>
      </c>
      <c r="E544" s="49" t="s">
        <v>16</v>
      </c>
      <c r="F544" s="50">
        <v>1</v>
      </c>
      <c r="G544" s="45" t="s">
        <v>2001</v>
      </c>
    </row>
    <row r="545" spans="1:7" x14ac:dyDescent="0.3">
      <c r="A545" s="44" t="s">
        <v>2002</v>
      </c>
      <c r="B545" s="44" t="s">
        <v>97</v>
      </c>
      <c r="C545" s="44" t="s">
        <v>1224</v>
      </c>
      <c r="D545" s="49">
        <v>10</v>
      </c>
      <c r="E545" s="49" t="s">
        <v>16</v>
      </c>
      <c r="F545" s="50">
        <v>1</v>
      </c>
      <c r="G545" s="45" t="s">
        <v>2321</v>
      </c>
    </row>
    <row r="546" spans="1:7" x14ac:dyDescent="0.3">
      <c r="A546" s="44" t="s">
        <v>2003</v>
      </c>
      <c r="B546" s="44" t="s">
        <v>136</v>
      </c>
      <c r="C546" s="44" t="s">
        <v>1224</v>
      </c>
      <c r="D546" s="49">
        <v>10</v>
      </c>
      <c r="E546" s="49" t="s">
        <v>16</v>
      </c>
      <c r="F546" s="50">
        <v>1</v>
      </c>
      <c r="G546" s="45" t="s">
        <v>2322</v>
      </c>
    </row>
    <row r="547" spans="1:7" x14ac:dyDescent="0.3">
      <c r="A547" s="44" t="s">
        <v>2004</v>
      </c>
      <c r="B547" s="44" t="s">
        <v>136</v>
      </c>
      <c r="C547" s="44" t="s">
        <v>1224</v>
      </c>
      <c r="D547" s="49">
        <v>1</v>
      </c>
      <c r="E547" s="49" t="s">
        <v>16</v>
      </c>
      <c r="F547" s="50">
        <v>1</v>
      </c>
      <c r="G547" s="45" t="s">
        <v>1316</v>
      </c>
    </row>
    <row r="548" spans="1:7" x14ac:dyDescent="0.3">
      <c r="A548" s="44" t="s">
        <v>2222</v>
      </c>
      <c r="B548" s="44" t="s">
        <v>136</v>
      </c>
      <c r="C548" s="44" t="s">
        <v>1220</v>
      </c>
      <c r="D548" s="49">
        <v>17</v>
      </c>
      <c r="E548" s="49">
        <v>16</v>
      </c>
      <c r="F548" s="50">
        <v>0.85</v>
      </c>
      <c r="G548" s="45" t="s">
        <v>2323</v>
      </c>
    </row>
    <row r="549" spans="1:7" x14ac:dyDescent="0.3">
      <c r="A549" s="44" t="s">
        <v>2005</v>
      </c>
      <c r="B549" s="44" t="s">
        <v>136</v>
      </c>
      <c r="C549" s="44" t="s">
        <v>1224</v>
      </c>
      <c r="D549" s="49">
        <v>5</v>
      </c>
      <c r="E549" s="49" t="s">
        <v>16</v>
      </c>
      <c r="F549" s="50">
        <v>0.9</v>
      </c>
      <c r="G549" s="45" t="s">
        <v>2006</v>
      </c>
    </row>
    <row r="550" spans="1:7" x14ac:dyDescent="0.3">
      <c r="A550" s="44" t="s">
        <v>2007</v>
      </c>
      <c r="B550" s="44" t="s">
        <v>79</v>
      </c>
      <c r="C550" s="44" t="s">
        <v>1224</v>
      </c>
      <c r="D550" s="49">
        <v>1</v>
      </c>
      <c r="E550" s="49" t="s">
        <v>16</v>
      </c>
      <c r="F550" s="50">
        <v>1</v>
      </c>
      <c r="G550" s="45" t="s">
        <v>1316</v>
      </c>
    </row>
    <row r="551" spans="1:7" x14ac:dyDescent="0.3">
      <c r="A551" s="44" t="s">
        <v>2008</v>
      </c>
      <c r="B551" s="44" t="s">
        <v>136</v>
      </c>
      <c r="C551" s="44" t="s">
        <v>1224</v>
      </c>
      <c r="D551" s="49">
        <v>7</v>
      </c>
      <c r="E551" s="49" t="s">
        <v>16</v>
      </c>
      <c r="F551" s="50">
        <v>1</v>
      </c>
      <c r="G551" s="45" t="s">
        <v>2009</v>
      </c>
    </row>
    <row r="552" spans="1:7" x14ac:dyDescent="0.3">
      <c r="A552" s="44" t="s">
        <v>2010</v>
      </c>
      <c r="B552" s="44" t="s">
        <v>79</v>
      </c>
      <c r="C552" s="44" t="s">
        <v>1217</v>
      </c>
      <c r="D552" s="49">
        <v>1</v>
      </c>
      <c r="E552" s="49">
        <v>2</v>
      </c>
      <c r="F552" s="50">
        <v>0.85</v>
      </c>
      <c r="G552" s="45" t="s">
        <v>2261</v>
      </c>
    </row>
    <row r="553" spans="1:7" x14ac:dyDescent="0.3">
      <c r="A553" s="44" t="s">
        <v>2011</v>
      </c>
      <c r="B553" s="44" t="s">
        <v>99</v>
      </c>
      <c r="C553" s="44" t="s">
        <v>1217</v>
      </c>
      <c r="D553" s="49">
        <v>9</v>
      </c>
      <c r="E553" s="49">
        <v>8</v>
      </c>
      <c r="F553" s="50">
        <v>1</v>
      </c>
      <c r="G553" s="45" t="s">
        <v>1357</v>
      </c>
    </row>
    <row r="554" spans="1:7" x14ac:dyDescent="0.3">
      <c r="A554" s="44" t="s">
        <v>2012</v>
      </c>
      <c r="B554" s="44" t="s">
        <v>115</v>
      </c>
      <c r="C554" s="44" t="s">
        <v>1217</v>
      </c>
      <c r="D554" s="49">
        <v>9</v>
      </c>
      <c r="E554" s="49">
        <v>8</v>
      </c>
      <c r="F554" s="50">
        <v>1</v>
      </c>
      <c r="G554" s="45" t="s">
        <v>1359</v>
      </c>
    </row>
    <row r="555" spans="1:7" x14ac:dyDescent="0.3">
      <c r="A555" s="44" t="s">
        <v>2013</v>
      </c>
      <c r="B555" s="44" t="s">
        <v>251</v>
      </c>
      <c r="C555" s="44" t="s">
        <v>1217</v>
      </c>
      <c r="D555" s="49">
        <v>13</v>
      </c>
      <c r="E555" s="49">
        <v>12</v>
      </c>
      <c r="F555" s="50">
        <v>0.5</v>
      </c>
      <c r="G555" s="45" t="s">
        <v>2014</v>
      </c>
    </row>
    <row r="556" spans="1:7" x14ac:dyDescent="0.3">
      <c r="A556" s="44" t="s">
        <v>2015</v>
      </c>
      <c r="B556" s="44" t="s">
        <v>251</v>
      </c>
      <c r="C556" s="44" t="s">
        <v>1217</v>
      </c>
      <c r="D556" s="49">
        <v>12</v>
      </c>
      <c r="E556" s="49">
        <v>8</v>
      </c>
      <c r="F556" s="50">
        <v>1</v>
      </c>
      <c r="G556" s="45" t="s">
        <v>1221</v>
      </c>
    </row>
    <row r="557" spans="1:7" x14ac:dyDescent="0.3">
      <c r="A557" s="44" t="s">
        <v>2016</v>
      </c>
      <c r="B557" s="44" t="s">
        <v>251</v>
      </c>
      <c r="C557" s="44" t="s">
        <v>1217</v>
      </c>
      <c r="D557" s="49">
        <v>3</v>
      </c>
      <c r="E557" s="49">
        <v>4</v>
      </c>
      <c r="F557" s="50">
        <v>1</v>
      </c>
      <c r="G557" s="45" t="s">
        <v>2017</v>
      </c>
    </row>
    <row r="558" spans="1:7" x14ac:dyDescent="0.3">
      <c r="A558" s="44" t="s">
        <v>2018</v>
      </c>
      <c r="B558" s="44" t="s">
        <v>68</v>
      </c>
      <c r="C558" s="44" t="s">
        <v>1217</v>
      </c>
      <c r="D558" s="49">
        <v>8</v>
      </c>
      <c r="E558" s="49">
        <v>7</v>
      </c>
      <c r="F558" s="50">
        <v>1</v>
      </c>
      <c r="G558" s="45" t="s">
        <v>2019</v>
      </c>
    </row>
    <row r="559" spans="1:7" x14ac:dyDescent="0.3">
      <c r="A559" s="44" t="s">
        <v>2020</v>
      </c>
      <c r="B559" s="44" t="s">
        <v>79</v>
      </c>
      <c r="C559" s="44" t="s">
        <v>1217</v>
      </c>
      <c r="D559" s="49">
        <v>8</v>
      </c>
      <c r="E559" s="49">
        <v>7</v>
      </c>
      <c r="F559" s="50">
        <v>1</v>
      </c>
      <c r="G559" s="45" t="s">
        <v>1924</v>
      </c>
    </row>
    <row r="560" spans="1:7" x14ac:dyDescent="0.3">
      <c r="A560" s="44" t="s">
        <v>2021</v>
      </c>
      <c r="B560" s="44" t="s">
        <v>251</v>
      </c>
      <c r="C560" s="44" t="s">
        <v>1217</v>
      </c>
      <c r="D560" s="49">
        <v>18</v>
      </c>
      <c r="E560" s="49">
        <v>22</v>
      </c>
      <c r="F560" s="50">
        <v>1</v>
      </c>
      <c r="G560" s="45" t="s">
        <v>2022</v>
      </c>
    </row>
    <row r="561" spans="1:7" x14ac:dyDescent="0.3">
      <c r="A561" s="44" t="s">
        <v>2023</v>
      </c>
      <c r="B561" s="44" t="s">
        <v>558</v>
      </c>
      <c r="C561" s="44" t="s">
        <v>1217</v>
      </c>
      <c r="D561" s="49">
        <v>4</v>
      </c>
      <c r="E561" s="49">
        <v>4</v>
      </c>
      <c r="F561" s="50">
        <v>1</v>
      </c>
      <c r="G561" s="45" t="s">
        <v>1252</v>
      </c>
    </row>
    <row r="562" spans="1:7" x14ac:dyDescent="0.3">
      <c r="A562" s="44" t="s">
        <v>2024</v>
      </c>
      <c r="B562" s="44" t="s">
        <v>251</v>
      </c>
      <c r="C562" s="44" t="s">
        <v>1217</v>
      </c>
      <c r="D562" s="49">
        <v>4</v>
      </c>
      <c r="E562" s="49">
        <v>4</v>
      </c>
      <c r="F562" s="50">
        <v>1</v>
      </c>
      <c r="G562" s="45" t="s">
        <v>1252</v>
      </c>
    </row>
    <row r="563" spans="1:7" x14ac:dyDescent="0.3">
      <c r="A563" s="44" t="s">
        <v>2025</v>
      </c>
      <c r="B563" s="44" t="s">
        <v>127</v>
      </c>
      <c r="C563" s="44" t="s">
        <v>1217</v>
      </c>
      <c r="D563" s="49">
        <v>6</v>
      </c>
      <c r="E563" s="49">
        <v>6</v>
      </c>
      <c r="F563" s="50">
        <v>1</v>
      </c>
      <c r="G563" s="45" t="s">
        <v>1290</v>
      </c>
    </row>
    <row r="564" spans="1:7" x14ac:dyDescent="0.3">
      <c r="A564" s="44" t="s">
        <v>2026</v>
      </c>
      <c r="B564" s="44" t="s">
        <v>91</v>
      </c>
      <c r="C564" s="44" t="s">
        <v>1217</v>
      </c>
      <c r="D564" s="49">
        <v>9</v>
      </c>
      <c r="E564" s="49">
        <v>8</v>
      </c>
      <c r="F564" s="50">
        <v>1</v>
      </c>
      <c r="G564" s="45" t="s">
        <v>1422</v>
      </c>
    </row>
    <row r="565" spans="1:7" x14ac:dyDescent="0.3">
      <c r="A565" s="44" t="s">
        <v>2027</v>
      </c>
      <c r="B565" s="44" t="s">
        <v>79</v>
      </c>
      <c r="C565" s="44" t="s">
        <v>1224</v>
      </c>
      <c r="D565" s="49">
        <v>7</v>
      </c>
      <c r="E565" s="49" t="s">
        <v>16</v>
      </c>
      <c r="F565" s="50">
        <v>1</v>
      </c>
      <c r="G565" s="45" t="s">
        <v>2028</v>
      </c>
    </row>
    <row r="566" spans="1:7" x14ac:dyDescent="0.3">
      <c r="A566" s="44" t="s">
        <v>2029</v>
      </c>
      <c r="B566" s="44" t="s">
        <v>558</v>
      </c>
      <c r="C566" s="44" t="s">
        <v>1224</v>
      </c>
      <c r="D566" s="49">
        <v>2</v>
      </c>
      <c r="E566" s="49" t="s">
        <v>16</v>
      </c>
      <c r="F566" s="50">
        <v>0.85</v>
      </c>
      <c r="G566" s="45" t="s">
        <v>2314</v>
      </c>
    </row>
    <row r="567" spans="1:7" x14ac:dyDescent="0.3">
      <c r="A567" s="44" t="s">
        <v>2030</v>
      </c>
      <c r="B567" s="44" t="s">
        <v>127</v>
      </c>
      <c r="C567" s="44" t="s">
        <v>1220</v>
      </c>
      <c r="D567" s="49">
        <v>15</v>
      </c>
      <c r="E567" s="49" t="s">
        <v>16</v>
      </c>
      <c r="F567" s="50">
        <v>1</v>
      </c>
      <c r="G567" s="45" t="s">
        <v>1269</v>
      </c>
    </row>
    <row r="568" spans="1:7" x14ac:dyDescent="0.3">
      <c r="A568" s="44" t="s">
        <v>2031</v>
      </c>
      <c r="B568" s="44" t="s">
        <v>79</v>
      </c>
      <c r="C568" s="44" t="s">
        <v>1224</v>
      </c>
      <c r="D568" s="49">
        <v>6</v>
      </c>
      <c r="E568" s="49" t="s">
        <v>16</v>
      </c>
      <c r="F568" s="50">
        <v>1</v>
      </c>
      <c r="G568" s="45" t="s">
        <v>2032</v>
      </c>
    </row>
    <row r="569" spans="1:7" x14ac:dyDescent="0.3">
      <c r="A569" s="44" t="s">
        <v>2033</v>
      </c>
      <c r="B569" s="44" t="s">
        <v>115</v>
      </c>
      <c r="C569" s="44" t="s">
        <v>1220</v>
      </c>
      <c r="D569" s="49">
        <v>6</v>
      </c>
      <c r="E569" s="49">
        <v>6</v>
      </c>
      <c r="F569" s="50">
        <v>0.9</v>
      </c>
      <c r="G569" s="45" t="s">
        <v>1773</v>
      </c>
    </row>
    <row r="570" spans="1:7" x14ac:dyDescent="0.3">
      <c r="A570" s="44" t="s">
        <v>2034</v>
      </c>
      <c r="B570" s="44" t="s">
        <v>117</v>
      </c>
      <c r="C570" s="44" t="s">
        <v>1220</v>
      </c>
      <c r="D570" s="49">
        <v>6</v>
      </c>
      <c r="E570" s="49">
        <v>6</v>
      </c>
      <c r="F570" s="50">
        <v>1</v>
      </c>
      <c r="G570" s="45" t="s">
        <v>1516</v>
      </c>
    </row>
    <row r="571" spans="1:7" x14ac:dyDescent="0.3">
      <c r="A571" s="44" t="s">
        <v>2035</v>
      </c>
      <c r="B571" s="44" t="s">
        <v>97</v>
      </c>
      <c r="C571" s="44" t="s">
        <v>1220</v>
      </c>
      <c r="D571" s="49">
        <v>6</v>
      </c>
      <c r="E571" s="49">
        <v>4</v>
      </c>
      <c r="F571" s="50">
        <v>1</v>
      </c>
      <c r="G571" s="45" t="s">
        <v>2324</v>
      </c>
    </row>
    <row r="572" spans="1:7" x14ac:dyDescent="0.3">
      <c r="A572" s="44" t="s">
        <v>2036</v>
      </c>
      <c r="B572" s="44" t="s">
        <v>70</v>
      </c>
      <c r="C572" s="44" t="s">
        <v>1217</v>
      </c>
      <c r="D572" s="49">
        <v>7</v>
      </c>
      <c r="E572" s="49">
        <v>7</v>
      </c>
      <c r="F572" s="50">
        <v>1</v>
      </c>
      <c r="G572" s="45" t="s">
        <v>2037</v>
      </c>
    </row>
    <row r="573" spans="1:7" x14ac:dyDescent="0.3">
      <c r="A573" s="44" t="s">
        <v>2038</v>
      </c>
      <c r="B573" s="44" t="s">
        <v>251</v>
      </c>
      <c r="C573" s="44" t="s">
        <v>1217</v>
      </c>
      <c r="D573" s="49">
        <v>4</v>
      </c>
      <c r="E573" s="49">
        <v>8</v>
      </c>
      <c r="F573" s="50">
        <v>0.8</v>
      </c>
      <c r="G573" s="45" t="s">
        <v>1297</v>
      </c>
    </row>
    <row r="574" spans="1:7" x14ac:dyDescent="0.3">
      <c r="A574" s="44" t="s">
        <v>2039</v>
      </c>
      <c r="B574" s="44" t="s">
        <v>79</v>
      </c>
      <c r="C574" s="44" t="s">
        <v>1224</v>
      </c>
      <c r="D574" s="49">
        <v>8</v>
      </c>
      <c r="E574" s="49" t="s">
        <v>16</v>
      </c>
      <c r="F574" s="50">
        <v>1</v>
      </c>
      <c r="G574" s="45" t="s">
        <v>2040</v>
      </c>
    </row>
    <row r="575" spans="1:7" x14ac:dyDescent="0.3">
      <c r="A575" s="44" t="s">
        <v>2041</v>
      </c>
      <c r="B575" s="44" t="s">
        <v>70</v>
      </c>
      <c r="C575" s="44" t="s">
        <v>1217</v>
      </c>
      <c r="D575" s="49">
        <v>12</v>
      </c>
      <c r="E575" s="49">
        <v>8</v>
      </c>
      <c r="F575" s="50">
        <v>1</v>
      </c>
      <c r="G575" s="45" t="s">
        <v>1221</v>
      </c>
    </row>
    <row r="576" spans="1:7" x14ac:dyDescent="0.3">
      <c r="A576" s="44" t="s">
        <v>2042</v>
      </c>
      <c r="B576" s="44" t="s">
        <v>79</v>
      </c>
      <c r="C576" s="44" t="s">
        <v>1217</v>
      </c>
      <c r="D576" s="49">
        <v>14</v>
      </c>
      <c r="E576" s="49" t="s">
        <v>16</v>
      </c>
      <c r="F576" s="50">
        <v>0.9</v>
      </c>
      <c r="G576" s="45" t="s">
        <v>2043</v>
      </c>
    </row>
    <row r="577" spans="1:7" x14ac:dyDescent="0.3">
      <c r="A577" s="44" t="s">
        <v>2044</v>
      </c>
      <c r="B577" s="44" t="s">
        <v>99</v>
      </c>
      <c r="C577" s="44" t="s">
        <v>1220</v>
      </c>
      <c r="D577" s="49">
        <v>13</v>
      </c>
      <c r="E577" s="49">
        <v>18</v>
      </c>
      <c r="F577" s="50">
        <v>0.9</v>
      </c>
      <c r="G577" s="45" t="s">
        <v>2312</v>
      </c>
    </row>
    <row r="578" spans="1:7" x14ac:dyDescent="0.3">
      <c r="A578" s="44" t="s">
        <v>2045</v>
      </c>
      <c r="B578" s="44" t="s">
        <v>251</v>
      </c>
      <c r="C578" s="44" t="s">
        <v>1217</v>
      </c>
      <c r="D578" s="49">
        <v>12</v>
      </c>
      <c r="E578" s="49">
        <v>16</v>
      </c>
      <c r="F578" s="50">
        <v>1</v>
      </c>
      <c r="G578" s="45" t="s">
        <v>2301</v>
      </c>
    </row>
    <row r="579" spans="1:7" x14ac:dyDescent="0.3">
      <c r="A579" s="44" t="s">
        <v>2046</v>
      </c>
      <c r="B579" s="44" t="s">
        <v>79</v>
      </c>
      <c r="C579" s="44" t="s">
        <v>1224</v>
      </c>
      <c r="D579" s="49">
        <v>1</v>
      </c>
      <c r="E579" s="49" t="s">
        <v>16</v>
      </c>
      <c r="F579" s="50">
        <v>0.55000000000000004</v>
      </c>
      <c r="G579" s="45" t="s">
        <v>1322</v>
      </c>
    </row>
    <row r="580" spans="1:7" x14ac:dyDescent="0.3">
      <c r="A580" s="44" t="s">
        <v>2047</v>
      </c>
      <c r="B580" s="44" t="s">
        <v>277</v>
      </c>
      <c r="C580" s="44" t="s">
        <v>1224</v>
      </c>
      <c r="D580" s="49">
        <v>12</v>
      </c>
      <c r="E580" s="49" t="s">
        <v>16</v>
      </c>
      <c r="F580" s="50">
        <v>1</v>
      </c>
      <c r="G580" s="45" t="s">
        <v>2048</v>
      </c>
    </row>
    <row r="581" spans="1:7" ht="27.6" x14ac:dyDescent="0.3">
      <c r="A581" s="44" t="s">
        <v>2049</v>
      </c>
      <c r="B581" s="44" t="s">
        <v>82</v>
      </c>
      <c r="C581" s="44" t="s">
        <v>1220</v>
      </c>
      <c r="D581" s="49">
        <v>10</v>
      </c>
      <c r="E581" s="49">
        <v>10</v>
      </c>
      <c r="F581" s="50">
        <v>1</v>
      </c>
      <c r="G581" s="44" t="s">
        <v>1245</v>
      </c>
    </row>
    <row r="582" spans="1:7" x14ac:dyDescent="0.3">
      <c r="A582" s="44" t="s">
        <v>2050</v>
      </c>
      <c r="B582" s="44" t="s">
        <v>1033</v>
      </c>
      <c r="C582" s="44" t="s">
        <v>1220</v>
      </c>
      <c r="D582" s="49">
        <v>12</v>
      </c>
      <c r="E582" s="49">
        <v>7</v>
      </c>
      <c r="F582" s="50">
        <v>1</v>
      </c>
      <c r="G582" s="45" t="s">
        <v>2014</v>
      </c>
    </row>
    <row r="583" spans="1:7" x14ac:dyDescent="0.3">
      <c r="A583" s="44" t="s">
        <v>2051</v>
      </c>
      <c r="B583" s="44" t="s">
        <v>79</v>
      </c>
      <c r="C583" s="44" t="s">
        <v>1217</v>
      </c>
      <c r="D583" s="49">
        <v>8</v>
      </c>
      <c r="E583" s="49">
        <v>7</v>
      </c>
      <c r="F583" s="50">
        <v>1</v>
      </c>
      <c r="G583" s="45" t="s">
        <v>1468</v>
      </c>
    </row>
    <row r="584" spans="1:7" x14ac:dyDescent="0.3">
      <c r="A584" s="44" t="s">
        <v>2052</v>
      </c>
      <c r="B584" s="44" t="s">
        <v>68</v>
      </c>
      <c r="C584" s="44" t="s">
        <v>1217</v>
      </c>
      <c r="D584" s="49">
        <v>8</v>
      </c>
      <c r="E584" s="49">
        <v>7</v>
      </c>
      <c r="F584" s="50">
        <v>1</v>
      </c>
      <c r="G584" s="45" t="s">
        <v>1468</v>
      </c>
    </row>
    <row r="585" spans="1:7" x14ac:dyDescent="0.3">
      <c r="A585" s="44" t="s">
        <v>2053</v>
      </c>
      <c r="B585" s="44" t="s">
        <v>79</v>
      </c>
      <c r="C585" s="44" t="s">
        <v>1224</v>
      </c>
      <c r="D585" s="49">
        <v>6</v>
      </c>
      <c r="E585" s="49" t="s">
        <v>16</v>
      </c>
      <c r="F585" s="50">
        <v>1</v>
      </c>
      <c r="G585" s="45" t="s">
        <v>2256</v>
      </c>
    </row>
    <row r="586" spans="1:7" x14ac:dyDescent="0.3">
      <c r="A586" s="44" t="s">
        <v>2054</v>
      </c>
      <c r="B586" s="44" t="s">
        <v>79</v>
      </c>
      <c r="C586" s="44" t="s">
        <v>1217</v>
      </c>
      <c r="D586" s="49">
        <v>2</v>
      </c>
      <c r="E586" s="49">
        <v>2</v>
      </c>
      <c r="F586" s="50">
        <v>0.85</v>
      </c>
      <c r="G586" s="45" t="s">
        <v>2261</v>
      </c>
    </row>
    <row r="587" spans="1:7" x14ac:dyDescent="0.3">
      <c r="A587" s="44" t="s">
        <v>2055</v>
      </c>
      <c r="B587" s="44" t="s">
        <v>277</v>
      </c>
      <c r="C587" s="44" t="s">
        <v>1220</v>
      </c>
      <c r="D587" s="49">
        <v>3</v>
      </c>
      <c r="E587" s="49">
        <v>3</v>
      </c>
      <c r="F587" s="50">
        <v>1</v>
      </c>
      <c r="G587" s="45" t="s">
        <v>2302</v>
      </c>
    </row>
    <row r="588" spans="1:7" x14ac:dyDescent="0.3">
      <c r="A588" s="44" t="s">
        <v>2056</v>
      </c>
      <c r="B588" s="44" t="s">
        <v>251</v>
      </c>
      <c r="C588" s="44" t="s">
        <v>1217</v>
      </c>
      <c r="D588" s="49">
        <v>8</v>
      </c>
      <c r="E588" s="49">
        <v>7</v>
      </c>
      <c r="F588" s="50">
        <v>1</v>
      </c>
      <c r="G588" s="45" t="s">
        <v>2057</v>
      </c>
    </row>
    <row r="589" spans="1:7" x14ac:dyDescent="0.3">
      <c r="A589" s="44" t="s">
        <v>2058</v>
      </c>
      <c r="B589" s="44" t="s">
        <v>79</v>
      </c>
      <c r="C589" s="44" t="s">
        <v>1217</v>
      </c>
      <c r="D589" s="49">
        <v>1</v>
      </c>
      <c r="E589" s="49">
        <v>2</v>
      </c>
      <c r="F589" s="50">
        <v>0.85</v>
      </c>
      <c r="G589" s="45" t="s">
        <v>2261</v>
      </c>
    </row>
    <row r="590" spans="1:7" x14ac:dyDescent="0.3">
      <c r="A590" s="44" t="s">
        <v>2059</v>
      </c>
      <c r="B590" s="44" t="s">
        <v>70</v>
      </c>
      <c r="C590" s="44" t="s">
        <v>1224</v>
      </c>
      <c r="D590" s="49">
        <v>6</v>
      </c>
      <c r="E590" s="49" t="s">
        <v>16</v>
      </c>
      <c r="F590" s="50">
        <v>1</v>
      </c>
      <c r="G590" s="45" t="s">
        <v>1334</v>
      </c>
    </row>
    <row r="591" spans="1:7" x14ac:dyDescent="0.3">
      <c r="A591" s="44" t="s">
        <v>2060</v>
      </c>
      <c r="B591" s="44" t="s">
        <v>70</v>
      </c>
      <c r="C591" s="44" t="s">
        <v>1224</v>
      </c>
      <c r="D591" s="49">
        <v>5</v>
      </c>
      <c r="E591" s="49" t="s">
        <v>16</v>
      </c>
      <c r="F591" s="50">
        <v>1</v>
      </c>
      <c r="G591" s="45" t="s">
        <v>2061</v>
      </c>
    </row>
    <row r="592" spans="1:7" x14ac:dyDescent="0.3">
      <c r="A592" s="44" t="s">
        <v>2062</v>
      </c>
      <c r="B592" s="44" t="s">
        <v>66</v>
      </c>
      <c r="C592" s="44" t="s">
        <v>1224</v>
      </c>
      <c r="D592" s="49">
        <v>8</v>
      </c>
      <c r="E592" s="49" t="s">
        <v>16</v>
      </c>
      <c r="F592" s="50">
        <v>1</v>
      </c>
      <c r="G592" s="45" t="s">
        <v>2063</v>
      </c>
    </row>
    <row r="593" spans="1:7" x14ac:dyDescent="0.3">
      <c r="A593" s="44" t="s">
        <v>2064</v>
      </c>
      <c r="B593" s="44" t="s">
        <v>66</v>
      </c>
      <c r="C593" s="44" t="s">
        <v>1224</v>
      </c>
      <c r="D593" s="49">
        <v>6</v>
      </c>
      <c r="E593" s="49" t="s">
        <v>16</v>
      </c>
      <c r="F593" s="50">
        <v>1</v>
      </c>
      <c r="G593" s="45" t="s">
        <v>2065</v>
      </c>
    </row>
    <row r="594" spans="1:7" x14ac:dyDescent="0.3">
      <c r="A594" s="44" t="s">
        <v>2066</v>
      </c>
      <c r="B594" s="44" t="s">
        <v>66</v>
      </c>
      <c r="C594" s="44" t="s">
        <v>1224</v>
      </c>
      <c r="D594" s="49">
        <v>4</v>
      </c>
      <c r="E594" s="49" t="s">
        <v>16</v>
      </c>
      <c r="F594" s="50">
        <v>1</v>
      </c>
      <c r="G594" s="45" t="s">
        <v>2067</v>
      </c>
    </row>
    <row r="595" spans="1:7" x14ac:dyDescent="0.3">
      <c r="A595" s="44" t="s">
        <v>2068</v>
      </c>
      <c r="B595" s="44" t="s">
        <v>164</v>
      </c>
      <c r="C595" s="44" t="s">
        <v>1224</v>
      </c>
      <c r="D595" s="49">
        <v>1</v>
      </c>
      <c r="E595" s="49" t="s">
        <v>16</v>
      </c>
      <c r="F595" s="50">
        <v>1</v>
      </c>
      <c r="G595" s="45" t="s">
        <v>2069</v>
      </c>
    </row>
    <row r="596" spans="1:7" x14ac:dyDescent="0.3">
      <c r="A596" s="44" t="s">
        <v>2070</v>
      </c>
      <c r="B596" s="44" t="s">
        <v>136</v>
      </c>
      <c r="C596" s="44" t="s">
        <v>1220</v>
      </c>
      <c r="D596" s="49">
        <v>13</v>
      </c>
      <c r="E596" s="49">
        <v>18</v>
      </c>
      <c r="F596" s="50">
        <v>0.9</v>
      </c>
      <c r="G596" s="45" t="s">
        <v>2312</v>
      </c>
    </row>
    <row r="597" spans="1:7" x14ac:dyDescent="0.3">
      <c r="A597" s="44" t="s">
        <v>2071</v>
      </c>
      <c r="B597" s="44" t="s">
        <v>99</v>
      </c>
      <c r="C597" s="44" t="s">
        <v>1220</v>
      </c>
      <c r="D597" s="49">
        <v>13</v>
      </c>
      <c r="E597" s="49">
        <v>12</v>
      </c>
      <c r="F597" s="50">
        <v>0.75</v>
      </c>
      <c r="G597" s="45" t="s">
        <v>2229</v>
      </c>
    </row>
    <row r="598" spans="1:7" x14ac:dyDescent="0.3">
      <c r="A598" s="44" t="s">
        <v>2072</v>
      </c>
      <c r="B598" s="44" t="s">
        <v>164</v>
      </c>
      <c r="C598" s="44" t="s">
        <v>1217</v>
      </c>
      <c r="D598" s="49">
        <v>13</v>
      </c>
      <c r="E598" s="49">
        <v>12</v>
      </c>
      <c r="F598" s="50">
        <v>0.95</v>
      </c>
      <c r="G598" s="45" t="s">
        <v>2325</v>
      </c>
    </row>
    <row r="599" spans="1:7" x14ac:dyDescent="0.3">
      <c r="A599" s="44" t="s">
        <v>2073</v>
      </c>
      <c r="B599" s="44" t="s">
        <v>277</v>
      </c>
      <c r="C599" s="44" t="s">
        <v>1217</v>
      </c>
      <c r="D599" s="49">
        <v>12</v>
      </c>
      <c r="E599" s="49">
        <v>12</v>
      </c>
      <c r="F599" s="50">
        <v>1</v>
      </c>
      <c r="G599" s="45" t="s">
        <v>2257</v>
      </c>
    </row>
    <row r="600" spans="1:7" x14ac:dyDescent="0.3">
      <c r="A600" s="44" t="s">
        <v>2074</v>
      </c>
      <c r="B600" s="44" t="s">
        <v>136</v>
      </c>
      <c r="C600" s="44" t="s">
        <v>1224</v>
      </c>
      <c r="D600" s="49">
        <v>10</v>
      </c>
      <c r="E600" s="49" t="s">
        <v>16</v>
      </c>
      <c r="F600" s="50">
        <v>1</v>
      </c>
      <c r="G600" s="45" t="s">
        <v>2075</v>
      </c>
    </row>
    <row r="601" spans="1:7" x14ac:dyDescent="0.3">
      <c r="A601" s="44" t="s">
        <v>2076</v>
      </c>
      <c r="B601" s="44" t="s">
        <v>91</v>
      </c>
      <c r="C601" s="44" t="s">
        <v>1224</v>
      </c>
      <c r="D601" s="49">
        <v>8</v>
      </c>
      <c r="E601" s="49" t="s">
        <v>16</v>
      </c>
      <c r="F601" s="50">
        <v>1</v>
      </c>
      <c r="G601" s="45" t="s">
        <v>2077</v>
      </c>
    </row>
    <row r="602" spans="1:7" x14ac:dyDescent="0.3">
      <c r="A602" s="44" t="s">
        <v>2078</v>
      </c>
      <c r="B602" s="44" t="s">
        <v>108</v>
      </c>
      <c r="C602" s="44" t="s">
        <v>1224</v>
      </c>
      <c r="D602" s="49">
        <v>10</v>
      </c>
      <c r="E602" s="49" t="s">
        <v>16</v>
      </c>
      <c r="F602" s="50">
        <v>1</v>
      </c>
      <c r="G602" s="45" t="s">
        <v>2079</v>
      </c>
    </row>
    <row r="603" spans="1:7" x14ac:dyDescent="0.3">
      <c r="A603" s="44" t="s">
        <v>2080</v>
      </c>
      <c r="B603" s="44" t="s">
        <v>66</v>
      </c>
      <c r="C603" s="44" t="s">
        <v>1224</v>
      </c>
      <c r="D603" s="49">
        <v>10</v>
      </c>
      <c r="E603" s="49" t="s">
        <v>16</v>
      </c>
      <c r="F603" s="50">
        <v>1</v>
      </c>
      <c r="G603" s="45" t="s">
        <v>2081</v>
      </c>
    </row>
    <row r="604" spans="1:7" ht="27.6" x14ac:dyDescent="0.3">
      <c r="A604" s="44" t="s">
        <v>2206</v>
      </c>
      <c r="B604" s="44" t="s">
        <v>70</v>
      </c>
      <c r="C604" s="44" t="s">
        <v>1217</v>
      </c>
      <c r="D604" s="49">
        <v>8</v>
      </c>
      <c r="E604" s="49">
        <v>8</v>
      </c>
      <c r="F604" s="50">
        <v>1</v>
      </c>
      <c r="G604" s="44" t="s">
        <v>1245</v>
      </c>
    </row>
    <row r="605" spans="1:7" x14ac:dyDescent="0.3">
      <c r="A605" s="44" t="s">
        <v>2082</v>
      </c>
      <c r="B605" s="44" t="s">
        <v>79</v>
      </c>
      <c r="C605" s="44" t="s">
        <v>1224</v>
      </c>
      <c r="D605" s="49">
        <v>6</v>
      </c>
      <c r="E605" s="49" t="s">
        <v>16</v>
      </c>
      <c r="F605" s="50">
        <v>1</v>
      </c>
      <c r="G605" s="45" t="s">
        <v>2083</v>
      </c>
    </row>
    <row r="606" spans="1:7" x14ac:dyDescent="0.3">
      <c r="A606" s="44" t="s">
        <v>2084</v>
      </c>
      <c r="B606" s="44" t="s">
        <v>558</v>
      </c>
      <c r="C606" s="44" t="s">
        <v>1217</v>
      </c>
      <c r="D606" s="49">
        <v>8</v>
      </c>
      <c r="E606" s="49">
        <v>8</v>
      </c>
      <c r="F606" s="50">
        <v>1</v>
      </c>
      <c r="G606" s="45" t="s">
        <v>2085</v>
      </c>
    </row>
    <row r="607" spans="1:7" x14ac:dyDescent="0.3">
      <c r="A607" s="44" t="s">
        <v>2086</v>
      </c>
      <c r="B607" s="44" t="s">
        <v>277</v>
      </c>
      <c r="C607" s="44" t="s">
        <v>1220</v>
      </c>
      <c r="D607" s="49">
        <v>5</v>
      </c>
      <c r="E607" s="49">
        <v>6</v>
      </c>
      <c r="F607" s="50">
        <v>0.95</v>
      </c>
      <c r="G607" s="45" t="s">
        <v>2282</v>
      </c>
    </row>
    <row r="608" spans="1:7" x14ac:dyDescent="0.3">
      <c r="A608" s="44" t="s">
        <v>2087</v>
      </c>
      <c r="B608" s="44" t="s">
        <v>97</v>
      </c>
      <c r="C608" s="44" t="s">
        <v>1217</v>
      </c>
      <c r="D608" s="49">
        <v>16</v>
      </c>
      <c r="E608" s="49">
        <v>16</v>
      </c>
      <c r="F608" s="50">
        <v>0.8</v>
      </c>
      <c r="G608" s="45" t="s">
        <v>1345</v>
      </c>
    </row>
    <row r="609" spans="1:7" x14ac:dyDescent="0.3">
      <c r="A609" s="44" t="s">
        <v>2088</v>
      </c>
      <c r="B609" s="44" t="s">
        <v>68</v>
      </c>
      <c r="C609" s="44" t="s">
        <v>1224</v>
      </c>
      <c r="D609" s="49">
        <v>4</v>
      </c>
      <c r="E609" s="49" t="s">
        <v>16</v>
      </c>
      <c r="F609" s="50">
        <v>1</v>
      </c>
      <c r="G609" s="45" t="s">
        <v>2303</v>
      </c>
    </row>
    <row r="610" spans="1:7" x14ac:dyDescent="0.3">
      <c r="A610" s="44" t="s">
        <v>2089</v>
      </c>
      <c r="B610" s="44" t="s">
        <v>558</v>
      </c>
      <c r="C610" s="44" t="s">
        <v>1220</v>
      </c>
      <c r="D610" s="49">
        <v>5</v>
      </c>
      <c r="E610" s="49">
        <v>7</v>
      </c>
      <c r="F610" s="50">
        <v>0.85</v>
      </c>
      <c r="G610" s="45" t="s">
        <v>1232</v>
      </c>
    </row>
    <row r="611" spans="1:7" x14ac:dyDescent="0.3">
      <c r="A611" s="44" t="s">
        <v>2090</v>
      </c>
      <c r="B611" s="44" t="s">
        <v>99</v>
      </c>
      <c r="C611" s="44" t="s">
        <v>1220</v>
      </c>
      <c r="D611" s="49">
        <v>14</v>
      </c>
      <c r="E611" s="49">
        <v>12</v>
      </c>
      <c r="F611" s="50">
        <v>1</v>
      </c>
      <c r="G611" s="45" t="s">
        <v>1571</v>
      </c>
    </row>
    <row r="612" spans="1:7" x14ac:dyDescent="0.3">
      <c r="A612" s="44" t="s">
        <v>2091</v>
      </c>
      <c r="B612" s="44" t="s">
        <v>79</v>
      </c>
      <c r="C612" s="44" t="s">
        <v>1220</v>
      </c>
      <c r="D612" s="49">
        <v>12</v>
      </c>
      <c r="E612" s="49" t="s">
        <v>16</v>
      </c>
      <c r="F612" s="50">
        <v>1</v>
      </c>
      <c r="G612" s="45" t="s">
        <v>2223</v>
      </c>
    </row>
    <row r="613" spans="1:7" x14ac:dyDescent="0.3">
      <c r="A613" s="44" t="s">
        <v>2092</v>
      </c>
      <c r="B613" s="44" t="s">
        <v>68</v>
      </c>
      <c r="C613" s="44" t="s">
        <v>1224</v>
      </c>
      <c r="D613" s="49">
        <v>4</v>
      </c>
      <c r="E613" s="49" t="s">
        <v>16</v>
      </c>
      <c r="F613" s="50">
        <v>1</v>
      </c>
      <c r="G613" s="45" t="s">
        <v>2093</v>
      </c>
    </row>
    <row r="614" spans="1:7" x14ac:dyDescent="0.3">
      <c r="A614" s="44" t="s">
        <v>2094</v>
      </c>
      <c r="B614" s="44" t="s">
        <v>136</v>
      </c>
      <c r="C614" s="44" t="s">
        <v>1220</v>
      </c>
      <c r="D614" s="49">
        <v>6</v>
      </c>
      <c r="E614" s="49">
        <v>7</v>
      </c>
      <c r="F614" s="50">
        <v>0.9</v>
      </c>
      <c r="G614" s="45" t="s">
        <v>1232</v>
      </c>
    </row>
    <row r="615" spans="1:7" x14ac:dyDescent="0.3">
      <c r="A615" s="44" t="s">
        <v>2095</v>
      </c>
      <c r="B615" s="44" t="s">
        <v>97</v>
      </c>
      <c r="C615" s="44" t="s">
        <v>1224</v>
      </c>
      <c r="D615" s="49">
        <v>9</v>
      </c>
      <c r="E615" s="49" t="s">
        <v>16</v>
      </c>
      <c r="F615" s="50">
        <v>0.9</v>
      </c>
      <c r="G615" s="45" t="s">
        <v>2096</v>
      </c>
    </row>
    <row r="616" spans="1:7" x14ac:dyDescent="0.3">
      <c r="A616" s="44" t="s">
        <v>2097</v>
      </c>
      <c r="B616" s="44" t="s">
        <v>68</v>
      </c>
      <c r="C616" s="44" t="s">
        <v>1224</v>
      </c>
      <c r="D616" s="49">
        <v>2</v>
      </c>
      <c r="E616" s="49" t="s">
        <v>16</v>
      </c>
      <c r="F616" s="50">
        <v>1</v>
      </c>
      <c r="G616" s="45" t="s">
        <v>1392</v>
      </c>
    </row>
    <row r="617" spans="1:7" x14ac:dyDescent="0.3">
      <c r="A617" s="44" t="s">
        <v>2098</v>
      </c>
      <c r="B617" s="44" t="s">
        <v>79</v>
      </c>
      <c r="C617" s="44" t="s">
        <v>1224</v>
      </c>
      <c r="D617" s="49">
        <v>6</v>
      </c>
      <c r="E617" s="49" t="s">
        <v>16</v>
      </c>
      <c r="F617" s="50">
        <v>1</v>
      </c>
      <c r="G617" s="45" t="s">
        <v>2099</v>
      </c>
    </row>
    <row r="618" spans="1:7" x14ac:dyDescent="0.3">
      <c r="A618" s="44" t="s">
        <v>2100</v>
      </c>
      <c r="B618" s="44" t="s">
        <v>277</v>
      </c>
      <c r="C618" s="44" t="s">
        <v>1217</v>
      </c>
      <c r="D618" s="49">
        <v>6</v>
      </c>
      <c r="E618" s="49">
        <v>6</v>
      </c>
      <c r="F618" s="50">
        <v>1</v>
      </c>
      <c r="G618" s="45" t="s">
        <v>2282</v>
      </c>
    </row>
    <row r="619" spans="1:7" x14ac:dyDescent="0.3">
      <c r="A619" s="44" t="s">
        <v>2101</v>
      </c>
      <c r="B619" s="44" t="s">
        <v>66</v>
      </c>
      <c r="C619" s="44" t="s">
        <v>1224</v>
      </c>
      <c r="D619" s="49">
        <v>1</v>
      </c>
      <c r="E619" s="49" t="s">
        <v>16</v>
      </c>
      <c r="F619" s="50">
        <v>1</v>
      </c>
      <c r="G619" s="45" t="s">
        <v>2102</v>
      </c>
    </row>
    <row r="620" spans="1:7" x14ac:dyDescent="0.3">
      <c r="A620" s="44" t="s">
        <v>2103</v>
      </c>
      <c r="B620" s="44" t="s">
        <v>66</v>
      </c>
      <c r="C620" s="44" t="s">
        <v>1224</v>
      </c>
      <c r="D620" s="49">
        <v>6</v>
      </c>
      <c r="E620" s="49" t="s">
        <v>16</v>
      </c>
      <c r="F620" s="50">
        <v>1</v>
      </c>
      <c r="G620" s="45" t="s">
        <v>2104</v>
      </c>
    </row>
    <row r="621" spans="1:7" x14ac:dyDescent="0.3">
      <c r="A621" s="44" t="s">
        <v>2105</v>
      </c>
      <c r="B621" s="44" t="s">
        <v>66</v>
      </c>
      <c r="C621" s="44" t="s">
        <v>1224</v>
      </c>
      <c r="D621" s="49">
        <v>6</v>
      </c>
      <c r="E621" s="49" t="s">
        <v>16</v>
      </c>
      <c r="F621" s="50">
        <v>1</v>
      </c>
      <c r="G621" s="45" t="s">
        <v>2106</v>
      </c>
    </row>
    <row r="622" spans="1:7" x14ac:dyDescent="0.3">
      <c r="A622" s="44" t="s">
        <v>2107</v>
      </c>
      <c r="B622" s="44" t="s">
        <v>66</v>
      </c>
      <c r="C622" s="44" t="s">
        <v>1224</v>
      </c>
      <c r="D622" s="49">
        <v>10</v>
      </c>
      <c r="E622" s="49" t="s">
        <v>16</v>
      </c>
      <c r="F622" s="50">
        <v>1</v>
      </c>
      <c r="G622" s="45" t="s">
        <v>2260</v>
      </c>
    </row>
    <row r="623" spans="1:7" x14ac:dyDescent="0.3">
      <c r="A623" s="44" t="s">
        <v>1559</v>
      </c>
      <c r="B623" s="44" t="s">
        <v>558</v>
      </c>
      <c r="C623" s="44" t="s">
        <v>1224</v>
      </c>
      <c r="D623" s="49">
        <v>3</v>
      </c>
      <c r="E623" s="49" t="s">
        <v>16</v>
      </c>
      <c r="F623" s="50">
        <v>1</v>
      </c>
      <c r="G623" s="45" t="s">
        <v>2326</v>
      </c>
    </row>
    <row r="624" spans="1:7" x14ac:dyDescent="0.3">
      <c r="A624" s="44" t="s">
        <v>2108</v>
      </c>
      <c r="B624" s="44" t="s">
        <v>66</v>
      </c>
      <c r="C624" s="44" t="s">
        <v>1224</v>
      </c>
      <c r="D624" s="49">
        <v>6</v>
      </c>
      <c r="E624" s="49" t="s">
        <v>16</v>
      </c>
      <c r="F624" s="50">
        <v>1</v>
      </c>
      <c r="G624" s="45" t="s">
        <v>2109</v>
      </c>
    </row>
    <row r="625" spans="1:7" x14ac:dyDescent="0.3">
      <c r="A625" s="44" t="s">
        <v>2110</v>
      </c>
      <c r="B625" s="44" t="s">
        <v>91</v>
      </c>
      <c r="C625" s="44" t="s">
        <v>1220</v>
      </c>
      <c r="D625" s="49">
        <v>7</v>
      </c>
      <c r="E625" s="49">
        <v>7</v>
      </c>
      <c r="F625" s="50">
        <v>1</v>
      </c>
      <c r="G625" s="45" t="s">
        <v>2037</v>
      </c>
    </row>
    <row r="626" spans="1:7" x14ac:dyDescent="0.3">
      <c r="A626" s="44" t="s">
        <v>2111</v>
      </c>
      <c r="B626" s="44" t="s">
        <v>68</v>
      </c>
      <c r="C626" s="44" t="s">
        <v>1224</v>
      </c>
      <c r="D626" s="49">
        <v>4</v>
      </c>
      <c r="E626" s="49" t="s">
        <v>16</v>
      </c>
      <c r="F626" s="50">
        <v>1</v>
      </c>
      <c r="G626" s="45" t="s">
        <v>2112</v>
      </c>
    </row>
    <row r="627" spans="1:7" x14ac:dyDescent="0.3">
      <c r="A627" s="44" t="s">
        <v>2113</v>
      </c>
      <c r="B627" s="44" t="s">
        <v>66</v>
      </c>
      <c r="C627" s="44" t="s">
        <v>1224</v>
      </c>
      <c r="D627" s="49">
        <v>6</v>
      </c>
      <c r="E627" s="49" t="s">
        <v>16</v>
      </c>
      <c r="F627" s="50">
        <v>1</v>
      </c>
      <c r="G627" s="45" t="s">
        <v>2114</v>
      </c>
    </row>
    <row r="628" spans="1:7" x14ac:dyDescent="0.3">
      <c r="A628" s="44" t="s">
        <v>2115</v>
      </c>
      <c r="B628" s="44" t="s">
        <v>82</v>
      </c>
      <c r="C628" s="44" t="s">
        <v>1220</v>
      </c>
      <c r="D628" s="49">
        <v>34</v>
      </c>
      <c r="E628" s="49">
        <v>22</v>
      </c>
      <c r="F628" s="50">
        <v>1</v>
      </c>
      <c r="G628" s="45" t="s">
        <v>2258</v>
      </c>
    </row>
    <row r="629" spans="1:7" x14ac:dyDescent="0.3">
      <c r="A629" s="44" t="s">
        <v>2116</v>
      </c>
      <c r="B629" s="44" t="s">
        <v>91</v>
      </c>
      <c r="C629" s="44" t="s">
        <v>1220</v>
      </c>
      <c r="D629" s="49">
        <v>16</v>
      </c>
      <c r="E629" s="49">
        <v>16</v>
      </c>
      <c r="F629" s="50">
        <v>0.7</v>
      </c>
      <c r="G629" s="45" t="s">
        <v>1516</v>
      </c>
    </row>
    <row r="630" spans="1:7" x14ac:dyDescent="0.3">
      <c r="A630" s="44" t="s">
        <v>2117</v>
      </c>
      <c r="B630" s="44" t="s">
        <v>91</v>
      </c>
      <c r="C630" s="44" t="s">
        <v>1220</v>
      </c>
      <c r="D630" s="49">
        <v>3</v>
      </c>
      <c r="E630" s="49">
        <v>4</v>
      </c>
      <c r="F630" s="50">
        <v>1</v>
      </c>
      <c r="G630" s="45" t="s">
        <v>1422</v>
      </c>
    </row>
    <row r="631" spans="1:7" x14ac:dyDescent="0.3">
      <c r="A631" s="44" t="s">
        <v>2118</v>
      </c>
      <c r="B631" s="44" t="s">
        <v>66</v>
      </c>
      <c r="C631" s="44" t="s">
        <v>1224</v>
      </c>
      <c r="D631" s="49">
        <v>4</v>
      </c>
      <c r="E631" s="49" t="s">
        <v>16</v>
      </c>
      <c r="F631" s="50">
        <v>1</v>
      </c>
      <c r="G631" s="45" t="s">
        <v>2112</v>
      </c>
    </row>
    <row r="632" spans="1:7" x14ac:dyDescent="0.3">
      <c r="A632" s="44" t="s">
        <v>2119</v>
      </c>
      <c r="B632" s="44" t="s">
        <v>66</v>
      </c>
      <c r="C632" s="44" t="s">
        <v>1224</v>
      </c>
      <c r="D632" s="49">
        <v>4</v>
      </c>
      <c r="E632" s="49" t="s">
        <v>16</v>
      </c>
      <c r="F632" s="50">
        <v>1</v>
      </c>
      <c r="G632" s="45" t="s">
        <v>2120</v>
      </c>
    </row>
    <row r="633" spans="1:7" x14ac:dyDescent="0.3">
      <c r="A633" s="44" t="s">
        <v>2121</v>
      </c>
      <c r="B633" s="44" t="s">
        <v>66</v>
      </c>
      <c r="C633" s="44" t="s">
        <v>1224</v>
      </c>
      <c r="D633" s="49">
        <v>6</v>
      </c>
      <c r="E633" s="49" t="s">
        <v>16</v>
      </c>
      <c r="F633" s="50">
        <v>1</v>
      </c>
      <c r="G633" s="45" t="s">
        <v>2122</v>
      </c>
    </row>
    <row r="634" spans="1:7" x14ac:dyDescent="0.3">
      <c r="A634" s="44" t="s">
        <v>2123</v>
      </c>
      <c r="B634" s="44" t="s">
        <v>117</v>
      </c>
      <c r="C634" s="44" t="s">
        <v>1220</v>
      </c>
      <c r="D634" s="49">
        <v>4</v>
      </c>
      <c r="E634" s="49">
        <v>4</v>
      </c>
      <c r="F634" s="50">
        <v>1</v>
      </c>
      <c r="G634" s="45" t="s">
        <v>1218</v>
      </c>
    </row>
    <row r="635" spans="1:7" x14ac:dyDescent="0.3">
      <c r="A635" s="44" t="s">
        <v>2124</v>
      </c>
      <c r="B635" s="44" t="s">
        <v>79</v>
      </c>
      <c r="C635" s="44" t="s">
        <v>1224</v>
      </c>
      <c r="D635" s="49">
        <v>1</v>
      </c>
      <c r="E635" s="49" t="s">
        <v>16</v>
      </c>
      <c r="F635" s="50">
        <v>1</v>
      </c>
      <c r="G635" s="45" t="s">
        <v>1488</v>
      </c>
    </row>
    <row r="636" spans="1:7" x14ac:dyDescent="0.3">
      <c r="A636" s="44" t="s">
        <v>2125</v>
      </c>
      <c r="B636" s="44" t="s">
        <v>79</v>
      </c>
      <c r="C636" s="44" t="s">
        <v>1217</v>
      </c>
      <c r="D636" s="49">
        <v>20</v>
      </c>
      <c r="E636" s="49">
        <v>20</v>
      </c>
      <c r="F636" s="50">
        <v>1</v>
      </c>
      <c r="G636" s="45" t="s">
        <v>2126</v>
      </c>
    </row>
    <row r="637" spans="1:7" x14ac:dyDescent="0.3">
      <c r="A637" s="44" t="s">
        <v>2127</v>
      </c>
      <c r="B637" s="44" t="s">
        <v>117</v>
      </c>
      <c r="C637" s="44" t="s">
        <v>1217</v>
      </c>
      <c r="D637" s="49">
        <v>14</v>
      </c>
      <c r="E637" s="49">
        <v>16</v>
      </c>
      <c r="F637" s="50">
        <v>1</v>
      </c>
      <c r="G637" s="45" t="s">
        <v>1389</v>
      </c>
    </row>
    <row r="638" spans="1:7" x14ac:dyDescent="0.3">
      <c r="A638" s="44" t="s">
        <v>2128</v>
      </c>
      <c r="B638" s="44" t="s">
        <v>68</v>
      </c>
      <c r="C638" s="44" t="s">
        <v>1224</v>
      </c>
      <c r="D638" s="49">
        <v>3</v>
      </c>
      <c r="E638" s="49" t="s">
        <v>16</v>
      </c>
      <c r="F638" s="50">
        <v>0.5</v>
      </c>
      <c r="G638" s="45" t="s">
        <v>1281</v>
      </c>
    </row>
    <row r="639" spans="1:7" x14ac:dyDescent="0.3">
      <c r="A639" s="44" t="s">
        <v>2129</v>
      </c>
      <c r="B639" s="44" t="s">
        <v>79</v>
      </c>
      <c r="C639" s="44" t="s">
        <v>1217</v>
      </c>
      <c r="D639" s="49">
        <v>10</v>
      </c>
      <c r="E639" s="49">
        <v>8</v>
      </c>
      <c r="F639" s="50">
        <v>1</v>
      </c>
      <c r="G639" s="45" t="s">
        <v>2130</v>
      </c>
    </row>
    <row r="640" spans="1:7" x14ac:dyDescent="0.3">
      <c r="A640" s="44" t="s">
        <v>2131</v>
      </c>
      <c r="B640" s="44" t="s">
        <v>97</v>
      </c>
      <c r="C640" s="44" t="s">
        <v>1220</v>
      </c>
      <c r="D640" s="49">
        <v>10</v>
      </c>
      <c r="E640" s="49">
        <v>7</v>
      </c>
      <c r="F640" s="50">
        <v>1</v>
      </c>
      <c r="G640" s="45" t="s">
        <v>2132</v>
      </c>
    </row>
    <row r="641" spans="1:8" x14ac:dyDescent="0.3">
      <c r="A641" s="44" t="s">
        <v>2133</v>
      </c>
      <c r="B641" s="44" t="s">
        <v>115</v>
      </c>
      <c r="C641" s="44" t="s">
        <v>1220</v>
      </c>
      <c r="D641" s="49">
        <v>5</v>
      </c>
      <c r="E641" s="49">
        <v>6</v>
      </c>
      <c r="F641" s="50">
        <v>0.95</v>
      </c>
      <c r="G641" s="45" t="s">
        <v>2282</v>
      </c>
    </row>
    <row r="642" spans="1:8" x14ac:dyDescent="0.3">
      <c r="A642" s="44" t="s">
        <v>2134</v>
      </c>
      <c r="B642" s="44" t="s">
        <v>79</v>
      </c>
      <c r="C642" s="44" t="s">
        <v>1220</v>
      </c>
      <c r="D642" s="49">
        <v>6</v>
      </c>
      <c r="E642" s="49">
        <v>8</v>
      </c>
      <c r="F642" s="50">
        <v>1</v>
      </c>
      <c r="G642" s="45" t="s">
        <v>2135</v>
      </c>
    </row>
    <row r="643" spans="1:8" ht="27.6" x14ac:dyDescent="0.3">
      <c r="A643" s="44" t="s">
        <v>2136</v>
      </c>
      <c r="B643" s="44" t="s">
        <v>108</v>
      </c>
      <c r="C643" s="44" t="s">
        <v>1220</v>
      </c>
      <c r="D643" s="49">
        <v>2</v>
      </c>
      <c r="E643" s="49">
        <v>4</v>
      </c>
      <c r="F643" s="50">
        <v>1</v>
      </c>
      <c r="G643" s="44" t="s">
        <v>1245</v>
      </c>
    </row>
    <row r="644" spans="1:8" x14ac:dyDescent="0.3">
      <c r="A644" s="44" t="s">
        <v>2137</v>
      </c>
      <c r="B644" s="44" t="s">
        <v>127</v>
      </c>
      <c r="C644" s="44" t="s">
        <v>1220</v>
      </c>
      <c r="D644" s="49">
        <v>6</v>
      </c>
      <c r="E644" s="49">
        <v>6</v>
      </c>
      <c r="F644" s="50">
        <v>1</v>
      </c>
      <c r="G644" s="45" t="s">
        <v>2299</v>
      </c>
    </row>
    <row r="645" spans="1:8" x14ac:dyDescent="0.3">
      <c r="A645" s="44" t="s">
        <v>2138</v>
      </c>
      <c r="B645" s="44" t="s">
        <v>70</v>
      </c>
      <c r="C645" s="44" t="s">
        <v>1220</v>
      </c>
      <c r="D645" s="49">
        <v>6</v>
      </c>
      <c r="E645" s="49">
        <v>6</v>
      </c>
      <c r="F645" s="50">
        <v>1</v>
      </c>
      <c r="G645" s="45" t="s">
        <v>2299</v>
      </c>
    </row>
    <row r="646" spans="1:8" x14ac:dyDescent="0.3">
      <c r="A646" s="44" t="s">
        <v>2139</v>
      </c>
      <c r="B646" s="44" t="s">
        <v>115</v>
      </c>
      <c r="C646" s="44" t="s">
        <v>1224</v>
      </c>
      <c r="D646" s="49">
        <v>8</v>
      </c>
      <c r="E646" s="49" t="s">
        <v>16</v>
      </c>
      <c r="F646" s="50">
        <v>1</v>
      </c>
      <c r="G646" s="45" t="s">
        <v>2140</v>
      </c>
    </row>
    <row r="647" spans="1:8" x14ac:dyDescent="0.3">
      <c r="A647" s="44" t="s">
        <v>2141</v>
      </c>
      <c r="B647" s="44" t="s">
        <v>127</v>
      </c>
      <c r="C647" s="44" t="s">
        <v>1224</v>
      </c>
      <c r="D647" s="49">
        <v>6</v>
      </c>
      <c r="E647" s="49" t="s">
        <v>16</v>
      </c>
      <c r="F647" s="50">
        <v>1</v>
      </c>
      <c r="G647" s="45" t="s">
        <v>2142</v>
      </c>
    </row>
    <row r="648" spans="1:8" x14ac:dyDescent="0.3">
      <c r="A648" s="44" t="s">
        <v>2143</v>
      </c>
      <c r="B648" s="44" t="s">
        <v>251</v>
      </c>
      <c r="C648" s="44" t="s">
        <v>1217</v>
      </c>
      <c r="D648" s="49">
        <v>8</v>
      </c>
      <c r="E648" s="49">
        <v>6</v>
      </c>
      <c r="F648" s="50">
        <v>1</v>
      </c>
      <c r="G648" s="45" t="s">
        <v>2225</v>
      </c>
    </row>
    <row r="649" spans="1:8" x14ac:dyDescent="0.3">
      <c r="A649" s="44" t="s">
        <v>2144</v>
      </c>
      <c r="B649" s="44" t="s">
        <v>66</v>
      </c>
      <c r="C649" s="44" t="s">
        <v>1220</v>
      </c>
      <c r="D649" s="49">
        <v>12</v>
      </c>
      <c r="E649" s="49">
        <v>16</v>
      </c>
      <c r="F649" s="50">
        <v>1</v>
      </c>
      <c r="G649" s="45" t="s">
        <v>2145</v>
      </c>
    </row>
    <row r="650" spans="1:8" x14ac:dyDescent="0.3">
      <c r="A650" s="44" t="s">
        <v>2146</v>
      </c>
      <c r="B650" s="44" t="s">
        <v>251</v>
      </c>
      <c r="C650" s="44" t="s">
        <v>1217</v>
      </c>
      <c r="D650" s="49">
        <v>9</v>
      </c>
      <c r="E650" s="49">
        <v>12</v>
      </c>
      <c r="F650" s="50">
        <v>0.95</v>
      </c>
      <c r="G650" s="45" t="s">
        <v>1427</v>
      </c>
    </row>
    <row r="651" spans="1:8" x14ac:dyDescent="0.3">
      <c r="A651" s="44" t="s">
        <v>2147</v>
      </c>
      <c r="B651" s="44" t="s">
        <v>1033</v>
      </c>
      <c r="C651" s="44" t="s">
        <v>1217</v>
      </c>
      <c r="D651" s="49">
        <v>13</v>
      </c>
      <c r="E651" s="49">
        <v>10</v>
      </c>
      <c r="F651" s="50">
        <v>0.95</v>
      </c>
      <c r="G651" s="45" t="s">
        <v>1402</v>
      </c>
    </row>
    <row r="652" spans="1:8" x14ac:dyDescent="0.3">
      <c r="A652" s="44" t="s">
        <v>2148</v>
      </c>
      <c r="B652" s="44" t="s">
        <v>108</v>
      </c>
      <c r="C652" s="44" t="s">
        <v>1220</v>
      </c>
      <c r="D652" s="49">
        <v>4</v>
      </c>
      <c r="E652" s="49">
        <v>4</v>
      </c>
      <c r="F652" s="50">
        <v>1</v>
      </c>
      <c r="G652" s="45" t="s">
        <v>1290</v>
      </c>
    </row>
    <row r="653" spans="1:8" x14ac:dyDescent="0.3">
      <c r="A653" s="44" t="s">
        <v>2149</v>
      </c>
      <c r="B653" s="44" t="s">
        <v>70</v>
      </c>
      <c r="C653" s="44" t="s">
        <v>1220</v>
      </c>
      <c r="D653" s="49">
        <v>11</v>
      </c>
      <c r="E653" s="49">
        <v>10</v>
      </c>
      <c r="F653" s="50">
        <v>1</v>
      </c>
      <c r="G653" s="45" t="s">
        <v>2262</v>
      </c>
    </row>
    <row r="654" spans="1:8" x14ac:dyDescent="0.3">
      <c r="A654" s="47" t="s">
        <v>2151</v>
      </c>
      <c r="B654" s="47" t="s">
        <v>91</v>
      </c>
      <c r="C654" s="47" t="s">
        <v>1217</v>
      </c>
      <c r="D654" s="20">
        <v>16</v>
      </c>
      <c r="E654" s="20">
        <v>16</v>
      </c>
      <c r="F654" s="51">
        <v>1</v>
      </c>
      <c r="G654" s="48" t="s">
        <v>2152</v>
      </c>
      <c r="H654" s="47"/>
    </row>
    <row r="655" spans="1:8" x14ac:dyDescent="0.3">
      <c r="A655" s="47" t="s">
        <v>2165</v>
      </c>
      <c r="B655" s="47" t="s">
        <v>117</v>
      </c>
      <c r="C655" s="47" t="s">
        <v>1220</v>
      </c>
      <c r="D655" s="20">
        <v>18</v>
      </c>
      <c r="E655" s="20">
        <v>18</v>
      </c>
      <c r="F655" s="51">
        <v>1</v>
      </c>
      <c r="G655" s="48" t="s">
        <v>2167</v>
      </c>
      <c r="H655" s="47"/>
    </row>
    <row r="656" spans="1:8" x14ac:dyDescent="0.3">
      <c r="A656" s="47" t="s">
        <v>2172</v>
      </c>
      <c r="B656" s="47" t="s">
        <v>127</v>
      </c>
      <c r="C656" s="47" t="s">
        <v>1217</v>
      </c>
      <c r="D656" s="20">
        <v>10</v>
      </c>
      <c r="E656" s="20">
        <v>8</v>
      </c>
      <c r="F656" s="51">
        <v>1</v>
      </c>
      <c r="G656" s="48" t="s">
        <v>2173</v>
      </c>
      <c r="H656" s="47"/>
    </row>
    <row r="657" spans="1:8" x14ac:dyDescent="0.3">
      <c r="A657" s="47" t="s">
        <v>2185</v>
      </c>
      <c r="B657" s="47" t="s">
        <v>108</v>
      </c>
      <c r="C657" s="47" t="s">
        <v>1224</v>
      </c>
      <c r="D657" s="20">
        <v>10</v>
      </c>
      <c r="E657" s="20" t="s">
        <v>16</v>
      </c>
      <c r="F657" s="20" t="s">
        <v>16</v>
      </c>
      <c r="G657" s="48" t="s">
        <v>2186</v>
      </c>
      <c r="H657" s="47"/>
    </row>
    <row r="658" spans="1:8" x14ac:dyDescent="0.3">
      <c r="A658" s="47" t="s">
        <v>2187</v>
      </c>
      <c r="B658" s="47" t="s">
        <v>108</v>
      </c>
      <c r="C658" s="47" t="s">
        <v>1220</v>
      </c>
      <c r="D658" s="20">
        <v>18</v>
      </c>
      <c r="E658" s="20">
        <v>22</v>
      </c>
      <c r="F658" s="51">
        <v>0.9</v>
      </c>
      <c r="G658" s="48" t="s">
        <v>2188</v>
      </c>
      <c r="H658" s="47"/>
    </row>
    <row r="659" spans="1:8" x14ac:dyDescent="0.3">
      <c r="A659" s="47" t="s">
        <v>2221</v>
      </c>
      <c r="B659" s="47" t="s">
        <v>108</v>
      </c>
      <c r="C659" s="47" t="s">
        <v>1220</v>
      </c>
      <c r="D659" s="20">
        <v>12</v>
      </c>
      <c r="E659" s="20">
        <v>3</v>
      </c>
      <c r="F659" s="51">
        <v>0.8</v>
      </c>
      <c r="G659" s="48" t="s">
        <v>2220</v>
      </c>
      <c r="H659" s="47"/>
    </row>
    <row r="660" spans="1:8" x14ac:dyDescent="0.3">
      <c r="A660" s="47" t="s">
        <v>2193</v>
      </c>
      <c r="B660" s="47" t="s">
        <v>136</v>
      </c>
      <c r="C660" s="47" t="s">
        <v>1220</v>
      </c>
      <c r="D660" s="20">
        <v>14</v>
      </c>
      <c r="E660" s="20" t="s">
        <v>16</v>
      </c>
      <c r="F660" s="51">
        <v>0.9</v>
      </c>
      <c r="G660" s="48" t="s">
        <v>2207</v>
      </c>
      <c r="H660" s="47"/>
    </row>
    <row r="661" spans="1:8" x14ac:dyDescent="0.3">
      <c r="A661" s="47" t="s">
        <v>2194</v>
      </c>
      <c r="B661" s="47" t="s">
        <v>99</v>
      </c>
      <c r="C661" s="47" t="s">
        <v>1220</v>
      </c>
      <c r="D661" s="20">
        <v>14</v>
      </c>
      <c r="E661" s="20">
        <v>18</v>
      </c>
      <c r="F661" s="51">
        <v>0.9</v>
      </c>
      <c r="G661" s="48" t="s">
        <v>2208</v>
      </c>
      <c r="H661" s="47"/>
    </row>
    <row r="662" spans="1:8" x14ac:dyDescent="0.3">
      <c r="A662" s="47" t="s">
        <v>2213</v>
      </c>
      <c r="B662" s="47" t="s">
        <v>91</v>
      </c>
      <c r="C662" s="47" t="s">
        <v>1220</v>
      </c>
      <c r="D662" s="20">
        <v>10</v>
      </c>
      <c r="E662" s="20">
        <v>10</v>
      </c>
      <c r="F662" s="51">
        <v>1</v>
      </c>
      <c r="G662" s="48" t="s">
        <v>2216</v>
      </c>
      <c r="H662" s="47"/>
    </row>
    <row r="663" spans="1:8" x14ac:dyDescent="0.3">
      <c r="A663" s="47" t="s">
        <v>2214</v>
      </c>
      <c r="B663" s="47" t="s">
        <v>115</v>
      </c>
      <c r="C663" s="47" t="s">
        <v>1220</v>
      </c>
      <c r="D663" s="20">
        <v>10</v>
      </c>
      <c r="E663" s="20">
        <v>10</v>
      </c>
      <c r="F663" s="51">
        <v>1</v>
      </c>
      <c r="G663" s="48" t="s">
        <v>2215</v>
      </c>
      <c r="H663" s="47"/>
    </row>
    <row r="664" spans="1:8" x14ac:dyDescent="0.3">
      <c r="A664" s="47" t="s">
        <v>2217</v>
      </c>
      <c r="B664" s="47" t="s">
        <v>91</v>
      </c>
      <c r="C664" s="47" t="s">
        <v>1217</v>
      </c>
      <c r="D664" s="20">
        <v>12</v>
      </c>
      <c r="E664" s="20">
        <v>9</v>
      </c>
      <c r="F664" s="51">
        <v>1</v>
      </c>
      <c r="G664" s="48" t="s">
        <v>2259</v>
      </c>
      <c r="H664" s="47"/>
    </row>
    <row r="665" spans="1:8" x14ac:dyDescent="0.3">
      <c r="A665" s="47" t="s">
        <v>2219</v>
      </c>
      <c r="B665" s="47" t="s">
        <v>127</v>
      </c>
      <c r="C665" s="47" t="s">
        <v>1220</v>
      </c>
      <c r="D665" s="20">
        <v>10</v>
      </c>
      <c r="E665" s="20">
        <v>8</v>
      </c>
      <c r="F665" s="51">
        <v>1</v>
      </c>
      <c r="G665" s="48" t="s">
        <v>2218</v>
      </c>
      <c r="H665" s="47"/>
    </row>
    <row r="666" spans="1:8" x14ac:dyDescent="0.3">
      <c r="E666" s="20">
        <v>12</v>
      </c>
      <c r="H666" s="47"/>
    </row>
    <row r="667" spans="1:8" x14ac:dyDescent="0.3">
      <c r="A667" s="47"/>
      <c r="B667" s="47"/>
      <c r="C667" s="47"/>
      <c r="G667" s="48"/>
      <c r="H667" s="47"/>
    </row>
    <row r="668" spans="1:8" x14ac:dyDescent="0.3">
      <c r="A668" s="47"/>
      <c r="B668" s="47"/>
      <c r="C668" s="47"/>
      <c r="G668" s="48"/>
      <c r="H668" s="47"/>
    </row>
    <row r="669" spans="1:8" x14ac:dyDescent="0.3">
      <c r="A669" s="47"/>
      <c r="B669" s="47"/>
      <c r="C669" s="47"/>
      <c r="G669" s="48"/>
      <c r="H669" s="47"/>
    </row>
    <row r="670" spans="1:8" x14ac:dyDescent="0.3">
      <c r="A670" s="47"/>
      <c r="B670" s="47"/>
      <c r="C670" s="47"/>
      <c r="G670" s="48"/>
      <c r="H670" s="47"/>
    </row>
    <row r="671" spans="1:8" x14ac:dyDescent="0.3">
      <c r="A671" s="47"/>
      <c r="B671" s="47"/>
      <c r="C671" s="47"/>
      <c r="G671" s="48"/>
      <c r="H671" s="47"/>
    </row>
    <row r="672" spans="1:8" x14ac:dyDescent="0.3">
      <c r="A672" s="47"/>
      <c r="B672" s="47"/>
      <c r="C672" s="47"/>
      <c r="G672" s="48"/>
      <c r="H672" s="47"/>
    </row>
    <row r="673" spans="1:8" x14ac:dyDescent="0.3">
      <c r="A673" s="47"/>
      <c r="B673" s="47"/>
      <c r="C673" s="47"/>
      <c r="G673" s="48"/>
      <c r="H673" s="47"/>
    </row>
    <row r="674" spans="1:8" x14ac:dyDescent="0.3">
      <c r="A674" s="47"/>
      <c r="B674" s="47"/>
      <c r="C674" s="47"/>
      <c r="G674" s="48"/>
      <c r="H674" s="47"/>
    </row>
    <row r="675" spans="1:8" x14ac:dyDescent="0.3">
      <c r="A675" s="47"/>
      <c r="B675" s="47"/>
      <c r="C675" s="47"/>
      <c r="G675" s="48"/>
      <c r="H675" s="47"/>
    </row>
    <row r="676" spans="1:8" x14ac:dyDescent="0.3">
      <c r="A676" s="47"/>
      <c r="B676" s="47"/>
      <c r="C676" s="47"/>
      <c r="G676" s="48"/>
      <c r="H676" s="47"/>
    </row>
    <row r="677" spans="1:8" x14ac:dyDescent="0.3">
      <c r="A677" s="47"/>
      <c r="B677" s="47"/>
      <c r="C677" s="47"/>
      <c r="G677" s="48"/>
      <c r="H677" s="47"/>
    </row>
    <row r="678" spans="1:8" x14ac:dyDescent="0.3">
      <c r="A678" s="47"/>
      <c r="B678" s="47"/>
      <c r="C678" s="47"/>
      <c r="G678" s="48"/>
      <c r="H678" s="47"/>
    </row>
    <row r="679" spans="1:8" x14ac:dyDescent="0.3">
      <c r="A679" s="47"/>
      <c r="B679" s="47"/>
      <c r="C679" s="47"/>
      <c r="G679" s="48"/>
      <c r="H679" s="47"/>
    </row>
    <row r="680" spans="1:8" x14ac:dyDescent="0.3">
      <c r="A680" s="47"/>
      <c r="B680" s="47"/>
      <c r="C680" s="47"/>
      <c r="G680" s="48"/>
      <c r="H680" s="47"/>
    </row>
    <row r="681" spans="1:8" x14ac:dyDescent="0.3">
      <c r="A681" s="47"/>
      <c r="B681" s="47"/>
      <c r="C681" s="47"/>
      <c r="G681" s="48"/>
      <c r="H681" s="47"/>
    </row>
    <row r="682" spans="1:8" x14ac:dyDescent="0.3">
      <c r="A682" s="47"/>
      <c r="B682" s="47"/>
      <c r="C682" s="47"/>
      <c r="G682" s="48"/>
      <c r="H682" s="47"/>
    </row>
    <row r="683" spans="1:8" x14ac:dyDescent="0.3">
      <c r="A683" s="47"/>
      <c r="B683" s="47"/>
      <c r="C683" s="47"/>
      <c r="G683" s="48"/>
      <c r="H683" s="47"/>
    </row>
    <row r="684" spans="1:8" x14ac:dyDescent="0.3">
      <c r="A684" s="47"/>
      <c r="B684" s="47"/>
      <c r="C684" s="47"/>
      <c r="G684" s="48"/>
      <c r="H684" s="47"/>
    </row>
    <row r="685" spans="1:8" x14ac:dyDescent="0.3">
      <c r="A685" s="47"/>
      <c r="B685" s="47"/>
      <c r="C685" s="47"/>
      <c r="G685" s="48"/>
      <c r="H685" s="47"/>
    </row>
    <row r="686" spans="1:8" x14ac:dyDescent="0.3">
      <c r="A686" s="47"/>
      <c r="B686" s="47"/>
      <c r="C686" s="47"/>
      <c r="G686" s="48"/>
      <c r="H686" s="47"/>
    </row>
    <row r="687" spans="1:8" x14ac:dyDescent="0.3">
      <c r="A687" s="47"/>
      <c r="B687" s="47"/>
      <c r="C687" s="47"/>
      <c r="G687" s="48"/>
      <c r="H687" s="47"/>
    </row>
    <row r="688" spans="1:8" x14ac:dyDescent="0.3">
      <c r="A688" s="47"/>
      <c r="B688" s="47"/>
      <c r="C688" s="47"/>
      <c r="G688" s="48"/>
      <c r="H688" s="47"/>
    </row>
    <row r="689" spans="1:8" x14ac:dyDescent="0.3">
      <c r="A689" s="47"/>
      <c r="B689" s="47"/>
      <c r="C689" s="47"/>
      <c r="G689" s="48"/>
      <c r="H689" s="47"/>
    </row>
    <row r="690" spans="1:8" x14ac:dyDescent="0.3">
      <c r="A690" s="47"/>
      <c r="B690" s="47"/>
      <c r="C690" s="47"/>
      <c r="G690" s="48"/>
      <c r="H690" s="47"/>
    </row>
    <row r="691" spans="1:8" x14ac:dyDescent="0.3">
      <c r="A691" s="47"/>
      <c r="B691" s="47"/>
      <c r="C691" s="47"/>
      <c r="G691" s="48"/>
      <c r="H691" s="47"/>
    </row>
    <row r="692" spans="1:8" x14ac:dyDescent="0.3">
      <c r="A692" s="47"/>
      <c r="B692" s="47"/>
      <c r="C692" s="47"/>
      <c r="G692" s="48"/>
      <c r="H692" s="47"/>
    </row>
    <row r="693" spans="1:8" x14ac:dyDescent="0.3">
      <c r="A693" s="47"/>
      <c r="B693" s="47"/>
      <c r="C693" s="47"/>
      <c r="G693" s="48"/>
      <c r="H693" s="47"/>
    </row>
    <row r="694" spans="1:8" x14ac:dyDescent="0.3">
      <c r="A694" s="47"/>
      <c r="B694" s="47"/>
      <c r="C694" s="47"/>
      <c r="G694" s="48"/>
      <c r="H694" s="47"/>
    </row>
    <row r="695" spans="1:8" x14ac:dyDescent="0.3">
      <c r="A695" s="47"/>
      <c r="B695" s="47"/>
      <c r="C695" s="47"/>
      <c r="G695" s="48"/>
      <c r="H695" s="47"/>
    </row>
    <row r="696" spans="1:8" x14ac:dyDescent="0.3">
      <c r="A696" s="47"/>
      <c r="B696" s="47"/>
      <c r="C696" s="47"/>
      <c r="G696" s="48"/>
      <c r="H696" s="47"/>
    </row>
    <row r="697" spans="1:8" x14ac:dyDescent="0.3">
      <c r="A697" s="47"/>
      <c r="B697" s="47"/>
      <c r="C697" s="47"/>
      <c r="G697" s="48"/>
      <c r="H697" s="47"/>
    </row>
    <row r="698" spans="1:8" x14ac:dyDescent="0.3">
      <c r="A698" s="47"/>
      <c r="B698" s="47"/>
      <c r="C698" s="47"/>
      <c r="G698" s="48"/>
      <c r="H698" s="47"/>
    </row>
    <row r="699" spans="1:8" x14ac:dyDescent="0.3">
      <c r="A699" s="47"/>
      <c r="B699" s="47"/>
      <c r="C699" s="47"/>
      <c r="G699" s="48"/>
      <c r="H699" s="47"/>
    </row>
    <row r="700" spans="1:8" x14ac:dyDescent="0.3">
      <c r="A700" s="47"/>
      <c r="B700" s="47"/>
      <c r="C700" s="47"/>
      <c r="G700" s="48"/>
      <c r="H700" s="47"/>
    </row>
    <row r="701" spans="1:8" x14ac:dyDescent="0.3">
      <c r="A701" s="47"/>
      <c r="B701" s="47"/>
      <c r="C701" s="47"/>
      <c r="G701" s="48"/>
      <c r="H701" s="47"/>
    </row>
    <row r="702" spans="1:8" x14ac:dyDescent="0.3">
      <c r="A702" s="47"/>
      <c r="B702" s="47"/>
      <c r="C702" s="47"/>
      <c r="G702" s="48"/>
      <c r="H702" s="47"/>
    </row>
    <row r="703" spans="1:8" x14ac:dyDescent="0.3">
      <c r="A703" s="47"/>
      <c r="B703" s="47"/>
      <c r="C703" s="47"/>
      <c r="G703" s="48"/>
      <c r="H703" s="47"/>
    </row>
    <row r="704" spans="1:8" x14ac:dyDescent="0.3">
      <c r="A704" s="47"/>
      <c r="B704" s="47"/>
      <c r="C704" s="47"/>
      <c r="G704" s="48"/>
      <c r="H704" s="47"/>
    </row>
    <row r="705" spans="1:8" x14ac:dyDescent="0.3">
      <c r="A705" s="47"/>
      <c r="B705" s="47"/>
      <c r="C705" s="47"/>
      <c r="G705" s="48"/>
      <c r="H705" s="47"/>
    </row>
    <row r="706" spans="1:8" x14ac:dyDescent="0.3">
      <c r="A706" s="47"/>
      <c r="B706" s="47"/>
      <c r="C706" s="47"/>
      <c r="G706" s="48"/>
      <c r="H706" s="47"/>
    </row>
    <row r="707" spans="1:8" x14ac:dyDescent="0.3">
      <c r="A707" s="47"/>
      <c r="B707" s="47"/>
      <c r="C707" s="47"/>
      <c r="G707" s="48"/>
      <c r="H707" s="47"/>
    </row>
    <row r="708" spans="1:8" x14ac:dyDescent="0.3">
      <c r="A708" s="47"/>
      <c r="B708" s="47"/>
      <c r="C708" s="47"/>
      <c r="G708" s="48"/>
      <c r="H708" s="47"/>
    </row>
    <row r="709" spans="1:8" x14ac:dyDescent="0.3">
      <c r="A709" s="47"/>
      <c r="B709" s="47"/>
      <c r="C709" s="47"/>
      <c r="G709" s="48"/>
      <c r="H709" s="47"/>
    </row>
    <row r="710" spans="1:8" x14ac:dyDescent="0.3">
      <c r="A710" s="47"/>
      <c r="B710" s="47"/>
      <c r="C710" s="47"/>
      <c r="G710" s="48"/>
      <c r="H710" s="47"/>
    </row>
    <row r="711" spans="1:8" x14ac:dyDescent="0.3">
      <c r="A711" s="47"/>
      <c r="B711" s="47"/>
      <c r="C711" s="47"/>
      <c r="G711" s="48"/>
      <c r="H711" s="47"/>
    </row>
    <row r="712" spans="1:8" x14ac:dyDescent="0.3">
      <c r="A712" s="47"/>
      <c r="B712" s="47"/>
      <c r="C712" s="47"/>
      <c r="G712" s="48"/>
      <c r="H712" s="47"/>
    </row>
    <row r="713" spans="1:8" x14ac:dyDescent="0.3">
      <c r="A713" s="47"/>
      <c r="B713" s="47"/>
      <c r="C713" s="47"/>
      <c r="G713" s="48"/>
      <c r="H713" s="47"/>
    </row>
    <row r="714" spans="1:8" x14ac:dyDescent="0.3">
      <c r="A714" s="47"/>
      <c r="B714" s="47"/>
      <c r="C714" s="47"/>
      <c r="G714" s="48"/>
      <c r="H714" s="47"/>
    </row>
    <row r="715" spans="1:8" x14ac:dyDescent="0.3">
      <c r="A715" s="47"/>
      <c r="B715" s="47"/>
      <c r="C715" s="47"/>
      <c r="G715" s="48"/>
      <c r="H715" s="47"/>
    </row>
    <row r="716" spans="1:8" x14ac:dyDescent="0.3">
      <c r="A716" s="47"/>
      <c r="B716" s="47"/>
      <c r="C716" s="47"/>
      <c r="G716" s="48"/>
      <c r="H716" s="47"/>
    </row>
    <row r="717" spans="1:8" x14ac:dyDescent="0.3">
      <c r="A717" s="47"/>
      <c r="B717" s="47"/>
      <c r="C717" s="47"/>
      <c r="G717" s="48"/>
      <c r="H717" s="47"/>
    </row>
    <row r="718" spans="1:8" x14ac:dyDescent="0.3">
      <c r="A718" s="47"/>
      <c r="B718" s="47"/>
      <c r="C718" s="47"/>
      <c r="G718" s="48"/>
      <c r="H718" s="47"/>
    </row>
    <row r="719" spans="1:8" x14ac:dyDescent="0.3">
      <c r="A719" s="47"/>
      <c r="B719" s="47"/>
      <c r="C719" s="47"/>
      <c r="G719" s="48"/>
      <c r="H719" s="47"/>
    </row>
    <row r="720" spans="1:8" x14ac:dyDescent="0.3">
      <c r="A720" s="47"/>
      <c r="B720" s="47"/>
      <c r="C720" s="47"/>
      <c r="G720" s="48"/>
      <c r="H720" s="47"/>
    </row>
    <row r="721" spans="1:8" x14ac:dyDescent="0.3">
      <c r="A721" s="47"/>
      <c r="B721" s="47"/>
      <c r="C721" s="47"/>
      <c r="G721" s="48"/>
      <c r="H721" s="47"/>
    </row>
    <row r="722" spans="1:8" x14ac:dyDescent="0.3">
      <c r="A722" s="47"/>
      <c r="B722" s="47"/>
      <c r="C722" s="47"/>
      <c r="G722" s="48"/>
      <c r="H722" s="47"/>
    </row>
    <row r="723" spans="1:8" x14ac:dyDescent="0.3">
      <c r="A723" s="47"/>
      <c r="B723" s="47"/>
      <c r="C723" s="47"/>
      <c r="G723" s="48"/>
      <c r="H723" s="47"/>
    </row>
    <row r="724" spans="1:8" x14ac:dyDescent="0.3">
      <c r="A724" s="47"/>
      <c r="B724" s="47"/>
      <c r="C724" s="47"/>
      <c r="G724" s="48"/>
      <c r="H724" s="47"/>
    </row>
    <row r="725" spans="1:8" x14ac:dyDescent="0.3">
      <c r="A725" s="47"/>
      <c r="B725" s="47"/>
      <c r="C725" s="47"/>
      <c r="G725" s="48"/>
      <c r="H725" s="47"/>
    </row>
    <row r="726" spans="1:8" x14ac:dyDescent="0.3">
      <c r="A726" s="47"/>
      <c r="B726" s="47"/>
      <c r="C726" s="47"/>
      <c r="G726" s="48"/>
      <c r="H726" s="47"/>
    </row>
    <row r="727" spans="1:8" x14ac:dyDescent="0.3">
      <c r="A727" s="47"/>
      <c r="B727" s="47"/>
      <c r="C727" s="47"/>
      <c r="G727" s="48"/>
      <c r="H727" s="47"/>
    </row>
    <row r="728" spans="1:8" x14ac:dyDescent="0.3">
      <c r="A728" s="47"/>
      <c r="B728" s="47"/>
      <c r="C728" s="47"/>
      <c r="G728" s="48"/>
      <c r="H728" s="47"/>
    </row>
    <row r="729" spans="1:8" x14ac:dyDescent="0.3">
      <c r="A729" s="47"/>
      <c r="B729" s="47"/>
      <c r="C729" s="47"/>
      <c r="G729" s="48"/>
      <c r="H729" s="47"/>
    </row>
    <row r="730" spans="1:8" x14ac:dyDescent="0.3">
      <c r="A730" s="47"/>
      <c r="B730" s="47"/>
      <c r="C730" s="47"/>
      <c r="G730" s="48"/>
      <c r="H730" s="47"/>
    </row>
    <row r="731" spans="1:8" x14ac:dyDescent="0.3">
      <c r="A731" s="47"/>
      <c r="B731" s="47"/>
      <c r="C731" s="47"/>
      <c r="G731" s="48"/>
      <c r="H731" s="47"/>
    </row>
    <row r="732" spans="1:8" x14ac:dyDescent="0.3">
      <c r="A732" s="47"/>
      <c r="B732" s="47"/>
      <c r="C732" s="47"/>
      <c r="G732" s="48"/>
      <c r="H732" s="47"/>
    </row>
    <row r="733" spans="1:8" x14ac:dyDescent="0.3">
      <c r="A733" s="47"/>
      <c r="B733" s="47"/>
      <c r="C733" s="47"/>
      <c r="G733" s="48"/>
      <c r="H733" s="47"/>
    </row>
    <row r="734" spans="1:8" x14ac:dyDescent="0.3">
      <c r="A734" s="47"/>
      <c r="B734" s="47"/>
      <c r="C734" s="47"/>
      <c r="G734" s="48"/>
      <c r="H734" s="47"/>
    </row>
    <row r="735" spans="1:8" x14ac:dyDescent="0.3">
      <c r="A735" s="47"/>
      <c r="B735" s="47"/>
      <c r="C735" s="47"/>
      <c r="G735" s="48"/>
      <c r="H735" s="47"/>
    </row>
    <row r="736" spans="1:8" x14ac:dyDescent="0.3">
      <c r="A736" s="47"/>
      <c r="B736" s="47"/>
      <c r="C736" s="47"/>
      <c r="G736" s="48"/>
      <c r="H736" s="47"/>
    </row>
    <row r="737" spans="1:8" x14ac:dyDescent="0.3">
      <c r="A737" s="47"/>
      <c r="B737" s="47"/>
      <c r="C737" s="47"/>
      <c r="G737" s="48"/>
      <c r="H737" s="47"/>
    </row>
    <row r="738" spans="1:8" x14ac:dyDescent="0.3">
      <c r="A738" s="47"/>
      <c r="B738" s="47"/>
      <c r="C738" s="47"/>
      <c r="G738" s="48"/>
      <c r="H738" s="47"/>
    </row>
    <row r="739" spans="1:8" x14ac:dyDescent="0.3">
      <c r="A739" s="47"/>
      <c r="B739" s="47"/>
      <c r="C739" s="47"/>
      <c r="G739" s="48"/>
      <c r="H739" s="47"/>
    </row>
    <row r="740" spans="1:8" x14ac:dyDescent="0.3">
      <c r="A740" s="47"/>
      <c r="B740" s="47"/>
      <c r="C740" s="47"/>
      <c r="G740" s="48"/>
      <c r="H740" s="47"/>
    </row>
    <row r="741" spans="1:8" x14ac:dyDescent="0.3">
      <c r="A741" s="47"/>
      <c r="B741" s="47"/>
      <c r="C741" s="47"/>
      <c r="G741" s="48"/>
      <c r="H741" s="47"/>
    </row>
    <row r="742" spans="1:8" x14ac:dyDescent="0.3">
      <c r="A742" s="47"/>
      <c r="B742" s="47"/>
      <c r="C742" s="47"/>
      <c r="G742" s="48"/>
      <c r="H742" s="47"/>
    </row>
    <row r="743" spans="1:8" x14ac:dyDescent="0.3">
      <c r="A743" s="47"/>
      <c r="B743" s="47"/>
      <c r="C743" s="47"/>
      <c r="G743" s="48"/>
      <c r="H743" s="47"/>
    </row>
    <row r="744" spans="1:8" x14ac:dyDescent="0.3">
      <c r="A744" s="47"/>
      <c r="B744" s="47"/>
      <c r="C744" s="47"/>
      <c r="G744" s="48"/>
      <c r="H744" s="47"/>
    </row>
    <row r="745" spans="1:8" x14ac:dyDescent="0.3">
      <c r="A745" s="47"/>
      <c r="B745" s="47"/>
      <c r="C745" s="47"/>
      <c r="G745" s="48"/>
      <c r="H745" s="47"/>
    </row>
    <row r="746" spans="1:8" x14ac:dyDescent="0.3">
      <c r="A746" s="47"/>
      <c r="B746" s="47"/>
      <c r="C746" s="47"/>
      <c r="G746" s="48"/>
      <c r="H746" s="47"/>
    </row>
    <row r="747" spans="1:8" x14ac:dyDescent="0.3">
      <c r="A747" s="47"/>
      <c r="B747" s="47"/>
      <c r="C747" s="47"/>
      <c r="G747" s="48"/>
      <c r="H747" s="47"/>
    </row>
    <row r="748" spans="1:8" x14ac:dyDescent="0.3">
      <c r="A748" s="47"/>
      <c r="B748" s="47"/>
      <c r="C748" s="47"/>
      <c r="G748" s="48"/>
      <c r="H748" s="47"/>
    </row>
    <row r="749" spans="1:8" x14ac:dyDescent="0.3">
      <c r="A749" s="47"/>
      <c r="B749" s="47"/>
      <c r="C749" s="47"/>
      <c r="G749" s="48"/>
      <c r="H749" s="47"/>
    </row>
    <row r="750" spans="1:8" x14ac:dyDescent="0.3">
      <c r="A750" s="47"/>
      <c r="B750" s="47"/>
      <c r="C750" s="47"/>
      <c r="G750" s="48"/>
      <c r="H750" s="47"/>
    </row>
    <row r="751" spans="1:8" x14ac:dyDescent="0.3">
      <c r="A751" s="47"/>
      <c r="B751" s="47"/>
      <c r="C751" s="47"/>
      <c r="G751" s="48"/>
      <c r="H751" s="47"/>
    </row>
    <row r="752" spans="1:8" x14ac:dyDescent="0.3">
      <c r="A752" s="47"/>
      <c r="B752" s="47"/>
      <c r="C752" s="47"/>
      <c r="G752" s="48"/>
      <c r="H752" s="47"/>
    </row>
    <row r="753" spans="1:8" x14ac:dyDescent="0.3">
      <c r="A753" s="47"/>
      <c r="B753" s="47"/>
      <c r="C753" s="47"/>
      <c r="G753" s="48"/>
      <c r="H753" s="47"/>
    </row>
    <row r="754" spans="1:8" x14ac:dyDescent="0.3">
      <c r="A754" s="47"/>
      <c r="B754" s="47"/>
      <c r="C754" s="47"/>
      <c r="G754" s="48"/>
      <c r="H754" s="47"/>
    </row>
    <row r="755" spans="1:8" x14ac:dyDescent="0.3">
      <c r="A755" s="47"/>
      <c r="B755" s="47"/>
      <c r="C755" s="47"/>
      <c r="G755" s="48"/>
      <c r="H755" s="47"/>
    </row>
    <row r="756" spans="1:8" x14ac:dyDescent="0.3">
      <c r="A756" s="47"/>
      <c r="B756" s="47"/>
      <c r="C756" s="47"/>
      <c r="G756" s="48"/>
      <c r="H756" s="47"/>
    </row>
    <row r="757" spans="1:8" x14ac:dyDescent="0.3">
      <c r="A757" s="47"/>
      <c r="B757" s="47"/>
      <c r="C757" s="47"/>
      <c r="G757" s="48"/>
      <c r="H757" s="47"/>
    </row>
    <row r="758" spans="1:8" x14ac:dyDescent="0.3">
      <c r="A758" s="47"/>
      <c r="B758" s="47"/>
      <c r="C758" s="47"/>
      <c r="G758" s="48"/>
      <c r="H758" s="47"/>
    </row>
    <row r="759" spans="1:8" x14ac:dyDescent="0.3">
      <c r="A759" s="47"/>
      <c r="B759" s="47"/>
      <c r="C759" s="47"/>
      <c r="G759" s="48"/>
      <c r="H759" s="47"/>
    </row>
    <row r="760" spans="1:8" x14ac:dyDescent="0.3">
      <c r="A760" s="47"/>
      <c r="B760" s="47"/>
      <c r="C760" s="47"/>
      <c r="G760" s="48"/>
      <c r="H760" s="47"/>
    </row>
    <row r="761" spans="1:8" x14ac:dyDescent="0.3">
      <c r="A761" s="47"/>
      <c r="B761" s="47"/>
      <c r="C761" s="47"/>
      <c r="G761" s="48"/>
      <c r="H761" s="47"/>
    </row>
    <row r="762" spans="1:8" x14ac:dyDescent="0.3">
      <c r="A762" s="47"/>
      <c r="B762" s="47"/>
      <c r="C762" s="47"/>
      <c r="G762" s="48"/>
      <c r="H762" s="47"/>
    </row>
    <row r="763" spans="1:8" x14ac:dyDescent="0.3">
      <c r="A763" s="47"/>
      <c r="B763" s="47"/>
      <c r="C763" s="47"/>
      <c r="G763" s="48"/>
      <c r="H763" s="47"/>
    </row>
    <row r="764" spans="1:8" x14ac:dyDescent="0.3">
      <c r="A764" s="47"/>
      <c r="B764" s="47"/>
      <c r="C764" s="47"/>
      <c r="G764" s="48"/>
      <c r="H764" s="47"/>
    </row>
    <row r="765" spans="1:8" x14ac:dyDescent="0.3">
      <c r="A765" s="47"/>
      <c r="B765" s="47"/>
      <c r="C765" s="47"/>
      <c r="G765" s="48"/>
      <c r="H765" s="47"/>
    </row>
    <row r="766" spans="1:8" x14ac:dyDescent="0.3">
      <c r="A766" s="47"/>
      <c r="B766" s="47"/>
      <c r="C766" s="47"/>
      <c r="G766" s="48"/>
      <c r="H766" s="47"/>
    </row>
    <row r="767" spans="1:8" x14ac:dyDescent="0.3">
      <c r="A767" s="47"/>
      <c r="B767" s="47"/>
      <c r="C767" s="47"/>
      <c r="G767" s="48"/>
      <c r="H767" s="47"/>
    </row>
    <row r="768" spans="1:8" x14ac:dyDescent="0.3">
      <c r="A768" s="47"/>
      <c r="B768" s="47"/>
      <c r="C768" s="47"/>
      <c r="G768" s="48"/>
      <c r="H768" s="47"/>
    </row>
    <row r="769" spans="1:8" x14ac:dyDescent="0.3">
      <c r="A769" s="47"/>
      <c r="B769" s="47"/>
      <c r="C769" s="47"/>
      <c r="G769" s="48"/>
      <c r="H769" s="47"/>
    </row>
    <row r="770" spans="1:8" x14ac:dyDescent="0.3">
      <c r="A770" s="47"/>
      <c r="B770" s="47"/>
      <c r="C770" s="47"/>
      <c r="G770" s="48"/>
      <c r="H770" s="47"/>
    </row>
    <row r="771" spans="1:8" x14ac:dyDescent="0.3">
      <c r="A771" s="47"/>
      <c r="B771" s="47"/>
      <c r="C771" s="47"/>
      <c r="G771" s="48"/>
      <c r="H771" s="47"/>
    </row>
    <row r="772" spans="1:8" x14ac:dyDescent="0.3">
      <c r="A772" s="47"/>
      <c r="B772" s="47"/>
      <c r="C772" s="47"/>
      <c r="G772" s="48"/>
      <c r="H772" s="47"/>
    </row>
    <row r="773" spans="1:8" x14ac:dyDescent="0.3">
      <c r="A773" s="47"/>
      <c r="B773" s="47"/>
      <c r="C773" s="47"/>
      <c r="G773" s="48"/>
      <c r="H773" s="47"/>
    </row>
    <row r="774" spans="1:8" x14ac:dyDescent="0.3">
      <c r="A774" s="47"/>
      <c r="B774" s="47"/>
      <c r="C774" s="47"/>
      <c r="G774" s="48"/>
      <c r="H774" s="47"/>
    </row>
    <row r="775" spans="1:8" x14ac:dyDescent="0.3">
      <c r="A775" s="47"/>
      <c r="B775" s="47"/>
      <c r="C775" s="47"/>
      <c r="G775" s="48"/>
      <c r="H775" s="47"/>
    </row>
    <row r="776" spans="1:8" x14ac:dyDescent="0.3">
      <c r="A776" s="47"/>
      <c r="B776" s="47"/>
      <c r="C776" s="47"/>
      <c r="G776" s="48"/>
      <c r="H776" s="47"/>
    </row>
    <row r="777" spans="1:8" x14ac:dyDescent="0.3">
      <c r="A777" s="47"/>
      <c r="B777" s="47"/>
      <c r="C777" s="47"/>
      <c r="G777" s="48"/>
      <c r="H777" s="47"/>
    </row>
    <row r="778" spans="1:8" x14ac:dyDescent="0.3">
      <c r="A778" s="47"/>
      <c r="B778" s="47"/>
      <c r="C778" s="47"/>
      <c r="G778" s="48"/>
      <c r="H778" s="47"/>
    </row>
    <row r="779" spans="1:8" x14ac:dyDescent="0.3">
      <c r="A779" s="47"/>
      <c r="B779" s="47"/>
      <c r="C779" s="47"/>
      <c r="G779" s="48"/>
      <c r="H779" s="47"/>
    </row>
    <row r="780" spans="1:8" x14ac:dyDescent="0.3">
      <c r="A780" s="47"/>
      <c r="B780" s="47"/>
      <c r="C780" s="47"/>
      <c r="G780" s="48"/>
      <c r="H780" s="47"/>
    </row>
    <row r="781" spans="1:8" x14ac:dyDescent="0.3">
      <c r="A781" s="47"/>
      <c r="B781" s="47"/>
      <c r="C781" s="47"/>
      <c r="G781" s="48"/>
      <c r="H781" s="47"/>
    </row>
    <row r="782" spans="1:8" x14ac:dyDescent="0.3">
      <c r="A782" s="47"/>
      <c r="B782" s="47"/>
      <c r="C782" s="47"/>
      <c r="G782" s="48"/>
      <c r="H782" s="47"/>
    </row>
    <row r="783" spans="1:8" x14ac:dyDescent="0.3">
      <c r="A783" s="47"/>
      <c r="B783" s="47"/>
      <c r="C783" s="47"/>
      <c r="G783" s="48"/>
      <c r="H783" s="47"/>
    </row>
    <row r="784" spans="1:8" x14ac:dyDescent="0.3">
      <c r="A784" s="47"/>
      <c r="B784" s="47"/>
      <c r="C784" s="47"/>
      <c r="G784" s="48"/>
      <c r="H784" s="47"/>
    </row>
    <row r="785" spans="1:8" x14ac:dyDescent="0.3">
      <c r="A785" s="47"/>
      <c r="B785" s="47"/>
      <c r="C785" s="47"/>
      <c r="G785" s="48"/>
      <c r="H785" s="47"/>
    </row>
    <row r="786" spans="1:8" x14ac:dyDescent="0.3">
      <c r="A786" s="47"/>
      <c r="B786" s="47"/>
      <c r="C786" s="47"/>
      <c r="G786" s="48"/>
      <c r="H786" s="47"/>
    </row>
    <row r="787" spans="1:8" x14ac:dyDescent="0.3">
      <c r="A787" s="47"/>
      <c r="B787" s="47"/>
      <c r="C787" s="47"/>
      <c r="G787" s="48"/>
      <c r="H787" s="47"/>
    </row>
    <row r="788" spans="1:8" x14ac:dyDescent="0.3">
      <c r="A788" s="47"/>
      <c r="B788" s="47"/>
      <c r="C788" s="47"/>
      <c r="G788" s="48"/>
      <c r="H788" s="47"/>
    </row>
    <row r="789" spans="1:8" x14ac:dyDescent="0.3">
      <c r="A789" s="47"/>
      <c r="B789" s="47"/>
      <c r="C789" s="47"/>
      <c r="G789" s="48"/>
      <c r="H789" s="47"/>
    </row>
    <row r="790" spans="1:8" x14ac:dyDescent="0.3">
      <c r="A790" s="47"/>
      <c r="B790" s="47"/>
      <c r="C790" s="47"/>
      <c r="G790" s="48"/>
      <c r="H790" s="47"/>
    </row>
    <row r="791" spans="1:8" x14ac:dyDescent="0.3">
      <c r="A791" s="47"/>
      <c r="B791" s="47"/>
      <c r="C791" s="47"/>
      <c r="G791" s="48"/>
      <c r="H791" s="47"/>
    </row>
    <row r="792" spans="1:8" x14ac:dyDescent="0.3">
      <c r="A792" s="47"/>
      <c r="B792" s="47"/>
      <c r="C792" s="47"/>
      <c r="G792" s="48"/>
      <c r="H792" s="47"/>
    </row>
    <row r="793" spans="1:8" x14ac:dyDescent="0.3">
      <c r="A793" s="47"/>
      <c r="B793" s="47"/>
      <c r="C793" s="47"/>
      <c r="G793" s="48"/>
      <c r="H793" s="47"/>
    </row>
    <row r="794" spans="1:8" x14ac:dyDescent="0.3">
      <c r="A794" s="47"/>
      <c r="B794" s="47"/>
      <c r="C794" s="47"/>
      <c r="G794" s="48"/>
      <c r="H794" s="47"/>
    </row>
    <row r="795" spans="1:8" x14ac:dyDescent="0.3">
      <c r="A795" s="47"/>
      <c r="B795" s="47"/>
      <c r="C795" s="47"/>
      <c r="G795" s="48"/>
      <c r="H795" s="47"/>
    </row>
    <row r="796" spans="1:8" x14ac:dyDescent="0.3">
      <c r="A796" s="47"/>
      <c r="B796" s="47"/>
      <c r="C796" s="47"/>
      <c r="G796" s="48"/>
      <c r="H796" s="47"/>
    </row>
    <row r="797" spans="1:8" x14ac:dyDescent="0.3">
      <c r="A797" s="47"/>
      <c r="B797" s="47"/>
      <c r="C797" s="47"/>
      <c r="G797" s="48"/>
      <c r="H797" s="47"/>
    </row>
    <row r="798" spans="1:8" x14ac:dyDescent="0.3">
      <c r="A798" s="47"/>
      <c r="B798" s="47"/>
      <c r="C798" s="47"/>
      <c r="G798" s="48"/>
      <c r="H798" s="47"/>
    </row>
    <row r="799" spans="1:8" x14ac:dyDescent="0.3">
      <c r="A799" s="47"/>
      <c r="B799" s="47"/>
      <c r="C799" s="47"/>
      <c r="G799" s="48"/>
      <c r="H799" s="47"/>
    </row>
    <row r="800" spans="1:8" x14ac:dyDescent="0.3">
      <c r="A800" s="47"/>
      <c r="B800" s="47"/>
      <c r="C800" s="47"/>
      <c r="G800" s="48"/>
      <c r="H800" s="47"/>
    </row>
    <row r="801" spans="1:8" x14ac:dyDescent="0.3">
      <c r="A801" s="47"/>
      <c r="B801" s="47"/>
      <c r="C801" s="47"/>
      <c r="G801" s="48"/>
      <c r="H801" s="47"/>
    </row>
    <row r="802" spans="1:8" x14ac:dyDescent="0.3">
      <c r="A802" s="47"/>
      <c r="B802" s="47"/>
      <c r="C802" s="47"/>
      <c r="G802" s="48"/>
      <c r="H802" s="47"/>
    </row>
    <row r="803" spans="1:8" x14ac:dyDescent="0.3">
      <c r="A803" s="47"/>
      <c r="B803" s="47"/>
      <c r="C803" s="47"/>
      <c r="G803" s="48"/>
      <c r="H803" s="47"/>
    </row>
    <row r="804" spans="1:8" x14ac:dyDescent="0.3">
      <c r="A804" s="47"/>
      <c r="B804" s="47"/>
      <c r="C804" s="47"/>
      <c r="G804" s="48"/>
      <c r="H804" s="47"/>
    </row>
    <row r="805" spans="1:8" x14ac:dyDescent="0.3">
      <c r="A805" s="47"/>
      <c r="B805" s="47"/>
      <c r="C805" s="47"/>
      <c r="G805" s="48"/>
      <c r="H805" s="47"/>
    </row>
    <row r="806" spans="1:8" x14ac:dyDescent="0.3">
      <c r="A806" s="47"/>
      <c r="B806" s="47"/>
      <c r="C806" s="47"/>
      <c r="G806" s="48"/>
      <c r="H806" s="47"/>
    </row>
    <row r="807" spans="1:8" x14ac:dyDescent="0.3">
      <c r="A807" s="47"/>
      <c r="B807" s="47"/>
      <c r="C807" s="47"/>
      <c r="G807" s="48"/>
      <c r="H807" s="47"/>
    </row>
    <row r="808" spans="1:8" x14ac:dyDescent="0.3">
      <c r="A808" s="47"/>
      <c r="B808" s="47"/>
      <c r="C808" s="47"/>
      <c r="G808" s="48"/>
      <c r="H808" s="47"/>
    </row>
    <row r="809" spans="1:8" x14ac:dyDescent="0.3">
      <c r="A809" s="47"/>
      <c r="B809" s="47"/>
      <c r="C809" s="47"/>
      <c r="G809" s="48"/>
      <c r="H809" s="47"/>
    </row>
    <row r="810" spans="1:8" x14ac:dyDescent="0.3">
      <c r="A810" s="47"/>
      <c r="B810" s="47"/>
      <c r="C810" s="47"/>
      <c r="G810" s="48"/>
      <c r="H810" s="47"/>
    </row>
    <row r="811" spans="1:8" x14ac:dyDescent="0.3">
      <c r="A811" s="47"/>
      <c r="B811" s="47"/>
      <c r="C811" s="47"/>
      <c r="G811" s="48"/>
      <c r="H811" s="47"/>
    </row>
    <row r="812" spans="1:8" x14ac:dyDescent="0.3">
      <c r="A812" s="47"/>
      <c r="B812" s="47"/>
      <c r="C812" s="47"/>
      <c r="G812" s="48"/>
      <c r="H812" s="47"/>
    </row>
    <row r="813" spans="1:8" x14ac:dyDescent="0.3">
      <c r="A813" s="47"/>
      <c r="B813" s="47"/>
      <c r="C813" s="47"/>
      <c r="G813" s="48"/>
      <c r="H813" s="47"/>
    </row>
    <row r="814" spans="1:8" x14ac:dyDescent="0.3">
      <c r="A814" s="47"/>
      <c r="B814" s="47"/>
      <c r="C814" s="47"/>
      <c r="G814" s="48"/>
      <c r="H814" s="47"/>
    </row>
    <row r="815" spans="1:8" x14ac:dyDescent="0.3">
      <c r="A815" s="47"/>
      <c r="B815" s="47"/>
      <c r="C815" s="47"/>
      <c r="G815" s="48"/>
      <c r="H815" s="47"/>
    </row>
    <row r="816" spans="1:8" x14ac:dyDescent="0.3">
      <c r="A816" s="47"/>
      <c r="B816" s="47"/>
      <c r="C816" s="47"/>
      <c r="G816" s="48"/>
      <c r="H816" s="47"/>
    </row>
    <row r="817" spans="1:8" x14ac:dyDescent="0.3">
      <c r="A817" s="47"/>
      <c r="B817" s="47"/>
      <c r="C817" s="47"/>
      <c r="G817" s="48"/>
      <c r="H817" s="47"/>
    </row>
    <row r="818" spans="1:8" x14ac:dyDescent="0.3">
      <c r="A818" s="47"/>
      <c r="B818" s="47"/>
      <c r="C818" s="47"/>
      <c r="G818" s="48"/>
      <c r="H818" s="47"/>
    </row>
    <row r="819" spans="1:8" x14ac:dyDescent="0.3">
      <c r="A819" s="47"/>
      <c r="B819" s="47"/>
      <c r="C819" s="47"/>
      <c r="G819" s="48"/>
      <c r="H819" s="47"/>
    </row>
    <row r="820" spans="1:8" x14ac:dyDescent="0.3">
      <c r="A820" s="47"/>
      <c r="B820" s="47"/>
      <c r="C820" s="47"/>
      <c r="G820" s="48"/>
      <c r="H820" s="47"/>
    </row>
    <row r="821" spans="1:8" x14ac:dyDescent="0.3">
      <c r="A821" s="47"/>
      <c r="B821" s="47"/>
      <c r="C821" s="47"/>
      <c r="G821" s="48"/>
      <c r="H821" s="47"/>
    </row>
    <row r="822" spans="1:8" x14ac:dyDescent="0.3">
      <c r="A822" s="47"/>
      <c r="B822" s="47"/>
      <c r="C822" s="47"/>
      <c r="G822" s="48"/>
      <c r="H822" s="47"/>
    </row>
    <row r="823" spans="1:8" x14ac:dyDescent="0.3">
      <c r="A823" s="47"/>
      <c r="B823" s="47"/>
      <c r="C823" s="47"/>
      <c r="G823" s="48"/>
      <c r="H823" s="47"/>
    </row>
    <row r="824" spans="1:8" x14ac:dyDescent="0.3">
      <c r="A824" s="47"/>
      <c r="B824" s="47"/>
      <c r="C824" s="47"/>
      <c r="G824" s="48"/>
      <c r="H824" s="47"/>
    </row>
    <row r="825" spans="1:8" x14ac:dyDescent="0.3">
      <c r="A825" s="47"/>
      <c r="B825" s="47"/>
      <c r="C825" s="47"/>
      <c r="G825" s="48"/>
      <c r="H825" s="47"/>
    </row>
    <row r="826" spans="1:8" x14ac:dyDescent="0.3">
      <c r="A826" s="47"/>
      <c r="B826" s="47"/>
      <c r="C826" s="47"/>
      <c r="G826" s="48"/>
      <c r="H826" s="47"/>
    </row>
    <row r="827" spans="1:8" x14ac:dyDescent="0.3">
      <c r="A827" s="47"/>
      <c r="B827" s="47"/>
      <c r="C827" s="47"/>
      <c r="G827" s="48"/>
      <c r="H827" s="47"/>
    </row>
    <row r="828" spans="1:8" x14ac:dyDescent="0.3">
      <c r="A828" s="47"/>
      <c r="B828" s="47"/>
      <c r="C828" s="47"/>
      <c r="G828" s="48"/>
      <c r="H828" s="47"/>
    </row>
    <row r="829" spans="1:8" x14ac:dyDescent="0.3">
      <c r="A829" s="47"/>
      <c r="B829" s="47"/>
      <c r="C829" s="47"/>
      <c r="G829" s="48"/>
      <c r="H829" s="47"/>
    </row>
    <row r="830" spans="1:8" x14ac:dyDescent="0.3">
      <c r="A830" s="47"/>
      <c r="B830" s="47"/>
      <c r="C830" s="47"/>
      <c r="G830" s="48"/>
      <c r="H830" s="47"/>
    </row>
    <row r="831" spans="1:8" x14ac:dyDescent="0.3">
      <c r="A831" s="47"/>
      <c r="B831" s="47"/>
      <c r="C831" s="47"/>
      <c r="G831" s="48"/>
      <c r="H831" s="47"/>
    </row>
    <row r="832" spans="1:8" x14ac:dyDescent="0.3">
      <c r="A832" s="47"/>
      <c r="B832" s="47"/>
      <c r="C832" s="47"/>
      <c r="G832" s="48"/>
      <c r="H832" s="47"/>
    </row>
    <row r="833" spans="1:8" x14ac:dyDescent="0.3">
      <c r="A833" s="47"/>
      <c r="B833" s="47"/>
      <c r="C833" s="47"/>
      <c r="G833" s="48"/>
      <c r="H833" s="47"/>
    </row>
    <row r="834" spans="1:8" x14ac:dyDescent="0.3">
      <c r="A834" s="47"/>
      <c r="B834" s="47"/>
      <c r="C834" s="47"/>
      <c r="G834" s="48"/>
      <c r="H834" s="47"/>
    </row>
    <row r="835" spans="1:8" x14ac:dyDescent="0.3">
      <c r="A835" s="47"/>
      <c r="B835" s="47"/>
      <c r="C835" s="47"/>
      <c r="G835" s="48"/>
      <c r="H835" s="47"/>
    </row>
    <row r="836" spans="1:8" x14ac:dyDescent="0.3">
      <c r="A836" s="47"/>
      <c r="B836" s="47"/>
      <c r="C836" s="47"/>
      <c r="G836" s="48"/>
      <c r="H836" s="47"/>
    </row>
    <row r="837" spans="1:8" x14ac:dyDescent="0.3">
      <c r="A837" s="47"/>
      <c r="B837" s="47"/>
      <c r="C837" s="47"/>
      <c r="G837" s="48"/>
      <c r="H837" s="47"/>
    </row>
    <row r="838" spans="1:8" x14ac:dyDescent="0.3">
      <c r="A838" s="47"/>
      <c r="B838" s="47"/>
      <c r="C838" s="47"/>
      <c r="G838" s="48"/>
      <c r="H838" s="47"/>
    </row>
    <row r="839" spans="1:8" x14ac:dyDescent="0.3">
      <c r="A839" s="47"/>
      <c r="B839" s="47"/>
      <c r="C839" s="47"/>
      <c r="G839" s="48"/>
      <c r="H839" s="47"/>
    </row>
    <row r="840" spans="1:8" x14ac:dyDescent="0.3">
      <c r="A840" s="47"/>
      <c r="B840" s="47"/>
      <c r="C840" s="47"/>
      <c r="G840" s="48"/>
      <c r="H840" s="47"/>
    </row>
    <row r="841" spans="1:8" x14ac:dyDescent="0.3">
      <c r="A841" s="47"/>
      <c r="B841" s="47"/>
      <c r="C841" s="47"/>
      <c r="G841" s="48"/>
      <c r="H841" s="47"/>
    </row>
    <row r="842" spans="1:8" x14ac:dyDescent="0.3">
      <c r="A842" s="47"/>
      <c r="B842" s="47"/>
      <c r="C842" s="47"/>
      <c r="G842" s="48"/>
      <c r="H842" s="47"/>
    </row>
    <row r="843" spans="1:8" x14ac:dyDescent="0.3">
      <c r="A843" s="47"/>
      <c r="B843" s="47"/>
      <c r="C843" s="47"/>
      <c r="G843" s="48"/>
      <c r="H843" s="47"/>
    </row>
    <row r="844" spans="1:8" x14ac:dyDescent="0.3">
      <c r="A844" s="47"/>
      <c r="B844" s="47"/>
      <c r="C844" s="47"/>
      <c r="G844" s="48"/>
      <c r="H844" s="47"/>
    </row>
    <row r="845" spans="1:8" x14ac:dyDescent="0.3">
      <c r="A845" s="47"/>
      <c r="B845" s="47"/>
      <c r="C845" s="47"/>
      <c r="G845" s="48"/>
      <c r="H845" s="47"/>
    </row>
    <row r="846" spans="1:8" x14ac:dyDescent="0.3">
      <c r="A846" s="47"/>
      <c r="B846" s="47"/>
      <c r="C846" s="47"/>
      <c r="G846" s="48"/>
      <c r="H846" s="47"/>
    </row>
    <row r="847" spans="1:8" x14ac:dyDescent="0.3">
      <c r="A847" s="47"/>
      <c r="B847" s="47"/>
      <c r="C847" s="47"/>
      <c r="G847" s="48"/>
      <c r="H847" s="47"/>
    </row>
    <row r="848" spans="1:8" x14ac:dyDescent="0.3">
      <c r="A848" s="47"/>
      <c r="B848" s="47"/>
      <c r="C848" s="47"/>
      <c r="G848" s="48"/>
      <c r="H848" s="47"/>
    </row>
    <row r="849" spans="1:8" x14ac:dyDescent="0.3">
      <c r="A849" s="47"/>
      <c r="B849" s="47"/>
      <c r="C849" s="47"/>
      <c r="G849" s="48"/>
      <c r="H849" s="47"/>
    </row>
    <row r="850" spans="1:8" x14ac:dyDescent="0.3">
      <c r="A850" s="47"/>
      <c r="B850" s="47"/>
      <c r="C850" s="47"/>
      <c r="G850" s="48"/>
      <c r="H850" s="47"/>
    </row>
    <row r="851" spans="1:8" x14ac:dyDescent="0.3">
      <c r="A851" s="47"/>
      <c r="B851" s="47"/>
      <c r="C851" s="47"/>
      <c r="G851" s="48"/>
      <c r="H851" s="47"/>
    </row>
    <row r="852" spans="1:8" x14ac:dyDescent="0.3">
      <c r="A852" s="47"/>
      <c r="B852" s="47"/>
      <c r="C852" s="47"/>
      <c r="G852" s="48"/>
      <c r="H852" s="47"/>
    </row>
    <row r="853" spans="1:8" x14ac:dyDescent="0.3">
      <c r="A853" s="47"/>
      <c r="B853" s="47"/>
      <c r="C853" s="47"/>
      <c r="G853" s="48"/>
      <c r="H853" s="47"/>
    </row>
    <row r="854" spans="1:8" x14ac:dyDescent="0.3">
      <c r="A854" s="47"/>
      <c r="B854" s="47"/>
      <c r="C854" s="47"/>
      <c r="G854" s="48"/>
      <c r="H854" s="47"/>
    </row>
    <row r="855" spans="1:8" x14ac:dyDescent="0.3">
      <c r="A855" s="47"/>
      <c r="B855" s="47"/>
      <c r="C855" s="47"/>
      <c r="G855" s="48"/>
      <c r="H855" s="47"/>
    </row>
    <row r="856" spans="1:8" x14ac:dyDescent="0.3">
      <c r="A856" s="47"/>
      <c r="B856" s="47"/>
      <c r="C856" s="47"/>
      <c r="G856" s="48"/>
      <c r="H856" s="47"/>
    </row>
    <row r="857" spans="1:8" x14ac:dyDescent="0.3">
      <c r="A857" s="47"/>
      <c r="B857" s="47"/>
      <c r="C857" s="47"/>
      <c r="G857" s="48"/>
      <c r="H857" s="47"/>
    </row>
    <row r="858" spans="1:8" x14ac:dyDescent="0.3">
      <c r="A858" s="47"/>
      <c r="B858" s="47"/>
      <c r="C858" s="47"/>
      <c r="G858" s="48"/>
      <c r="H858" s="47"/>
    </row>
    <row r="859" spans="1:8" x14ac:dyDescent="0.3">
      <c r="A859" s="47"/>
      <c r="B859" s="47"/>
      <c r="C859" s="47"/>
      <c r="G859" s="48"/>
      <c r="H859" s="47"/>
    </row>
    <row r="860" spans="1:8" x14ac:dyDescent="0.3">
      <c r="A860" s="47"/>
      <c r="B860" s="47"/>
      <c r="C860" s="47"/>
      <c r="G860" s="48"/>
      <c r="H860" s="47"/>
    </row>
    <row r="861" spans="1:8" x14ac:dyDescent="0.3">
      <c r="A861" s="47"/>
      <c r="B861" s="47"/>
      <c r="C861" s="47"/>
      <c r="G861" s="48"/>
      <c r="H861" s="47"/>
    </row>
    <row r="862" spans="1:8" x14ac:dyDescent="0.3">
      <c r="A862" s="47"/>
      <c r="B862" s="47"/>
      <c r="C862" s="47"/>
      <c r="G862" s="48"/>
      <c r="H862" s="47"/>
    </row>
    <row r="863" spans="1:8" x14ac:dyDescent="0.3">
      <c r="A863" s="47"/>
      <c r="B863" s="47"/>
      <c r="C863" s="47"/>
      <c r="G863" s="48"/>
      <c r="H863" s="47"/>
    </row>
    <row r="864" spans="1:8" x14ac:dyDescent="0.3">
      <c r="A864" s="47"/>
      <c r="B864" s="47"/>
      <c r="C864" s="47"/>
      <c r="G864" s="48"/>
      <c r="H864" s="47"/>
    </row>
    <row r="865" spans="1:8" x14ac:dyDescent="0.3">
      <c r="A865" s="47"/>
      <c r="B865" s="47"/>
      <c r="C865" s="47"/>
      <c r="G865" s="48"/>
      <c r="H865" s="47"/>
    </row>
    <row r="866" spans="1:8" x14ac:dyDescent="0.3">
      <c r="A866" s="47"/>
      <c r="B866" s="47"/>
      <c r="C866" s="47"/>
      <c r="G866" s="48"/>
      <c r="H866" s="47"/>
    </row>
    <row r="867" spans="1:8" x14ac:dyDescent="0.3">
      <c r="A867" s="47"/>
      <c r="B867" s="47"/>
      <c r="C867" s="47"/>
      <c r="G867" s="48"/>
      <c r="H867" s="47"/>
    </row>
    <row r="868" spans="1:8" x14ac:dyDescent="0.3">
      <c r="A868" s="47"/>
      <c r="B868" s="47"/>
      <c r="C868" s="47"/>
      <c r="G868" s="48"/>
      <c r="H868" s="47"/>
    </row>
    <row r="869" spans="1:8" x14ac:dyDescent="0.3">
      <c r="A869" s="47"/>
      <c r="B869" s="47"/>
      <c r="C869" s="47"/>
      <c r="G869" s="48"/>
      <c r="H869" s="47"/>
    </row>
    <row r="870" spans="1:8" x14ac:dyDescent="0.3">
      <c r="A870" s="47"/>
      <c r="B870" s="47"/>
      <c r="C870" s="47"/>
      <c r="G870" s="48"/>
      <c r="H870" s="47"/>
    </row>
    <row r="871" spans="1:8" x14ac:dyDescent="0.3">
      <c r="A871" s="47"/>
      <c r="B871" s="47"/>
      <c r="C871" s="47"/>
      <c r="G871" s="48"/>
      <c r="H871" s="47"/>
    </row>
    <row r="872" spans="1:8" x14ac:dyDescent="0.3">
      <c r="A872" s="47"/>
      <c r="B872" s="47"/>
      <c r="C872" s="47"/>
      <c r="G872" s="48"/>
      <c r="H872" s="47"/>
    </row>
    <row r="873" spans="1:8" x14ac:dyDescent="0.3">
      <c r="A873" s="47"/>
      <c r="B873" s="47"/>
      <c r="C873" s="47"/>
      <c r="G873" s="48"/>
      <c r="H873" s="47"/>
    </row>
    <row r="874" spans="1:8" x14ac:dyDescent="0.3">
      <c r="A874" s="47"/>
      <c r="B874" s="47"/>
      <c r="C874" s="47"/>
      <c r="G874" s="48"/>
      <c r="H874" s="47"/>
    </row>
    <row r="875" spans="1:8" x14ac:dyDescent="0.3">
      <c r="A875" s="47"/>
      <c r="B875" s="47"/>
      <c r="C875" s="47"/>
      <c r="G875" s="48"/>
      <c r="H875" s="47"/>
    </row>
    <row r="876" spans="1:8" x14ac:dyDescent="0.3">
      <c r="A876" s="47"/>
      <c r="B876" s="47"/>
      <c r="C876" s="47"/>
      <c r="G876" s="48"/>
      <c r="H876" s="47"/>
    </row>
    <row r="877" spans="1:8" x14ac:dyDescent="0.3">
      <c r="A877" s="47"/>
      <c r="B877" s="47"/>
      <c r="C877" s="47"/>
      <c r="G877" s="48"/>
      <c r="H877" s="47"/>
    </row>
    <row r="878" spans="1:8" x14ac:dyDescent="0.3">
      <c r="A878" s="47"/>
      <c r="B878" s="47"/>
      <c r="C878" s="47"/>
      <c r="G878" s="48"/>
      <c r="H878" s="47"/>
    </row>
    <row r="879" spans="1:8" x14ac:dyDescent="0.3">
      <c r="A879" s="47"/>
      <c r="B879" s="47"/>
      <c r="C879" s="47"/>
      <c r="G879" s="48"/>
      <c r="H879" s="47"/>
    </row>
    <row r="880" spans="1:8" x14ac:dyDescent="0.3">
      <c r="A880" s="47"/>
      <c r="B880" s="47"/>
      <c r="C880" s="47"/>
      <c r="G880" s="48"/>
      <c r="H880" s="47"/>
    </row>
    <row r="881" spans="1:8" x14ac:dyDescent="0.3">
      <c r="A881" s="47"/>
      <c r="B881" s="47"/>
      <c r="C881" s="47"/>
      <c r="G881" s="48"/>
      <c r="H881" s="47"/>
    </row>
    <row r="882" spans="1:8" x14ac:dyDescent="0.3">
      <c r="A882" s="47"/>
      <c r="B882" s="47"/>
      <c r="C882" s="47"/>
      <c r="G882" s="48"/>
      <c r="H882" s="47"/>
    </row>
    <row r="883" spans="1:8" x14ac:dyDescent="0.3">
      <c r="A883" s="47"/>
      <c r="B883" s="47"/>
      <c r="C883" s="47"/>
      <c r="G883" s="48"/>
      <c r="H883" s="47"/>
    </row>
    <row r="884" spans="1:8" x14ac:dyDescent="0.3">
      <c r="A884" s="47"/>
      <c r="B884" s="47"/>
      <c r="C884" s="47"/>
      <c r="G884" s="48"/>
      <c r="H884" s="47"/>
    </row>
    <row r="885" spans="1:8" x14ac:dyDescent="0.3">
      <c r="A885" s="47"/>
      <c r="B885" s="47"/>
      <c r="C885" s="47"/>
      <c r="G885" s="48"/>
      <c r="H885" s="47"/>
    </row>
    <row r="886" spans="1:8" x14ac:dyDescent="0.3">
      <c r="A886" s="47"/>
      <c r="B886" s="47"/>
      <c r="C886" s="47"/>
      <c r="G886" s="48"/>
      <c r="H886" s="47"/>
    </row>
    <row r="887" spans="1:8" x14ac:dyDescent="0.3">
      <c r="A887" s="47"/>
      <c r="B887" s="47"/>
      <c r="C887" s="47"/>
      <c r="G887" s="48"/>
      <c r="H887" s="47"/>
    </row>
    <row r="888" spans="1:8" x14ac:dyDescent="0.3">
      <c r="A888" s="47"/>
      <c r="B888" s="47"/>
      <c r="C888" s="47"/>
      <c r="G888" s="48"/>
      <c r="H888" s="47"/>
    </row>
    <row r="889" spans="1:8" x14ac:dyDescent="0.3">
      <c r="A889" s="47"/>
      <c r="B889" s="47"/>
      <c r="C889" s="47"/>
      <c r="G889" s="48"/>
      <c r="H889" s="47"/>
    </row>
    <row r="890" spans="1:8" x14ac:dyDescent="0.3">
      <c r="A890" s="47"/>
      <c r="B890" s="47"/>
      <c r="C890" s="47"/>
      <c r="G890" s="48"/>
      <c r="H890" s="47"/>
    </row>
    <row r="891" spans="1:8" x14ac:dyDescent="0.3">
      <c r="A891" s="47"/>
      <c r="B891" s="47"/>
      <c r="C891" s="47"/>
      <c r="G891" s="48"/>
      <c r="H891" s="47"/>
    </row>
    <row r="892" spans="1:8" x14ac:dyDescent="0.3">
      <c r="A892" s="47"/>
      <c r="B892" s="47"/>
      <c r="C892" s="47"/>
      <c r="G892" s="48"/>
      <c r="H892" s="47"/>
    </row>
    <row r="893" spans="1:8" x14ac:dyDescent="0.3">
      <c r="A893" s="47"/>
      <c r="B893" s="47"/>
      <c r="C893" s="47"/>
      <c r="G893" s="48"/>
      <c r="H893" s="47"/>
    </row>
    <row r="894" spans="1:8" x14ac:dyDescent="0.3">
      <c r="A894" s="47"/>
      <c r="B894" s="47"/>
      <c r="C894" s="47"/>
      <c r="G894" s="48"/>
      <c r="H894" s="47"/>
    </row>
    <row r="895" spans="1:8" x14ac:dyDescent="0.3">
      <c r="A895" s="47"/>
      <c r="B895" s="47"/>
      <c r="C895" s="47"/>
      <c r="G895" s="48"/>
      <c r="H895" s="47"/>
    </row>
    <row r="896" spans="1:8" x14ac:dyDescent="0.3">
      <c r="A896" s="47"/>
      <c r="B896" s="47"/>
      <c r="C896" s="47"/>
      <c r="G896" s="48"/>
      <c r="H896" s="47"/>
    </row>
    <row r="897" spans="1:8" x14ac:dyDescent="0.3">
      <c r="A897" s="47"/>
      <c r="B897" s="47"/>
      <c r="C897" s="47"/>
      <c r="G897" s="48"/>
      <c r="H897" s="47"/>
    </row>
    <row r="898" spans="1:8" x14ac:dyDescent="0.3">
      <c r="A898" s="47"/>
      <c r="B898" s="47"/>
      <c r="C898" s="47"/>
      <c r="G898" s="48"/>
      <c r="H898" s="47"/>
    </row>
    <row r="899" spans="1:8" x14ac:dyDescent="0.3">
      <c r="A899" s="47"/>
      <c r="B899" s="47"/>
      <c r="C899" s="47"/>
      <c r="G899" s="48"/>
      <c r="H899" s="47"/>
    </row>
    <row r="900" spans="1:8" x14ac:dyDescent="0.3">
      <c r="A900" s="47"/>
      <c r="B900" s="47"/>
      <c r="C900" s="47"/>
      <c r="G900" s="48"/>
      <c r="H900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A27A-3729-470E-BDB6-81BA2CC69F9F}">
  <sheetPr codeName="Sheet7"/>
  <dimension ref="A1:N1001"/>
  <sheetViews>
    <sheetView tabSelected="1" topLeftCell="A888" workbookViewId="0">
      <selection activeCell="K910" sqref="K910"/>
    </sheetView>
  </sheetViews>
  <sheetFormatPr defaultColWidth="9.109375" defaultRowHeight="13.8" x14ac:dyDescent="0.3"/>
  <cols>
    <col min="1" max="1" width="10.6640625" style="1" customWidth="1"/>
    <col min="2" max="2" width="16" style="1" bestFit="1" customWidth="1"/>
    <col min="3" max="3" width="4" style="1" bestFit="1" customWidth="1"/>
    <col min="4" max="8" width="3" style="1" bestFit="1" customWidth="1"/>
    <col min="9" max="9" width="4" style="1" bestFit="1" customWidth="1"/>
    <col min="10" max="10" width="4.33203125" style="2" bestFit="1" customWidth="1"/>
    <col min="11" max="11" width="9.109375" style="1"/>
    <col min="12" max="12" width="1.5546875" style="1" bestFit="1" customWidth="1"/>
    <col min="13" max="16384" width="9.109375" style="1"/>
  </cols>
  <sheetData>
    <row r="1" spans="1:12" x14ac:dyDescent="0.3">
      <c r="A1" s="41" t="s">
        <v>16</v>
      </c>
      <c r="B1" s="41" t="s">
        <v>16</v>
      </c>
      <c r="C1" s="42">
        <v>0</v>
      </c>
      <c r="D1" s="42">
        <v>0</v>
      </c>
      <c r="E1" s="42">
        <v>0</v>
      </c>
      <c r="F1" s="42">
        <v>0</v>
      </c>
      <c r="G1" s="42">
        <v>0</v>
      </c>
      <c r="H1" s="42">
        <v>0</v>
      </c>
      <c r="I1" s="42">
        <v>0</v>
      </c>
      <c r="J1" s="43">
        <v>0</v>
      </c>
    </row>
    <row r="2" spans="1:12" x14ac:dyDescent="0.3">
      <c r="A2" s="41" t="s">
        <v>63</v>
      </c>
      <c r="B2" s="41" t="s">
        <v>64</v>
      </c>
      <c r="C2" s="42">
        <v>68</v>
      </c>
      <c r="D2" s="42">
        <v>9</v>
      </c>
      <c r="E2" s="42">
        <v>7</v>
      </c>
      <c r="F2" s="42">
        <v>9</v>
      </c>
      <c r="G2" s="42">
        <v>8</v>
      </c>
      <c r="H2" s="42">
        <v>6</v>
      </c>
      <c r="I2" s="42">
        <v>173</v>
      </c>
      <c r="J2" s="43">
        <v>0.08</v>
      </c>
    </row>
    <row r="3" spans="1:12" x14ac:dyDescent="0.3">
      <c r="A3" s="41" t="s">
        <v>65</v>
      </c>
      <c r="B3" s="41" t="s">
        <v>66</v>
      </c>
      <c r="C3" s="42">
        <v>19</v>
      </c>
      <c r="D3" s="42">
        <v>2</v>
      </c>
      <c r="E3" s="42">
        <v>1</v>
      </c>
      <c r="F3" s="42">
        <v>10</v>
      </c>
      <c r="G3" s="42">
        <v>5</v>
      </c>
      <c r="H3" s="42">
        <v>9</v>
      </c>
      <c r="I3" s="42">
        <v>62</v>
      </c>
      <c r="J3" s="43">
        <v>0.27</v>
      </c>
    </row>
    <row r="4" spans="1:12" x14ac:dyDescent="0.3">
      <c r="A4" s="41" t="s">
        <v>67</v>
      </c>
      <c r="B4" s="41" t="s">
        <v>68</v>
      </c>
      <c r="C4" s="42">
        <v>49</v>
      </c>
      <c r="D4" s="42">
        <v>13</v>
      </c>
      <c r="E4" s="42">
        <v>6</v>
      </c>
      <c r="F4" s="42">
        <v>7</v>
      </c>
      <c r="G4" s="42">
        <v>6</v>
      </c>
      <c r="H4" s="42">
        <v>7</v>
      </c>
      <c r="I4" s="42">
        <v>163</v>
      </c>
      <c r="J4" s="43">
        <v>0.04</v>
      </c>
    </row>
    <row r="5" spans="1:12" x14ac:dyDescent="0.3">
      <c r="A5" s="41" t="s">
        <v>69</v>
      </c>
      <c r="B5" s="41" t="s">
        <v>70</v>
      </c>
      <c r="C5" s="42">
        <v>60</v>
      </c>
      <c r="D5" s="42">
        <v>7</v>
      </c>
      <c r="E5" s="42">
        <v>4</v>
      </c>
      <c r="F5" s="42">
        <v>10</v>
      </c>
      <c r="G5" s="42">
        <v>6</v>
      </c>
      <c r="H5" s="42">
        <v>14</v>
      </c>
      <c r="I5" s="42">
        <v>173</v>
      </c>
      <c r="J5" s="43">
        <v>0.1</v>
      </c>
    </row>
    <row r="6" spans="1:12" ht="27.6" x14ac:dyDescent="0.3">
      <c r="A6" s="41" t="s">
        <v>71</v>
      </c>
      <c r="B6" s="41" t="s">
        <v>72</v>
      </c>
      <c r="C6" s="42">
        <v>45</v>
      </c>
      <c r="D6" s="42">
        <v>5</v>
      </c>
      <c r="E6" s="42">
        <v>15</v>
      </c>
      <c r="F6" s="42">
        <v>5</v>
      </c>
      <c r="G6" s="42">
        <v>15</v>
      </c>
      <c r="H6" s="42">
        <v>6</v>
      </c>
      <c r="I6" s="42">
        <v>234</v>
      </c>
      <c r="J6" s="43">
        <v>0.06</v>
      </c>
    </row>
    <row r="7" spans="1:12" ht="27.6" x14ac:dyDescent="0.3">
      <c r="A7" s="41" t="s">
        <v>73</v>
      </c>
      <c r="B7" s="41" t="s">
        <v>72</v>
      </c>
      <c r="C7" s="42">
        <v>45</v>
      </c>
      <c r="D7" s="42">
        <v>15</v>
      </c>
      <c r="E7" s="42">
        <v>5</v>
      </c>
      <c r="F7" s="42">
        <v>15</v>
      </c>
      <c r="G7" s="42">
        <v>5</v>
      </c>
      <c r="H7" s="42">
        <v>6</v>
      </c>
      <c r="I7" s="42">
        <v>234</v>
      </c>
      <c r="J7" s="43">
        <v>0.06</v>
      </c>
    </row>
    <row r="8" spans="1:12" x14ac:dyDescent="0.3">
      <c r="A8" s="41" t="s">
        <v>74</v>
      </c>
      <c r="B8" s="41" t="s">
        <v>75</v>
      </c>
      <c r="C8" s="42">
        <v>60</v>
      </c>
      <c r="D8" s="42">
        <v>10</v>
      </c>
      <c r="E8" s="42">
        <v>6</v>
      </c>
      <c r="F8" s="42">
        <v>6</v>
      </c>
      <c r="G8" s="42">
        <v>7</v>
      </c>
      <c r="H8" s="42">
        <v>13</v>
      </c>
      <c r="I8" s="42">
        <v>180</v>
      </c>
      <c r="J8" s="43">
        <v>0.06</v>
      </c>
    </row>
    <row r="9" spans="1:12" x14ac:dyDescent="0.3">
      <c r="A9" s="41" t="s">
        <v>76</v>
      </c>
      <c r="B9" s="41" t="s">
        <v>77</v>
      </c>
      <c r="C9" s="42">
        <v>53</v>
      </c>
      <c r="D9" s="42">
        <v>11</v>
      </c>
      <c r="E9" s="42">
        <v>18</v>
      </c>
      <c r="F9" s="42">
        <v>6</v>
      </c>
      <c r="G9" s="42">
        <v>6</v>
      </c>
      <c r="H9" s="42">
        <v>5</v>
      </c>
      <c r="I9" s="42">
        <v>239</v>
      </c>
      <c r="J9" s="43">
        <v>0.06</v>
      </c>
    </row>
    <row r="10" spans="1:12" x14ac:dyDescent="0.3">
      <c r="A10" s="41" t="s">
        <v>78</v>
      </c>
      <c r="B10" s="41" t="s">
        <v>79</v>
      </c>
      <c r="C10" s="42">
        <v>42</v>
      </c>
      <c r="D10" s="42">
        <v>7</v>
      </c>
      <c r="E10" s="42">
        <v>5</v>
      </c>
      <c r="F10" s="42">
        <v>4</v>
      </c>
      <c r="G10" s="42">
        <v>5</v>
      </c>
      <c r="H10" s="42">
        <v>8</v>
      </c>
      <c r="I10" s="42">
        <v>72</v>
      </c>
      <c r="J10" s="43">
        <v>0.06</v>
      </c>
      <c r="L10" s="2" t="s">
        <v>16</v>
      </c>
    </row>
    <row r="11" spans="1:12" x14ac:dyDescent="0.3">
      <c r="A11" s="41" t="s">
        <v>80</v>
      </c>
      <c r="B11" s="41" t="s">
        <v>66</v>
      </c>
      <c r="C11" s="42">
        <v>42</v>
      </c>
      <c r="D11" s="42">
        <v>5</v>
      </c>
      <c r="E11" s="42">
        <v>4</v>
      </c>
      <c r="F11" s="42">
        <v>13</v>
      </c>
      <c r="G11" s="42">
        <v>8</v>
      </c>
      <c r="H11" s="42">
        <v>12</v>
      </c>
      <c r="I11" s="42">
        <v>225</v>
      </c>
      <c r="J11" s="43">
        <v>7.0000000000000007E-2</v>
      </c>
    </row>
    <row r="12" spans="1:12" x14ac:dyDescent="0.3">
      <c r="A12" s="41" t="s">
        <v>81</v>
      </c>
      <c r="B12" s="41" t="s">
        <v>82</v>
      </c>
      <c r="C12" s="42">
        <v>124</v>
      </c>
      <c r="D12" s="42">
        <v>7</v>
      </c>
      <c r="E12" s="42">
        <v>8</v>
      </c>
      <c r="F12" s="42">
        <v>4</v>
      </c>
      <c r="G12" s="42">
        <v>4</v>
      </c>
      <c r="H12" s="42">
        <v>6</v>
      </c>
      <c r="I12" s="42">
        <v>165</v>
      </c>
      <c r="J12" s="43">
        <v>0.1</v>
      </c>
    </row>
    <row r="13" spans="1:12" x14ac:dyDescent="0.3">
      <c r="A13" s="41" t="s">
        <v>83</v>
      </c>
      <c r="B13" s="41" t="s">
        <v>84</v>
      </c>
      <c r="C13" s="42">
        <v>57</v>
      </c>
      <c r="D13" s="42">
        <v>7</v>
      </c>
      <c r="E13" s="42">
        <v>9</v>
      </c>
      <c r="F13" s="42">
        <v>7</v>
      </c>
      <c r="G13" s="42">
        <v>10</v>
      </c>
      <c r="H13" s="42">
        <v>8</v>
      </c>
      <c r="I13" s="42">
        <v>172</v>
      </c>
      <c r="J13" s="43">
        <v>0.06</v>
      </c>
    </row>
    <row r="14" spans="1:12" x14ac:dyDescent="0.3">
      <c r="A14" s="41" t="s">
        <v>85</v>
      </c>
      <c r="B14" s="41" t="s">
        <v>86</v>
      </c>
      <c r="C14" s="42">
        <v>58</v>
      </c>
      <c r="D14" s="42">
        <v>6</v>
      </c>
      <c r="E14" s="42">
        <v>5</v>
      </c>
      <c r="F14" s="42">
        <v>7</v>
      </c>
      <c r="G14" s="42">
        <v>6</v>
      </c>
      <c r="H14" s="42">
        <v>5</v>
      </c>
      <c r="I14" s="42">
        <v>72</v>
      </c>
      <c r="J14" s="43">
        <v>0.06</v>
      </c>
    </row>
    <row r="15" spans="1:12" x14ac:dyDescent="0.3">
      <c r="A15" s="41" t="s">
        <v>87</v>
      </c>
      <c r="B15" s="41" t="s">
        <v>79</v>
      </c>
      <c r="C15" s="42">
        <v>57</v>
      </c>
      <c r="D15" s="42">
        <v>10</v>
      </c>
      <c r="E15" s="42">
        <v>7</v>
      </c>
      <c r="F15" s="42">
        <v>6</v>
      </c>
      <c r="G15" s="42">
        <v>7</v>
      </c>
      <c r="H15" s="42">
        <v>11</v>
      </c>
      <c r="I15" s="42">
        <v>169</v>
      </c>
      <c r="J15" s="43">
        <v>0.06</v>
      </c>
    </row>
    <row r="16" spans="1:12" x14ac:dyDescent="0.3">
      <c r="A16" s="41" t="s">
        <v>88</v>
      </c>
      <c r="B16" s="41" t="s">
        <v>89</v>
      </c>
      <c r="C16" s="42">
        <v>86</v>
      </c>
      <c r="D16" s="42">
        <v>8</v>
      </c>
      <c r="E16" s="42">
        <v>7</v>
      </c>
      <c r="F16" s="42">
        <v>8</v>
      </c>
      <c r="G16" s="42">
        <v>8</v>
      </c>
      <c r="H16" s="42">
        <v>3</v>
      </c>
      <c r="I16" s="42">
        <v>162</v>
      </c>
      <c r="J16" s="43">
        <v>0.1</v>
      </c>
    </row>
    <row r="17" spans="1:10" x14ac:dyDescent="0.3">
      <c r="A17" s="41" t="s">
        <v>90</v>
      </c>
      <c r="B17" s="41" t="s">
        <v>91</v>
      </c>
      <c r="C17" s="42">
        <v>68</v>
      </c>
      <c r="D17" s="42">
        <v>7</v>
      </c>
      <c r="E17" s="42">
        <v>7</v>
      </c>
      <c r="F17" s="42">
        <v>11</v>
      </c>
      <c r="G17" s="42">
        <v>9</v>
      </c>
      <c r="H17" s="42">
        <v>5</v>
      </c>
      <c r="I17" s="42">
        <v>230</v>
      </c>
      <c r="J17" s="43">
        <v>0.06</v>
      </c>
    </row>
    <row r="18" spans="1:10" x14ac:dyDescent="0.3">
      <c r="A18" s="41" t="s">
        <v>92</v>
      </c>
      <c r="B18" s="41" t="s">
        <v>93</v>
      </c>
      <c r="C18" s="42">
        <v>34</v>
      </c>
      <c r="D18" s="42">
        <v>9</v>
      </c>
      <c r="E18" s="42">
        <v>5</v>
      </c>
      <c r="F18" s="42">
        <v>4</v>
      </c>
      <c r="G18" s="42">
        <v>5</v>
      </c>
      <c r="H18" s="42">
        <v>7</v>
      </c>
      <c r="I18" s="42">
        <v>71</v>
      </c>
      <c r="J18" s="43">
        <v>0.06</v>
      </c>
    </row>
    <row r="19" spans="1:10" x14ac:dyDescent="0.3">
      <c r="A19" s="41" t="s">
        <v>94</v>
      </c>
      <c r="B19" s="41" t="s">
        <v>95</v>
      </c>
      <c r="C19" s="42">
        <v>51</v>
      </c>
      <c r="D19" s="42">
        <v>7</v>
      </c>
      <c r="E19" s="42">
        <v>9</v>
      </c>
      <c r="F19" s="42">
        <v>5</v>
      </c>
      <c r="G19" s="42">
        <v>13</v>
      </c>
      <c r="H19" s="42">
        <v>4</v>
      </c>
      <c r="I19" s="42">
        <v>159</v>
      </c>
      <c r="J19" s="43">
        <v>0.14000000000000001</v>
      </c>
    </row>
    <row r="20" spans="1:10" x14ac:dyDescent="0.3">
      <c r="A20" s="41" t="s">
        <v>96</v>
      </c>
      <c r="B20" s="41" t="s">
        <v>97</v>
      </c>
      <c r="C20" s="42">
        <v>45</v>
      </c>
      <c r="D20" s="42">
        <v>8</v>
      </c>
      <c r="E20" s="42">
        <v>7</v>
      </c>
      <c r="F20" s="42">
        <v>6</v>
      </c>
      <c r="G20" s="42">
        <v>8</v>
      </c>
      <c r="H20" s="42">
        <v>8</v>
      </c>
      <c r="I20" s="42">
        <v>157</v>
      </c>
      <c r="J20" s="43">
        <v>0.12</v>
      </c>
    </row>
    <row r="21" spans="1:10" x14ac:dyDescent="0.3">
      <c r="A21" s="41" t="s">
        <v>98</v>
      </c>
      <c r="B21" s="41" t="s">
        <v>99</v>
      </c>
      <c r="C21" s="42">
        <v>68</v>
      </c>
      <c r="D21" s="42">
        <v>11</v>
      </c>
      <c r="E21" s="42">
        <v>8</v>
      </c>
      <c r="F21" s="42">
        <v>10</v>
      </c>
      <c r="G21" s="42">
        <v>8</v>
      </c>
      <c r="H21" s="42">
        <v>9</v>
      </c>
      <c r="I21" s="42">
        <v>194</v>
      </c>
      <c r="J21" s="43">
        <v>0.1</v>
      </c>
    </row>
    <row r="22" spans="1:10" x14ac:dyDescent="0.3">
      <c r="A22" s="41" t="s">
        <v>100</v>
      </c>
      <c r="B22" s="41" t="s">
        <v>79</v>
      </c>
      <c r="C22" s="42">
        <v>90</v>
      </c>
      <c r="D22" s="42">
        <v>12</v>
      </c>
      <c r="E22" s="42">
        <v>12</v>
      </c>
      <c r="F22" s="42">
        <v>12</v>
      </c>
      <c r="G22" s="42">
        <v>12</v>
      </c>
      <c r="H22" s="42">
        <v>12</v>
      </c>
      <c r="I22" s="42">
        <v>324</v>
      </c>
      <c r="J22" s="43">
        <v>0.01</v>
      </c>
    </row>
    <row r="23" spans="1:10" x14ac:dyDescent="0.3">
      <c r="A23" s="41" t="s">
        <v>101</v>
      </c>
      <c r="B23" s="41" t="s">
        <v>102</v>
      </c>
      <c r="C23" s="42">
        <v>42</v>
      </c>
      <c r="D23" s="42">
        <v>11</v>
      </c>
      <c r="E23" s="42">
        <v>4</v>
      </c>
      <c r="F23" s="42">
        <v>7</v>
      </c>
      <c r="G23" s="42">
        <v>4</v>
      </c>
      <c r="H23" s="42">
        <v>7</v>
      </c>
      <c r="I23" s="42">
        <v>71</v>
      </c>
      <c r="J23" s="43">
        <v>0.06</v>
      </c>
    </row>
    <row r="24" spans="1:10" x14ac:dyDescent="0.3">
      <c r="A24" s="41" t="s">
        <v>103</v>
      </c>
      <c r="B24" s="41" t="s">
        <v>102</v>
      </c>
      <c r="C24" s="42">
        <v>57</v>
      </c>
      <c r="D24" s="42">
        <v>14</v>
      </c>
      <c r="E24" s="42">
        <v>6</v>
      </c>
      <c r="F24" s="42">
        <v>11</v>
      </c>
      <c r="G24" s="42">
        <v>6</v>
      </c>
      <c r="H24" s="42">
        <v>11</v>
      </c>
      <c r="I24" s="42">
        <v>177</v>
      </c>
      <c r="J24" s="43">
        <v>0.06</v>
      </c>
    </row>
    <row r="25" spans="1:10" x14ac:dyDescent="0.3">
      <c r="A25" s="41" t="s">
        <v>104</v>
      </c>
      <c r="B25" s="41" t="s">
        <v>105</v>
      </c>
      <c r="C25" s="42">
        <v>53</v>
      </c>
      <c r="D25" s="42">
        <v>9</v>
      </c>
      <c r="E25" s="42">
        <v>7</v>
      </c>
      <c r="F25" s="42">
        <v>6</v>
      </c>
      <c r="G25" s="42">
        <v>6</v>
      </c>
      <c r="H25" s="42">
        <v>4</v>
      </c>
      <c r="I25" s="42">
        <v>140</v>
      </c>
      <c r="J25" s="43">
        <v>0.12</v>
      </c>
    </row>
    <row r="26" spans="1:10" x14ac:dyDescent="0.3">
      <c r="A26" s="41" t="s">
        <v>106</v>
      </c>
      <c r="B26" s="41" t="s">
        <v>93</v>
      </c>
      <c r="C26" s="42">
        <v>57</v>
      </c>
      <c r="D26" s="42">
        <v>12</v>
      </c>
      <c r="E26" s="42">
        <v>10</v>
      </c>
      <c r="F26" s="42">
        <v>7</v>
      </c>
      <c r="G26" s="42">
        <v>8</v>
      </c>
      <c r="H26" s="42">
        <v>4</v>
      </c>
      <c r="I26" s="42">
        <v>173</v>
      </c>
      <c r="J26" s="43">
        <v>0.06</v>
      </c>
    </row>
    <row r="27" spans="1:10" x14ac:dyDescent="0.3">
      <c r="A27" s="41" t="s">
        <v>107</v>
      </c>
      <c r="B27" s="41" t="s">
        <v>108</v>
      </c>
      <c r="C27" s="42">
        <v>76</v>
      </c>
      <c r="D27" s="42">
        <v>7</v>
      </c>
      <c r="E27" s="42">
        <v>7</v>
      </c>
      <c r="F27" s="42">
        <v>10</v>
      </c>
      <c r="G27" s="42">
        <v>9</v>
      </c>
      <c r="H27" s="42">
        <v>3</v>
      </c>
      <c r="I27" s="42">
        <v>162</v>
      </c>
      <c r="J27" s="43">
        <v>0.19</v>
      </c>
    </row>
    <row r="28" spans="1:10" x14ac:dyDescent="0.3">
      <c r="A28" s="41" t="s">
        <v>109</v>
      </c>
      <c r="B28" s="41" t="s">
        <v>77</v>
      </c>
      <c r="C28" s="42">
        <v>38</v>
      </c>
      <c r="D28" s="42">
        <v>7</v>
      </c>
      <c r="E28" s="42">
        <v>10</v>
      </c>
      <c r="F28" s="42">
        <v>4</v>
      </c>
      <c r="G28" s="42">
        <v>4</v>
      </c>
      <c r="H28" s="42">
        <v>3</v>
      </c>
      <c r="I28" s="42">
        <v>66</v>
      </c>
      <c r="J28" s="43">
        <v>0.24</v>
      </c>
    </row>
    <row r="29" spans="1:10" x14ac:dyDescent="0.3">
      <c r="A29" s="41" t="s">
        <v>110</v>
      </c>
      <c r="B29" s="41" t="s">
        <v>111</v>
      </c>
      <c r="C29" s="42">
        <v>68</v>
      </c>
      <c r="D29" s="42">
        <v>8</v>
      </c>
      <c r="E29" s="42">
        <v>10</v>
      </c>
      <c r="F29" s="42">
        <v>9</v>
      </c>
      <c r="G29" s="42">
        <v>12</v>
      </c>
      <c r="H29" s="42">
        <v>8</v>
      </c>
      <c r="I29" s="42">
        <v>261</v>
      </c>
      <c r="J29" s="43">
        <v>0.01</v>
      </c>
    </row>
    <row r="30" spans="1:10" x14ac:dyDescent="0.3">
      <c r="A30" s="41" t="s">
        <v>112</v>
      </c>
      <c r="B30" s="41" t="s">
        <v>79</v>
      </c>
      <c r="C30" s="42">
        <v>78</v>
      </c>
      <c r="D30" s="42">
        <v>6</v>
      </c>
      <c r="E30" s="42">
        <v>9</v>
      </c>
      <c r="F30" s="42">
        <v>6</v>
      </c>
      <c r="G30" s="42">
        <v>9</v>
      </c>
      <c r="H30" s="42">
        <v>5</v>
      </c>
      <c r="I30" s="42">
        <v>390</v>
      </c>
      <c r="J30" s="43">
        <v>0.34</v>
      </c>
    </row>
    <row r="31" spans="1:10" x14ac:dyDescent="0.3">
      <c r="A31" s="41" t="s">
        <v>113</v>
      </c>
      <c r="B31" s="41" t="s">
        <v>86</v>
      </c>
      <c r="C31" s="42">
        <v>93</v>
      </c>
      <c r="D31" s="42">
        <v>8</v>
      </c>
      <c r="E31" s="42">
        <v>7</v>
      </c>
      <c r="F31" s="42">
        <v>10</v>
      </c>
      <c r="G31" s="42">
        <v>9</v>
      </c>
      <c r="H31" s="42">
        <v>6</v>
      </c>
      <c r="I31" s="42">
        <v>104</v>
      </c>
      <c r="J31" s="43">
        <v>0.06</v>
      </c>
    </row>
    <row r="32" spans="1:10" x14ac:dyDescent="0.3">
      <c r="A32" s="41" t="s">
        <v>114</v>
      </c>
      <c r="B32" s="41" t="s">
        <v>115</v>
      </c>
      <c r="C32" s="42">
        <v>72</v>
      </c>
      <c r="D32" s="42">
        <v>12</v>
      </c>
      <c r="E32" s="42">
        <v>18</v>
      </c>
      <c r="F32" s="42">
        <v>4</v>
      </c>
      <c r="G32" s="42">
        <v>5</v>
      </c>
      <c r="H32" s="42">
        <v>3</v>
      </c>
      <c r="I32" s="42">
        <v>180</v>
      </c>
      <c r="J32" s="43">
        <v>0.08</v>
      </c>
    </row>
    <row r="33" spans="1:10" x14ac:dyDescent="0.3">
      <c r="A33" s="41" t="s">
        <v>116</v>
      </c>
      <c r="B33" s="41" t="s">
        <v>117</v>
      </c>
      <c r="C33" s="42">
        <v>35</v>
      </c>
      <c r="D33" s="42">
        <v>9</v>
      </c>
      <c r="E33" s="42">
        <v>6</v>
      </c>
      <c r="F33" s="42">
        <v>3</v>
      </c>
      <c r="G33" s="42">
        <v>4</v>
      </c>
      <c r="H33" s="42">
        <v>6</v>
      </c>
      <c r="I33" s="42">
        <v>64</v>
      </c>
      <c r="J33" s="43">
        <v>0.1</v>
      </c>
    </row>
    <row r="34" spans="1:10" x14ac:dyDescent="0.3">
      <c r="A34" s="41" t="s">
        <v>118</v>
      </c>
      <c r="B34" s="41" t="s">
        <v>66</v>
      </c>
      <c r="C34" s="42">
        <v>57</v>
      </c>
      <c r="D34" s="42">
        <v>12</v>
      </c>
      <c r="E34" s="42">
        <v>7</v>
      </c>
      <c r="F34" s="42">
        <v>12</v>
      </c>
      <c r="G34" s="42">
        <v>7</v>
      </c>
      <c r="H34" s="42">
        <v>11</v>
      </c>
      <c r="I34" s="42">
        <v>261</v>
      </c>
      <c r="J34" s="43">
        <v>0.01</v>
      </c>
    </row>
    <row r="35" spans="1:10" x14ac:dyDescent="0.3">
      <c r="A35" s="41" t="s">
        <v>119</v>
      </c>
      <c r="B35" s="41" t="s">
        <v>120</v>
      </c>
      <c r="C35" s="42">
        <v>75</v>
      </c>
      <c r="D35" s="42">
        <v>5</v>
      </c>
      <c r="E35" s="42">
        <v>8</v>
      </c>
      <c r="F35" s="42">
        <v>5</v>
      </c>
      <c r="G35" s="42">
        <v>8</v>
      </c>
      <c r="H35" s="42">
        <v>5</v>
      </c>
      <c r="I35" s="42">
        <v>189</v>
      </c>
      <c r="J35" s="43">
        <v>0.1</v>
      </c>
    </row>
    <row r="36" spans="1:10" x14ac:dyDescent="0.3">
      <c r="A36" s="41" t="s">
        <v>121</v>
      </c>
      <c r="B36" s="41" t="s">
        <v>122</v>
      </c>
      <c r="C36" s="42">
        <v>38</v>
      </c>
      <c r="D36" s="42">
        <v>2</v>
      </c>
      <c r="E36" s="42">
        <v>4</v>
      </c>
      <c r="F36" s="42">
        <v>2</v>
      </c>
      <c r="G36" s="42">
        <v>4</v>
      </c>
      <c r="H36" s="42">
        <v>2</v>
      </c>
      <c r="I36" s="42">
        <v>38</v>
      </c>
      <c r="J36" s="43">
        <v>0.2</v>
      </c>
    </row>
    <row r="37" spans="1:10" x14ac:dyDescent="0.3">
      <c r="A37" s="41" t="s">
        <v>123</v>
      </c>
      <c r="B37" s="41" t="s">
        <v>117</v>
      </c>
      <c r="C37" s="42">
        <v>34</v>
      </c>
      <c r="D37" s="42">
        <v>7</v>
      </c>
      <c r="E37" s="42">
        <v>6</v>
      </c>
      <c r="F37" s="42">
        <v>4</v>
      </c>
      <c r="G37" s="42">
        <v>3</v>
      </c>
      <c r="H37" s="42">
        <v>5</v>
      </c>
      <c r="I37" s="42">
        <v>60</v>
      </c>
      <c r="J37" s="43">
        <v>0.06</v>
      </c>
    </row>
    <row r="38" spans="1:10" x14ac:dyDescent="0.3">
      <c r="A38" s="41" t="s">
        <v>124</v>
      </c>
      <c r="B38" s="41" t="s">
        <v>125</v>
      </c>
      <c r="C38" s="42">
        <v>30</v>
      </c>
      <c r="D38" s="42">
        <v>4</v>
      </c>
      <c r="E38" s="42">
        <v>5</v>
      </c>
      <c r="F38" s="42">
        <v>4</v>
      </c>
      <c r="G38" s="42">
        <v>7</v>
      </c>
      <c r="H38" s="42">
        <v>5</v>
      </c>
      <c r="I38" s="42">
        <v>60</v>
      </c>
      <c r="J38" s="43">
        <v>0.34</v>
      </c>
    </row>
    <row r="39" spans="1:10" x14ac:dyDescent="0.3">
      <c r="A39" s="41" t="s">
        <v>126</v>
      </c>
      <c r="B39" s="41" t="s">
        <v>127</v>
      </c>
      <c r="C39" s="42">
        <v>48</v>
      </c>
      <c r="D39" s="42">
        <v>11</v>
      </c>
      <c r="E39" s="42">
        <v>6</v>
      </c>
      <c r="F39" s="42">
        <v>8</v>
      </c>
      <c r="G39" s="42">
        <v>6</v>
      </c>
      <c r="H39" s="42">
        <v>6</v>
      </c>
      <c r="I39" s="42">
        <v>159</v>
      </c>
      <c r="J39" s="43">
        <v>0.06</v>
      </c>
    </row>
    <row r="40" spans="1:10" x14ac:dyDescent="0.3">
      <c r="A40" s="41" t="s">
        <v>128</v>
      </c>
      <c r="B40" s="41" t="s">
        <v>129</v>
      </c>
      <c r="C40" s="42">
        <v>54</v>
      </c>
      <c r="D40" s="42">
        <v>10</v>
      </c>
      <c r="E40" s="42">
        <v>11</v>
      </c>
      <c r="F40" s="42">
        <v>5</v>
      </c>
      <c r="G40" s="42">
        <v>9</v>
      </c>
      <c r="H40" s="42">
        <v>7</v>
      </c>
      <c r="I40" s="42">
        <v>175</v>
      </c>
      <c r="J40" s="43">
        <v>0.06</v>
      </c>
    </row>
    <row r="41" spans="1:10" x14ac:dyDescent="0.3">
      <c r="A41" s="41" t="s">
        <v>130</v>
      </c>
      <c r="B41" s="41" t="s">
        <v>131</v>
      </c>
      <c r="C41" s="42">
        <v>38</v>
      </c>
      <c r="D41" s="42">
        <v>5</v>
      </c>
      <c r="E41" s="42">
        <v>4</v>
      </c>
      <c r="F41" s="42">
        <v>5</v>
      </c>
      <c r="G41" s="42">
        <v>4</v>
      </c>
      <c r="H41" s="42">
        <v>6</v>
      </c>
      <c r="I41" s="42">
        <v>58</v>
      </c>
      <c r="J41" s="43">
        <v>0.25</v>
      </c>
    </row>
    <row r="42" spans="1:10" x14ac:dyDescent="0.3">
      <c r="A42" s="41" t="s">
        <v>132</v>
      </c>
      <c r="B42" s="41" t="s">
        <v>82</v>
      </c>
      <c r="C42" s="42">
        <v>53</v>
      </c>
      <c r="D42" s="42">
        <v>9</v>
      </c>
      <c r="E42" s="42">
        <v>6</v>
      </c>
      <c r="F42" s="42">
        <v>8</v>
      </c>
      <c r="G42" s="42">
        <v>5</v>
      </c>
      <c r="H42" s="42">
        <v>10</v>
      </c>
      <c r="I42" s="42">
        <v>161</v>
      </c>
      <c r="J42" s="43">
        <v>0.04</v>
      </c>
    </row>
    <row r="43" spans="1:10" x14ac:dyDescent="0.3">
      <c r="A43" s="41" t="s">
        <v>133</v>
      </c>
      <c r="B43" s="41" t="s">
        <v>134</v>
      </c>
      <c r="C43" s="42">
        <v>45</v>
      </c>
      <c r="D43" s="42">
        <v>5</v>
      </c>
      <c r="E43" s="42">
        <v>17</v>
      </c>
      <c r="F43" s="42">
        <v>5</v>
      </c>
      <c r="G43" s="42">
        <v>14</v>
      </c>
      <c r="H43" s="42">
        <v>3</v>
      </c>
      <c r="I43" s="42">
        <v>173</v>
      </c>
      <c r="J43" s="43">
        <v>0.06</v>
      </c>
    </row>
    <row r="44" spans="1:10" x14ac:dyDescent="0.3">
      <c r="A44" s="41" t="s">
        <v>135</v>
      </c>
      <c r="B44" s="41" t="s">
        <v>136</v>
      </c>
      <c r="C44" s="42">
        <v>45</v>
      </c>
      <c r="D44" s="42">
        <v>6</v>
      </c>
      <c r="E44" s="42">
        <v>8</v>
      </c>
      <c r="F44" s="42">
        <v>6</v>
      </c>
      <c r="G44" s="42">
        <v>8</v>
      </c>
      <c r="H44" s="42">
        <v>6</v>
      </c>
      <c r="I44" s="42">
        <v>142</v>
      </c>
      <c r="J44" s="43">
        <v>0.06</v>
      </c>
    </row>
    <row r="45" spans="1:10" x14ac:dyDescent="0.3">
      <c r="A45" s="41" t="s">
        <v>137</v>
      </c>
      <c r="B45" s="41" t="s">
        <v>115</v>
      </c>
      <c r="C45" s="42">
        <v>72</v>
      </c>
      <c r="D45" s="42">
        <v>11</v>
      </c>
      <c r="E45" s="42">
        <v>8</v>
      </c>
      <c r="F45" s="42">
        <v>7</v>
      </c>
      <c r="G45" s="42">
        <v>8</v>
      </c>
      <c r="H45" s="42">
        <v>5</v>
      </c>
      <c r="I45" s="42">
        <v>177</v>
      </c>
      <c r="J45" s="43">
        <v>0.08</v>
      </c>
    </row>
    <row r="46" spans="1:10" x14ac:dyDescent="0.3">
      <c r="A46" s="41" t="s">
        <v>138</v>
      </c>
      <c r="B46" s="41" t="s">
        <v>139</v>
      </c>
      <c r="C46" s="42">
        <v>45</v>
      </c>
      <c r="D46" s="42">
        <v>7</v>
      </c>
      <c r="E46" s="42">
        <v>5</v>
      </c>
      <c r="F46" s="42">
        <v>9</v>
      </c>
      <c r="G46" s="42">
        <v>5</v>
      </c>
      <c r="H46" s="42">
        <v>6</v>
      </c>
      <c r="I46" s="42">
        <v>178</v>
      </c>
      <c r="J46" s="43">
        <v>0.06</v>
      </c>
    </row>
    <row r="47" spans="1:10" x14ac:dyDescent="0.3">
      <c r="A47" s="41" t="s">
        <v>140</v>
      </c>
      <c r="B47" s="41" t="s">
        <v>105</v>
      </c>
      <c r="C47" s="42">
        <v>49</v>
      </c>
      <c r="D47" s="42">
        <v>8</v>
      </c>
      <c r="E47" s="42">
        <v>4</v>
      </c>
      <c r="F47" s="42">
        <v>4</v>
      </c>
      <c r="G47" s="42">
        <v>8</v>
      </c>
      <c r="H47" s="42">
        <v>7</v>
      </c>
      <c r="I47" s="42">
        <v>178</v>
      </c>
      <c r="J47" s="43">
        <v>0.06</v>
      </c>
    </row>
    <row r="48" spans="1:10" x14ac:dyDescent="0.3">
      <c r="A48" s="41" t="s">
        <v>141</v>
      </c>
      <c r="B48" s="41" t="s">
        <v>66</v>
      </c>
      <c r="C48" s="42">
        <v>57</v>
      </c>
      <c r="D48" s="42">
        <v>7</v>
      </c>
      <c r="E48" s="42">
        <v>7</v>
      </c>
      <c r="F48" s="42">
        <v>12</v>
      </c>
      <c r="G48" s="42">
        <v>9</v>
      </c>
      <c r="H48" s="42">
        <v>4</v>
      </c>
      <c r="I48" s="42">
        <v>170</v>
      </c>
      <c r="J48" s="43">
        <v>0.12</v>
      </c>
    </row>
    <row r="49" spans="1:10" x14ac:dyDescent="0.3">
      <c r="A49" s="41" t="s">
        <v>142</v>
      </c>
      <c r="B49" s="41" t="s">
        <v>143</v>
      </c>
      <c r="C49" s="42">
        <v>30</v>
      </c>
      <c r="D49" s="42">
        <v>5</v>
      </c>
      <c r="E49" s="42">
        <v>8</v>
      </c>
      <c r="F49" s="42">
        <v>3</v>
      </c>
      <c r="G49" s="42">
        <v>6</v>
      </c>
      <c r="H49" s="42">
        <v>3</v>
      </c>
      <c r="I49" s="42">
        <v>60</v>
      </c>
      <c r="J49" s="43">
        <v>0.01</v>
      </c>
    </row>
    <row r="50" spans="1:10" x14ac:dyDescent="0.3">
      <c r="A50" s="41" t="s">
        <v>144</v>
      </c>
      <c r="B50" s="41" t="s">
        <v>136</v>
      </c>
      <c r="C50" s="42">
        <v>57</v>
      </c>
      <c r="D50" s="42">
        <v>8</v>
      </c>
      <c r="E50" s="42">
        <v>8</v>
      </c>
      <c r="F50" s="42">
        <v>9</v>
      </c>
      <c r="G50" s="42">
        <v>10</v>
      </c>
      <c r="H50" s="42">
        <v>5</v>
      </c>
      <c r="I50" s="42">
        <v>221</v>
      </c>
      <c r="J50" s="43">
        <v>0.06</v>
      </c>
    </row>
    <row r="51" spans="1:10" x14ac:dyDescent="0.3">
      <c r="A51" s="41" t="s">
        <v>145</v>
      </c>
      <c r="B51" s="41" t="s">
        <v>146</v>
      </c>
      <c r="C51" s="42">
        <v>38</v>
      </c>
      <c r="D51" s="42">
        <v>7</v>
      </c>
      <c r="E51" s="42">
        <v>3</v>
      </c>
      <c r="F51" s="42">
        <v>7</v>
      </c>
      <c r="G51" s="42">
        <v>3</v>
      </c>
      <c r="H51" s="42">
        <v>4</v>
      </c>
      <c r="I51" s="42">
        <v>60</v>
      </c>
      <c r="J51" s="43">
        <v>0.34</v>
      </c>
    </row>
    <row r="52" spans="1:10" x14ac:dyDescent="0.3">
      <c r="A52" s="41" t="s">
        <v>147</v>
      </c>
      <c r="B52" s="41" t="s">
        <v>115</v>
      </c>
      <c r="C52" s="42">
        <v>42</v>
      </c>
      <c r="D52" s="42">
        <v>7</v>
      </c>
      <c r="E52" s="42">
        <v>8</v>
      </c>
      <c r="F52" s="42">
        <v>3</v>
      </c>
      <c r="G52" s="42">
        <v>3</v>
      </c>
      <c r="H52" s="42">
        <v>3</v>
      </c>
      <c r="I52" s="42">
        <v>61</v>
      </c>
      <c r="J52" s="43">
        <v>0.25</v>
      </c>
    </row>
    <row r="53" spans="1:10" x14ac:dyDescent="0.3">
      <c r="A53" s="41" t="s">
        <v>148</v>
      </c>
      <c r="B53" s="41" t="s">
        <v>149</v>
      </c>
      <c r="C53" s="42">
        <v>90</v>
      </c>
      <c r="D53" s="42">
        <v>12</v>
      </c>
      <c r="E53" s="42">
        <v>8</v>
      </c>
      <c r="F53" s="42">
        <v>5</v>
      </c>
      <c r="G53" s="42">
        <v>6</v>
      </c>
      <c r="H53" s="42">
        <v>6</v>
      </c>
      <c r="I53" s="42">
        <v>175</v>
      </c>
      <c r="J53" s="43">
        <v>0.1</v>
      </c>
    </row>
    <row r="54" spans="1:10" x14ac:dyDescent="0.3">
      <c r="A54" s="41" t="s">
        <v>150</v>
      </c>
      <c r="B54" s="41" t="s">
        <v>151</v>
      </c>
      <c r="C54" s="42">
        <v>60</v>
      </c>
      <c r="D54" s="42">
        <v>8</v>
      </c>
      <c r="E54" s="42">
        <v>6</v>
      </c>
      <c r="F54" s="42">
        <v>5</v>
      </c>
      <c r="G54" s="42">
        <v>6</v>
      </c>
      <c r="H54" s="42">
        <v>7</v>
      </c>
      <c r="I54" s="42">
        <v>144</v>
      </c>
      <c r="J54" s="43">
        <v>0.17</v>
      </c>
    </row>
    <row r="55" spans="1:10" x14ac:dyDescent="0.3">
      <c r="A55" s="41" t="s">
        <v>152</v>
      </c>
      <c r="B55" s="41" t="s">
        <v>79</v>
      </c>
      <c r="C55" s="42">
        <v>45</v>
      </c>
      <c r="D55" s="42">
        <v>4</v>
      </c>
      <c r="E55" s="42">
        <v>4</v>
      </c>
      <c r="F55" s="42">
        <v>3</v>
      </c>
      <c r="G55" s="42">
        <v>4</v>
      </c>
      <c r="H55" s="42">
        <v>3</v>
      </c>
      <c r="I55" s="42">
        <v>50</v>
      </c>
      <c r="J55" s="43">
        <v>0.34</v>
      </c>
    </row>
    <row r="56" spans="1:10" x14ac:dyDescent="0.3">
      <c r="A56" s="41" t="s">
        <v>153</v>
      </c>
      <c r="B56" s="41" t="s">
        <v>129</v>
      </c>
      <c r="C56" s="42">
        <v>32</v>
      </c>
      <c r="D56" s="42">
        <v>5</v>
      </c>
      <c r="E56" s="42">
        <v>7</v>
      </c>
      <c r="F56" s="42">
        <v>4</v>
      </c>
      <c r="G56" s="42">
        <v>6</v>
      </c>
      <c r="H56" s="42">
        <v>5</v>
      </c>
      <c r="I56" s="42">
        <v>61</v>
      </c>
      <c r="J56" s="43">
        <v>0.16</v>
      </c>
    </row>
    <row r="57" spans="1:10" x14ac:dyDescent="0.3">
      <c r="A57" s="41" t="s">
        <v>154</v>
      </c>
      <c r="B57" s="41" t="s">
        <v>155</v>
      </c>
      <c r="C57" s="42">
        <v>49</v>
      </c>
      <c r="D57" s="42">
        <v>12</v>
      </c>
      <c r="E57" s="42">
        <v>10</v>
      </c>
      <c r="F57" s="42">
        <v>6</v>
      </c>
      <c r="G57" s="42">
        <v>7</v>
      </c>
      <c r="H57" s="42">
        <v>7</v>
      </c>
      <c r="I57" s="42">
        <v>172</v>
      </c>
      <c r="J57" s="43">
        <v>0.06</v>
      </c>
    </row>
    <row r="58" spans="1:10" x14ac:dyDescent="0.3">
      <c r="A58" s="41" t="s">
        <v>156</v>
      </c>
      <c r="B58" s="41" t="s">
        <v>157</v>
      </c>
      <c r="C58" s="42">
        <v>40</v>
      </c>
      <c r="D58" s="42">
        <v>13</v>
      </c>
      <c r="E58" s="42">
        <v>5</v>
      </c>
      <c r="F58" s="42">
        <v>15</v>
      </c>
      <c r="G58" s="42">
        <v>8</v>
      </c>
      <c r="H58" s="42">
        <v>11</v>
      </c>
      <c r="I58" s="42">
        <v>257</v>
      </c>
      <c r="J58" s="43">
        <v>0.04</v>
      </c>
    </row>
    <row r="59" spans="1:10" x14ac:dyDescent="0.3">
      <c r="A59" s="41" t="s">
        <v>158</v>
      </c>
      <c r="B59" s="41" t="s">
        <v>82</v>
      </c>
      <c r="C59" s="42">
        <v>60</v>
      </c>
      <c r="D59" s="42">
        <v>8</v>
      </c>
      <c r="E59" s="42">
        <v>10</v>
      </c>
      <c r="F59" s="42">
        <v>8</v>
      </c>
      <c r="G59" s="42">
        <v>10</v>
      </c>
      <c r="H59" s="42">
        <v>8</v>
      </c>
      <c r="I59" s="42">
        <v>239</v>
      </c>
      <c r="J59" s="43">
        <v>0.06</v>
      </c>
    </row>
    <row r="60" spans="1:10" x14ac:dyDescent="0.3">
      <c r="A60" s="41" t="s">
        <v>159</v>
      </c>
      <c r="B60" s="41" t="s">
        <v>160</v>
      </c>
      <c r="C60" s="42">
        <v>60</v>
      </c>
      <c r="D60" s="42">
        <v>12</v>
      </c>
      <c r="E60" s="42">
        <v>7</v>
      </c>
      <c r="F60" s="42">
        <v>11</v>
      </c>
      <c r="G60" s="42">
        <v>7</v>
      </c>
      <c r="H60" s="42">
        <v>8</v>
      </c>
      <c r="I60" s="42">
        <v>239</v>
      </c>
      <c r="J60" s="43">
        <v>0.06</v>
      </c>
    </row>
    <row r="61" spans="1:10" x14ac:dyDescent="0.3">
      <c r="A61" s="41" t="s">
        <v>161</v>
      </c>
      <c r="B61" s="41" t="s">
        <v>79</v>
      </c>
      <c r="C61" s="42">
        <v>192</v>
      </c>
      <c r="D61" s="42">
        <v>1</v>
      </c>
      <c r="E61" s="42">
        <v>1</v>
      </c>
      <c r="F61" s="42">
        <v>7</v>
      </c>
      <c r="G61" s="42">
        <v>13</v>
      </c>
      <c r="H61" s="42">
        <v>5</v>
      </c>
      <c r="I61" s="42">
        <v>608</v>
      </c>
      <c r="J61" s="43">
        <v>0.04</v>
      </c>
    </row>
    <row r="62" spans="1:10" x14ac:dyDescent="0.3">
      <c r="A62" s="41" t="s">
        <v>162</v>
      </c>
      <c r="B62" s="41" t="s">
        <v>91</v>
      </c>
      <c r="C62" s="42">
        <v>34</v>
      </c>
      <c r="D62" s="42">
        <v>6</v>
      </c>
      <c r="E62" s="42">
        <v>3</v>
      </c>
      <c r="F62" s="42">
        <v>5</v>
      </c>
      <c r="G62" s="42">
        <v>3</v>
      </c>
      <c r="H62" s="42">
        <v>8</v>
      </c>
      <c r="I62" s="42">
        <v>59</v>
      </c>
      <c r="J62" s="43">
        <v>0.25</v>
      </c>
    </row>
    <row r="63" spans="1:10" x14ac:dyDescent="0.3">
      <c r="A63" s="41" t="s">
        <v>163</v>
      </c>
      <c r="B63" s="41" t="s">
        <v>164</v>
      </c>
      <c r="C63" s="42">
        <v>53</v>
      </c>
      <c r="D63" s="42">
        <v>10</v>
      </c>
      <c r="E63" s="42">
        <v>10</v>
      </c>
      <c r="F63" s="42">
        <v>5</v>
      </c>
      <c r="G63" s="42">
        <v>4</v>
      </c>
      <c r="H63" s="42">
        <v>2</v>
      </c>
      <c r="I63" s="42">
        <v>137</v>
      </c>
      <c r="J63" s="43">
        <v>0.16</v>
      </c>
    </row>
    <row r="64" spans="1:10" x14ac:dyDescent="0.3">
      <c r="A64" s="41" t="s">
        <v>165</v>
      </c>
      <c r="B64" s="41" t="s">
        <v>164</v>
      </c>
      <c r="C64" s="42">
        <v>38</v>
      </c>
      <c r="D64" s="42">
        <v>8</v>
      </c>
      <c r="E64" s="42">
        <v>9</v>
      </c>
      <c r="F64" s="42">
        <v>1</v>
      </c>
      <c r="G64" s="42">
        <v>4</v>
      </c>
      <c r="H64" s="42">
        <v>1</v>
      </c>
      <c r="I64" s="42">
        <v>58</v>
      </c>
      <c r="J64" s="43">
        <v>0.34</v>
      </c>
    </row>
    <row r="65" spans="1:10" x14ac:dyDescent="0.3">
      <c r="A65" s="41" t="s">
        <v>166</v>
      </c>
      <c r="B65" s="41" t="s">
        <v>79</v>
      </c>
      <c r="C65" s="42">
        <v>72</v>
      </c>
      <c r="D65" s="42">
        <v>11</v>
      </c>
      <c r="E65" s="42">
        <v>9</v>
      </c>
      <c r="F65" s="42">
        <v>4</v>
      </c>
      <c r="G65" s="42">
        <v>9</v>
      </c>
      <c r="H65" s="42">
        <v>5</v>
      </c>
      <c r="I65" s="42">
        <v>172</v>
      </c>
      <c r="J65" s="43">
        <v>0.06</v>
      </c>
    </row>
    <row r="66" spans="1:10" x14ac:dyDescent="0.3">
      <c r="A66" s="41" t="s">
        <v>167</v>
      </c>
      <c r="B66" s="41" t="s">
        <v>136</v>
      </c>
      <c r="C66" s="42">
        <v>32</v>
      </c>
      <c r="D66" s="42">
        <v>3</v>
      </c>
      <c r="E66" s="42">
        <v>4</v>
      </c>
      <c r="F66" s="42">
        <v>3</v>
      </c>
      <c r="G66" s="42">
        <v>4</v>
      </c>
      <c r="H66" s="42">
        <v>3</v>
      </c>
      <c r="I66" s="42">
        <v>42</v>
      </c>
      <c r="J66" s="43">
        <v>0.31</v>
      </c>
    </row>
    <row r="67" spans="1:10" x14ac:dyDescent="0.3">
      <c r="A67" s="41" t="s">
        <v>168</v>
      </c>
      <c r="B67" s="41" t="s">
        <v>99</v>
      </c>
      <c r="C67" s="42">
        <v>45</v>
      </c>
      <c r="D67" s="42">
        <v>6</v>
      </c>
      <c r="E67" s="42">
        <v>6</v>
      </c>
      <c r="F67" s="42">
        <v>9</v>
      </c>
      <c r="G67" s="42">
        <v>7</v>
      </c>
      <c r="H67" s="42">
        <v>7</v>
      </c>
      <c r="I67" s="42">
        <v>143</v>
      </c>
      <c r="J67" s="43">
        <v>0.06</v>
      </c>
    </row>
    <row r="68" spans="1:10" x14ac:dyDescent="0.3">
      <c r="A68" s="41" t="s">
        <v>169</v>
      </c>
      <c r="B68" s="41" t="s">
        <v>170</v>
      </c>
      <c r="C68" s="42">
        <v>75</v>
      </c>
      <c r="D68" s="42">
        <v>12</v>
      </c>
      <c r="E68" s="42">
        <v>7</v>
      </c>
      <c r="F68" s="42">
        <v>6</v>
      </c>
      <c r="G68" s="42">
        <v>7</v>
      </c>
      <c r="H68" s="42">
        <v>8</v>
      </c>
      <c r="I68" s="42">
        <v>179</v>
      </c>
      <c r="J68" s="43">
        <v>0.08</v>
      </c>
    </row>
    <row r="69" spans="1:10" x14ac:dyDescent="0.3">
      <c r="A69" s="41" t="s">
        <v>171</v>
      </c>
      <c r="B69" s="41" t="s">
        <v>172</v>
      </c>
      <c r="C69" s="42">
        <v>45</v>
      </c>
      <c r="D69" s="42">
        <v>13</v>
      </c>
      <c r="E69" s="42">
        <v>8</v>
      </c>
      <c r="F69" s="42">
        <v>6</v>
      </c>
      <c r="G69" s="42">
        <v>6</v>
      </c>
      <c r="H69" s="42">
        <v>7</v>
      </c>
      <c r="I69" s="42">
        <v>161</v>
      </c>
      <c r="J69" s="43">
        <v>0.12</v>
      </c>
    </row>
    <row r="70" spans="1:10" x14ac:dyDescent="0.3">
      <c r="A70" s="41" t="s">
        <v>173</v>
      </c>
      <c r="B70" s="41" t="s">
        <v>82</v>
      </c>
      <c r="C70" s="42">
        <v>45</v>
      </c>
      <c r="D70" s="42">
        <v>7</v>
      </c>
      <c r="E70" s="42">
        <v>7</v>
      </c>
      <c r="F70" s="42">
        <v>9</v>
      </c>
      <c r="G70" s="42">
        <v>8</v>
      </c>
      <c r="H70" s="42">
        <v>5</v>
      </c>
      <c r="I70" s="42">
        <v>147</v>
      </c>
      <c r="J70" s="43">
        <v>0.06</v>
      </c>
    </row>
    <row r="71" spans="1:10" x14ac:dyDescent="0.3">
      <c r="A71" s="41" t="s">
        <v>174</v>
      </c>
      <c r="B71" s="41" t="s">
        <v>143</v>
      </c>
      <c r="C71" s="42">
        <v>51</v>
      </c>
      <c r="D71" s="42">
        <v>9</v>
      </c>
      <c r="E71" s="42">
        <v>12</v>
      </c>
      <c r="F71" s="42">
        <v>8</v>
      </c>
      <c r="G71" s="42">
        <v>12</v>
      </c>
      <c r="H71" s="42">
        <v>3</v>
      </c>
      <c r="I71" s="42">
        <v>175</v>
      </c>
      <c r="J71" s="43">
        <v>0.12</v>
      </c>
    </row>
    <row r="72" spans="1:10" x14ac:dyDescent="0.3">
      <c r="A72" s="41" t="s">
        <v>175</v>
      </c>
      <c r="B72" s="41" t="s">
        <v>143</v>
      </c>
      <c r="C72" s="42">
        <v>43</v>
      </c>
      <c r="D72" s="42">
        <v>2</v>
      </c>
      <c r="E72" s="42">
        <v>9</v>
      </c>
      <c r="F72" s="42">
        <v>2</v>
      </c>
      <c r="G72" s="42">
        <v>9</v>
      </c>
      <c r="H72" s="42">
        <v>2</v>
      </c>
      <c r="I72" s="42">
        <v>60</v>
      </c>
      <c r="J72" s="43">
        <v>0.34</v>
      </c>
    </row>
    <row r="73" spans="1:10" x14ac:dyDescent="0.3">
      <c r="A73" s="41" t="s">
        <v>176</v>
      </c>
      <c r="B73" s="41" t="s">
        <v>177</v>
      </c>
      <c r="C73" s="42">
        <v>51</v>
      </c>
      <c r="D73" s="42">
        <v>10</v>
      </c>
      <c r="E73" s="42">
        <v>7</v>
      </c>
      <c r="F73" s="42">
        <v>7</v>
      </c>
      <c r="G73" s="42">
        <v>7</v>
      </c>
      <c r="H73" s="42">
        <v>9</v>
      </c>
      <c r="I73" s="42">
        <v>166</v>
      </c>
      <c r="J73" s="43">
        <v>0.11</v>
      </c>
    </row>
    <row r="74" spans="1:10" x14ac:dyDescent="0.3">
      <c r="A74" s="41" t="s">
        <v>178</v>
      </c>
      <c r="B74" s="41" t="s">
        <v>146</v>
      </c>
      <c r="C74" s="42">
        <v>30</v>
      </c>
      <c r="D74" s="42">
        <v>3</v>
      </c>
      <c r="E74" s="42">
        <v>3</v>
      </c>
      <c r="F74" s="42">
        <v>5</v>
      </c>
      <c r="G74" s="42">
        <v>7</v>
      </c>
      <c r="H74" s="42">
        <v>5</v>
      </c>
      <c r="I74" s="42">
        <v>56</v>
      </c>
      <c r="J74" s="43">
        <v>0.34</v>
      </c>
    </row>
    <row r="75" spans="1:10" x14ac:dyDescent="0.3">
      <c r="A75" s="41" t="s">
        <v>179</v>
      </c>
      <c r="B75" s="41" t="s">
        <v>82</v>
      </c>
      <c r="C75" s="42">
        <v>42</v>
      </c>
      <c r="D75" s="42">
        <v>6</v>
      </c>
      <c r="E75" s="42">
        <v>3</v>
      </c>
      <c r="F75" s="42">
        <v>6</v>
      </c>
      <c r="G75" s="42">
        <v>3</v>
      </c>
      <c r="H75" s="42">
        <v>8</v>
      </c>
      <c r="I75" s="42">
        <v>66</v>
      </c>
      <c r="J75" s="43">
        <v>0.25</v>
      </c>
    </row>
    <row r="76" spans="1:10" x14ac:dyDescent="0.3">
      <c r="A76" s="41" t="s">
        <v>180</v>
      </c>
      <c r="B76" s="41" t="s">
        <v>146</v>
      </c>
      <c r="C76" s="42">
        <v>34</v>
      </c>
      <c r="D76" s="42">
        <v>5</v>
      </c>
      <c r="E76" s="42">
        <v>5</v>
      </c>
      <c r="F76" s="42">
        <v>6</v>
      </c>
      <c r="G76" s="42">
        <v>6</v>
      </c>
      <c r="H76" s="42">
        <v>4</v>
      </c>
      <c r="I76" s="42">
        <v>64</v>
      </c>
      <c r="J76" s="43">
        <v>0.06</v>
      </c>
    </row>
    <row r="77" spans="1:10" x14ac:dyDescent="0.3">
      <c r="A77" s="41" t="s">
        <v>181</v>
      </c>
      <c r="B77" s="41" t="s">
        <v>79</v>
      </c>
      <c r="C77" s="42">
        <v>42</v>
      </c>
      <c r="D77" s="42">
        <v>7</v>
      </c>
      <c r="E77" s="42">
        <v>4</v>
      </c>
      <c r="F77" s="42">
        <v>4</v>
      </c>
      <c r="G77" s="42">
        <v>6</v>
      </c>
      <c r="H77" s="42">
        <v>8</v>
      </c>
      <c r="I77" s="42">
        <v>70</v>
      </c>
      <c r="J77" s="43">
        <v>0.25</v>
      </c>
    </row>
    <row r="78" spans="1:10" x14ac:dyDescent="0.3">
      <c r="A78" s="41" t="s">
        <v>182</v>
      </c>
      <c r="B78" s="41" t="s">
        <v>79</v>
      </c>
      <c r="C78" s="42">
        <v>29</v>
      </c>
      <c r="D78" s="42">
        <v>4</v>
      </c>
      <c r="E78" s="42">
        <v>4</v>
      </c>
      <c r="F78" s="42">
        <v>3</v>
      </c>
      <c r="G78" s="42">
        <v>4</v>
      </c>
      <c r="H78" s="42">
        <v>6</v>
      </c>
      <c r="I78" s="42">
        <v>47</v>
      </c>
      <c r="J78" s="43">
        <v>0.34</v>
      </c>
    </row>
    <row r="79" spans="1:10" ht="27.6" x14ac:dyDescent="0.3">
      <c r="A79" s="41" t="s">
        <v>183</v>
      </c>
      <c r="B79" s="41" t="s">
        <v>184</v>
      </c>
      <c r="C79" s="42">
        <v>30</v>
      </c>
      <c r="D79" s="42">
        <v>3</v>
      </c>
      <c r="E79" s="42">
        <v>4</v>
      </c>
      <c r="F79" s="42">
        <v>3</v>
      </c>
      <c r="G79" s="42">
        <v>4</v>
      </c>
      <c r="H79" s="42">
        <v>4</v>
      </c>
      <c r="I79" s="42">
        <v>45</v>
      </c>
      <c r="J79" s="43">
        <v>0.16</v>
      </c>
    </row>
    <row r="80" spans="1:10" ht="27.6" x14ac:dyDescent="0.3">
      <c r="A80" s="41" t="s">
        <v>185</v>
      </c>
      <c r="B80" s="41" t="s">
        <v>184</v>
      </c>
      <c r="C80" s="42">
        <v>30</v>
      </c>
      <c r="D80" s="42">
        <v>3</v>
      </c>
      <c r="E80" s="42">
        <v>4</v>
      </c>
      <c r="F80" s="42">
        <v>3</v>
      </c>
      <c r="G80" s="42">
        <v>4</v>
      </c>
      <c r="H80" s="42">
        <v>4</v>
      </c>
      <c r="I80" s="42">
        <v>45</v>
      </c>
      <c r="J80" s="43">
        <v>0.16</v>
      </c>
    </row>
    <row r="81" spans="1:10" ht="27.6" x14ac:dyDescent="0.3">
      <c r="A81" s="41" t="s">
        <v>186</v>
      </c>
      <c r="B81" s="41" t="s">
        <v>184</v>
      </c>
      <c r="C81" s="42">
        <v>30</v>
      </c>
      <c r="D81" s="42">
        <v>3</v>
      </c>
      <c r="E81" s="42">
        <v>4</v>
      </c>
      <c r="F81" s="42">
        <v>3</v>
      </c>
      <c r="G81" s="42">
        <v>4</v>
      </c>
      <c r="H81" s="42">
        <v>4</v>
      </c>
      <c r="I81" s="42">
        <v>45</v>
      </c>
      <c r="J81" s="43">
        <v>0.16</v>
      </c>
    </row>
    <row r="82" spans="1:10" x14ac:dyDescent="0.3">
      <c r="A82" s="41" t="s">
        <v>187</v>
      </c>
      <c r="B82" s="41" t="s">
        <v>139</v>
      </c>
      <c r="C82" s="42">
        <v>45</v>
      </c>
      <c r="D82" s="42">
        <v>4</v>
      </c>
      <c r="E82" s="42">
        <v>5</v>
      </c>
      <c r="F82" s="42">
        <v>8</v>
      </c>
      <c r="G82" s="42">
        <v>8</v>
      </c>
      <c r="H82" s="42">
        <v>7</v>
      </c>
      <c r="I82" s="42">
        <v>178</v>
      </c>
      <c r="J82" s="43">
        <v>0.06</v>
      </c>
    </row>
    <row r="83" spans="1:10" x14ac:dyDescent="0.3">
      <c r="A83" s="41" t="s">
        <v>188</v>
      </c>
      <c r="B83" s="41" t="s">
        <v>189</v>
      </c>
      <c r="C83" s="42">
        <v>81</v>
      </c>
      <c r="D83" s="42">
        <v>14</v>
      </c>
      <c r="E83" s="42">
        <v>14</v>
      </c>
      <c r="F83" s="42">
        <v>5</v>
      </c>
      <c r="G83" s="42">
        <v>5</v>
      </c>
      <c r="H83" s="42">
        <v>8</v>
      </c>
      <c r="I83" s="42">
        <v>257</v>
      </c>
      <c r="J83" s="43">
        <v>0.06</v>
      </c>
    </row>
    <row r="84" spans="1:10" x14ac:dyDescent="0.3">
      <c r="A84" s="41" t="s">
        <v>190</v>
      </c>
      <c r="B84" s="41" t="s">
        <v>136</v>
      </c>
      <c r="C84" s="42">
        <v>38</v>
      </c>
      <c r="D84" s="42">
        <v>8</v>
      </c>
      <c r="E84" s="42">
        <v>4</v>
      </c>
      <c r="F84" s="42">
        <v>8</v>
      </c>
      <c r="G84" s="42">
        <v>4</v>
      </c>
      <c r="H84" s="42">
        <v>3</v>
      </c>
      <c r="I84" s="42">
        <v>67</v>
      </c>
      <c r="J84" s="43">
        <v>0.25</v>
      </c>
    </row>
    <row r="85" spans="1:10" x14ac:dyDescent="0.3">
      <c r="A85" s="41" t="s">
        <v>191</v>
      </c>
      <c r="B85" s="41" t="s">
        <v>192</v>
      </c>
      <c r="C85" s="42">
        <v>53</v>
      </c>
      <c r="D85" s="42">
        <v>11</v>
      </c>
      <c r="E85" s="42">
        <v>6</v>
      </c>
      <c r="F85" s="42">
        <v>11</v>
      </c>
      <c r="G85" s="42">
        <v>6</v>
      </c>
      <c r="H85" s="42">
        <v>5</v>
      </c>
      <c r="I85" s="42">
        <v>166</v>
      </c>
      <c r="J85" s="43">
        <v>0.08</v>
      </c>
    </row>
    <row r="86" spans="1:10" x14ac:dyDescent="0.3">
      <c r="A86" s="41" t="s">
        <v>193</v>
      </c>
      <c r="B86" s="41" t="s">
        <v>194</v>
      </c>
      <c r="C86" s="42">
        <v>53</v>
      </c>
      <c r="D86" s="42">
        <v>10</v>
      </c>
      <c r="E86" s="42">
        <v>7</v>
      </c>
      <c r="F86" s="42">
        <v>10</v>
      </c>
      <c r="G86" s="42">
        <v>7</v>
      </c>
      <c r="H86" s="42">
        <v>4</v>
      </c>
      <c r="I86" s="42">
        <v>161</v>
      </c>
      <c r="J86" s="43">
        <v>0.2</v>
      </c>
    </row>
    <row r="87" spans="1:10" x14ac:dyDescent="0.3">
      <c r="A87" s="41" t="s">
        <v>195</v>
      </c>
      <c r="B87" s="41" t="s">
        <v>196</v>
      </c>
      <c r="C87" s="42">
        <v>38</v>
      </c>
      <c r="D87" s="42">
        <v>5</v>
      </c>
      <c r="E87" s="42">
        <v>15</v>
      </c>
      <c r="F87" s="42">
        <v>5</v>
      </c>
      <c r="G87" s="42">
        <v>15</v>
      </c>
      <c r="H87" s="42">
        <v>5</v>
      </c>
      <c r="I87" s="42">
        <v>100</v>
      </c>
      <c r="J87" s="43">
        <v>0.08</v>
      </c>
    </row>
    <row r="88" spans="1:10" x14ac:dyDescent="0.3">
      <c r="A88" s="41" t="s">
        <v>197</v>
      </c>
      <c r="B88" s="41" t="s">
        <v>136</v>
      </c>
      <c r="C88" s="42">
        <v>56</v>
      </c>
      <c r="D88" s="42">
        <v>10</v>
      </c>
      <c r="E88" s="42">
        <v>7</v>
      </c>
      <c r="F88" s="42">
        <v>9</v>
      </c>
      <c r="G88" s="42">
        <v>7</v>
      </c>
      <c r="H88" s="42">
        <v>5</v>
      </c>
      <c r="I88" s="42">
        <v>159</v>
      </c>
      <c r="J88" s="43">
        <v>0.27</v>
      </c>
    </row>
    <row r="89" spans="1:10" x14ac:dyDescent="0.3">
      <c r="A89" s="41" t="s">
        <v>198</v>
      </c>
      <c r="B89" s="41" t="s">
        <v>199</v>
      </c>
      <c r="C89" s="42">
        <v>56</v>
      </c>
      <c r="D89" s="42">
        <v>11</v>
      </c>
      <c r="E89" s="42">
        <v>13</v>
      </c>
      <c r="F89" s="42">
        <v>8</v>
      </c>
      <c r="G89" s="42">
        <v>6</v>
      </c>
      <c r="H89" s="42">
        <v>3</v>
      </c>
      <c r="I89" s="42">
        <v>173</v>
      </c>
      <c r="J89" s="43">
        <v>0.06</v>
      </c>
    </row>
    <row r="90" spans="1:10" x14ac:dyDescent="0.3">
      <c r="A90" s="41" t="s">
        <v>200</v>
      </c>
      <c r="B90" s="41" t="s">
        <v>201</v>
      </c>
      <c r="C90" s="42">
        <v>34</v>
      </c>
      <c r="D90" s="42">
        <v>9</v>
      </c>
      <c r="E90" s="42">
        <v>2</v>
      </c>
      <c r="F90" s="42">
        <v>6</v>
      </c>
      <c r="G90" s="42">
        <v>2</v>
      </c>
      <c r="H90" s="42">
        <v>6</v>
      </c>
      <c r="I90" s="42">
        <v>61</v>
      </c>
      <c r="J90" s="43">
        <v>0.3</v>
      </c>
    </row>
    <row r="91" spans="1:10" x14ac:dyDescent="0.3">
      <c r="A91" s="41" t="s">
        <v>202</v>
      </c>
      <c r="B91" s="41" t="s">
        <v>70</v>
      </c>
      <c r="C91" s="42">
        <v>38</v>
      </c>
      <c r="D91" s="42">
        <v>3</v>
      </c>
      <c r="E91" s="42">
        <v>5</v>
      </c>
      <c r="F91" s="42">
        <v>2</v>
      </c>
      <c r="G91" s="42">
        <v>2</v>
      </c>
      <c r="H91" s="42">
        <v>1</v>
      </c>
      <c r="I91" s="42">
        <v>72</v>
      </c>
      <c r="J91" s="43">
        <v>0.16</v>
      </c>
    </row>
    <row r="92" spans="1:10" x14ac:dyDescent="0.3">
      <c r="A92" s="41" t="s">
        <v>203</v>
      </c>
      <c r="B92" s="41" t="s">
        <v>79</v>
      </c>
      <c r="C92" s="42">
        <v>53</v>
      </c>
      <c r="D92" s="42">
        <v>7</v>
      </c>
      <c r="E92" s="42">
        <v>7</v>
      </c>
      <c r="F92" s="42">
        <v>7</v>
      </c>
      <c r="G92" s="42">
        <v>7</v>
      </c>
      <c r="H92" s="42">
        <v>7</v>
      </c>
      <c r="I92" s="42">
        <v>147</v>
      </c>
      <c r="J92" s="43">
        <v>0.06</v>
      </c>
    </row>
    <row r="93" spans="1:10" ht="27.6" x14ac:dyDescent="0.3">
      <c r="A93" s="41" t="s">
        <v>204</v>
      </c>
      <c r="B93" s="41" t="s">
        <v>82</v>
      </c>
      <c r="C93" s="42">
        <v>53</v>
      </c>
      <c r="D93" s="42">
        <v>7</v>
      </c>
      <c r="E93" s="42">
        <v>7</v>
      </c>
      <c r="F93" s="42">
        <v>7</v>
      </c>
      <c r="G93" s="42">
        <v>7</v>
      </c>
      <c r="H93" s="42">
        <v>7</v>
      </c>
      <c r="I93" s="42">
        <v>147</v>
      </c>
      <c r="J93" s="43">
        <v>0.06</v>
      </c>
    </row>
    <row r="94" spans="1:10" ht="27.6" x14ac:dyDescent="0.3">
      <c r="A94" s="41" t="s">
        <v>205</v>
      </c>
      <c r="B94" s="41" t="s">
        <v>99</v>
      </c>
      <c r="C94" s="42">
        <v>53</v>
      </c>
      <c r="D94" s="42">
        <v>7</v>
      </c>
      <c r="E94" s="42">
        <v>7</v>
      </c>
      <c r="F94" s="42">
        <v>7</v>
      </c>
      <c r="G94" s="42">
        <v>7</v>
      </c>
      <c r="H94" s="42">
        <v>7</v>
      </c>
      <c r="I94" s="42">
        <v>147</v>
      </c>
      <c r="J94" s="43">
        <v>0.06</v>
      </c>
    </row>
    <row r="95" spans="1:10" ht="27.6" x14ac:dyDescent="0.3">
      <c r="A95" s="41" t="s">
        <v>206</v>
      </c>
      <c r="B95" s="41" t="s">
        <v>115</v>
      </c>
      <c r="C95" s="42">
        <v>53</v>
      </c>
      <c r="D95" s="42">
        <v>7</v>
      </c>
      <c r="E95" s="42">
        <v>7</v>
      </c>
      <c r="F95" s="42">
        <v>7</v>
      </c>
      <c r="G95" s="42">
        <v>7</v>
      </c>
      <c r="H95" s="42">
        <v>7</v>
      </c>
      <c r="I95" s="42">
        <v>147</v>
      </c>
      <c r="J95" s="43">
        <v>0.06</v>
      </c>
    </row>
    <row r="96" spans="1:10" x14ac:dyDescent="0.3">
      <c r="A96" s="41" t="s">
        <v>207</v>
      </c>
      <c r="B96" s="41" t="s">
        <v>70</v>
      </c>
      <c r="C96" s="42">
        <v>34</v>
      </c>
      <c r="D96" s="42">
        <v>3</v>
      </c>
      <c r="E96" s="42">
        <v>3</v>
      </c>
      <c r="F96" s="42">
        <v>2</v>
      </c>
      <c r="G96" s="42">
        <v>2</v>
      </c>
      <c r="H96" s="42">
        <v>4</v>
      </c>
      <c r="I96" s="42">
        <v>39</v>
      </c>
      <c r="J96" s="43">
        <v>0.34</v>
      </c>
    </row>
    <row r="97" spans="1:10" x14ac:dyDescent="0.3">
      <c r="A97" s="41" t="s">
        <v>208</v>
      </c>
      <c r="B97" s="41" t="s">
        <v>209</v>
      </c>
      <c r="C97" s="42">
        <v>75</v>
      </c>
      <c r="D97" s="42">
        <v>10</v>
      </c>
      <c r="E97" s="42">
        <v>10</v>
      </c>
      <c r="F97" s="42">
        <v>10</v>
      </c>
      <c r="G97" s="42">
        <v>10</v>
      </c>
      <c r="H97" s="42">
        <v>10</v>
      </c>
      <c r="I97" s="42">
        <v>270</v>
      </c>
      <c r="J97" s="43">
        <v>0.06</v>
      </c>
    </row>
    <row r="98" spans="1:10" x14ac:dyDescent="0.3">
      <c r="A98" s="41" t="s">
        <v>210</v>
      </c>
      <c r="B98" s="41" t="s">
        <v>211</v>
      </c>
      <c r="C98" s="42">
        <v>73</v>
      </c>
      <c r="D98" s="42">
        <v>10</v>
      </c>
      <c r="E98" s="42">
        <v>10</v>
      </c>
      <c r="F98" s="42">
        <v>11</v>
      </c>
      <c r="G98" s="42">
        <v>10</v>
      </c>
      <c r="H98" s="42">
        <v>6</v>
      </c>
      <c r="I98" s="42">
        <v>257</v>
      </c>
      <c r="J98" s="43">
        <v>0.06</v>
      </c>
    </row>
    <row r="99" spans="1:10" x14ac:dyDescent="0.3">
      <c r="A99" s="41" t="s">
        <v>212</v>
      </c>
      <c r="B99" s="41" t="s">
        <v>213</v>
      </c>
      <c r="C99" s="42">
        <v>45</v>
      </c>
      <c r="D99" s="42">
        <v>5</v>
      </c>
      <c r="E99" s="42">
        <v>9</v>
      </c>
      <c r="F99" s="42">
        <v>14</v>
      </c>
      <c r="G99" s="42">
        <v>9</v>
      </c>
      <c r="H99" s="42">
        <v>8</v>
      </c>
      <c r="I99" s="42">
        <v>234</v>
      </c>
      <c r="J99" s="43">
        <v>0.06</v>
      </c>
    </row>
    <row r="100" spans="1:10" x14ac:dyDescent="0.3">
      <c r="A100" s="41" t="s">
        <v>214</v>
      </c>
      <c r="B100" s="41" t="s">
        <v>79</v>
      </c>
      <c r="C100" s="42">
        <v>188</v>
      </c>
      <c r="D100" s="42">
        <v>0</v>
      </c>
      <c r="E100" s="42">
        <v>0</v>
      </c>
      <c r="F100" s="42">
        <v>3</v>
      </c>
      <c r="G100" s="42">
        <v>10</v>
      </c>
      <c r="H100" s="42">
        <v>5</v>
      </c>
      <c r="I100" s="42">
        <v>395</v>
      </c>
      <c r="J100" s="43">
        <v>0.04</v>
      </c>
    </row>
    <row r="101" spans="1:10" x14ac:dyDescent="0.3">
      <c r="A101" s="41" t="s">
        <v>215</v>
      </c>
      <c r="B101" s="41" t="s">
        <v>216</v>
      </c>
      <c r="C101" s="42">
        <v>59</v>
      </c>
      <c r="D101" s="42">
        <v>8</v>
      </c>
      <c r="E101" s="42">
        <v>8</v>
      </c>
      <c r="F101" s="42">
        <v>11</v>
      </c>
      <c r="G101" s="42">
        <v>8</v>
      </c>
      <c r="H101" s="42">
        <v>10</v>
      </c>
      <c r="I101" s="42">
        <v>240</v>
      </c>
      <c r="J101" s="43">
        <v>0.06</v>
      </c>
    </row>
    <row r="102" spans="1:10" x14ac:dyDescent="0.3">
      <c r="A102" s="41" t="s">
        <v>217</v>
      </c>
      <c r="B102" s="41" t="s">
        <v>218</v>
      </c>
      <c r="C102" s="42">
        <v>43</v>
      </c>
      <c r="D102" s="42">
        <v>8</v>
      </c>
      <c r="E102" s="42">
        <v>9</v>
      </c>
      <c r="F102" s="42">
        <v>5</v>
      </c>
      <c r="G102" s="42">
        <v>7</v>
      </c>
      <c r="H102" s="42">
        <v>4</v>
      </c>
      <c r="I102" s="42">
        <v>140</v>
      </c>
      <c r="J102" s="43">
        <v>0.16</v>
      </c>
    </row>
    <row r="103" spans="1:10" x14ac:dyDescent="0.3">
      <c r="A103" s="41" t="s">
        <v>219</v>
      </c>
      <c r="B103" s="41" t="s">
        <v>99</v>
      </c>
      <c r="C103" s="42">
        <v>30</v>
      </c>
      <c r="D103" s="42">
        <v>5</v>
      </c>
      <c r="E103" s="42">
        <v>4</v>
      </c>
      <c r="F103" s="42">
        <v>6</v>
      </c>
      <c r="G103" s="42">
        <v>5</v>
      </c>
      <c r="H103" s="42">
        <v>6</v>
      </c>
      <c r="I103" s="42">
        <v>62</v>
      </c>
      <c r="J103" s="43">
        <v>0.06</v>
      </c>
    </row>
    <row r="104" spans="1:10" x14ac:dyDescent="0.3">
      <c r="A104" s="41" t="s">
        <v>220</v>
      </c>
      <c r="B104" s="41" t="s">
        <v>99</v>
      </c>
      <c r="C104" s="42">
        <v>44</v>
      </c>
      <c r="D104" s="42">
        <v>6</v>
      </c>
      <c r="E104" s="42">
        <v>6</v>
      </c>
      <c r="F104" s="42">
        <v>8</v>
      </c>
      <c r="G104" s="42">
        <v>6</v>
      </c>
      <c r="H104" s="42">
        <v>8</v>
      </c>
      <c r="I104" s="42">
        <v>142</v>
      </c>
      <c r="J104" s="43">
        <v>0.06</v>
      </c>
    </row>
    <row r="105" spans="1:10" x14ac:dyDescent="0.3">
      <c r="A105" s="41" t="s">
        <v>221</v>
      </c>
      <c r="B105" s="41" t="s">
        <v>222</v>
      </c>
      <c r="C105" s="42">
        <v>57</v>
      </c>
      <c r="D105" s="42">
        <v>6</v>
      </c>
      <c r="E105" s="42">
        <v>4</v>
      </c>
      <c r="F105" s="42">
        <v>9</v>
      </c>
      <c r="G105" s="42">
        <v>4</v>
      </c>
      <c r="H105" s="42">
        <v>9</v>
      </c>
      <c r="I105" s="42">
        <v>144</v>
      </c>
      <c r="J105" s="43">
        <v>0.04</v>
      </c>
    </row>
    <row r="106" spans="1:10" x14ac:dyDescent="0.3">
      <c r="A106" s="41" t="s">
        <v>223</v>
      </c>
      <c r="B106" s="41" t="s">
        <v>136</v>
      </c>
      <c r="C106" s="42">
        <v>53</v>
      </c>
      <c r="D106" s="42">
        <v>6</v>
      </c>
      <c r="E106" s="42">
        <v>7</v>
      </c>
      <c r="F106" s="42">
        <v>9</v>
      </c>
      <c r="G106" s="42">
        <v>8</v>
      </c>
      <c r="H106" s="42">
        <v>8</v>
      </c>
      <c r="I106" s="42">
        <v>158</v>
      </c>
      <c r="J106" s="43">
        <v>0.1</v>
      </c>
    </row>
    <row r="107" spans="1:10" x14ac:dyDescent="0.3">
      <c r="A107" s="41" t="s">
        <v>224</v>
      </c>
      <c r="B107" s="41" t="s">
        <v>136</v>
      </c>
      <c r="C107" s="42">
        <v>34</v>
      </c>
      <c r="D107" s="42">
        <v>3</v>
      </c>
      <c r="E107" s="42">
        <v>4</v>
      </c>
      <c r="F107" s="42">
        <v>6</v>
      </c>
      <c r="G107" s="42">
        <v>5</v>
      </c>
      <c r="H107" s="42">
        <v>3</v>
      </c>
      <c r="I107" s="42">
        <v>55</v>
      </c>
      <c r="J107" s="43">
        <v>0.25</v>
      </c>
    </row>
    <row r="108" spans="1:10" x14ac:dyDescent="0.3">
      <c r="A108" s="41" t="s">
        <v>225</v>
      </c>
      <c r="B108" s="41" t="s">
        <v>226</v>
      </c>
      <c r="C108" s="42">
        <v>66</v>
      </c>
      <c r="D108" s="42">
        <v>11</v>
      </c>
      <c r="E108" s="42">
        <v>12</v>
      </c>
      <c r="F108" s="42">
        <v>7</v>
      </c>
      <c r="G108" s="42">
        <v>7</v>
      </c>
      <c r="H108" s="42">
        <v>6</v>
      </c>
      <c r="I108" s="42">
        <v>239</v>
      </c>
      <c r="J108" s="43">
        <v>0.06</v>
      </c>
    </row>
    <row r="109" spans="1:10" x14ac:dyDescent="0.3">
      <c r="A109" s="41" t="s">
        <v>227</v>
      </c>
      <c r="B109" s="41" t="s">
        <v>136</v>
      </c>
      <c r="C109" s="42">
        <v>42</v>
      </c>
      <c r="D109" s="42">
        <v>6</v>
      </c>
      <c r="E109" s="42">
        <v>6</v>
      </c>
      <c r="F109" s="42">
        <v>5</v>
      </c>
      <c r="G109" s="42">
        <v>4</v>
      </c>
      <c r="H109" s="42">
        <v>4</v>
      </c>
      <c r="I109" s="42">
        <v>63</v>
      </c>
      <c r="J109" s="43">
        <v>0.06</v>
      </c>
    </row>
    <row r="110" spans="1:10" x14ac:dyDescent="0.3">
      <c r="A110" s="41" t="s">
        <v>228</v>
      </c>
      <c r="B110" s="41" t="s">
        <v>136</v>
      </c>
      <c r="C110" s="42">
        <v>34</v>
      </c>
      <c r="D110" s="42">
        <v>5</v>
      </c>
      <c r="E110" s="42">
        <v>6</v>
      </c>
      <c r="F110" s="42">
        <v>5</v>
      </c>
      <c r="G110" s="42">
        <v>6</v>
      </c>
      <c r="H110" s="42">
        <v>4</v>
      </c>
      <c r="I110" s="42">
        <v>64</v>
      </c>
      <c r="J110" s="43">
        <v>0.06</v>
      </c>
    </row>
    <row r="111" spans="1:10" x14ac:dyDescent="0.3">
      <c r="A111" s="41" t="s">
        <v>229</v>
      </c>
      <c r="B111" s="41" t="s">
        <v>99</v>
      </c>
      <c r="C111" s="42">
        <v>33</v>
      </c>
      <c r="D111" s="42">
        <v>6</v>
      </c>
      <c r="E111" s="42">
        <v>4</v>
      </c>
      <c r="F111" s="42">
        <v>6</v>
      </c>
      <c r="G111" s="42">
        <v>4</v>
      </c>
      <c r="H111" s="42">
        <v>6</v>
      </c>
      <c r="I111" s="42">
        <v>62</v>
      </c>
      <c r="J111" s="43">
        <v>0.06</v>
      </c>
    </row>
    <row r="112" spans="1:10" x14ac:dyDescent="0.3">
      <c r="A112" s="41" t="s">
        <v>230</v>
      </c>
      <c r="B112" s="41" t="s">
        <v>66</v>
      </c>
      <c r="C112" s="42">
        <v>49</v>
      </c>
      <c r="D112" s="42">
        <v>5</v>
      </c>
      <c r="E112" s="42">
        <v>7</v>
      </c>
      <c r="F112" s="42">
        <v>9</v>
      </c>
      <c r="G112" s="42">
        <v>8</v>
      </c>
      <c r="H112" s="42">
        <v>6</v>
      </c>
      <c r="I112" s="42">
        <v>159</v>
      </c>
      <c r="J112" s="43">
        <v>0.06</v>
      </c>
    </row>
    <row r="113" spans="1:10" x14ac:dyDescent="0.3">
      <c r="A113" s="41" t="s">
        <v>231</v>
      </c>
      <c r="B113" s="41" t="s">
        <v>232</v>
      </c>
      <c r="C113" s="42">
        <v>57</v>
      </c>
      <c r="D113" s="42">
        <v>4</v>
      </c>
      <c r="E113" s="42">
        <v>4</v>
      </c>
      <c r="F113" s="42">
        <v>6</v>
      </c>
      <c r="G113" s="42">
        <v>6</v>
      </c>
      <c r="H113" s="42">
        <v>7</v>
      </c>
      <c r="I113" s="42">
        <v>66</v>
      </c>
      <c r="J113" s="43">
        <v>0.25</v>
      </c>
    </row>
    <row r="114" spans="1:10" x14ac:dyDescent="0.3">
      <c r="A114" s="41" t="s">
        <v>233</v>
      </c>
      <c r="B114" s="41" t="s">
        <v>66</v>
      </c>
      <c r="C114" s="42">
        <v>34</v>
      </c>
      <c r="D114" s="42">
        <v>3</v>
      </c>
      <c r="E114" s="42">
        <v>5</v>
      </c>
      <c r="F114" s="42">
        <v>6</v>
      </c>
      <c r="G114" s="42">
        <v>5</v>
      </c>
      <c r="H114" s="42">
        <v>4</v>
      </c>
      <c r="I114" s="42">
        <v>57</v>
      </c>
      <c r="J114" s="43">
        <v>0.16</v>
      </c>
    </row>
    <row r="115" spans="1:10" x14ac:dyDescent="0.3">
      <c r="A115" s="41" t="s">
        <v>234</v>
      </c>
      <c r="B115" s="41" t="s">
        <v>79</v>
      </c>
      <c r="C115" s="42">
        <v>57</v>
      </c>
      <c r="D115" s="42">
        <v>9</v>
      </c>
      <c r="E115" s="42">
        <v>6</v>
      </c>
      <c r="F115" s="42">
        <v>6</v>
      </c>
      <c r="G115" s="42">
        <v>6</v>
      </c>
      <c r="H115" s="42">
        <v>11</v>
      </c>
      <c r="I115" s="42">
        <v>165</v>
      </c>
      <c r="J115" s="43">
        <v>0.08</v>
      </c>
    </row>
    <row r="116" spans="1:10" x14ac:dyDescent="0.3">
      <c r="A116" s="41" t="s">
        <v>235</v>
      </c>
      <c r="B116" s="41" t="s">
        <v>82</v>
      </c>
      <c r="C116" s="42">
        <v>27</v>
      </c>
      <c r="D116" s="42">
        <v>6</v>
      </c>
      <c r="E116" s="42">
        <v>8</v>
      </c>
      <c r="F116" s="42">
        <v>7</v>
      </c>
      <c r="G116" s="42">
        <v>5</v>
      </c>
      <c r="H116" s="42">
        <v>3</v>
      </c>
      <c r="I116" s="42">
        <v>69</v>
      </c>
      <c r="J116" s="43">
        <v>0.34</v>
      </c>
    </row>
    <row r="117" spans="1:10" x14ac:dyDescent="0.3">
      <c r="A117" s="41" t="s">
        <v>236</v>
      </c>
      <c r="B117" s="41" t="s">
        <v>82</v>
      </c>
      <c r="C117" s="42">
        <v>38</v>
      </c>
      <c r="D117" s="42">
        <v>5</v>
      </c>
      <c r="E117" s="42">
        <v>6</v>
      </c>
      <c r="F117" s="42">
        <v>6</v>
      </c>
      <c r="G117" s="42">
        <v>6</v>
      </c>
      <c r="H117" s="42">
        <v>4</v>
      </c>
      <c r="I117" s="42">
        <v>66</v>
      </c>
      <c r="J117" s="43">
        <v>0.3</v>
      </c>
    </row>
    <row r="118" spans="1:10" x14ac:dyDescent="0.3">
      <c r="A118" s="41" t="s">
        <v>237</v>
      </c>
      <c r="B118" s="41" t="s">
        <v>82</v>
      </c>
      <c r="C118" s="42">
        <v>54</v>
      </c>
      <c r="D118" s="42">
        <v>7</v>
      </c>
      <c r="E118" s="42">
        <v>9</v>
      </c>
      <c r="F118" s="42">
        <v>12</v>
      </c>
      <c r="G118" s="42">
        <v>9</v>
      </c>
      <c r="H118" s="42">
        <v>6</v>
      </c>
      <c r="I118" s="42">
        <v>100</v>
      </c>
      <c r="J118" s="43">
        <v>0.08</v>
      </c>
    </row>
    <row r="119" spans="1:10" x14ac:dyDescent="0.3">
      <c r="A119" s="41" t="s">
        <v>238</v>
      </c>
      <c r="B119" s="41" t="s">
        <v>125</v>
      </c>
      <c r="C119" s="42">
        <v>45</v>
      </c>
      <c r="D119" s="42">
        <v>7</v>
      </c>
      <c r="E119" s="42">
        <v>10</v>
      </c>
      <c r="F119" s="42">
        <v>7</v>
      </c>
      <c r="G119" s="42">
        <v>12</v>
      </c>
      <c r="H119" s="42">
        <v>7</v>
      </c>
      <c r="I119" s="42">
        <v>175</v>
      </c>
      <c r="J119" s="43">
        <v>0.12</v>
      </c>
    </row>
    <row r="120" spans="1:10" x14ac:dyDescent="0.3">
      <c r="A120" s="41" t="s">
        <v>239</v>
      </c>
      <c r="B120" s="41" t="s">
        <v>108</v>
      </c>
      <c r="C120" s="42">
        <v>72</v>
      </c>
      <c r="D120" s="42">
        <v>7</v>
      </c>
      <c r="E120" s="42">
        <v>7</v>
      </c>
      <c r="F120" s="42">
        <v>8</v>
      </c>
      <c r="G120" s="42">
        <v>9</v>
      </c>
      <c r="H120" s="42">
        <v>6</v>
      </c>
      <c r="I120" s="42">
        <v>217</v>
      </c>
      <c r="J120" s="43">
        <v>0.04</v>
      </c>
    </row>
    <row r="121" spans="1:10" x14ac:dyDescent="0.3">
      <c r="A121" s="41" t="s">
        <v>240</v>
      </c>
      <c r="B121" s="41" t="s">
        <v>108</v>
      </c>
      <c r="C121" s="42">
        <v>53</v>
      </c>
      <c r="D121" s="42">
        <v>4</v>
      </c>
      <c r="E121" s="42">
        <v>5</v>
      </c>
      <c r="F121" s="42">
        <v>6</v>
      </c>
      <c r="G121" s="42">
        <v>6</v>
      </c>
      <c r="H121" s="42">
        <v>3</v>
      </c>
      <c r="I121" s="42">
        <v>113</v>
      </c>
      <c r="J121" s="43">
        <v>0.2</v>
      </c>
    </row>
    <row r="122" spans="1:10" x14ac:dyDescent="0.3">
      <c r="A122" s="41" t="s">
        <v>241</v>
      </c>
      <c r="B122" s="41" t="s">
        <v>108</v>
      </c>
      <c r="C122" s="42">
        <v>38</v>
      </c>
      <c r="D122" s="42">
        <v>2</v>
      </c>
      <c r="E122" s="42">
        <v>3</v>
      </c>
      <c r="F122" s="42">
        <v>4</v>
      </c>
      <c r="G122" s="42">
        <v>5</v>
      </c>
      <c r="H122" s="42">
        <v>1</v>
      </c>
      <c r="I122" s="42">
        <v>44</v>
      </c>
      <c r="J122" s="43">
        <v>0.2</v>
      </c>
    </row>
    <row r="123" spans="1:10" x14ac:dyDescent="0.3">
      <c r="A123" s="41" t="s">
        <v>242</v>
      </c>
      <c r="B123" s="41" t="s">
        <v>243</v>
      </c>
      <c r="C123" s="42">
        <v>38</v>
      </c>
      <c r="D123" s="42">
        <v>9</v>
      </c>
      <c r="E123" s="42">
        <v>18</v>
      </c>
      <c r="F123" s="42">
        <v>8</v>
      </c>
      <c r="G123" s="42">
        <v>4</v>
      </c>
      <c r="H123" s="42">
        <v>7</v>
      </c>
      <c r="I123" s="42">
        <v>184</v>
      </c>
      <c r="J123" s="43">
        <v>0.08</v>
      </c>
    </row>
    <row r="124" spans="1:10" x14ac:dyDescent="0.3">
      <c r="A124" s="41" t="s">
        <v>244</v>
      </c>
      <c r="B124" s="41" t="s">
        <v>245</v>
      </c>
      <c r="C124" s="42">
        <v>69</v>
      </c>
      <c r="D124" s="42">
        <v>9</v>
      </c>
      <c r="E124" s="42">
        <v>13</v>
      </c>
      <c r="F124" s="42">
        <v>9</v>
      </c>
      <c r="G124" s="42">
        <v>7</v>
      </c>
      <c r="H124" s="42">
        <v>11</v>
      </c>
      <c r="I124" s="42">
        <v>261</v>
      </c>
      <c r="J124" s="43">
        <v>0.01</v>
      </c>
    </row>
    <row r="125" spans="1:10" x14ac:dyDescent="0.3">
      <c r="A125" s="41" t="s">
        <v>246</v>
      </c>
      <c r="B125" s="41" t="s">
        <v>127</v>
      </c>
      <c r="C125" s="42">
        <v>44</v>
      </c>
      <c r="D125" s="42">
        <v>5</v>
      </c>
      <c r="E125" s="42">
        <v>14</v>
      </c>
      <c r="F125" s="42">
        <v>9</v>
      </c>
      <c r="G125" s="42">
        <v>10</v>
      </c>
      <c r="H125" s="42">
        <v>3</v>
      </c>
      <c r="I125" s="42">
        <v>169</v>
      </c>
      <c r="J125" s="43">
        <v>0.12</v>
      </c>
    </row>
    <row r="126" spans="1:10" x14ac:dyDescent="0.3">
      <c r="A126" s="41" t="s">
        <v>247</v>
      </c>
      <c r="B126" s="41" t="s">
        <v>139</v>
      </c>
      <c r="C126" s="42">
        <v>23</v>
      </c>
      <c r="D126" s="42">
        <v>3</v>
      </c>
      <c r="E126" s="42">
        <v>4</v>
      </c>
      <c r="F126" s="42">
        <v>3</v>
      </c>
      <c r="G126" s="42">
        <v>4</v>
      </c>
      <c r="H126" s="42">
        <v>7</v>
      </c>
      <c r="I126" s="42">
        <v>49</v>
      </c>
      <c r="J126" s="43">
        <v>0.16</v>
      </c>
    </row>
    <row r="127" spans="1:10" x14ac:dyDescent="0.3">
      <c r="A127" s="41" t="s">
        <v>248</v>
      </c>
      <c r="B127" s="41" t="s">
        <v>160</v>
      </c>
      <c r="C127" s="42">
        <v>45</v>
      </c>
      <c r="D127" s="42">
        <v>8</v>
      </c>
      <c r="E127" s="42">
        <v>6</v>
      </c>
      <c r="F127" s="42">
        <v>8</v>
      </c>
      <c r="G127" s="42">
        <v>6</v>
      </c>
      <c r="H127" s="42">
        <v>5</v>
      </c>
      <c r="I127" s="42">
        <v>142</v>
      </c>
      <c r="J127" s="43">
        <v>0.06</v>
      </c>
    </row>
    <row r="128" spans="1:10" x14ac:dyDescent="0.3">
      <c r="A128" s="41" t="s">
        <v>249</v>
      </c>
      <c r="B128" s="41" t="s">
        <v>108</v>
      </c>
      <c r="C128" s="42">
        <v>39</v>
      </c>
      <c r="D128" s="42">
        <v>5</v>
      </c>
      <c r="E128" s="42">
        <v>9</v>
      </c>
      <c r="F128" s="42">
        <v>8</v>
      </c>
      <c r="G128" s="42">
        <v>11</v>
      </c>
      <c r="H128" s="42">
        <v>10</v>
      </c>
      <c r="I128" s="42">
        <v>170</v>
      </c>
      <c r="J128" s="43">
        <v>0.08</v>
      </c>
    </row>
    <row r="129" spans="1:10" x14ac:dyDescent="0.3">
      <c r="A129" s="41" t="s">
        <v>250</v>
      </c>
      <c r="B129" s="41" t="s">
        <v>251</v>
      </c>
      <c r="C129" s="42">
        <v>79</v>
      </c>
      <c r="D129" s="42">
        <v>14</v>
      </c>
      <c r="E129" s="42">
        <v>9</v>
      </c>
      <c r="F129" s="42">
        <v>5</v>
      </c>
      <c r="G129" s="42">
        <v>6</v>
      </c>
      <c r="H129" s="42">
        <v>4</v>
      </c>
      <c r="I129" s="42">
        <v>227</v>
      </c>
      <c r="J129" s="43">
        <v>0.06</v>
      </c>
    </row>
    <row r="130" spans="1:10" x14ac:dyDescent="0.3">
      <c r="A130" s="41" t="s">
        <v>252</v>
      </c>
      <c r="B130" s="41" t="s">
        <v>82</v>
      </c>
      <c r="C130" s="42">
        <v>33</v>
      </c>
      <c r="D130" s="42">
        <v>8</v>
      </c>
      <c r="E130" s="42">
        <v>6</v>
      </c>
      <c r="F130" s="42">
        <v>5</v>
      </c>
      <c r="G130" s="42">
        <v>3</v>
      </c>
      <c r="H130" s="42">
        <v>3</v>
      </c>
      <c r="I130" s="42">
        <v>62</v>
      </c>
      <c r="J130" s="43">
        <v>0.27</v>
      </c>
    </row>
    <row r="131" spans="1:10" x14ac:dyDescent="0.3">
      <c r="A131" s="41" t="s">
        <v>253</v>
      </c>
      <c r="B131" s="41" t="s">
        <v>254</v>
      </c>
      <c r="C131" s="42">
        <v>42</v>
      </c>
      <c r="D131" s="42">
        <v>5</v>
      </c>
      <c r="E131" s="42">
        <v>8</v>
      </c>
      <c r="F131" s="42">
        <v>6</v>
      </c>
      <c r="G131" s="42">
        <v>8</v>
      </c>
      <c r="H131" s="42">
        <v>3</v>
      </c>
      <c r="I131" s="42">
        <v>144</v>
      </c>
      <c r="J131" s="43">
        <v>0.08</v>
      </c>
    </row>
    <row r="132" spans="1:10" x14ac:dyDescent="0.3">
      <c r="A132" s="41" t="s">
        <v>255</v>
      </c>
      <c r="B132" s="41" t="s">
        <v>66</v>
      </c>
      <c r="C132" s="42">
        <v>33</v>
      </c>
      <c r="D132" s="42">
        <v>3</v>
      </c>
      <c r="E132" s="42">
        <v>13</v>
      </c>
      <c r="F132" s="42">
        <v>3</v>
      </c>
      <c r="G132" s="42">
        <v>13</v>
      </c>
      <c r="H132" s="42">
        <v>4</v>
      </c>
      <c r="I132" s="42">
        <v>140</v>
      </c>
      <c r="J132" s="43">
        <v>0.06</v>
      </c>
    </row>
    <row r="133" spans="1:10" x14ac:dyDescent="0.3">
      <c r="A133" s="41" t="s">
        <v>256</v>
      </c>
      <c r="B133" s="41" t="s">
        <v>66</v>
      </c>
      <c r="C133" s="42">
        <v>33</v>
      </c>
      <c r="D133" s="42">
        <v>3</v>
      </c>
      <c r="E133" s="42">
        <v>3</v>
      </c>
      <c r="F133" s="42">
        <v>3</v>
      </c>
      <c r="G133" s="42">
        <v>3</v>
      </c>
      <c r="H133" s="42">
        <v>4</v>
      </c>
      <c r="I133" s="42">
        <v>40</v>
      </c>
      <c r="J133" s="43">
        <v>0.06</v>
      </c>
    </row>
    <row r="134" spans="1:10" x14ac:dyDescent="0.3">
      <c r="A134" s="41" t="s">
        <v>257</v>
      </c>
      <c r="B134" s="41" t="s">
        <v>258</v>
      </c>
      <c r="C134" s="42">
        <v>30</v>
      </c>
      <c r="D134" s="42">
        <v>3</v>
      </c>
      <c r="E134" s="42">
        <v>6</v>
      </c>
      <c r="F134" s="42">
        <v>4</v>
      </c>
      <c r="G134" s="42">
        <v>5</v>
      </c>
      <c r="H134" s="42">
        <v>7</v>
      </c>
      <c r="I134" s="42">
        <v>56</v>
      </c>
      <c r="J134" s="43">
        <v>0.25</v>
      </c>
    </row>
    <row r="135" spans="1:10" ht="27.6" x14ac:dyDescent="0.3">
      <c r="A135" s="41" t="s">
        <v>259</v>
      </c>
      <c r="B135" s="41" t="s">
        <v>260</v>
      </c>
      <c r="C135" s="42">
        <v>73</v>
      </c>
      <c r="D135" s="42">
        <v>13</v>
      </c>
      <c r="E135" s="42">
        <v>8</v>
      </c>
      <c r="F135" s="42">
        <v>6</v>
      </c>
      <c r="G135" s="42">
        <v>7</v>
      </c>
      <c r="H135" s="42">
        <v>4</v>
      </c>
      <c r="I135" s="42">
        <v>167</v>
      </c>
      <c r="J135" s="43">
        <v>0.08</v>
      </c>
    </row>
    <row r="136" spans="1:10" x14ac:dyDescent="0.3">
      <c r="A136" s="41" t="s">
        <v>261</v>
      </c>
      <c r="B136" s="41" t="s">
        <v>251</v>
      </c>
      <c r="C136" s="42">
        <v>36</v>
      </c>
      <c r="D136" s="42">
        <v>8</v>
      </c>
      <c r="E136" s="42">
        <v>6</v>
      </c>
      <c r="F136" s="42">
        <v>4</v>
      </c>
      <c r="G136" s="42">
        <v>5</v>
      </c>
      <c r="H136" s="42">
        <v>6</v>
      </c>
      <c r="I136" s="42">
        <v>68</v>
      </c>
      <c r="J136" s="43">
        <v>0.3</v>
      </c>
    </row>
    <row r="137" spans="1:10" x14ac:dyDescent="0.3">
      <c r="A137" s="41" t="s">
        <v>262</v>
      </c>
      <c r="B137" s="41" t="s">
        <v>263</v>
      </c>
      <c r="C137" s="42">
        <v>65</v>
      </c>
      <c r="D137" s="42">
        <v>8</v>
      </c>
      <c r="E137" s="42">
        <v>10</v>
      </c>
      <c r="F137" s="42">
        <v>8</v>
      </c>
      <c r="G137" s="42">
        <v>11</v>
      </c>
      <c r="H137" s="42">
        <v>4</v>
      </c>
      <c r="I137" s="42">
        <v>173</v>
      </c>
      <c r="J137" s="43">
        <v>0.06</v>
      </c>
    </row>
    <row r="138" spans="1:10" x14ac:dyDescent="0.3">
      <c r="A138" s="41" t="s">
        <v>264</v>
      </c>
      <c r="B138" s="41" t="s">
        <v>164</v>
      </c>
      <c r="C138" s="42">
        <v>51</v>
      </c>
      <c r="D138" s="42">
        <v>12</v>
      </c>
      <c r="E138" s="42">
        <v>4</v>
      </c>
      <c r="F138" s="42">
        <v>3</v>
      </c>
      <c r="G138" s="42">
        <v>3</v>
      </c>
      <c r="H138" s="42">
        <v>6</v>
      </c>
      <c r="I138" s="42">
        <v>70</v>
      </c>
      <c r="J138" s="43">
        <v>0.06</v>
      </c>
    </row>
    <row r="139" spans="1:10" x14ac:dyDescent="0.3">
      <c r="A139" s="41" t="s">
        <v>265</v>
      </c>
      <c r="B139" s="41" t="s">
        <v>201</v>
      </c>
      <c r="C139" s="42">
        <v>48</v>
      </c>
      <c r="D139" s="42">
        <v>12</v>
      </c>
      <c r="E139" s="42">
        <v>8</v>
      </c>
      <c r="F139" s="42">
        <v>9</v>
      </c>
      <c r="G139" s="42">
        <v>5</v>
      </c>
      <c r="H139" s="42">
        <v>5</v>
      </c>
      <c r="I139" s="42">
        <v>164</v>
      </c>
      <c r="J139" s="43">
        <v>0.21</v>
      </c>
    </row>
    <row r="140" spans="1:10" x14ac:dyDescent="0.3">
      <c r="A140" s="41" t="s">
        <v>266</v>
      </c>
      <c r="B140" s="41" t="s">
        <v>66</v>
      </c>
      <c r="C140" s="42">
        <v>90</v>
      </c>
      <c r="D140" s="42">
        <v>7</v>
      </c>
      <c r="E140" s="42">
        <v>12</v>
      </c>
      <c r="F140" s="42">
        <v>7</v>
      </c>
      <c r="G140" s="42">
        <v>13</v>
      </c>
      <c r="H140" s="42">
        <v>8</v>
      </c>
      <c r="I140" s="42">
        <v>270</v>
      </c>
      <c r="J140" s="43">
        <v>0.01</v>
      </c>
    </row>
    <row r="141" spans="1:10" x14ac:dyDescent="0.3">
      <c r="A141" s="41" t="s">
        <v>267</v>
      </c>
      <c r="B141" s="41" t="s">
        <v>268</v>
      </c>
      <c r="C141" s="42">
        <v>36</v>
      </c>
      <c r="D141" s="42">
        <v>6</v>
      </c>
      <c r="E141" s="42">
        <v>4</v>
      </c>
      <c r="F141" s="42">
        <v>6</v>
      </c>
      <c r="G141" s="42">
        <v>4</v>
      </c>
      <c r="H141" s="42">
        <v>5</v>
      </c>
      <c r="I141" s="42">
        <v>60</v>
      </c>
      <c r="J141" s="43">
        <v>0.19</v>
      </c>
    </row>
    <row r="142" spans="1:10" x14ac:dyDescent="0.3">
      <c r="A142" s="41" t="s">
        <v>269</v>
      </c>
      <c r="B142" s="41" t="s">
        <v>270</v>
      </c>
      <c r="C142" s="42">
        <v>64</v>
      </c>
      <c r="D142" s="42">
        <v>9</v>
      </c>
      <c r="E142" s="42">
        <v>8</v>
      </c>
      <c r="F142" s="42">
        <v>7</v>
      </c>
      <c r="G142" s="42">
        <v>8</v>
      </c>
      <c r="H142" s="42">
        <v>13</v>
      </c>
      <c r="I142" s="42">
        <v>241</v>
      </c>
      <c r="J142" s="43">
        <v>0.12</v>
      </c>
    </row>
    <row r="143" spans="1:10" x14ac:dyDescent="0.3">
      <c r="A143" s="41" t="s">
        <v>271</v>
      </c>
      <c r="B143" s="41" t="s">
        <v>82</v>
      </c>
      <c r="C143" s="42">
        <v>49</v>
      </c>
      <c r="D143" s="42">
        <v>8</v>
      </c>
      <c r="E143" s="42">
        <v>8</v>
      </c>
      <c r="F143" s="42">
        <v>6</v>
      </c>
      <c r="G143" s="42">
        <v>6</v>
      </c>
      <c r="H143" s="42">
        <v>6</v>
      </c>
      <c r="I143" s="42">
        <v>142</v>
      </c>
      <c r="J143" s="43">
        <v>0.06</v>
      </c>
    </row>
    <row r="144" spans="1:10" x14ac:dyDescent="0.3">
      <c r="A144" s="41" t="s">
        <v>272</v>
      </c>
      <c r="B144" s="41" t="s">
        <v>273</v>
      </c>
      <c r="C144" s="42">
        <v>53</v>
      </c>
      <c r="D144" s="42">
        <v>9</v>
      </c>
      <c r="E144" s="42">
        <v>12</v>
      </c>
      <c r="F144" s="42">
        <v>6</v>
      </c>
      <c r="G144" s="42">
        <v>7</v>
      </c>
      <c r="H144" s="42">
        <v>4</v>
      </c>
      <c r="I144" s="42">
        <v>170</v>
      </c>
      <c r="J144" s="43">
        <v>0.1</v>
      </c>
    </row>
    <row r="145" spans="1:10" x14ac:dyDescent="0.3">
      <c r="A145" s="41" t="s">
        <v>274</v>
      </c>
      <c r="B145" s="41" t="s">
        <v>115</v>
      </c>
      <c r="C145" s="42">
        <v>53</v>
      </c>
      <c r="D145" s="42">
        <v>5</v>
      </c>
      <c r="E145" s="42">
        <v>3</v>
      </c>
      <c r="F145" s="42">
        <v>9</v>
      </c>
      <c r="G145" s="42">
        <v>13</v>
      </c>
      <c r="H145" s="42">
        <v>10</v>
      </c>
      <c r="I145" s="42">
        <v>180</v>
      </c>
      <c r="J145" s="43">
        <v>0.04</v>
      </c>
    </row>
    <row r="146" spans="1:10" x14ac:dyDescent="0.3">
      <c r="A146" s="41" t="s">
        <v>275</v>
      </c>
      <c r="B146" s="41" t="s">
        <v>115</v>
      </c>
      <c r="C146" s="42">
        <v>42</v>
      </c>
      <c r="D146" s="42">
        <v>7</v>
      </c>
      <c r="E146" s="42">
        <v>4</v>
      </c>
      <c r="F146" s="42">
        <v>6</v>
      </c>
      <c r="G146" s="42">
        <v>4</v>
      </c>
      <c r="H146" s="42">
        <v>4</v>
      </c>
      <c r="I146" s="42">
        <v>61</v>
      </c>
      <c r="J146" s="43">
        <v>0.16</v>
      </c>
    </row>
    <row r="147" spans="1:10" x14ac:dyDescent="0.3">
      <c r="A147" s="41" t="s">
        <v>276</v>
      </c>
      <c r="B147" s="41" t="s">
        <v>277</v>
      </c>
      <c r="C147" s="42">
        <v>38</v>
      </c>
      <c r="D147" s="42">
        <v>5</v>
      </c>
      <c r="E147" s="42">
        <v>9</v>
      </c>
      <c r="F147" s="42">
        <v>4</v>
      </c>
      <c r="G147" s="42">
        <v>5</v>
      </c>
      <c r="H147" s="42">
        <v>3</v>
      </c>
      <c r="I147" s="42">
        <v>64</v>
      </c>
      <c r="J147" s="43">
        <v>0.25</v>
      </c>
    </row>
    <row r="148" spans="1:10" x14ac:dyDescent="0.3">
      <c r="A148" s="41" t="s">
        <v>278</v>
      </c>
      <c r="B148" s="41" t="s">
        <v>279</v>
      </c>
      <c r="C148" s="42">
        <v>30</v>
      </c>
      <c r="D148" s="42">
        <v>4</v>
      </c>
      <c r="E148" s="42">
        <v>4</v>
      </c>
      <c r="F148" s="42">
        <v>5</v>
      </c>
      <c r="G148" s="42">
        <v>4</v>
      </c>
      <c r="H148" s="42">
        <v>8</v>
      </c>
      <c r="I148" s="42">
        <v>61</v>
      </c>
      <c r="J148" s="43">
        <v>0.25</v>
      </c>
    </row>
    <row r="149" spans="1:10" x14ac:dyDescent="0.3">
      <c r="A149" s="41" t="s">
        <v>280</v>
      </c>
      <c r="B149" s="41" t="s">
        <v>99</v>
      </c>
      <c r="C149" s="42">
        <v>30</v>
      </c>
      <c r="D149" s="42">
        <v>5</v>
      </c>
      <c r="E149" s="42">
        <v>4</v>
      </c>
      <c r="F149" s="42">
        <v>6</v>
      </c>
      <c r="G149" s="42">
        <v>5</v>
      </c>
      <c r="H149" s="42">
        <v>6</v>
      </c>
      <c r="I149" s="42">
        <v>62</v>
      </c>
      <c r="J149" s="43">
        <v>0.06</v>
      </c>
    </row>
    <row r="150" spans="1:10" x14ac:dyDescent="0.3">
      <c r="A150" s="41" t="s">
        <v>281</v>
      </c>
      <c r="B150" s="41" t="s">
        <v>68</v>
      </c>
      <c r="C150" s="42">
        <v>53</v>
      </c>
      <c r="D150" s="42">
        <v>9</v>
      </c>
      <c r="E150" s="42">
        <v>9</v>
      </c>
      <c r="F150" s="42">
        <v>13</v>
      </c>
      <c r="G150" s="42">
        <v>9</v>
      </c>
      <c r="H150" s="42">
        <v>12</v>
      </c>
      <c r="I150" s="42">
        <v>270</v>
      </c>
      <c r="J150" s="43">
        <v>0.01</v>
      </c>
    </row>
    <row r="151" spans="1:10" ht="27.6" x14ac:dyDescent="0.3">
      <c r="A151" s="41" t="s">
        <v>282</v>
      </c>
      <c r="B151" s="41" t="s">
        <v>99</v>
      </c>
      <c r="C151" s="42">
        <v>79</v>
      </c>
      <c r="D151" s="42">
        <v>14</v>
      </c>
      <c r="E151" s="42">
        <v>5</v>
      </c>
      <c r="F151" s="42">
        <v>3</v>
      </c>
      <c r="G151" s="42">
        <v>5</v>
      </c>
      <c r="H151" s="42">
        <v>9</v>
      </c>
      <c r="I151" s="42">
        <v>168</v>
      </c>
      <c r="J151" s="43">
        <v>0.08</v>
      </c>
    </row>
    <row r="152" spans="1:10" ht="27.6" x14ac:dyDescent="0.3">
      <c r="A152" s="41" t="s">
        <v>283</v>
      </c>
      <c r="B152" s="41" t="s">
        <v>284</v>
      </c>
      <c r="C152" s="42">
        <v>79</v>
      </c>
      <c r="D152" s="42">
        <v>3</v>
      </c>
      <c r="E152" s="42">
        <v>10</v>
      </c>
      <c r="F152" s="42">
        <v>14</v>
      </c>
      <c r="G152" s="42">
        <v>10</v>
      </c>
      <c r="H152" s="42">
        <v>5</v>
      </c>
      <c r="I152" s="42">
        <v>168</v>
      </c>
      <c r="J152" s="43">
        <v>0.08</v>
      </c>
    </row>
    <row r="153" spans="1:10" x14ac:dyDescent="0.3">
      <c r="A153" s="41" t="s">
        <v>285</v>
      </c>
      <c r="B153" s="41" t="s">
        <v>286</v>
      </c>
      <c r="C153" s="42">
        <v>59</v>
      </c>
      <c r="D153" s="42">
        <v>7</v>
      </c>
      <c r="E153" s="42">
        <v>7</v>
      </c>
      <c r="F153" s="42">
        <v>7</v>
      </c>
      <c r="G153" s="42">
        <v>7</v>
      </c>
      <c r="H153" s="42">
        <v>5</v>
      </c>
      <c r="I153" s="42">
        <v>147</v>
      </c>
      <c r="J153" s="43">
        <v>0.06</v>
      </c>
    </row>
    <row r="154" spans="1:10" x14ac:dyDescent="0.3">
      <c r="A154" s="41" t="s">
        <v>287</v>
      </c>
      <c r="B154" s="41" t="s">
        <v>99</v>
      </c>
      <c r="C154" s="42">
        <v>53</v>
      </c>
      <c r="D154" s="42">
        <v>9</v>
      </c>
      <c r="E154" s="42">
        <v>4</v>
      </c>
      <c r="F154" s="42">
        <v>1</v>
      </c>
      <c r="G154" s="42">
        <v>4</v>
      </c>
      <c r="H154" s="42">
        <v>5</v>
      </c>
      <c r="I154" s="42">
        <v>63</v>
      </c>
      <c r="J154" s="43">
        <v>0.16</v>
      </c>
    </row>
    <row r="155" spans="1:10" x14ac:dyDescent="0.3">
      <c r="A155" s="41" t="s">
        <v>288</v>
      </c>
      <c r="B155" s="41" t="s">
        <v>289</v>
      </c>
      <c r="C155" s="42">
        <v>59</v>
      </c>
      <c r="D155" s="42">
        <v>11</v>
      </c>
      <c r="E155" s="42">
        <v>7</v>
      </c>
      <c r="F155" s="42">
        <v>10</v>
      </c>
      <c r="G155" s="42">
        <v>10</v>
      </c>
      <c r="H155" s="42">
        <v>7</v>
      </c>
      <c r="I155" s="42">
        <v>239</v>
      </c>
      <c r="J155" s="43">
        <v>0.06</v>
      </c>
    </row>
    <row r="156" spans="1:10" x14ac:dyDescent="0.3">
      <c r="A156" s="41" t="s">
        <v>290</v>
      </c>
      <c r="B156" s="41" t="s">
        <v>291</v>
      </c>
      <c r="C156" s="42">
        <v>51</v>
      </c>
      <c r="D156" s="42">
        <v>6</v>
      </c>
      <c r="E156" s="42">
        <v>6</v>
      </c>
      <c r="F156" s="42">
        <v>8</v>
      </c>
      <c r="G156" s="42">
        <v>7</v>
      </c>
      <c r="H156" s="42">
        <v>10</v>
      </c>
      <c r="I156" s="42">
        <v>151</v>
      </c>
      <c r="J156" s="43">
        <v>0.24</v>
      </c>
    </row>
    <row r="157" spans="1:10" x14ac:dyDescent="0.3">
      <c r="A157" s="41" t="s">
        <v>292</v>
      </c>
      <c r="B157" s="41" t="s">
        <v>293</v>
      </c>
      <c r="C157" s="42">
        <v>45</v>
      </c>
      <c r="D157" s="42">
        <v>6</v>
      </c>
      <c r="E157" s="42">
        <v>5</v>
      </c>
      <c r="F157" s="42">
        <v>4</v>
      </c>
      <c r="G157" s="42">
        <v>5</v>
      </c>
      <c r="H157" s="42">
        <v>7</v>
      </c>
      <c r="I157" s="42">
        <v>67</v>
      </c>
      <c r="J157" s="43">
        <v>0.25</v>
      </c>
    </row>
    <row r="158" spans="1:10" x14ac:dyDescent="0.3">
      <c r="A158" s="41" t="s">
        <v>294</v>
      </c>
      <c r="B158" s="41" t="s">
        <v>295</v>
      </c>
      <c r="C158" s="42">
        <v>39</v>
      </c>
      <c r="D158" s="42">
        <v>6</v>
      </c>
      <c r="E158" s="42">
        <v>5</v>
      </c>
      <c r="F158" s="42">
        <v>4</v>
      </c>
      <c r="G158" s="42">
        <v>5</v>
      </c>
      <c r="H158" s="42">
        <v>4</v>
      </c>
      <c r="I158" s="42">
        <v>60</v>
      </c>
      <c r="J158" s="43">
        <v>0.06</v>
      </c>
    </row>
    <row r="159" spans="1:10" x14ac:dyDescent="0.3">
      <c r="A159" s="41" t="s">
        <v>296</v>
      </c>
      <c r="B159" s="41" t="s">
        <v>79</v>
      </c>
      <c r="C159" s="42">
        <v>53</v>
      </c>
      <c r="D159" s="42">
        <v>6</v>
      </c>
      <c r="E159" s="42">
        <v>6</v>
      </c>
      <c r="F159" s="42">
        <v>5</v>
      </c>
      <c r="G159" s="42">
        <v>5</v>
      </c>
      <c r="H159" s="42">
        <v>7</v>
      </c>
      <c r="I159" s="42">
        <v>140</v>
      </c>
      <c r="J159" s="43">
        <v>0.08</v>
      </c>
    </row>
    <row r="160" spans="1:10" x14ac:dyDescent="0.3">
      <c r="A160" s="41" t="s">
        <v>297</v>
      </c>
      <c r="B160" s="41" t="s">
        <v>111</v>
      </c>
      <c r="C160" s="42">
        <v>34</v>
      </c>
      <c r="D160" s="42">
        <v>5</v>
      </c>
      <c r="E160" s="42">
        <v>4</v>
      </c>
      <c r="F160" s="42">
        <v>6</v>
      </c>
      <c r="G160" s="42">
        <v>4</v>
      </c>
      <c r="H160" s="42">
        <v>7</v>
      </c>
      <c r="I160" s="42">
        <v>116</v>
      </c>
      <c r="J160" s="43">
        <v>0.06</v>
      </c>
    </row>
    <row r="161" spans="1:10" x14ac:dyDescent="0.3">
      <c r="A161" s="41" t="s">
        <v>298</v>
      </c>
      <c r="B161" s="41" t="s">
        <v>299</v>
      </c>
      <c r="C161" s="42">
        <v>57</v>
      </c>
      <c r="D161" s="42">
        <v>7</v>
      </c>
      <c r="E161" s="42">
        <v>7</v>
      </c>
      <c r="F161" s="42">
        <v>11</v>
      </c>
      <c r="G161" s="42">
        <v>10</v>
      </c>
      <c r="H161" s="42">
        <v>10</v>
      </c>
      <c r="I161" s="42">
        <v>240</v>
      </c>
      <c r="J161" s="43">
        <v>0.06</v>
      </c>
    </row>
    <row r="162" spans="1:10" ht="27.6" x14ac:dyDescent="0.3">
      <c r="A162" s="41" t="s">
        <v>300</v>
      </c>
      <c r="B162" s="41" t="s">
        <v>66</v>
      </c>
      <c r="C162" s="42">
        <v>38</v>
      </c>
      <c r="D162" s="42">
        <v>18</v>
      </c>
      <c r="E162" s="42">
        <v>2</v>
      </c>
      <c r="F162" s="42">
        <v>18</v>
      </c>
      <c r="G162" s="42">
        <v>2</v>
      </c>
      <c r="H162" s="42">
        <v>15</v>
      </c>
      <c r="I162" s="42">
        <v>270</v>
      </c>
      <c r="J162" s="43">
        <v>0.01</v>
      </c>
    </row>
    <row r="163" spans="1:10" ht="27.6" x14ac:dyDescent="0.3">
      <c r="A163" s="41" t="s">
        <v>301</v>
      </c>
      <c r="B163" s="41" t="s">
        <v>66</v>
      </c>
      <c r="C163" s="42">
        <v>38</v>
      </c>
      <c r="D163" s="42">
        <v>7</v>
      </c>
      <c r="E163" s="42">
        <v>16</v>
      </c>
      <c r="F163" s="42">
        <v>7</v>
      </c>
      <c r="G163" s="42">
        <v>16</v>
      </c>
      <c r="H163" s="42">
        <v>9</v>
      </c>
      <c r="I163" s="42">
        <v>270</v>
      </c>
      <c r="J163" s="43">
        <v>0.01</v>
      </c>
    </row>
    <row r="164" spans="1:10" ht="27.6" x14ac:dyDescent="0.3">
      <c r="A164" s="41" t="s">
        <v>302</v>
      </c>
      <c r="B164" s="41" t="s">
        <v>66</v>
      </c>
      <c r="C164" s="42">
        <v>38</v>
      </c>
      <c r="D164" s="42">
        <v>15</v>
      </c>
      <c r="E164" s="42">
        <v>5</v>
      </c>
      <c r="F164" s="42">
        <v>15</v>
      </c>
      <c r="G164" s="42">
        <v>5</v>
      </c>
      <c r="H164" s="42">
        <v>15</v>
      </c>
      <c r="I164" s="42">
        <v>270</v>
      </c>
      <c r="J164" s="43">
        <v>0.01</v>
      </c>
    </row>
    <row r="165" spans="1:10" ht="27.6" x14ac:dyDescent="0.3">
      <c r="A165" s="41" t="s">
        <v>303</v>
      </c>
      <c r="B165" s="41" t="s">
        <v>66</v>
      </c>
      <c r="C165" s="42">
        <v>38</v>
      </c>
      <c r="D165" s="42">
        <v>9</v>
      </c>
      <c r="E165" s="42">
        <v>9</v>
      </c>
      <c r="F165" s="42">
        <v>9</v>
      </c>
      <c r="G165" s="42">
        <v>9</v>
      </c>
      <c r="H165" s="42">
        <v>18</v>
      </c>
      <c r="I165" s="42">
        <v>270</v>
      </c>
      <c r="J165" s="43">
        <v>0.01</v>
      </c>
    </row>
    <row r="166" spans="1:10" x14ac:dyDescent="0.3">
      <c r="A166" s="41" t="s">
        <v>304</v>
      </c>
      <c r="B166" s="41" t="s">
        <v>243</v>
      </c>
      <c r="C166" s="42">
        <v>68</v>
      </c>
      <c r="D166" s="42">
        <v>7</v>
      </c>
      <c r="E166" s="42">
        <v>8</v>
      </c>
      <c r="F166" s="42">
        <v>7</v>
      </c>
      <c r="G166" s="42">
        <v>9</v>
      </c>
      <c r="H166" s="42">
        <v>7</v>
      </c>
      <c r="I166" s="42">
        <v>166</v>
      </c>
      <c r="J166" s="43">
        <v>0.1</v>
      </c>
    </row>
    <row r="167" spans="1:10" x14ac:dyDescent="0.3">
      <c r="A167" s="41" t="s">
        <v>305</v>
      </c>
      <c r="B167" s="41" t="s">
        <v>82</v>
      </c>
      <c r="C167" s="42">
        <v>57</v>
      </c>
      <c r="D167" s="42">
        <v>7</v>
      </c>
      <c r="E167" s="42">
        <v>6</v>
      </c>
      <c r="F167" s="42">
        <v>8</v>
      </c>
      <c r="G167" s="42">
        <v>6</v>
      </c>
      <c r="H167" s="42">
        <v>6</v>
      </c>
      <c r="I167" s="42">
        <v>145</v>
      </c>
      <c r="J167" s="43">
        <v>0.06</v>
      </c>
    </row>
    <row r="168" spans="1:10" x14ac:dyDescent="0.3">
      <c r="A168" s="41" t="s">
        <v>306</v>
      </c>
      <c r="B168" s="41" t="s">
        <v>95</v>
      </c>
      <c r="C168" s="42">
        <v>29</v>
      </c>
      <c r="D168" s="42">
        <v>4</v>
      </c>
      <c r="E168" s="42">
        <v>5</v>
      </c>
      <c r="F168" s="42">
        <v>4</v>
      </c>
      <c r="G168" s="42">
        <v>7</v>
      </c>
      <c r="H168" s="42">
        <v>3</v>
      </c>
      <c r="I168" s="42">
        <v>54</v>
      </c>
      <c r="J168" s="43">
        <v>0.27</v>
      </c>
    </row>
    <row r="169" spans="1:10" x14ac:dyDescent="0.3">
      <c r="A169" s="41" t="s">
        <v>307</v>
      </c>
      <c r="B169" s="41" t="s">
        <v>308</v>
      </c>
      <c r="C169" s="42">
        <v>53</v>
      </c>
      <c r="D169" s="42">
        <v>13</v>
      </c>
      <c r="E169" s="42">
        <v>10</v>
      </c>
      <c r="F169" s="42">
        <v>9</v>
      </c>
      <c r="G169" s="42">
        <v>9</v>
      </c>
      <c r="H169" s="42">
        <v>4</v>
      </c>
      <c r="I169" s="42">
        <v>181</v>
      </c>
      <c r="J169" s="43">
        <v>0.04</v>
      </c>
    </row>
    <row r="170" spans="1:10" x14ac:dyDescent="0.3">
      <c r="A170" s="41" t="s">
        <v>309</v>
      </c>
      <c r="B170" s="41" t="s">
        <v>310</v>
      </c>
      <c r="C170" s="42">
        <v>75</v>
      </c>
      <c r="D170" s="42">
        <v>12</v>
      </c>
      <c r="E170" s="42">
        <v>12</v>
      </c>
      <c r="F170" s="42">
        <v>15</v>
      </c>
      <c r="G170" s="42">
        <v>10</v>
      </c>
      <c r="H170" s="42">
        <v>9</v>
      </c>
      <c r="I170" s="42">
        <v>306</v>
      </c>
      <c r="J170" s="43">
        <v>0.01</v>
      </c>
    </row>
    <row r="171" spans="1:10" x14ac:dyDescent="0.3">
      <c r="A171" s="41" t="s">
        <v>311</v>
      </c>
      <c r="B171" s="41" t="s">
        <v>196</v>
      </c>
      <c r="C171" s="42">
        <v>38</v>
      </c>
      <c r="D171" s="42">
        <v>10</v>
      </c>
      <c r="E171" s="42">
        <v>15</v>
      </c>
      <c r="F171" s="42">
        <v>10</v>
      </c>
      <c r="G171" s="42">
        <v>15</v>
      </c>
      <c r="H171" s="42">
        <v>5</v>
      </c>
      <c r="I171" s="42">
        <v>270</v>
      </c>
      <c r="J171" s="43">
        <v>0.01</v>
      </c>
    </row>
    <row r="172" spans="1:10" x14ac:dyDescent="0.3">
      <c r="A172" s="41" t="s">
        <v>312</v>
      </c>
      <c r="B172" s="41" t="s">
        <v>313</v>
      </c>
      <c r="C172" s="42">
        <v>64</v>
      </c>
      <c r="D172" s="42">
        <v>6</v>
      </c>
      <c r="E172" s="42">
        <v>8</v>
      </c>
      <c r="F172" s="42">
        <v>5</v>
      </c>
      <c r="G172" s="42">
        <v>8</v>
      </c>
      <c r="H172" s="42">
        <v>8</v>
      </c>
      <c r="I172" s="42">
        <v>148</v>
      </c>
      <c r="J172" s="43">
        <v>0.17</v>
      </c>
    </row>
    <row r="173" spans="1:10" x14ac:dyDescent="0.3">
      <c r="A173" s="41" t="s">
        <v>314</v>
      </c>
      <c r="B173" s="41" t="s">
        <v>277</v>
      </c>
      <c r="C173" s="42">
        <v>8</v>
      </c>
      <c r="D173" s="42">
        <v>5</v>
      </c>
      <c r="E173" s="42">
        <v>2</v>
      </c>
      <c r="F173" s="42">
        <v>3</v>
      </c>
      <c r="G173" s="42">
        <v>4</v>
      </c>
      <c r="H173" s="42">
        <v>9</v>
      </c>
      <c r="I173" s="42">
        <v>53</v>
      </c>
      <c r="J173" s="43">
        <v>0.34</v>
      </c>
    </row>
    <row r="174" spans="1:10" ht="27.6" x14ac:dyDescent="0.3">
      <c r="A174" s="41" t="s">
        <v>315</v>
      </c>
      <c r="B174" s="41" t="s">
        <v>316</v>
      </c>
      <c r="C174" s="42">
        <v>8</v>
      </c>
      <c r="D174" s="42">
        <v>5</v>
      </c>
      <c r="E174" s="42">
        <v>3</v>
      </c>
      <c r="F174" s="42">
        <v>3</v>
      </c>
      <c r="G174" s="42">
        <v>4</v>
      </c>
      <c r="H174" s="42">
        <v>9</v>
      </c>
      <c r="I174" s="42">
        <v>53</v>
      </c>
      <c r="J174" s="43">
        <v>0.34</v>
      </c>
    </row>
    <row r="175" spans="1:10" x14ac:dyDescent="0.3">
      <c r="A175" s="41" t="s">
        <v>317</v>
      </c>
      <c r="B175" s="41" t="s">
        <v>79</v>
      </c>
      <c r="C175" s="42">
        <v>36</v>
      </c>
      <c r="D175" s="42">
        <v>5</v>
      </c>
      <c r="E175" s="42">
        <v>5</v>
      </c>
      <c r="F175" s="42">
        <v>5</v>
      </c>
      <c r="G175" s="42">
        <v>5</v>
      </c>
      <c r="H175" s="42">
        <v>5</v>
      </c>
      <c r="I175" s="42">
        <v>101</v>
      </c>
      <c r="J175" s="43">
        <v>0.05</v>
      </c>
    </row>
    <row r="176" spans="1:10" x14ac:dyDescent="0.3">
      <c r="A176" s="41" t="s">
        <v>318</v>
      </c>
      <c r="B176" s="41" t="s">
        <v>222</v>
      </c>
      <c r="C176" s="42">
        <v>45</v>
      </c>
      <c r="D176" s="42">
        <v>11</v>
      </c>
      <c r="E176" s="42">
        <v>7</v>
      </c>
      <c r="F176" s="42">
        <v>6</v>
      </c>
      <c r="G176" s="42">
        <v>6</v>
      </c>
      <c r="H176" s="42">
        <v>10</v>
      </c>
      <c r="I176" s="42">
        <v>165</v>
      </c>
      <c r="J176" s="43">
        <v>0.06</v>
      </c>
    </row>
    <row r="177" spans="1:10" x14ac:dyDescent="0.3">
      <c r="A177" s="41" t="s">
        <v>319</v>
      </c>
      <c r="B177" s="41" t="s">
        <v>222</v>
      </c>
      <c r="C177" s="42">
        <v>27</v>
      </c>
      <c r="D177" s="42">
        <v>8</v>
      </c>
      <c r="E177" s="42">
        <v>4</v>
      </c>
      <c r="F177" s="42">
        <v>3</v>
      </c>
      <c r="G177" s="42">
        <v>3</v>
      </c>
      <c r="H177" s="42">
        <v>7</v>
      </c>
      <c r="I177" s="42">
        <v>62</v>
      </c>
      <c r="J177" s="43">
        <v>0.25</v>
      </c>
    </row>
    <row r="178" spans="1:10" x14ac:dyDescent="0.3">
      <c r="A178" s="41" t="s">
        <v>320</v>
      </c>
      <c r="B178" s="41" t="s">
        <v>277</v>
      </c>
      <c r="C178" s="42">
        <v>68</v>
      </c>
      <c r="D178" s="42">
        <v>12</v>
      </c>
      <c r="E178" s="42">
        <v>12</v>
      </c>
      <c r="F178" s="42">
        <v>6</v>
      </c>
      <c r="G178" s="42">
        <v>6</v>
      </c>
      <c r="H178" s="42">
        <v>5</v>
      </c>
      <c r="I178" s="42">
        <v>175</v>
      </c>
      <c r="J178" s="43">
        <v>0.08</v>
      </c>
    </row>
    <row r="179" spans="1:10" x14ac:dyDescent="0.3">
      <c r="A179" s="41" t="s">
        <v>321</v>
      </c>
      <c r="B179" s="41" t="s">
        <v>72</v>
      </c>
      <c r="C179" s="42">
        <v>45</v>
      </c>
      <c r="D179" s="42">
        <v>11</v>
      </c>
      <c r="E179" s="42">
        <v>15</v>
      </c>
      <c r="F179" s="42">
        <v>4</v>
      </c>
      <c r="G179" s="42">
        <v>5</v>
      </c>
      <c r="H179" s="42">
        <v>3</v>
      </c>
      <c r="I179" s="42">
        <v>157</v>
      </c>
      <c r="J179" s="43">
        <v>0.12</v>
      </c>
    </row>
    <row r="180" spans="1:10" x14ac:dyDescent="0.3">
      <c r="A180" s="41" t="s">
        <v>322</v>
      </c>
      <c r="B180" s="41" t="s">
        <v>323</v>
      </c>
      <c r="C180" s="42">
        <v>49</v>
      </c>
      <c r="D180" s="42">
        <v>7</v>
      </c>
      <c r="E180" s="42">
        <v>9</v>
      </c>
      <c r="F180" s="42">
        <v>10</v>
      </c>
      <c r="G180" s="42">
        <v>12</v>
      </c>
      <c r="H180" s="42">
        <v>4</v>
      </c>
      <c r="I180" s="42">
        <v>173</v>
      </c>
      <c r="J180" s="43">
        <v>0.08</v>
      </c>
    </row>
    <row r="181" spans="1:10" x14ac:dyDescent="0.3">
      <c r="A181" s="41" t="s">
        <v>324</v>
      </c>
      <c r="B181" s="41" t="s">
        <v>117</v>
      </c>
      <c r="C181" s="42">
        <v>46</v>
      </c>
      <c r="D181" s="42">
        <v>8</v>
      </c>
      <c r="E181" s="42">
        <v>6</v>
      </c>
      <c r="F181" s="42">
        <v>7</v>
      </c>
      <c r="G181" s="42">
        <v>7</v>
      </c>
      <c r="H181" s="42">
        <v>7</v>
      </c>
      <c r="I181" s="42">
        <v>147</v>
      </c>
      <c r="J181" s="43">
        <v>0.06</v>
      </c>
    </row>
    <row r="182" spans="1:10" x14ac:dyDescent="0.3">
      <c r="A182" s="41" t="s">
        <v>325</v>
      </c>
      <c r="B182" s="41" t="s">
        <v>84</v>
      </c>
      <c r="C182" s="42">
        <v>69</v>
      </c>
      <c r="D182" s="42">
        <v>13</v>
      </c>
      <c r="E182" s="42">
        <v>9</v>
      </c>
      <c r="F182" s="42">
        <v>10</v>
      </c>
      <c r="G182" s="42">
        <v>10</v>
      </c>
      <c r="H182" s="42">
        <v>8</v>
      </c>
      <c r="I182" s="42">
        <v>270</v>
      </c>
      <c r="J182" s="43">
        <v>0.06</v>
      </c>
    </row>
    <row r="183" spans="1:10" x14ac:dyDescent="0.3">
      <c r="A183" s="41" t="s">
        <v>326</v>
      </c>
      <c r="B183" s="41" t="s">
        <v>327</v>
      </c>
      <c r="C183" s="42">
        <v>59</v>
      </c>
      <c r="D183" s="42">
        <v>6</v>
      </c>
      <c r="E183" s="42">
        <v>8</v>
      </c>
      <c r="F183" s="42">
        <v>13</v>
      </c>
      <c r="G183" s="42">
        <v>9</v>
      </c>
      <c r="H183" s="42">
        <v>4</v>
      </c>
      <c r="I183" s="42">
        <v>170</v>
      </c>
      <c r="J183" s="43">
        <v>0.1</v>
      </c>
    </row>
    <row r="184" spans="1:10" x14ac:dyDescent="0.3">
      <c r="A184" s="41" t="s">
        <v>328</v>
      </c>
      <c r="B184" s="41" t="s">
        <v>329</v>
      </c>
      <c r="C184" s="42">
        <v>53</v>
      </c>
      <c r="D184" s="42">
        <v>9</v>
      </c>
      <c r="E184" s="42">
        <v>11</v>
      </c>
      <c r="F184" s="42">
        <v>6</v>
      </c>
      <c r="G184" s="42">
        <v>7</v>
      </c>
      <c r="H184" s="42">
        <v>9</v>
      </c>
      <c r="I184" s="42">
        <v>175</v>
      </c>
      <c r="J184" s="43">
        <v>0.06</v>
      </c>
    </row>
    <row r="185" spans="1:10" x14ac:dyDescent="0.3">
      <c r="A185" s="41" t="s">
        <v>330</v>
      </c>
      <c r="B185" s="41" t="s">
        <v>117</v>
      </c>
      <c r="C185" s="42">
        <v>31</v>
      </c>
      <c r="D185" s="42">
        <v>6</v>
      </c>
      <c r="E185" s="42">
        <v>4</v>
      </c>
      <c r="F185" s="42">
        <v>5</v>
      </c>
      <c r="G185" s="42">
        <v>5</v>
      </c>
      <c r="H185" s="42">
        <v>5</v>
      </c>
      <c r="I185" s="42">
        <v>60</v>
      </c>
      <c r="J185" s="43">
        <v>0.06</v>
      </c>
    </row>
    <row r="186" spans="1:10" x14ac:dyDescent="0.3">
      <c r="A186" s="41" t="s">
        <v>331</v>
      </c>
      <c r="B186" s="41" t="s">
        <v>332</v>
      </c>
      <c r="C186" s="42">
        <v>113</v>
      </c>
      <c r="D186" s="42">
        <v>8</v>
      </c>
      <c r="E186" s="42">
        <v>4</v>
      </c>
      <c r="F186" s="42">
        <v>9</v>
      </c>
      <c r="G186" s="42">
        <v>5</v>
      </c>
      <c r="H186" s="42">
        <v>8</v>
      </c>
      <c r="I186" s="42">
        <v>174</v>
      </c>
      <c r="J186" s="43">
        <v>0.08</v>
      </c>
    </row>
    <row r="187" spans="1:10" x14ac:dyDescent="0.3">
      <c r="A187" s="41" t="s">
        <v>333</v>
      </c>
      <c r="B187" s="41" t="s">
        <v>332</v>
      </c>
      <c r="C187" s="42">
        <v>68</v>
      </c>
      <c r="D187" s="42">
        <v>5</v>
      </c>
      <c r="E187" s="42">
        <v>3</v>
      </c>
      <c r="F187" s="42">
        <v>6</v>
      </c>
      <c r="G187" s="42">
        <v>4</v>
      </c>
      <c r="H187" s="42">
        <v>7</v>
      </c>
      <c r="I187" s="42">
        <v>70</v>
      </c>
      <c r="J187" s="43">
        <v>0.17</v>
      </c>
    </row>
    <row r="188" spans="1:10" x14ac:dyDescent="0.3">
      <c r="A188" s="41" t="s">
        <v>334</v>
      </c>
      <c r="B188" s="41" t="s">
        <v>277</v>
      </c>
      <c r="C188" s="42">
        <v>45</v>
      </c>
      <c r="D188" s="42">
        <v>8</v>
      </c>
      <c r="E188" s="42">
        <v>4</v>
      </c>
      <c r="F188" s="42">
        <v>3</v>
      </c>
      <c r="G188" s="42">
        <v>4</v>
      </c>
      <c r="H188" s="42">
        <v>7</v>
      </c>
      <c r="I188" s="42">
        <v>66</v>
      </c>
      <c r="J188" s="43">
        <v>0.16</v>
      </c>
    </row>
    <row r="189" spans="1:10" x14ac:dyDescent="0.3">
      <c r="A189" s="41" t="s">
        <v>335</v>
      </c>
      <c r="B189" s="41" t="s">
        <v>66</v>
      </c>
      <c r="C189" s="42">
        <v>45</v>
      </c>
      <c r="D189" s="42">
        <v>5</v>
      </c>
      <c r="E189" s="42">
        <v>4</v>
      </c>
      <c r="F189" s="42">
        <v>4</v>
      </c>
      <c r="G189" s="42">
        <v>9</v>
      </c>
      <c r="H189" s="42">
        <v>4</v>
      </c>
      <c r="I189" s="42">
        <v>66</v>
      </c>
      <c r="J189" s="43">
        <v>0.25</v>
      </c>
    </row>
    <row r="190" spans="1:10" x14ac:dyDescent="0.3">
      <c r="A190" s="41" t="s">
        <v>336</v>
      </c>
      <c r="B190" s="41" t="s">
        <v>117</v>
      </c>
      <c r="C190" s="42">
        <v>58</v>
      </c>
      <c r="D190" s="42">
        <v>12</v>
      </c>
      <c r="E190" s="42">
        <v>9</v>
      </c>
      <c r="F190" s="42">
        <v>6</v>
      </c>
      <c r="G190" s="42">
        <v>9</v>
      </c>
      <c r="H190" s="42">
        <v>5</v>
      </c>
      <c r="I190" s="42">
        <v>170</v>
      </c>
      <c r="J190" s="43">
        <v>0.06</v>
      </c>
    </row>
    <row r="191" spans="1:10" x14ac:dyDescent="0.3">
      <c r="A191" s="41" t="s">
        <v>337</v>
      </c>
      <c r="B191" s="41" t="s">
        <v>338</v>
      </c>
      <c r="C191" s="42">
        <v>47</v>
      </c>
      <c r="D191" s="42">
        <v>4</v>
      </c>
      <c r="E191" s="42">
        <v>5</v>
      </c>
      <c r="F191" s="42">
        <v>4</v>
      </c>
      <c r="G191" s="42">
        <v>5</v>
      </c>
      <c r="H191" s="42">
        <v>5</v>
      </c>
      <c r="I191" s="42">
        <v>61</v>
      </c>
      <c r="J191" s="43">
        <v>0.25</v>
      </c>
    </row>
    <row r="192" spans="1:10" x14ac:dyDescent="0.3">
      <c r="A192" s="41" t="s">
        <v>339</v>
      </c>
      <c r="B192" s="41" t="s">
        <v>277</v>
      </c>
      <c r="C192" s="42">
        <v>27</v>
      </c>
      <c r="D192" s="42">
        <v>8</v>
      </c>
      <c r="E192" s="42">
        <v>5</v>
      </c>
      <c r="F192" s="42">
        <v>5</v>
      </c>
      <c r="G192" s="42">
        <v>7</v>
      </c>
      <c r="H192" s="42">
        <v>12</v>
      </c>
      <c r="I192" s="42">
        <v>149</v>
      </c>
      <c r="J192" s="43">
        <v>7.0000000000000007E-2</v>
      </c>
    </row>
    <row r="193" spans="1:10" ht="27.6" x14ac:dyDescent="0.3">
      <c r="A193" s="41" t="s">
        <v>340</v>
      </c>
      <c r="B193" s="41" t="s">
        <v>316</v>
      </c>
      <c r="C193" s="42">
        <v>27</v>
      </c>
      <c r="D193" s="42">
        <v>10</v>
      </c>
      <c r="E193" s="42">
        <v>6</v>
      </c>
      <c r="F193" s="42">
        <v>5</v>
      </c>
      <c r="G193" s="42">
        <v>7</v>
      </c>
      <c r="H193" s="42">
        <v>11</v>
      </c>
      <c r="I193" s="42">
        <v>149</v>
      </c>
      <c r="J193" s="43">
        <v>7.0000000000000007E-2</v>
      </c>
    </row>
    <row r="194" spans="1:10" x14ac:dyDescent="0.3">
      <c r="A194" s="41" t="s">
        <v>341</v>
      </c>
      <c r="B194" s="41" t="s">
        <v>79</v>
      </c>
      <c r="C194" s="42">
        <v>75</v>
      </c>
      <c r="D194" s="42">
        <v>7</v>
      </c>
      <c r="E194" s="42">
        <v>7</v>
      </c>
      <c r="F194" s="42">
        <v>6</v>
      </c>
      <c r="G194" s="42">
        <v>6</v>
      </c>
      <c r="H194" s="42">
        <v>4</v>
      </c>
      <c r="I194" s="42">
        <v>145</v>
      </c>
      <c r="J194" s="43">
        <v>0.25</v>
      </c>
    </row>
    <row r="195" spans="1:10" x14ac:dyDescent="0.3">
      <c r="A195" s="41" t="s">
        <v>342</v>
      </c>
      <c r="B195" s="41" t="s">
        <v>66</v>
      </c>
      <c r="C195" s="42">
        <v>49</v>
      </c>
      <c r="D195" s="42">
        <v>4</v>
      </c>
      <c r="E195" s="42">
        <v>5</v>
      </c>
      <c r="F195" s="42">
        <v>12</v>
      </c>
      <c r="G195" s="42">
        <v>6</v>
      </c>
      <c r="H195" s="42">
        <v>3</v>
      </c>
      <c r="I195" s="42">
        <v>130</v>
      </c>
      <c r="J195" s="43">
        <v>0.14000000000000001</v>
      </c>
    </row>
    <row r="196" spans="1:10" x14ac:dyDescent="0.3">
      <c r="A196" s="41" t="s">
        <v>343</v>
      </c>
      <c r="B196" s="41" t="s">
        <v>344</v>
      </c>
      <c r="C196" s="42">
        <v>44</v>
      </c>
      <c r="D196" s="42">
        <v>11</v>
      </c>
      <c r="E196" s="42">
        <v>11</v>
      </c>
      <c r="F196" s="42">
        <v>5</v>
      </c>
      <c r="G196" s="42">
        <v>5</v>
      </c>
      <c r="H196" s="42">
        <v>11</v>
      </c>
      <c r="I196" s="42">
        <v>169</v>
      </c>
      <c r="J196" s="43">
        <v>0.12</v>
      </c>
    </row>
    <row r="197" spans="1:10" x14ac:dyDescent="0.3">
      <c r="A197" s="41" t="s">
        <v>345</v>
      </c>
      <c r="B197" s="41" t="s">
        <v>127</v>
      </c>
      <c r="C197" s="42">
        <v>30</v>
      </c>
      <c r="D197" s="42">
        <v>7</v>
      </c>
      <c r="E197" s="42">
        <v>13</v>
      </c>
      <c r="F197" s="42">
        <v>6</v>
      </c>
      <c r="G197" s="42">
        <v>13</v>
      </c>
      <c r="H197" s="42">
        <v>2</v>
      </c>
      <c r="I197" s="42">
        <v>159</v>
      </c>
      <c r="J197" s="43">
        <v>0.12</v>
      </c>
    </row>
    <row r="198" spans="1:10" x14ac:dyDescent="0.3">
      <c r="A198" s="41" t="s">
        <v>346</v>
      </c>
      <c r="B198" s="41" t="s">
        <v>127</v>
      </c>
      <c r="C198" s="42">
        <v>34</v>
      </c>
      <c r="D198" s="42">
        <v>10</v>
      </c>
      <c r="E198" s="42">
        <v>13</v>
      </c>
      <c r="F198" s="42">
        <v>6</v>
      </c>
      <c r="G198" s="42">
        <v>13</v>
      </c>
      <c r="H198" s="42">
        <v>4</v>
      </c>
      <c r="I198" s="42">
        <v>236</v>
      </c>
      <c r="J198" s="43">
        <v>0.06</v>
      </c>
    </row>
    <row r="199" spans="1:10" x14ac:dyDescent="0.3">
      <c r="A199" s="41" t="s">
        <v>347</v>
      </c>
      <c r="B199" s="41" t="s">
        <v>127</v>
      </c>
      <c r="C199" s="42">
        <v>15</v>
      </c>
      <c r="D199" s="42">
        <v>4</v>
      </c>
      <c r="E199" s="42">
        <v>9</v>
      </c>
      <c r="F199" s="42">
        <v>3</v>
      </c>
      <c r="G199" s="42">
        <v>9</v>
      </c>
      <c r="H199" s="42">
        <v>2</v>
      </c>
      <c r="I199" s="42">
        <v>59</v>
      </c>
      <c r="J199" s="43">
        <v>0.25</v>
      </c>
    </row>
    <row r="200" spans="1:10" x14ac:dyDescent="0.3">
      <c r="A200" s="41" t="s">
        <v>348</v>
      </c>
      <c r="B200" s="41" t="s">
        <v>105</v>
      </c>
      <c r="C200" s="42">
        <v>45</v>
      </c>
      <c r="D200" s="42">
        <v>5</v>
      </c>
      <c r="E200" s="42">
        <v>7</v>
      </c>
      <c r="F200" s="42">
        <v>5</v>
      </c>
      <c r="G200" s="42">
        <v>9</v>
      </c>
      <c r="H200" s="42">
        <v>6</v>
      </c>
      <c r="I200" s="42">
        <v>173</v>
      </c>
      <c r="J200" s="43">
        <v>0.06</v>
      </c>
    </row>
    <row r="201" spans="1:10" x14ac:dyDescent="0.3">
      <c r="A201" s="41" t="s">
        <v>349</v>
      </c>
      <c r="B201" s="41" t="s">
        <v>273</v>
      </c>
      <c r="C201" s="42">
        <v>38</v>
      </c>
      <c r="D201" s="42">
        <v>6</v>
      </c>
      <c r="E201" s="42">
        <v>8</v>
      </c>
      <c r="F201" s="42">
        <v>3</v>
      </c>
      <c r="G201" s="42">
        <v>3</v>
      </c>
      <c r="H201" s="42">
        <v>5</v>
      </c>
      <c r="I201" s="42">
        <v>65</v>
      </c>
      <c r="J201" s="43">
        <v>0.25</v>
      </c>
    </row>
    <row r="202" spans="1:10" x14ac:dyDescent="0.3">
      <c r="A202" s="41" t="s">
        <v>350</v>
      </c>
      <c r="B202" s="41" t="s">
        <v>91</v>
      </c>
      <c r="C202" s="42">
        <v>49</v>
      </c>
      <c r="D202" s="42">
        <v>8</v>
      </c>
      <c r="E202" s="42">
        <v>7</v>
      </c>
      <c r="F202" s="42">
        <v>7</v>
      </c>
      <c r="G202" s="42">
        <v>7</v>
      </c>
      <c r="H202" s="42">
        <v>4</v>
      </c>
      <c r="I202" s="42">
        <v>142</v>
      </c>
      <c r="J202" s="43">
        <v>0.08</v>
      </c>
    </row>
    <row r="203" spans="1:10" x14ac:dyDescent="0.3">
      <c r="A203" s="41" t="s">
        <v>351</v>
      </c>
      <c r="B203" s="41" t="s">
        <v>91</v>
      </c>
      <c r="C203" s="42">
        <v>64</v>
      </c>
      <c r="D203" s="42">
        <v>11</v>
      </c>
      <c r="E203" s="42">
        <v>8</v>
      </c>
      <c r="F203" s="42">
        <v>10</v>
      </c>
      <c r="G203" s="42">
        <v>8</v>
      </c>
      <c r="H203" s="42">
        <v>5</v>
      </c>
      <c r="I203" s="42">
        <v>232</v>
      </c>
      <c r="J203" s="43">
        <v>0.04</v>
      </c>
    </row>
    <row r="204" spans="1:10" x14ac:dyDescent="0.3">
      <c r="A204" s="41" t="s">
        <v>352</v>
      </c>
      <c r="B204" s="41" t="s">
        <v>79</v>
      </c>
      <c r="C204" s="42">
        <v>42</v>
      </c>
      <c r="D204" s="42">
        <v>5</v>
      </c>
      <c r="E204" s="42">
        <v>5</v>
      </c>
      <c r="F204" s="42">
        <v>4</v>
      </c>
      <c r="G204" s="42">
        <v>6</v>
      </c>
      <c r="H204" s="42">
        <v>5</v>
      </c>
      <c r="I204" s="42">
        <v>65</v>
      </c>
      <c r="J204" s="43">
        <v>0.06</v>
      </c>
    </row>
    <row r="205" spans="1:10" x14ac:dyDescent="0.3">
      <c r="A205" s="41" t="s">
        <v>353</v>
      </c>
      <c r="B205" s="41" t="s">
        <v>97</v>
      </c>
      <c r="C205" s="42">
        <v>27</v>
      </c>
      <c r="D205" s="42">
        <v>6</v>
      </c>
      <c r="E205" s="42">
        <v>4</v>
      </c>
      <c r="F205" s="42">
        <v>4</v>
      </c>
      <c r="G205" s="42">
        <v>5</v>
      </c>
      <c r="H205" s="42">
        <v>5</v>
      </c>
      <c r="I205" s="42">
        <v>58</v>
      </c>
      <c r="J205" s="43">
        <v>0.34</v>
      </c>
    </row>
    <row r="206" spans="1:10" x14ac:dyDescent="0.3">
      <c r="A206" s="41" t="s">
        <v>354</v>
      </c>
      <c r="B206" s="41" t="s">
        <v>91</v>
      </c>
      <c r="C206" s="42">
        <v>49</v>
      </c>
      <c r="D206" s="42">
        <v>8</v>
      </c>
      <c r="E206" s="42">
        <v>6</v>
      </c>
      <c r="F206" s="42">
        <v>9</v>
      </c>
      <c r="G206" s="42">
        <v>8</v>
      </c>
      <c r="H206" s="42">
        <v>10</v>
      </c>
      <c r="I206" s="42">
        <v>172</v>
      </c>
      <c r="J206" s="43">
        <v>0.06</v>
      </c>
    </row>
    <row r="207" spans="1:10" x14ac:dyDescent="0.3">
      <c r="A207" s="41" t="s">
        <v>355</v>
      </c>
      <c r="B207" s="41" t="s">
        <v>91</v>
      </c>
      <c r="C207" s="42">
        <v>57</v>
      </c>
      <c r="D207" s="42">
        <v>12</v>
      </c>
      <c r="E207" s="42">
        <v>7</v>
      </c>
      <c r="F207" s="42">
        <v>9</v>
      </c>
      <c r="G207" s="42">
        <v>8</v>
      </c>
      <c r="H207" s="42">
        <v>9</v>
      </c>
      <c r="I207" s="42">
        <v>243</v>
      </c>
      <c r="J207" s="43">
        <v>0.04</v>
      </c>
    </row>
    <row r="208" spans="1:10" x14ac:dyDescent="0.3">
      <c r="A208" s="41" t="s">
        <v>356</v>
      </c>
      <c r="B208" s="41" t="s">
        <v>91</v>
      </c>
      <c r="C208" s="42">
        <v>30</v>
      </c>
      <c r="D208" s="42">
        <v>4</v>
      </c>
      <c r="E208" s="42">
        <v>4</v>
      </c>
      <c r="F208" s="42">
        <v>6</v>
      </c>
      <c r="G208" s="42">
        <v>4</v>
      </c>
      <c r="H208" s="42">
        <v>6</v>
      </c>
      <c r="I208" s="42">
        <v>59</v>
      </c>
      <c r="J208" s="43">
        <v>0.16</v>
      </c>
    </row>
    <row r="209" spans="1:10" x14ac:dyDescent="0.3">
      <c r="A209" s="41" t="s">
        <v>357</v>
      </c>
      <c r="B209" s="41" t="s">
        <v>91</v>
      </c>
      <c r="C209" s="42">
        <v>45</v>
      </c>
      <c r="D209" s="42">
        <v>5</v>
      </c>
      <c r="E209" s="42">
        <v>7</v>
      </c>
      <c r="F209" s="42">
        <v>8</v>
      </c>
      <c r="G209" s="42">
        <v>8</v>
      </c>
      <c r="H209" s="42">
        <v>14</v>
      </c>
      <c r="I209" s="42">
        <v>172</v>
      </c>
      <c r="J209" s="43">
        <v>0.08</v>
      </c>
    </row>
    <row r="210" spans="1:10" x14ac:dyDescent="0.3">
      <c r="A210" s="41" t="s">
        <v>358</v>
      </c>
      <c r="B210" s="41" t="s">
        <v>91</v>
      </c>
      <c r="C210" s="42">
        <v>34</v>
      </c>
      <c r="D210" s="42">
        <v>6</v>
      </c>
      <c r="E210" s="42">
        <v>4</v>
      </c>
      <c r="F210" s="42">
        <v>6</v>
      </c>
      <c r="G210" s="42">
        <v>5</v>
      </c>
      <c r="H210" s="42">
        <v>9</v>
      </c>
      <c r="I210" s="42">
        <v>72</v>
      </c>
      <c r="J210" s="43">
        <v>0.06</v>
      </c>
    </row>
    <row r="211" spans="1:10" x14ac:dyDescent="0.3">
      <c r="A211" s="41" t="s">
        <v>359</v>
      </c>
      <c r="B211" s="41" t="s">
        <v>66</v>
      </c>
      <c r="C211" s="42">
        <v>42</v>
      </c>
      <c r="D211" s="42">
        <v>5</v>
      </c>
      <c r="E211" s="42">
        <v>5</v>
      </c>
      <c r="F211" s="42">
        <v>8</v>
      </c>
      <c r="G211" s="42">
        <v>5</v>
      </c>
      <c r="H211" s="42">
        <v>3</v>
      </c>
      <c r="I211" s="42">
        <v>67</v>
      </c>
      <c r="J211" s="43">
        <v>0.34</v>
      </c>
    </row>
    <row r="212" spans="1:10" x14ac:dyDescent="0.3">
      <c r="A212" s="41" t="s">
        <v>360</v>
      </c>
      <c r="B212" s="41" t="s">
        <v>361</v>
      </c>
      <c r="C212" s="42">
        <v>83</v>
      </c>
      <c r="D212" s="42">
        <v>12</v>
      </c>
      <c r="E212" s="42">
        <v>6</v>
      </c>
      <c r="F212" s="42">
        <v>10</v>
      </c>
      <c r="G212" s="42">
        <v>6</v>
      </c>
      <c r="H212" s="42">
        <v>6</v>
      </c>
      <c r="I212" s="42">
        <v>238</v>
      </c>
      <c r="J212" s="43">
        <v>0.06</v>
      </c>
    </row>
    <row r="213" spans="1:10" x14ac:dyDescent="0.3">
      <c r="A213" s="41" t="s">
        <v>362</v>
      </c>
      <c r="B213" s="41" t="s">
        <v>363</v>
      </c>
      <c r="C213" s="42">
        <v>42</v>
      </c>
      <c r="D213" s="42">
        <v>7</v>
      </c>
      <c r="E213" s="42">
        <v>6</v>
      </c>
      <c r="F213" s="42">
        <v>7</v>
      </c>
      <c r="G213" s="42">
        <v>6</v>
      </c>
      <c r="H213" s="42">
        <v>10</v>
      </c>
      <c r="I213" s="42">
        <v>150</v>
      </c>
      <c r="J213" s="43">
        <v>0.27</v>
      </c>
    </row>
    <row r="214" spans="1:10" x14ac:dyDescent="0.3">
      <c r="A214" s="41" t="s">
        <v>364</v>
      </c>
      <c r="B214" s="41" t="s">
        <v>365</v>
      </c>
      <c r="C214" s="42">
        <v>63</v>
      </c>
      <c r="D214" s="42">
        <v>9</v>
      </c>
      <c r="E214" s="42">
        <v>9</v>
      </c>
      <c r="F214" s="42">
        <v>11</v>
      </c>
      <c r="G214" s="42">
        <v>10</v>
      </c>
      <c r="H214" s="42">
        <v>6</v>
      </c>
      <c r="I214" s="42">
        <v>239</v>
      </c>
      <c r="J214" s="43">
        <v>0.06</v>
      </c>
    </row>
    <row r="215" spans="1:10" x14ac:dyDescent="0.3">
      <c r="A215" s="41" t="s">
        <v>366</v>
      </c>
      <c r="B215" s="41" t="s">
        <v>99</v>
      </c>
      <c r="C215" s="42">
        <v>87</v>
      </c>
      <c r="D215" s="42">
        <v>11</v>
      </c>
      <c r="E215" s="42">
        <v>8</v>
      </c>
      <c r="F215" s="42">
        <v>9</v>
      </c>
      <c r="G215" s="42">
        <v>7</v>
      </c>
      <c r="H215" s="42">
        <v>10</v>
      </c>
      <c r="I215" s="42">
        <v>261</v>
      </c>
      <c r="J215" s="43">
        <v>0.01</v>
      </c>
    </row>
    <row r="216" spans="1:10" x14ac:dyDescent="0.3">
      <c r="A216" s="41" t="s">
        <v>367</v>
      </c>
      <c r="B216" s="41" t="s">
        <v>344</v>
      </c>
      <c r="C216" s="42">
        <v>53</v>
      </c>
      <c r="D216" s="42">
        <v>13</v>
      </c>
      <c r="E216" s="42">
        <v>10</v>
      </c>
      <c r="F216" s="42">
        <v>6</v>
      </c>
      <c r="G216" s="42">
        <v>10</v>
      </c>
      <c r="H216" s="42">
        <v>2</v>
      </c>
      <c r="I216" s="42">
        <v>173</v>
      </c>
      <c r="J216" s="43">
        <v>0.1</v>
      </c>
    </row>
    <row r="217" spans="1:10" x14ac:dyDescent="0.3">
      <c r="A217" s="41" t="s">
        <v>368</v>
      </c>
      <c r="B217" s="41" t="s">
        <v>66</v>
      </c>
      <c r="C217" s="42">
        <v>49</v>
      </c>
      <c r="D217" s="42">
        <v>6</v>
      </c>
      <c r="E217" s="42">
        <v>6</v>
      </c>
      <c r="F217" s="42">
        <v>13</v>
      </c>
      <c r="G217" s="42">
        <v>9</v>
      </c>
      <c r="H217" s="42">
        <v>11</v>
      </c>
      <c r="I217" s="42">
        <v>184</v>
      </c>
      <c r="J217" s="43">
        <v>0.06</v>
      </c>
    </row>
    <row r="218" spans="1:10" x14ac:dyDescent="0.3">
      <c r="A218" s="41" t="s">
        <v>369</v>
      </c>
      <c r="B218" s="41" t="s">
        <v>66</v>
      </c>
      <c r="C218" s="42">
        <v>47</v>
      </c>
      <c r="D218" s="42">
        <v>5</v>
      </c>
      <c r="E218" s="42">
        <v>5</v>
      </c>
      <c r="F218" s="42">
        <v>6</v>
      </c>
      <c r="G218" s="42">
        <v>6</v>
      </c>
      <c r="H218" s="42">
        <v>7</v>
      </c>
      <c r="I218" s="42">
        <v>71</v>
      </c>
      <c r="J218" s="43">
        <v>0.25</v>
      </c>
    </row>
    <row r="219" spans="1:10" x14ac:dyDescent="0.3">
      <c r="A219" s="41" t="s">
        <v>370</v>
      </c>
      <c r="B219" s="41" t="s">
        <v>371</v>
      </c>
      <c r="C219" s="42">
        <v>83</v>
      </c>
      <c r="D219" s="42">
        <v>13</v>
      </c>
      <c r="E219" s="42">
        <v>6</v>
      </c>
      <c r="F219" s="42">
        <v>5</v>
      </c>
      <c r="G219" s="42">
        <v>6</v>
      </c>
      <c r="H219" s="42">
        <v>9</v>
      </c>
      <c r="I219" s="42">
        <v>178</v>
      </c>
      <c r="J219" s="43">
        <v>0.08</v>
      </c>
    </row>
    <row r="220" spans="1:10" x14ac:dyDescent="0.3">
      <c r="A220" s="41" t="s">
        <v>372</v>
      </c>
      <c r="B220" s="41" t="s">
        <v>373</v>
      </c>
      <c r="C220" s="42">
        <v>45</v>
      </c>
      <c r="D220" s="42">
        <v>4</v>
      </c>
      <c r="E220" s="42">
        <v>8</v>
      </c>
      <c r="F220" s="42">
        <v>6</v>
      </c>
      <c r="G220" s="42">
        <v>4</v>
      </c>
      <c r="H220" s="42">
        <v>4</v>
      </c>
      <c r="I220" s="42">
        <v>65</v>
      </c>
      <c r="J220" s="43">
        <v>0.12</v>
      </c>
    </row>
    <row r="221" spans="1:10" x14ac:dyDescent="0.3">
      <c r="A221" s="41" t="s">
        <v>374</v>
      </c>
      <c r="B221" s="41" t="s">
        <v>373</v>
      </c>
      <c r="C221" s="42">
        <v>72</v>
      </c>
      <c r="D221" s="42">
        <v>9</v>
      </c>
      <c r="E221" s="42">
        <v>8</v>
      </c>
      <c r="F221" s="42">
        <v>12</v>
      </c>
      <c r="G221" s="42">
        <v>6</v>
      </c>
      <c r="H221" s="42">
        <v>5</v>
      </c>
      <c r="I221" s="42">
        <v>186</v>
      </c>
      <c r="J221" s="43">
        <v>0.06</v>
      </c>
    </row>
    <row r="222" spans="1:10" ht="27.6" x14ac:dyDescent="0.3">
      <c r="A222" s="41" t="s">
        <v>375</v>
      </c>
      <c r="B222" s="41" t="s">
        <v>376</v>
      </c>
      <c r="C222" s="42">
        <v>72</v>
      </c>
      <c r="D222" s="42">
        <v>9</v>
      </c>
      <c r="E222" s="42">
        <v>8</v>
      </c>
      <c r="F222" s="42">
        <v>12</v>
      </c>
      <c r="G222" s="42">
        <v>7</v>
      </c>
      <c r="H222" s="42">
        <v>5</v>
      </c>
      <c r="I222" s="42">
        <v>186</v>
      </c>
      <c r="J222" s="43">
        <v>0.06</v>
      </c>
    </row>
    <row r="223" spans="1:10" x14ac:dyDescent="0.3">
      <c r="A223" s="41" t="s">
        <v>377</v>
      </c>
      <c r="B223" s="41" t="s">
        <v>79</v>
      </c>
      <c r="C223" s="42">
        <v>78</v>
      </c>
      <c r="D223" s="42">
        <v>9</v>
      </c>
      <c r="E223" s="42">
        <v>6</v>
      </c>
      <c r="F223" s="42">
        <v>9</v>
      </c>
      <c r="G223" s="42">
        <v>6</v>
      </c>
      <c r="H223" s="42">
        <v>7</v>
      </c>
      <c r="I223" s="42">
        <v>221</v>
      </c>
      <c r="J223" s="43">
        <v>0.06</v>
      </c>
    </row>
    <row r="224" spans="1:10" x14ac:dyDescent="0.3">
      <c r="A224" s="41" t="s">
        <v>378</v>
      </c>
      <c r="B224" s="41" t="s">
        <v>222</v>
      </c>
      <c r="C224" s="42">
        <v>39</v>
      </c>
      <c r="D224" s="42">
        <v>6</v>
      </c>
      <c r="E224" s="42">
        <v>5</v>
      </c>
      <c r="F224" s="42">
        <v>6</v>
      </c>
      <c r="G224" s="42">
        <v>6</v>
      </c>
      <c r="H224" s="42">
        <v>6</v>
      </c>
      <c r="I224" s="42">
        <v>132</v>
      </c>
      <c r="J224" s="43">
        <v>0.06</v>
      </c>
    </row>
    <row r="225" spans="1:10" x14ac:dyDescent="0.3">
      <c r="A225" s="41" t="s">
        <v>379</v>
      </c>
      <c r="B225" s="41" t="s">
        <v>222</v>
      </c>
      <c r="C225" s="42">
        <v>49</v>
      </c>
      <c r="D225" s="42">
        <v>9</v>
      </c>
      <c r="E225" s="42">
        <v>6</v>
      </c>
      <c r="F225" s="42">
        <v>6</v>
      </c>
      <c r="G225" s="42">
        <v>6</v>
      </c>
      <c r="H225" s="42">
        <v>10</v>
      </c>
      <c r="I225" s="42">
        <v>155</v>
      </c>
      <c r="J225" s="43">
        <v>0.12</v>
      </c>
    </row>
    <row r="226" spans="1:10" x14ac:dyDescent="0.3">
      <c r="A226" s="41" t="s">
        <v>380</v>
      </c>
      <c r="B226" s="41" t="s">
        <v>82</v>
      </c>
      <c r="C226" s="42">
        <v>15</v>
      </c>
      <c r="D226" s="42">
        <v>1</v>
      </c>
      <c r="E226" s="42">
        <v>2</v>
      </c>
      <c r="F226" s="42">
        <v>1</v>
      </c>
      <c r="G226" s="42">
        <v>5</v>
      </c>
      <c r="H226" s="42">
        <v>8</v>
      </c>
      <c r="I226" s="42">
        <v>40</v>
      </c>
      <c r="J226" s="43">
        <v>0.34</v>
      </c>
    </row>
    <row r="227" spans="1:10" x14ac:dyDescent="0.3">
      <c r="A227" s="41" t="s">
        <v>381</v>
      </c>
      <c r="B227" s="41" t="s">
        <v>99</v>
      </c>
      <c r="C227" s="42">
        <v>30</v>
      </c>
      <c r="D227" s="42">
        <v>4</v>
      </c>
      <c r="E227" s="42">
        <v>4</v>
      </c>
      <c r="F227" s="42">
        <v>6</v>
      </c>
      <c r="G227" s="42">
        <v>6</v>
      </c>
      <c r="H227" s="42">
        <v>6</v>
      </c>
      <c r="I227" s="42">
        <v>61</v>
      </c>
      <c r="J227" s="43">
        <v>0.06</v>
      </c>
    </row>
    <row r="228" spans="1:10" x14ac:dyDescent="0.3">
      <c r="A228" s="41" t="s">
        <v>382</v>
      </c>
      <c r="B228" s="41" t="s">
        <v>82</v>
      </c>
      <c r="C228" s="42">
        <v>64</v>
      </c>
      <c r="D228" s="42">
        <v>10</v>
      </c>
      <c r="E228" s="42">
        <v>10</v>
      </c>
      <c r="F228" s="42">
        <v>8</v>
      </c>
      <c r="G228" s="42">
        <v>8</v>
      </c>
      <c r="H228" s="42">
        <v>8</v>
      </c>
      <c r="I228" s="42">
        <v>239</v>
      </c>
      <c r="J228" s="43">
        <v>0.06</v>
      </c>
    </row>
    <row r="229" spans="1:10" x14ac:dyDescent="0.3">
      <c r="A229" s="41" t="s">
        <v>383</v>
      </c>
      <c r="B229" s="41" t="s">
        <v>384</v>
      </c>
      <c r="C229" s="42">
        <v>33</v>
      </c>
      <c r="D229" s="42">
        <v>5</v>
      </c>
      <c r="E229" s="42">
        <v>9</v>
      </c>
      <c r="F229" s="42">
        <v>2</v>
      </c>
      <c r="G229" s="42">
        <v>9</v>
      </c>
      <c r="H229" s="42">
        <v>1</v>
      </c>
      <c r="I229" s="42">
        <v>61</v>
      </c>
      <c r="J229" s="43">
        <v>0.34</v>
      </c>
    </row>
    <row r="230" spans="1:10" x14ac:dyDescent="0.3">
      <c r="A230" s="41" t="s">
        <v>385</v>
      </c>
      <c r="B230" s="41" t="s">
        <v>384</v>
      </c>
      <c r="C230" s="42">
        <v>56</v>
      </c>
      <c r="D230" s="42">
        <v>9</v>
      </c>
      <c r="E230" s="42">
        <v>13</v>
      </c>
      <c r="F230" s="42">
        <v>5</v>
      </c>
      <c r="G230" s="42">
        <v>12</v>
      </c>
      <c r="H230" s="42">
        <v>2</v>
      </c>
      <c r="I230" s="42">
        <v>171</v>
      </c>
      <c r="J230" s="43">
        <v>0.12</v>
      </c>
    </row>
    <row r="231" spans="1:10" x14ac:dyDescent="0.3">
      <c r="A231" s="41" t="s">
        <v>386</v>
      </c>
      <c r="B231" s="41" t="s">
        <v>82</v>
      </c>
      <c r="C231" s="42">
        <v>37</v>
      </c>
      <c r="D231" s="42">
        <v>5</v>
      </c>
      <c r="E231" s="42">
        <v>6</v>
      </c>
      <c r="F231" s="42">
        <v>5</v>
      </c>
      <c r="G231" s="42">
        <v>6</v>
      </c>
      <c r="H231" s="42">
        <v>7</v>
      </c>
      <c r="I231" s="42">
        <v>66</v>
      </c>
      <c r="J231" s="43">
        <v>0.25</v>
      </c>
    </row>
    <row r="232" spans="1:10" x14ac:dyDescent="0.3">
      <c r="A232" s="41" t="s">
        <v>387</v>
      </c>
      <c r="B232" s="41" t="s">
        <v>91</v>
      </c>
      <c r="C232" s="42">
        <v>53</v>
      </c>
      <c r="D232" s="42">
        <v>5</v>
      </c>
      <c r="E232" s="42">
        <v>5</v>
      </c>
      <c r="F232" s="42">
        <v>8</v>
      </c>
      <c r="G232" s="42">
        <v>6</v>
      </c>
      <c r="H232" s="42">
        <v>4</v>
      </c>
      <c r="I232" s="42">
        <v>128</v>
      </c>
      <c r="J232" s="43">
        <v>0.16</v>
      </c>
    </row>
    <row r="233" spans="1:10" x14ac:dyDescent="0.3">
      <c r="A233" s="41" t="s">
        <v>388</v>
      </c>
      <c r="B233" s="41" t="s">
        <v>108</v>
      </c>
      <c r="C233" s="42">
        <v>33</v>
      </c>
      <c r="D233" s="42">
        <v>4</v>
      </c>
      <c r="E233" s="42">
        <v>4</v>
      </c>
      <c r="F233" s="42">
        <v>6</v>
      </c>
      <c r="G233" s="42">
        <v>8</v>
      </c>
      <c r="H233" s="42">
        <v>4</v>
      </c>
      <c r="I233" s="42">
        <v>61</v>
      </c>
      <c r="J233" s="43">
        <v>0.3</v>
      </c>
    </row>
    <row r="234" spans="1:10" x14ac:dyDescent="0.3">
      <c r="A234" s="41" t="s">
        <v>389</v>
      </c>
      <c r="B234" s="41" t="s">
        <v>99</v>
      </c>
      <c r="C234" s="42">
        <v>49</v>
      </c>
      <c r="D234" s="42">
        <v>13</v>
      </c>
      <c r="E234" s="42">
        <v>6</v>
      </c>
      <c r="F234" s="42">
        <v>9</v>
      </c>
      <c r="G234" s="42">
        <v>11</v>
      </c>
      <c r="H234" s="42">
        <v>6</v>
      </c>
      <c r="I234" s="42">
        <v>184</v>
      </c>
      <c r="J234" s="43">
        <v>0.06</v>
      </c>
    </row>
    <row r="235" spans="1:10" x14ac:dyDescent="0.3">
      <c r="A235" s="41" t="s">
        <v>390</v>
      </c>
      <c r="B235" s="41" t="s">
        <v>391</v>
      </c>
      <c r="C235" s="42">
        <v>47</v>
      </c>
      <c r="D235" s="42">
        <v>7</v>
      </c>
      <c r="E235" s="42">
        <v>5</v>
      </c>
      <c r="F235" s="42">
        <v>6</v>
      </c>
      <c r="G235" s="42">
        <v>5</v>
      </c>
      <c r="H235" s="42">
        <v>8</v>
      </c>
      <c r="I235" s="42">
        <v>134</v>
      </c>
      <c r="J235" s="43">
        <v>0.16</v>
      </c>
    </row>
    <row r="236" spans="1:10" x14ac:dyDescent="0.3">
      <c r="A236" s="41" t="s">
        <v>392</v>
      </c>
      <c r="B236" s="41" t="s">
        <v>170</v>
      </c>
      <c r="C236" s="42">
        <v>34</v>
      </c>
      <c r="D236" s="42">
        <v>5</v>
      </c>
      <c r="E236" s="42">
        <v>4</v>
      </c>
      <c r="F236" s="42">
        <v>4</v>
      </c>
      <c r="G236" s="42">
        <v>4</v>
      </c>
      <c r="H236" s="42">
        <v>6</v>
      </c>
      <c r="I236" s="42">
        <v>56</v>
      </c>
      <c r="J236" s="43">
        <v>0.34</v>
      </c>
    </row>
    <row r="237" spans="1:10" x14ac:dyDescent="0.3">
      <c r="A237" s="41" t="s">
        <v>393</v>
      </c>
      <c r="B237" s="41" t="s">
        <v>82</v>
      </c>
      <c r="C237" s="42">
        <v>64</v>
      </c>
      <c r="D237" s="42">
        <v>10</v>
      </c>
      <c r="E237" s="42">
        <v>5</v>
      </c>
      <c r="F237" s="42">
        <v>8</v>
      </c>
      <c r="G237" s="42">
        <v>5</v>
      </c>
      <c r="H237" s="42">
        <v>11</v>
      </c>
      <c r="I237" s="42">
        <v>173</v>
      </c>
      <c r="J237" s="43">
        <v>0.1</v>
      </c>
    </row>
    <row r="238" spans="1:10" x14ac:dyDescent="0.3">
      <c r="A238" s="41" t="s">
        <v>394</v>
      </c>
      <c r="B238" s="41" t="s">
        <v>108</v>
      </c>
      <c r="C238" s="42">
        <v>41</v>
      </c>
      <c r="D238" s="42">
        <v>4</v>
      </c>
      <c r="E238" s="42">
        <v>5</v>
      </c>
      <c r="F238" s="42">
        <v>7</v>
      </c>
      <c r="G238" s="42">
        <v>10</v>
      </c>
      <c r="H238" s="42">
        <v>5</v>
      </c>
      <c r="I238" s="42">
        <v>130</v>
      </c>
      <c r="J238" s="43">
        <v>0.16</v>
      </c>
    </row>
    <row r="239" spans="1:10" x14ac:dyDescent="0.3">
      <c r="A239" s="41" t="s">
        <v>395</v>
      </c>
      <c r="B239" s="41" t="s">
        <v>108</v>
      </c>
      <c r="C239" s="42">
        <v>59</v>
      </c>
      <c r="D239" s="42">
        <v>6</v>
      </c>
      <c r="E239" s="42">
        <v>7</v>
      </c>
      <c r="F239" s="42">
        <v>11</v>
      </c>
      <c r="G239" s="42">
        <v>15</v>
      </c>
      <c r="H239" s="42">
        <v>7</v>
      </c>
      <c r="I239" s="42">
        <v>248</v>
      </c>
      <c r="J239" s="43">
        <v>0.06</v>
      </c>
    </row>
    <row r="240" spans="1:10" x14ac:dyDescent="0.3">
      <c r="A240" s="41" t="s">
        <v>396</v>
      </c>
      <c r="B240" s="41" t="s">
        <v>397</v>
      </c>
      <c r="C240" s="42">
        <v>60</v>
      </c>
      <c r="D240" s="42">
        <v>10</v>
      </c>
      <c r="E240" s="42">
        <v>8</v>
      </c>
      <c r="F240" s="42">
        <v>8</v>
      </c>
      <c r="G240" s="42">
        <v>8</v>
      </c>
      <c r="H240" s="42">
        <v>10</v>
      </c>
      <c r="I240" s="42">
        <v>234</v>
      </c>
      <c r="J240" s="43">
        <v>0.06</v>
      </c>
    </row>
    <row r="241" spans="1:10" x14ac:dyDescent="0.3">
      <c r="A241" s="41" t="s">
        <v>398</v>
      </c>
      <c r="B241" s="41" t="s">
        <v>136</v>
      </c>
      <c r="C241" s="42">
        <v>30</v>
      </c>
      <c r="D241" s="42">
        <v>5</v>
      </c>
      <c r="E241" s="42">
        <v>3</v>
      </c>
      <c r="F241" s="42">
        <v>5</v>
      </c>
      <c r="G241" s="42">
        <v>3</v>
      </c>
      <c r="H241" s="42">
        <v>3</v>
      </c>
      <c r="I241" s="42">
        <v>50</v>
      </c>
      <c r="J241" s="43">
        <v>0.25</v>
      </c>
    </row>
    <row r="242" spans="1:10" x14ac:dyDescent="0.3">
      <c r="A242" s="41" t="s">
        <v>399</v>
      </c>
      <c r="B242" s="41" t="s">
        <v>89</v>
      </c>
      <c r="C242" s="42">
        <v>52</v>
      </c>
      <c r="D242" s="42">
        <v>5</v>
      </c>
      <c r="E242" s="42">
        <v>4</v>
      </c>
      <c r="F242" s="42">
        <v>5</v>
      </c>
      <c r="G242" s="42">
        <v>5</v>
      </c>
      <c r="H242" s="42">
        <v>1</v>
      </c>
      <c r="I242" s="42">
        <v>59</v>
      </c>
      <c r="J242" s="43">
        <v>0.25</v>
      </c>
    </row>
    <row r="243" spans="1:10" x14ac:dyDescent="0.3">
      <c r="A243" s="41" t="s">
        <v>400</v>
      </c>
      <c r="B243" s="41" t="s">
        <v>401</v>
      </c>
      <c r="C243" s="42">
        <v>57</v>
      </c>
      <c r="D243" s="42">
        <v>9</v>
      </c>
      <c r="E243" s="42">
        <v>14</v>
      </c>
      <c r="F243" s="42">
        <v>6</v>
      </c>
      <c r="G243" s="42">
        <v>6</v>
      </c>
      <c r="H243" s="42">
        <v>4</v>
      </c>
      <c r="I243" s="42">
        <v>163</v>
      </c>
      <c r="J243" s="43">
        <v>0.1</v>
      </c>
    </row>
    <row r="244" spans="1:10" x14ac:dyDescent="0.3">
      <c r="A244" s="41" t="s">
        <v>402</v>
      </c>
      <c r="B244" s="41" t="s">
        <v>117</v>
      </c>
      <c r="C244" s="42">
        <v>50</v>
      </c>
      <c r="D244" s="42">
        <v>12</v>
      </c>
      <c r="E244" s="42">
        <v>7</v>
      </c>
      <c r="F244" s="42">
        <v>4</v>
      </c>
      <c r="G244" s="42">
        <v>5</v>
      </c>
      <c r="H244" s="42">
        <v>7</v>
      </c>
      <c r="I244" s="42">
        <v>144</v>
      </c>
      <c r="J244" s="43">
        <v>0.08</v>
      </c>
    </row>
    <row r="245" spans="1:10" x14ac:dyDescent="0.3">
      <c r="A245" s="41" t="s">
        <v>403</v>
      </c>
      <c r="B245" s="41" t="s">
        <v>404</v>
      </c>
      <c r="C245" s="42">
        <v>42</v>
      </c>
      <c r="D245" s="42">
        <v>4</v>
      </c>
      <c r="E245" s="42">
        <v>5</v>
      </c>
      <c r="F245" s="42">
        <v>6</v>
      </c>
      <c r="G245" s="42">
        <v>8</v>
      </c>
      <c r="H245" s="42">
        <v>4</v>
      </c>
      <c r="I245" s="42">
        <v>67</v>
      </c>
      <c r="J245" s="43">
        <v>0.25</v>
      </c>
    </row>
    <row r="246" spans="1:10" x14ac:dyDescent="0.3">
      <c r="A246" s="41" t="s">
        <v>405</v>
      </c>
      <c r="B246" s="41" t="s">
        <v>82</v>
      </c>
      <c r="C246" s="42">
        <v>31</v>
      </c>
      <c r="D246" s="42">
        <v>6</v>
      </c>
      <c r="E246" s="42">
        <v>4</v>
      </c>
      <c r="F246" s="42">
        <v>6</v>
      </c>
      <c r="G246" s="42">
        <v>4</v>
      </c>
      <c r="H246" s="42">
        <v>7</v>
      </c>
      <c r="I246" s="42">
        <v>63</v>
      </c>
      <c r="J246" s="43">
        <v>0.06</v>
      </c>
    </row>
    <row r="247" spans="1:10" x14ac:dyDescent="0.3">
      <c r="A247" s="41" t="s">
        <v>406</v>
      </c>
      <c r="B247" s="41" t="s">
        <v>82</v>
      </c>
      <c r="C247" s="42">
        <v>41</v>
      </c>
      <c r="D247" s="42">
        <v>6</v>
      </c>
      <c r="E247" s="42">
        <v>5</v>
      </c>
      <c r="F247" s="42">
        <v>8</v>
      </c>
      <c r="G247" s="42">
        <v>6</v>
      </c>
      <c r="H247" s="42">
        <v>10</v>
      </c>
      <c r="I247" s="42">
        <v>142</v>
      </c>
      <c r="J247" s="43">
        <v>0.06</v>
      </c>
    </row>
    <row r="248" spans="1:10" x14ac:dyDescent="0.3">
      <c r="A248" s="41" t="s">
        <v>407</v>
      </c>
      <c r="B248" s="41" t="s">
        <v>408</v>
      </c>
      <c r="C248" s="42">
        <v>53</v>
      </c>
      <c r="D248" s="42">
        <v>8</v>
      </c>
      <c r="E248" s="42">
        <v>7</v>
      </c>
      <c r="F248" s="42">
        <v>8</v>
      </c>
      <c r="G248" s="42">
        <v>7</v>
      </c>
      <c r="H248" s="42">
        <v>11</v>
      </c>
      <c r="I248" s="42">
        <v>168</v>
      </c>
      <c r="J248" s="43">
        <v>0.1</v>
      </c>
    </row>
    <row r="249" spans="1:10" x14ac:dyDescent="0.3">
      <c r="A249" s="41" t="s">
        <v>409</v>
      </c>
      <c r="B249" s="41" t="s">
        <v>79</v>
      </c>
      <c r="C249" s="42">
        <v>57</v>
      </c>
      <c r="D249" s="42">
        <v>8</v>
      </c>
      <c r="E249" s="42">
        <v>6</v>
      </c>
      <c r="F249" s="42">
        <v>6</v>
      </c>
      <c r="G249" s="42">
        <v>9</v>
      </c>
      <c r="H249" s="42">
        <v>10</v>
      </c>
      <c r="I249" s="42">
        <v>165</v>
      </c>
      <c r="J249" s="43">
        <v>0.21</v>
      </c>
    </row>
    <row r="250" spans="1:10" x14ac:dyDescent="0.3">
      <c r="A250" s="41" t="s">
        <v>410</v>
      </c>
      <c r="B250" s="41" t="s">
        <v>79</v>
      </c>
      <c r="C250" s="42">
        <v>64</v>
      </c>
      <c r="D250" s="42">
        <v>8</v>
      </c>
      <c r="E250" s="42">
        <v>6</v>
      </c>
      <c r="F250" s="42">
        <v>4</v>
      </c>
      <c r="G250" s="42">
        <v>5</v>
      </c>
      <c r="H250" s="42">
        <v>9</v>
      </c>
      <c r="I250" s="42">
        <v>145</v>
      </c>
      <c r="J250" s="43">
        <v>0.12</v>
      </c>
    </row>
    <row r="251" spans="1:10" x14ac:dyDescent="0.3">
      <c r="A251" s="41" t="s">
        <v>411</v>
      </c>
      <c r="B251" s="41" t="s">
        <v>412</v>
      </c>
      <c r="C251" s="42">
        <v>51</v>
      </c>
      <c r="D251" s="42">
        <v>9</v>
      </c>
      <c r="E251" s="42">
        <v>6</v>
      </c>
      <c r="F251" s="42">
        <v>5</v>
      </c>
      <c r="G251" s="42">
        <v>5</v>
      </c>
      <c r="H251" s="42">
        <v>8</v>
      </c>
      <c r="I251" s="42">
        <v>144</v>
      </c>
      <c r="J251" s="43">
        <v>0.06</v>
      </c>
    </row>
    <row r="252" spans="1:10" x14ac:dyDescent="0.3">
      <c r="A252" s="41" t="s">
        <v>413</v>
      </c>
      <c r="B252" s="41" t="s">
        <v>414</v>
      </c>
      <c r="C252" s="42">
        <v>51</v>
      </c>
      <c r="D252" s="42">
        <v>12</v>
      </c>
      <c r="E252" s="42">
        <v>6</v>
      </c>
      <c r="F252" s="42">
        <v>6</v>
      </c>
      <c r="G252" s="42">
        <v>11</v>
      </c>
      <c r="H252" s="42">
        <v>8</v>
      </c>
      <c r="I252" s="42">
        <v>233</v>
      </c>
      <c r="J252" s="43">
        <v>0.06</v>
      </c>
    </row>
    <row r="253" spans="1:10" x14ac:dyDescent="0.3">
      <c r="A253" s="41" t="s">
        <v>415</v>
      </c>
      <c r="B253" s="41" t="s">
        <v>218</v>
      </c>
      <c r="C253" s="42">
        <v>53</v>
      </c>
      <c r="D253" s="42">
        <v>8</v>
      </c>
      <c r="E253" s="42">
        <v>6</v>
      </c>
      <c r="F253" s="42">
        <v>10</v>
      </c>
      <c r="G253" s="42">
        <v>6</v>
      </c>
      <c r="H253" s="42">
        <v>11</v>
      </c>
      <c r="I253" s="42">
        <v>165</v>
      </c>
      <c r="J253" s="43">
        <v>0.1</v>
      </c>
    </row>
    <row r="254" spans="1:10" x14ac:dyDescent="0.3">
      <c r="A254" s="41" t="s">
        <v>416</v>
      </c>
      <c r="B254" s="41" t="s">
        <v>97</v>
      </c>
      <c r="C254" s="42">
        <v>60</v>
      </c>
      <c r="D254" s="42">
        <v>9</v>
      </c>
      <c r="E254" s="42">
        <v>8</v>
      </c>
      <c r="F254" s="42">
        <v>6</v>
      </c>
      <c r="G254" s="42">
        <v>8</v>
      </c>
      <c r="H254" s="42">
        <v>7</v>
      </c>
      <c r="I254" s="42">
        <v>166</v>
      </c>
      <c r="J254" s="43">
        <v>0.08</v>
      </c>
    </row>
    <row r="255" spans="1:10" x14ac:dyDescent="0.3">
      <c r="A255" s="41" t="s">
        <v>417</v>
      </c>
      <c r="B255" s="41" t="s">
        <v>412</v>
      </c>
      <c r="C255" s="42">
        <v>81</v>
      </c>
      <c r="D255" s="42">
        <v>13</v>
      </c>
      <c r="E255" s="42">
        <v>9</v>
      </c>
      <c r="F255" s="42">
        <v>8</v>
      </c>
      <c r="G255" s="42">
        <v>8</v>
      </c>
      <c r="H255" s="42">
        <v>10</v>
      </c>
      <c r="I255" s="42">
        <v>270</v>
      </c>
      <c r="J255" s="43">
        <v>0.06</v>
      </c>
    </row>
    <row r="256" spans="1:10" x14ac:dyDescent="0.3">
      <c r="A256" s="41" t="s">
        <v>418</v>
      </c>
      <c r="B256" s="41" t="s">
        <v>419</v>
      </c>
      <c r="C256" s="42">
        <v>51</v>
      </c>
      <c r="D256" s="42">
        <v>6</v>
      </c>
      <c r="E256" s="42">
        <v>6</v>
      </c>
      <c r="F256" s="42">
        <v>12</v>
      </c>
      <c r="G256" s="42">
        <v>11</v>
      </c>
      <c r="H256" s="42">
        <v>8</v>
      </c>
      <c r="I256" s="42">
        <v>233</v>
      </c>
      <c r="J256" s="43">
        <v>0.06</v>
      </c>
    </row>
    <row r="257" spans="1:10" x14ac:dyDescent="0.3">
      <c r="A257" s="41" t="s">
        <v>420</v>
      </c>
      <c r="B257" s="41" t="s">
        <v>421</v>
      </c>
      <c r="C257" s="42">
        <v>23</v>
      </c>
      <c r="D257" s="42">
        <v>3</v>
      </c>
      <c r="E257" s="42">
        <v>3</v>
      </c>
      <c r="F257" s="42">
        <v>10</v>
      </c>
      <c r="G257" s="42">
        <v>3</v>
      </c>
      <c r="H257" s="42">
        <v>8</v>
      </c>
      <c r="I257" s="42">
        <v>62</v>
      </c>
      <c r="J257" s="43">
        <v>0.25</v>
      </c>
    </row>
    <row r="258" spans="1:10" x14ac:dyDescent="0.3">
      <c r="A258" s="41" t="s">
        <v>422</v>
      </c>
      <c r="B258" s="41" t="s">
        <v>131</v>
      </c>
      <c r="C258" s="42">
        <v>84</v>
      </c>
      <c r="D258" s="42">
        <v>8</v>
      </c>
      <c r="E258" s="42">
        <v>7</v>
      </c>
      <c r="F258" s="42">
        <v>9</v>
      </c>
      <c r="G258" s="42">
        <v>8</v>
      </c>
      <c r="H258" s="42">
        <v>4</v>
      </c>
      <c r="I258" s="42">
        <v>166</v>
      </c>
      <c r="J258" s="43">
        <v>0.1</v>
      </c>
    </row>
    <row r="259" spans="1:10" x14ac:dyDescent="0.3">
      <c r="A259" s="41" t="s">
        <v>423</v>
      </c>
      <c r="B259" s="41" t="s">
        <v>344</v>
      </c>
      <c r="C259" s="42">
        <v>71</v>
      </c>
      <c r="D259" s="42">
        <v>12</v>
      </c>
      <c r="E259" s="42">
        <v>10</v>
      </c>
      <c r="F259" s="42">
        <v>12</v>
      </c>
      <c r="G259" s="42">
        <v>10</v>
      </c>
      <c r="H259" s="42">
        <v>10</v>
      </c>
      <c r="I259" s="42">
        <v>270</v>
      </c>
      <c r="J259" s="43">
        <v>0.01</v>
      </c>
    </row>
    <row r="260" spans="1:10" x14ac:dyDescent="0.3">
      <c r="A260" s="41" t="s">
        <v>424</v>
      </c>
      <c r="B260" s="41" t="s">
        <v>421</v>
      </c>
      <c r="C260" s="42">
        <v>45</v>
      </c>
      <c r="D260" s="42">
        <v>6</v>
      </c>
      <c r="E260" s="42">
        <v>6</v>
      </c>
      <c r="F260" s="42">
        <v>13</v>
      </c>
      <c r="G260" s="42">
        <v>7</v>
      </c>
      <c r="H260" s="42">
        <v>11</v>
      </c>
      <c r="I260" s="42">
        <v>225</v>
      </c>
      <c r="J260" s="43">
        <v>0.06</v>
      </c>
    </row>
    <row r="261" spans="1:10" x14ac:dyDescent="0.3">
      <c r="A261" s="41" t="s">
        <v>425</v>
      </c>
      <c r="B261" s="41" t="s">
        <v>426</v>
      </c>
      <c r="C261" s="42">
        <v>30</v>
      </c>
      <c r="D261" s="42">
        <v>8</v>
      </c>
      <c r="E261" s="42">
        <v>10</v>
      </c>
      <c r="F261" s="42">
        <v>3</v>
      </c>
      <c r="G261" s="42">
        <v>3</v>
      </c>
      <c r="H261" s="42">
        <v>2</v>
      </c>
      <c r="I261" s="42">
        <v>60</v>
      </c>
      <c r="J261" s="43">
        <v>0.34</v>
      </c>
    </row>
    <row r="262" spans="1:10" ht="27.6" x14ac:dyDescent="0.3">
      <c r="A262" s="41" t="s">
        <v>427</v>
      </c>
      <c r="B262" s="41" t="s">
        <v>428</v>
      </c>
      <c r="C262" s="42">
        <v>30</v>
      </c>
      <c r="D262" s="42">
        <v>8</v>
      </c>
      <c r="E262" s="42">
        <v>10</v>
      </c>
      <c r="F262" s="42">
        <v>3</v>
      </c>
      <c r="G262" s="42">
        <v>3</v>
      </c>
      <c r="H262" s="42">
        <v>2</v>
      </c>
      <c r="I262" s="42">
        <v>60</v>
      </c>
      <c r="J262" s="43">
        <v>0.34</v>
      </c>
    </row>
    <row r="263" spans="1:10" x14ac:dyDescent="0.3">
      <c r="A263" s="41" t="s">
        <v>429</v>
      </c>
      <c r="B263" s="41" t="s">
        <v>412</v>
      </c>
      <c r="C263" s="42">
        <v>44</v>
      </c>
      <c r="D263" s="42">
        <v>7</v>
      </c>
      <c r="E263" s="42">
        <v>4</v>
      </c>
      <c r="F263" s="42">
        <v>4</v>
      </c>
      <c r="G263" s="42">
        <v>4</v>
      </c>
      <c r="H263" s="42">
        <v>4</v>
      </c>
      <c r="I263" s="42">
        <v>60</v>
      </c>
      <c r="J263" s="43">
        <v>0.06</v>
      </c>
    </row>
    <row r="264" spans="1:10" x14ac:dyDescent="0.3">
      <c r="A264" s="41" t="s">
        <v>430</v>
      </c>
      <c r="B264" s="41" t="s">
        <v>164</v>
      </c>
      <c r="C264" s="42">
        <v>64</v>
      </c>
      <c r="D264" s="42">
        <v>13</v>
      </c>
      <c r="E264" s="42">
        <v>13</v>
      </c>
      <c r="F264" s="42">
        <v>6</v>
      </c>
      <c r="G264" s="42">
        <v>7</v>
      </c>
      <c r="H264" s="42">
        <v>2</v>
      </c>
      <c r="I264" s="42">
        <v>232</v>
      </c>
      <c r="J264" s="43">
        <v>0.06</v>
      </c>
    </row>
    <row r="265" spans="1:10" x14ac:dyDescent="0.3">
      <c r="A265" s="41" t="s">
        <v>431</v>
      </c>
      <c r="B265" s="41" t="s">
        <v>432</v>
      </c>
      <c r="C265" s="42">
        <v>53</v>
      </c>
      <c r="D265" s="42">
        <v>8</v>
      </c>
      <c r="E265" s="42">
        <v>6</v>
      </c>
      <c r="F265" s="42">
        <v>9</v>
      </c>
      <c r="G265" s="42">
        <v>6</v>
      </c>
      <c r="H265" s="42">
        <v>8</v>
      </c>
      <c r="I265" s="42">
        <v>159</v>
      </c>
      <c r="J265" s="43">
        <v>0.08</v>
      </c>
    </row>
    <row r="266" spans="1:10" x14ac:dyDescent="0.3">
      <c r="A266" s="41" t="s">
        <v>433</v>
      </c>
      <c r="B266" s="41" t="s">
        <v>434</v>
      </c>
      <c r="C266" s="42">
        <v>113</v>
      </c>
      <c r="D266" s="42">
        <v>10</v>
      </c>
      <c r="E266" s="42">
        <v>12</v>
      </c>
      <c r="F266" s="42">
        <v>10</v>
      </c>
      <c r="G266" s="42">
        <v>12</v>
      </c>
      <c r="H266" s="42">
        <v>9</v>
      </c>
      <c r="I266" s="42">
        <v>306</v>
      </c>
      <c r="J266" s="43">
        <v>0.01</v>
      </c>
    </row>
    <row r="267" spans="1:10" ht="27.6" x14ac:dyDescent="0.3">
      <c r="A267" s="41" t="s">
        <v>435</v>
      </c>
      <c r="B267" s="41" t="s">
        <v>434</v>
      </c>
      <c r="C267" s="42">
        <v>113</v>
      </c>
      <c r="D267" s="42">
        <v>10</v>
      </c>
      <c r="E267" s="42">
        <v>12</v>
      </c>
      <c r="F267" s="42">
        <v>10</v>
      </c>
      <c r="G267" s="42">
        <v>12</v>
      </c>
      <c r="H267" s="42">
        <v>9</v>
      </c>
      <c r="I267" s="42">
        <v>306</v>
      </c>
      <c r="J267" s="43">
        <v>0.01</v>
      </c>
    </row>
    <row r="268" spans="1:10" x14ac:dyDescent="0.3">
      <c r="A268" s="41" t="s">
        <v>436</v>
      </c>
      <c r="B268" s="41" t="s">
        <v>115</v>
      </c>
      <c r="C268" s="42">
        <v>49</v>
      </c>
      <c r="D268" s="42">
        <v>6</v>
      </c>
      <c r="E268" s="42">
        <v>11</v>
      </c>
      <c r="F268" s="42">
        <v>13</v>
      </c>
      <c r="G268" s="42">
        <v>9</v>
      </c>
      <c r="H268" s="42">
        <v>6</v>
      </c>
      <c r="I268" s="42">
        <v>184</v>
      </c>
      <c r="J268" s="43">
        <v>0.06</v>
      </c>
    </row>
    <row r="269" spans="1:10" x14ac:dyDescent="0.3">
      <c r="A269" s="41" t="s">
        <v>437</v>
      </c>
      <c r="B269" s="41" t="s">
        <v>115</v>
      </c>
      <c r="C269" s="42">
        <v>60</v>
      </c>
      <c r="D269" s="42">
        <v>8</v>
      </c>
      <c r="E269" s="42">
        <v>8</v>
      </c>
      <c r="F269" s="42">
        <v>8</v>
      </c>
      <c r="G269" s="42">
        <v>8</v>
      </c>
      <c r="H269" s="42">
        <v>8</v>
      </c>
      <c r="I269" s="42">
        <v>168</v>
      </c>
      <c r="J269" s="43">
        <v>0.1</v>
      </c>
    </row>
    <row r="270" spans="1:10" x14ac:dyDescent="0.3">
      <c r="A270" s="41" t="s">
        <v>438</v>
      </c>
      <c r="B270" s="41" t="s">
        <v>79</v>
      </c>
      <c r="C270" s="42">
        <v>37</v>
      </c>
      <c r="D270" s="42">
        <v>5</v>
      </c>
      <c r="E270" s="42">
        <v>4</v>
      </c>
      <c r="F270" s="42">
        <v>4</v>
      </c>
      <c r="G270" s="42">
        <v>4</v>
      </c>
      <c r="H270" s="42">
        <v>8</v>
      </c>
      <c r="I270" s="42">
        <v>62</v>
      </c>
      <c r="J270" s="43">
        <v>0.25</v>
      </c>
    </row>
    <row r="271" spans="1:10" x14ac:dyDescent="0.3">
      <c r="A271" s="41" t="s">
        <v>439</v>
      </c>
      <c r="B271" s="41" t="s">
        <v>440</v>
      </c>
      <c r="C271" s="42">
        <v>49</v>
      </c>
      <c r="D271" s="42">
        <v>7</v>
      </c>
      <c r="E271" s="42">
        <v>10</v>
      </c>
      <c r="F271" s="42">
        <v>3</v>
      </c>
      <c r="G271" s="42">
        <v>6</v>
      </c>
      <c r="H271" s="42">
        <v>8</v>
      </c>
      <c r="I271" s="42">
        <v>86</v>
      </c>
      <c r="J271" s="43">
        <v>0.08</v>
      </c>
    </row>
    <row r="272" spans="1:10" x14ac:dyDescent="0.3">
      <c r="A272" s="41" t="s">
        <v>441</v>
      </c>
      <c r="B272" s="41" t="s">
        <v>440</v>
      </c>
      <c r="C272" s="42">
        <v>57</v>
      </c>
      <c r="D272" s="42">
        <v>9</v>
      </c>
      <c r="E272" s="42">
        <v>12</v>
      </c>
      <c r="F272" s="42">
        <v>4</v>
      </c>
      <c r="G272" s="42">
        <v>7</v>
      </c>
      <c r="H272" s="42">
        <v>9</v>
      </c>
      <c r="I272" s="42">
        <v>179</v>
      </c>
      <c r="J272" s="43">
        <v>0.04</v>
      </c>
    </row>
    <row r="273" spans="1:10" x14ac:dyDescent="0.3">
      <c r="A273" s="41" t="s">
        <v>442</v>
      </c>
      <c r="B273" s="41" t="s">
        <v>146</v>
      </c>
      <c r="C273" s="42">
        <v>45</v>
      </c>
      <c r="D273" s="42">
        <v>6</v>
      </c>
      <c r="E273" s="42">
        <v>7</v>
      </c>
      <c r="F273" s="42">
        <v>8</v>
      </c>
      <c r="G273" s="42">
        <v>7</v>
      </c>
      <c r="H273" s="42">
        <v>4</v>
      </c>
      <c r="I273" s="42">
        <v>138</v>
      </c>
      <c r="J273" s="43">
        <v>0.16</v>
      </c>
    </row>
    <row r="274" spans="1:10" x14ac:dyDescent="0.3">
      <c r="A274" s="41" t="s">
        <v>443</v>
      </c>
      <c r="B274" s="41" t="s">
        <v>136</v>
      </c>
      <c r="C274" s="42">
        <v>93</v>
      </c>
      <c r="D274" s="42">
        <v>10</v>
      </c>
      <c r="E274" s="42">
        <v>6</v>
      </c>
      <c r="F274" s="42">
        <v>10</v>
      </c>
      <c r="G274" s="42">
        <v>8</v>
      </c>
      <c r="H274" s="42">
        <v>7</v>
      </c>
      <c r="I274" s="42">
        <v>186</v>
      </c>
      <c r="J274" s="43">
        <v>0.06</v>
      </c>
    </row>
    <row r="275" spans="1:10" x14ac:dyDescent="0.3">
      <c r="A275" s="41" t="s">
        <v>444</v>
      </c>
      <c r="B275" s="41" t="s">
        <v>270</v>
      </c>
      <c r="C275" s="42">
        <v>57</v>
      </c>
      <c r="D275" s="42">
        <v>8</v>
      </c>
      <c r="E275" s="42">
        <v>7</v>
      </c>
      <c r="F275" s="42">
        <v>6</v>
      </c>
      <c r="G275" s="42">
        <v>7</v>
      </c>
      <c r="H275" s="42">
        <v>9</v>
      </c>
      <c r="I275" s="42">
        <v>159</v>
      </c>
      <c r="J275" s="43">
        <v>0.12</v>
      </c>
    </row>
    <row r="276" spans="1:10" x14ac:dyDescent="0.3">
      <c r="A276" s="41" t="s">
        <v>445</v>
      </c>
      <c r="B276" s="41" t="s">
        <v>82</v>
      </c>
      <c r="C276" s="42">
        <v>34</v>
      </c>
      <c r="D276" s="42">
        <v>7</v>
      </c>
      <c r="E276" s="42">
        <v>6</v>
      </c>
      <c r="F276" s="42">
        <v>3</v>
      </c>
      <c r="G276" s="42">
        <v>5</v>
      </c>
      <c r="H276" s="42">
        <v>6</v>
      </c>
      <c r="I276" s="42">
        <v>64</v>
      </c>
      <c r="J276" s="43">
        <v>0.3</v>
      </c>
    </row>
    <row r="277" spans="1:10" x14ac:dyDescent="0.3">
      <c r="A277" s="41" t="s">
        <v>446</v>
      </c>
      <c r="B277" s="41" t="s">
        <v>82</v>
      </c>
      <c r="C277" s="42">
        <v>60</v>
      </c>
      <c r="D277" s="42">
        <v>8</v>
      </c>
      <c r="E277" s="42">
        <v>8</v>
      </c>
      <c r="F277" s="42">
        <v>9</v>
      </c>
      <c r="G277" s="42">
        <v>8</v>
      </c>
      <c r="H277" s="42">
        <v>8</v>
      </c>
      <c r="I277" s="42">
        <v>175</v>
      </c>
      <c r="J277" s="43">
        <v>0.1</v>
      </c>
    </row>
    <row r="278" spans="1:10" x14ac:dyDescent="0.3">
      <c r="A278" s="41" t="s">
        <v>447</v>
      </c>
      <c r="B278" s="41" t="s">
        <v>426</v>
      </c>
      <c r="C278" s="42">
        <v>60</v>
      </c>
      <c r="D278" s="42">
        <v>11</v>
      </c>
      <c r="E278" s="42">
        <v>13</v>
      </c>
      <c r="F278" s="42">
        <v>5</v>
      </c>
      <c r="G278" s="42">
        <v>6</v>
      </c>
      <c r="H278" s="42">
        <v>4</v>
      </c>
      <c r="I278" s="42">
        <v>223</v>
      </c>
      <c r="J278" s="43">
        <v>0.06</v>
      </c>
    </row>
    <row r="279" spans="1:10" ht="27.6" x14ac:dyDescent="0.3">
      <c r="A279" s="41" t="s">
        <v>448</v>
      </c>
      <c r="B279" s="41" t="s">
        <v>428</v>
      </c>
      <c r="C279" s="42">
        <v>60</v>
      </c>
      <c r="D279" s="42">
        <v>11</v>
      </c>
      <c r="E279" s="42">
        <v>13</v>
      </c>
      <c r="F279" s="42">
        <v>5</v>
      </c>
      <c r="G279" s="42">
        <v>6</v>
      </c>
      <c r="H279" s="42">
        <v>4</v>
      </c>
      <c r="I279" s="42">
        <v>223</v>
      </c>
      <c r="J279" s="43">
        <v>0.06</v>
      </c>
    </row>
    <row r="280" spans="1:10" x14ac:dyDescent="0.3">
      <c r="A280" s="41" t="s">
        <v>449</v>
      </c>
      <c r="B280" s="41" t="s">
        <v>450</v>
      </c>
      <c r="C280" s="42">
        <v>45</v>
      </c>
      <c r="D280" s="42">
        <v>7</v>
      </c>
      <c r="E280" s="42">
        <v>5</v>
      </c>
      <c r="F280" s="42">
        <v>3</v>
      </c>
      <c r="G280" s="42">
        <v>5</v>
      </c>
      <c r="H280" s="42">
        <v>3</v>
      </c>
      <c r="I280" s="42">
        <v>61</v>
      </c>
      <c r="J280" s="43">
        <v>0.25</v>
      </c>
    </row>
    <row r="281" spans="1:10" x14ac:dyDescent="0.3">
      <c r="A281" s="41" t="s">
        <v>451</v>
      </c>
      <c r="B281" s="41" t="s">
        <v>452</v>
      </c>
      <c r="C281" s="42">
        <v>57</v>
      </c>
      <c r="D281" s="42">
        <v>12</v>
      </c>
      <c r="E281" s="42">
        <v>14</v>
      </c>
      <c r="F281" s="42">
        <v>6</v>
      </c>
      <c r="G281" s="42">
        <v>9</v>
      </c>
      <c r="H281" s="42">
        <v>4</v>
      </c>
      <c r="I281" s="42">
        <v>186</v>
      </c>
      <c r="J281" s="43">
        <v>0.06</v>
      </c>
    </row>
    <row r="282" spans="1:10" x14ac:dyDescent="0.3">
      <c r="A282" s="41" t="s">
        <v>453</v>
      </c>
      <c r="B282" s="41" t="s">
        <v>450</v>
      </c>
      <c r="C282" s="42">
        <v>67</v>
      </c>
      <c r="D282" s="42">
        <v>12</v>
      </c>
      <c r="E282" s="42">
        <v>8</v>
      </c>
      <c r="F282" s="42">
        <v>5</v>
      </c>
      <c r="G282" s="42">
        <v>8</v>
      </c>
      <c r="H282" s="42">
        <v>5</v>
      </c>
      <c r="I282" s="42">
        <v>169</v>
      </c>
      <c r="J282" s="43">
        <v>0.12</v>
      </c>
    </row>
    <row r="283" spans="1:10" x14ac:dyDescent="0.3">
      <c r="A283" s="41" t="s">
        <v>454</v>
      </c>
      <c r="B283" s="41" t="s">
        <v>117</v>
      </c>
      <c r="C283" s="42">
        <v>68</v>
      </c>
      <c r="D283" s="42">
        <v>10</v>
      </c>
      <c r="E283" s="42">
        <v>7</v>
      </c>
      <c r="F283" s="42">
        <v>11</v>
      </c>
      <c r="G283" s="42">
        <v>15</v>
      </c>
      <c r="H283" s="42">
        <v>8</v>
      </c>
      <c r="I283" s="42">
        <v>270</v>
      </c>
      <c r="J283" s="43">
        <v>0.06</v>
      </c>
    </row>
    <row r="284" spans="1:10" x14ac:dyDescent="0.3">
      <c r="A284" s="41" t="s">
        <v>455</v>
      </c>
      <c r="B284" s="41" t="s">
        <v>117</v>
      </c>
      <c r="C284" s="42">
        <v>34</v>
      </c>
      <c r="D284" s="42">
        <v>5</v>
      </c>
      <c r="E284" s="42">
        <v>3</v>
      </c>
      <c r="F284" s="42">
        <v>5</v>
      </c>
      <c r="G284" s="42">
        <v>7</v>
      </c>
      <c r="H284" s="42">
        <v>4</v>
      </c>
      <c r="I284" s="42">
        <v>60</v>
      </c>
      <c r="J284" s="43">
        <v>0.06</v>
      </c>
    </row>
    <row r="285" spans="1:10" x14ac:dyDescent="0.3">
      <c r="A285" s="41" t="s">
        <v>456</v>
      </c>
      <c r="B285" s="41" t="s">
        <v>82</v>
      </c>
      <c r="C285" s="42">
        <v>42</v>
      </c>
      <c r="D285" s="42">
        <v>8</v>
      </c>
      <c r="E285" s="42">
        <v>10</v>
      </c>
      <c r="F285" s="42">
        <v>11</v>
      </c>
      <c r="G285" s="42">
        <v>7</v>
      </c>
      <c r="H285" s="42">
        <v>5</v>
      </c>
      <c r="I285" s="42">
        <v>170</v>
      </c>
      <c r="J285" s="43">
        <v>0.08</v>
      </c>
    </row>
    <row r="286" spans="1:10" x14ac:dyDescent="0.3">
      <c r="A286" s="41" t="s">
        <v>457</v>
      </c>
      <c r="B286" s="41" t="s">
        <v>66</v>
      </c>
      <c r="C286" s="42">
        <v>34</v>
      </c>
      <c r="D286" s="42">
        <v>3</v>
      </c>
      <c r="E286" s="42">
        <v>5</v>
      </c>
      <c r="F286" s="42">
        <v>5</v>
      </c>
      <c r="G286" s="42">
        <v>6</v>
      </c>
      <c r="H286" s="42">
        <v>4</v>
      </c>
      <c r="I286" s="42">
        <v>58</v>
      </c>
      <c r="J286" s="43">
        <v>0.27</v>
      </c>
    </row>
    <row r="287" spans="1:10" x14ac:dyDescent="0.3">
      <c r="A287" s="41" t="s">
        <v>458</v>
      </c>
      <c r="B287" s="41" t="s">
        <v>66</v>
      </c>
      <c r="C287" s="42">
        <v>53</v>
      </c>
      <c r="D287" s="42">
        <v>5</v>
      </c>
      <c r="E287" s="42">
        <v>9</v>
      </c>
      <c r="F287" s="42">
        <v>9</v>
      </c>
      <c r="G287" s="42">
        <v>11</v>
      </c>
      <c r="H287" s="42">
        <v>6</v>
      </c>
      <c r="I287" s="42">
        <v>221</v>
      </c>
      <c r="J287" s="43">
        <v>7.0000000000000007E-2</v>
      </c>
    </row>
    <row r="288" spans="1:10" x14ac:dyDescent="0.3">
      <c r="A288" s="41" t="s">
        <v>459</v>
      </c>
      <c r="B288" s="41" t="s">
        <v>66</v>
      </c>
      <c r="C288" s="42">
        <v>45</v>
      </c>
      <c r="D288" s="42">
        <v>4</v>
      </c>
      <c r="E288" s="42">
        <v>7</v>
      </c>
      <c r="F288" s="42">
        <v>7</v>
      </c>
      <c r="G288" s="42">
        <v>8</v>
      </c>
      <c r="H288" s="42">
        <v>5</v>
      </c>
      <c r="I288" s="42">
        <v>137</v>
      </c>
      <c r="J288" s="43">
        <v>0.14000000000000001</v>
      </c>
    </row>
    <row r="289" spans="1:10" ht="27.6" x14ac:dyDescent="0.3">
      <c r="A289" s="41" t="s">
        <v>460</v>
      </c>
      <c r="B289" s="41" t="s">
        <v>308</v>
      </c>
      <c r="C289" s="42">
        <v>64</v>
      </c>
      <c r="D289" s="42">
        <v>10</v>
      </c>
      <c r="E289" s="42">
        <v>12</v>
      </c>
      <c r="F289" s="42">
        <v>6</v>
      </c>
      <c r="G289" s="42">
        <v>7</v>
      </c>
      <c r="H289" s="42">
        <v>5</v>
      </c>
      <c r="I289" s="42">
        <v>173</v>
      </c>
      <c r="J289" s="43">
        <v>0.08</v>
      </c>
    </row>
    <row r="290" spans="1:10" ht="27.6" x14ac:dyDescent="0.3">
      <c r="A290" s="41" t="s">
        <v>461</v>
      </c>
      <c r="B290" s="41" t="s">
        <v>308</v>
      </c>
      <c r="C290" s="42">
        <v>57</v>
      </c>
      <c r="D290" s="42">
        <v>9</v>
      </c>
      <c r="E290" s="42">
        <v>12</v>
      </c>
      <c r="F290" s="42">
        <v>6</v>
      </c>
      <c r="G290" s="42">
        <v>7</v>
      </c>
      <c r="H290" s="42">
        <v>7</v>
      </c>
      <c r="I290" s="42">
        <v>173</v>
      </c>
      <c r="J290" s="43">
        <v>0.08</v>
      </c>
    </row>
    <row r="291" spans="1:10" ht="27.6" x14ac:dyDescent="0.3">
      <c r="A291" s="41" t="s">
        <v>462</v>
      </c>
      <c r="B291" s="41" t="s">
        <v>308</v>
      </c>
      <c r="C291" s="42">
        <v>49</v>
      </c>
      <c r="D291" s="42">
        <v>9</v>
      </c>
      <c r="E291" s="42">
        <v>12</v>
      </c>
      <c r="F291" s="42">
        <v>6</v>
      </c>
      <c r="G291" s="42">
        <v>7</v>
      </c>
      <c r="H291" s="42">
        <v>8</v>
      </c>
      <c r="I291" s="42">
        <v>173</v>
      </c>
      <c r="J291" s="43">
        <v>0.08</v>
      </c>
    </row>
    <row r="292" spans="1:10" ht="27.6" x14ac:dyDescent="0.3">
      <c r="A292" s="41" t="s">
        <v>463</v>
      </c>
      <c r="B292" s="41" t="s">
        <v>308</v>
      </c>
      <c r="C292" s="42">
        <v>42</v>
      </c>
      <c r="D292" s="42">
        <v>8</v>
      </c>
      <c r="E292" s="42">
        <v>12</v>
      </c>
      <c r="F292" s="42">
        <v>6</v>
      </c>
      <c r="G292" s="42">
        <v>7</v>
      </c>
      <c r="H292" s="42">
        <v>10</v>
      </c>
      <c r="I292" s="42">
        <v>173</v>
      </c>
      <c r="J292" s="43">
        <v>0.08</v>
      </c>
    </row>
    <row r="293" spans="1:10" x14ac:dyDescent="0.3">
      <c r="A293" s="41" t="s">
        <v>464</v>
      </c>
      <c r="B293" s="41" t="s">
        <v>108</v>
      </c>
      <c r="C293" s="42">
        <v>68</v>
      </c>
      <c r="D293" s="42">
        <v>12</v>
      </c>
      <c r="E293" s="42">
        <v>7</v>
      </c>
      <c r="F293" s="42">
        <v>6</v>
      </c>
      <c r="G293" s="42">
        <v>6</v>
      </c>
      <c r="H293" s="42">
        <v>4</v>
      </c>
      <c r="I293" s="42">
        <v>158</v>
      </c>
      <c r="J293" s="43">
        <v>0.1</v>
      </c>
    </row>
    <row r="294" spans="1:10" x14ac:dyDescent="0.3">
      <c r="A294" s="41" t="s">
        <v>465</v>
      </c>
      <c r="B294" s="41" t="s">
        <v>426</v>
      </c>
      <c r="C294" s="42">
        <v>42</v>
      </c>
      <c r="D294" s="42">
        <v>9</v>
      </c>
      <c r="E294" s="42">
        <v>11</v>
      </c>
      <c r="F294" s="42">
        <v>4</v>
      </c>
      <c r="G294" s="42">
        <v>4</v>
      </c>
      <c r="H294" s="42">
        <v>3</v>
      </c>
      <c r="I294" s="42">
        <v>137</v>
      </c>
      <c r="J294" s="43">
        <v>0.16</v>
      </c>
    </row>
    <row r="295" spans="1:10" ht="27.6" x14ac:dyDescent="0.3">
      <c r="A295" s="41" t="s">
        <v>466</v>
      </c>
      <c r="B295" s="41" t="s">
        <v>428</v>
      </c>
      <c r="C295" s="42">
        <v>42</v>
      </c>
      <c r="D295" s="42">
        <v>9</v>
      </c>
      <c r="E295" s="42">
        <v>11</v>
      </c>
      <c r="F295" s="42">
        <v>4</v>
      </c>
      <c r="G295" s="42">
        <v>4</v>
      </c>
      <c r="H295" s="42">
        <v>3</v>
      </c>
      <c r="I295" s="42">
        <v>137</v>
      </c>
      <c r="J295" s="43">
        <v>0.16</v>
      </c>
    </row>
    <row r="296" spans="1:10" x14ac:dyDescent="0.3">
      <c r="A296" s="41" t="s">
        <v>467</v>
      </c>
      <c r="B296" s="41" t="s">
        <v>468</v>
      </c>
      <c r="C296" s="42">
        <v>54</v>
      </c>
      <c r="D296" s="42">
        <v>9</v>
      </c>
      <c r="E296" s="42">
        <v>7</v>
      </c>
      <c r="F296" s="42">
        <v>10</v>
      </c>
      <c r="G296" s="42">
        <v>7</v>
      </c>
      <c r="H296" s="42">
        <v>12</v>
      </c>
      <c r="I296" s="42">
        <v>239</v>
      </c>
      <c r="J296" s="43">
        <v>0.06</v>
      </c>
    </row>
    <row r="297" spans="1:10" x14ac:dyDescent="0.3">
      <c r="A297" s="41" t="s">
        <v>469</v>
      </c>
      <c r="B297" s="41" t="s">
        <v>97</v>
      </c>
      <c r="C297" s="42">
        <v>60</v>
      </c>
      <c r="D297" s="42">
        <v>8</v>
      </c>
      <c r="E297" s="42">
        <v>5</v>
      </c>
      <c r="F297" s="42">
        <v>4</v>
      </c>
      <c r="G297" s="42">
        <v>5</v>
      </c>
      <c r="H297" s="42">
        <v>2</v>
      </c>
      <c r="I297" s="42">
        <v>65</v>
      </c>
      <c r="J297" s="43">
        <v>0.25</v>
      </c>
    </row>
    <row r="298" spans="1:10" ht="27.6" x14ac:dyDescent="0.3">
      <c r="A298" s="41" t="s">
        <v>470</v>
      </c>
      <c r="B298" s="41" t="s">
        <v>329</v>
      </c>
      <c r="C298" s="42">
        <v>60</v>
      </c>
      <c r="D298" s="42">
        <v>8</v>
      </c>
      <c r="E298" s="42">
        <v>5</v>
      </c>
      <c r="F298" s="42">
        <v>4</v>
      </c>
      <c r="G298" s="42">
        <v>5</v>
      </c>
      <c r="H298" s="42">
        <v>2</v>
      </c>
      <c r="I298" s="42">
        <v>65</v>
      </c>
      <c r="J298" s="43">
        <v>0.25</v>
      </c>
    </row>
    <row r="299" spans="1:10" x14ac:dyDescent="0.3">
      <c r="A299" s="41" t="s">
        <v>471</v>
      </c>
      <c r="B299" s="41" t="s">
        <v>136</v>
      </c>
      <c r="C299" s="42">
        <v>57</v>
      </c>
      <c r="D299" s="42">
        <v>9</v>
      </c>
      <c r="E299" s="42">
        <v>8</v>
      </c>
      <c r="F299" s="42">
        <v>5</v>
      </c>
      <c r="G299" s="42">
        <v>6</v>
      </c>
      <c r="H299" s="42">
        <v>4</v>
      </c>
      <c r="I299" s="42">
        <v>142</v>
      </c>
      <c r="J299" s="43">
        <v>0.06</v>
      </c>
    </row>
    <row r="300" spans="1:10" x14ac:dyDescent="0.3">
      <c r="A300" s="41" t="s">
        <v>472</v>
      </c>
      <c r="B300" s="41" t="s">
        <v>277</v>
      </c>
      <c r="C300" s="42">
        <v>75</v>
      </c>
      <c r="D300" s="42">
        <v>15</v>
      </c>
      <c r="E300" s="42">
        <v>14</v>
      </c>
      <c r="F300" s="42">
        <v>10</v>
      </c>
      <c r="G300" s="42">
        <v>9</v>
      </c>
      <c r="H300" s="42">
        <v>9</v>
      </c>
      <c r="I300" s="42">
        <v>302</v>
      </c>
      <c r="J300" s="43">
        <v>0.01</v>
      </c>
    </row>
    <row r="301" spans="1:10" ht="27.6" x14ac:dyDescent="0.3">
      <c r="A301" s="41" t="s">
        <v>473</v>
      </c>
      <c r="B301" s="41" t="s">
        <v>474</v>
      </c>
      <c r="C301" s="42">
        <v>75</v>
      </c>
      <c r="D301" s="42">
        <v>18</v>
      </c>
      <c r="E301" s="42">
        <v>16</v>
      </c>
      <c r="F301" s="42">
        <v>15</v>
      </c>
      <c r="G301" s="42">
        <v>9</v>
      </c>
      <c r="H301" s="42">
        <v>9</v>
      </c>
      <c r="I301" s="42">
        <v>347</v>
      </c>
      <c r="J301" s="43">
        <v>0.01</v>
      </c>
    </row>
    <row r="302" spans="1:10" x14ac:dyDescent="0.3">
      <c r="A302" s="41" t="s">
        <v>475</v>
      </c>
      <c r="B302" s="41" t="s">
        <v>136</v>
      </c>
      <c r="C302" s="42">
        <v>38</v>
      </c>
      <c r="D302" s="42">
        <v>6</v>
      </c>
      <c r="E302" s="42">
        <v>4</v>
      </c>
      <c r="F302" s="42">
        <v>8</v>
      </c>
      <c r="G302" s="42">
        <v>6</v>
      </c>
      <c r="H302" s="42">
        <v>9</v>
      </c>
      <c r="I302" s="42">
        <v>142</v>
      </c>
      <c r="J302" s="43">
        <v>0.06</v>
      </c>
    </row>
    <row r="303" spans="1:10" x14ac:dyDescent="0.3">
      <c r="A303" s="41" t="s">
        <v>476</v>
      </c>
      <c r="B303" s="41" t="s">
        <v>99</v>
      </c>
      <c r="C303" s="42">
        <v>42</v>
      </c>
      <c r="D303" s="42">
        <v>7</v>
      </c>
      <c r="E303" s="42">
        <v>4</v>
      </c>
      <c r="F303" s="42">
        <v>7</v>
      </c>
      <c r="G303" s="42">
        <v>5</v>
      </c>
      <c r="H303" s="42">
        <v>6</v>
      </c>
      <c r="I303" s="42">
        <v>70</v>
      </c>
      <c r="J303" s="43">
        <v>0.25</v>
      </c>
    </row>
    <row r="304" spans="1:10" x14ac:dyDescent="0.3">
      <c r="A304" s="41" t="s">
        <v>477</v>
      </c>
      <c r="B304" s="41" t="s">
        <v>70</v>
      </c>
      <c r="C304" s="42">
        <v>36</v>
      </c>
      <c r="D304" s="42">
        <v>6</v>
      </c>
      <c r="E304" s="42">
        <v>4</v>
      </c>
      <c r="F304" s="42">
        <v>5</v>
      </c>
      <c r="G304" s="42">
        <v>4</v>
      </c>
      <c r="H304" s="42">
        <v>5</v>
      </c>
      <c r="I304" s="42">
        <v>60</v>
      </c>
      <c r="J304" s="43">
        <v>0.34</v>
      </c>
    </row>
    <row r="305" spans="1:10" x14ac:dyDescent="0.3">
      <c r="A305" s="41" t="s">
        <v>478</v>
      </c>
      <c r="B305" s="41" t="s">
        <v>66</v>
      </c>
      <c r="C305" s="42">
        <v>60</v>
      </c>
      <c r="D305" s="42">
        <v>4</v>
      </c>
      <c r="E305" s="42">
        <v>6</v>
      </c>
      <c r="F305" s="42">
        <v>9</v>
      </c>
      <c r="G305" s="42">
        <v>11</v>
      </c>
      <c r="H305" s="42">
        <v>8</v>
      </c>
      <c r="I305" s="42">
        <v>165</v>
      </c>
      <c r="J305" s="43">
        <v>0.08</v>
      </c>
    </row>
    <row r="306" spans="1:10" x14ac:dyDescent="0.3">
      <c r="A306" s="41" t="s">
        <v>479</v>
      </c>
      <c r="B306" s="41" t="s">
        <v>97</v>
      </c>
      <c r="C306" s="42">
        <v>53</v>
      </c>
      <c r="D306" s="42">
        <v>4</v>
      </c>
      <c r="E306" s="42">
        <v>5</v>
      </c>
      <c r="F306" s="42">
        <v>4</v>
      </c>
      <c r="G306" s="42">
        <v>5</v>
      </c>
      <c r="H306" s="42">
        <v>4</v>
      </c>
      <c r="I306" s="42">
        <v>60</v>
      </c>
      <c r="J306" s="43">
        <v>0.3</v>
      </c>
    </row>
    <row r="307" spans="1:10" x14ac:dyDescent="0.3">
      <c r="A307" s="41" t="s">
        <v>480</v>
      </c>
      <c r="B307" s="41" t="s">
        <v>79</v>
      </c>
      <c r="C307" s="42">
        <v>66</v>
      </c>
      <c r="D307" s="42">
        <v>11</v>
      </c>
      <c r="E307" s="42">
        <v>6</v>
      </c>
      <c r="F307" s="42">
        <v>5</v>
      </c>
      <c r="G307" s="42">
        <v>6</v>
      </c>
      <c r="H307" s="42">
        <v>4</v>
      </c>
      <c r="I307" s="42">
        <v>146</v>
      </c>
      <c r="J307" s="43">
        <v>0.17</v>
      </c>
    </row>
    <row r="308" spans="1:10" x14ac:dyDescent="0.3">
      <c r="A308" s="41" t="s">
        <v>481</v>
      </c>
      <c r="B308" s="41" t="s">
        <v>251</v>
      </c>
      <c r="C308" s="42">
        <v>64</v>
      </c>
      <c r="D308" s="42">
        <v>10</v>
      </c>
      <c r="E308" s="42">
        <v>8</v>
      </c>
      <c r="F308" s="42">
        <v>4</v>
      </c>
      <c r="G308" s="42">
        <v>5</v>
      </c>
      <c r="H308" s="42">
        <v>4</v>
      </c>
      <c r="I308" s="42">
        <v>142</v>
      </c>
      <c r="J308" s="43">
        <v>0.12</v>
      </c>
    </row>
    <row r="309" spans="1:10" x14ac:dyDescent="0.3">
      <c r="A309" s="41" t="s">
        <v>482</v>
      </c>
      <c r="B309" s="41" t="s">
        <v>295</v>
      </c>
      <c r="C309" s="42">
        <v>168</v>
      </c>
      <c r="D309" s="42">
        <v>10</v>
      </c>
      <c r="E309" s="42">
        <v>5</v>
      </c>
      <c r="F309" s="42">
        <v>10</v>
      </c>
      <c r="G309" s="42">
        <v>5</v>
      </c>
      <c r="H309" s="42">
        <v>4</v>
      </c>
      <c r="I309" s="42">
        <v>257</v>
      </c>
      <c r="J309" s="43">
        <v>0.06</v>
      </c>
    </row>
    <row r="310" spans="1:10" x14ac:dyDescent="0.3">
      <c r="A310" s="41" t="s">
        <v>483</v>
      </c>
      <c r="B310" s="41" t="s">
        <v>484</v>
      </c>
      <c r="C310" s="42">
        <v>72</v>
      </c>
      <c r="D310" s="42">
        <v>12</v>
      </c>
      <c r="E310" s="42">
        <v>8</v>
      </c>
      <c r="F310" s="42">
        <v>6</v>
      </c>
      <c r="G310" s="42">
        <v>10</v>
      </c>
      <c r="H310" s="42">
        <v>8</v>
      </c>
      <c r="I310" s="42">
        <v>189</v>
      </c>
      <c r="J310" s="43">
        <v>0.06</v>
      </c>
    </row>
    <row r="311" spans="1:10" x14ac:dyDescent="0.3">
      <c r="A311" s="41" t="s">
        <v>485</v>
      </c>
      <c r="B311" s="41" t="s">
        <v>486</v>
      </c>
      <c r="C311" s="42">
        <v>42</v>
      </c>
      <c r="D311" s="42">
        <v>7</v>
      </c>
      <c r="E311" s="42">
        <v>9</v>
      </c>
      <c r="F311" s="42">
        <v>6</v>
      </c>
      <c r="G311" s="42">
        <v>7</v>
      </c>
      <c r="H311" s="42">
        <v>6</v>
      </c>
      <c r="I311" s="42">
        <v>147</v>
      </c>
      <c r="J311" s="43">
        <v>0.06</v>
      </c>
    </row>
    <row r="312" spans="1:10" x14ac:dyDescent="0.3">
      <c r="A312" s="41" t="s">
        <v>487</v>
      </c>
      <c r="B312" s="41" t="s">
        <v>79</v>
      </c>
      <c r="C312" s="42">
        <v>75</v>
      </c>
      <c r="D312" s="42">
        <v>0</v>
      </c>
      <c r="E312" s="42">
        <v>0</v>
      </c>
      <c r="F312" s="42">
        <v>1</v>
      </c>
      <c r="G312" s="42">
        <v>6</v>
      </c>
      <c r="H312" s="42">
        <v>3</v>
      </c>
      <c r="I312" s="42">
        <v>110</v>
      </c>
      <c r="J312" s="43">
        <v>0.17</v>
      </c>
    </row>
    <row r="313" spans="1:10" x14ac:dyDescent="0.3">
      <c r="A313" s="41" t="s">
        <v>488</v>
      </c>
      <c r="B313" s="41" t="s">
        <v>251</v>
      </c>
      <c r="C313" s="42">
        <v>108</v>
      </c>
      <c r="D313" s="42">
        <v>12</v>
      </c>
      <c r="E313" s="42">
        <v>6</v>
      </c>
      <c r="F313" s="42">
        <v>4</v>
      </c>
      <c r="G313" s="42">
        <v>6</v>
      </c>
      <c r="H313" s="42">
        <v>5</v>
      </c>
      <c r="I313" s="42">
        <v>166</v>
      </c>
      <c r="J313" s="43">
        <v>0.27</v>
      </c>
    </row>
    <row r="314" spans="1:10" x14ac:dyDescent="0.3">
      <c r="A314" s="41" t="s">
        <v>489</v>
      </c>
      <c r="B314" s="41" t="s">
        <v>421</v>
      </c>
      <c r="C314" s="42">
        <v>34</v>
      </c>
      <c r="D314" s="42">
        <v>5</v>
      </c>
      <c r="E314" s="42">
        <v>4</v>
      </c>
      <c r="F314" s="42">
        <v>11</v>
      </c>
      <c r="G314" s="42">
        <v>5</v>
      </c>
      <c r="H314" s="42">
        <v>9</v>
      </c>
      <c r="I314" s="42">
        <v>142</v>
      </c>
      <c r="J314" s="43">
        <v>0.12</v>
      </c>
    </row>
    <row r="315" spans="1:10" x14ac:dyDescent="0.3">
      <c r="A315" s="41" t="s">
        <v>490</v>
      </c>
      <c r="B315" s="41" t="s">
        <v>491</v>
      </c>
      <c r="C315" s="42">
        <v>59</v>
      </c>
      <c r="D315" s="42">
        <v>9</v>
      </c>
      <c r="E315" s="42">
        <v>7</v>
      </c>
      <c r="F315" s="42">
        <v>7</v>
      </c>
      <c r="G315" s="42">
        <v>6</v>
      </c>
      <c r="H315" s="42">
        <v>12</v>
      </c>
      <c r="I315" s="42">
        <v>175</v>
      </c>
      <c r="J315" s="43">
        <v>0.14000000000000001</v>
      </c>
    </row>
    <row r="316" spans="1:10" x14ac:dyDescent="0.3">
      <c r="A316" s="41" t="s">
        <v>492</v>
      </c>
      <c r="B316" s="41" t="s">
        <v>117</v>
      </c>
      <c r="C316" s="42">
        <v>57</v>
      </c>
      <c r="D316" s="42">
        <v>15</v>
      </c>
      <c r="E316" s="42">
        <v>9</v>
      </c>
      <c r="F316" s="42">
        <v>6</v>
      </c>
      <c r="G316" s="42">
        <v>7</v>
      </c>
      <c r="H316" s="42">
        <v>10</v>
      </c>
      <c r="I316" s="42">
        <v>243</v>
      </c>
      <c r="J316" s="43">
        <v>0.06</v>
      </c>
    </row>
    <row r="317" spans="1:10" x14ac:dyDescent="0.3">
      <c r="A317" s="41" t="s">
        <v>493</v>
      </c>
      <c r="B317" s="41" t="s">
        <v>99</v>
      </c>
      <c r="C317" s="42">
        <v>64</v>
      </c>
      <c r="D317" s="42">
        <v>10</v>
      </c>
      <c r="E317" s="42">
        <v>7</v>
      </c>
      <c r="F317" s="42">
        <v>10</v>
      </c>
      <c r="G317" s="42">
        <v>7</v>
      </c>
      <c r="H317" s="42">
        <v>6</v>
      </c>
      <c r="I317" s="42">
        <v>169</v>
      </c>
      <c r="J317" s="43">
        <v>0.12</v>
      </c>
    </row>
    <row r="318" spans="1:10" x14ac:dyDescent="0.3">
      <c r="A318" s="41" t="s">
        <v>494</v>
      </c>
      <c r="B318" s="41" t="s">
        <v>495</v>
      </c>
      <c r="C318" s="42">
        <v>69</v>
      </c>
      <c r="D318" s="42">
        <v>9</v>
      </c>
      <c r="E318" s="42">
        <v>11</v>
      </c>
      <c r="F318" s="42">
        <v>13</v>
      </c>
      <c r="G318" s="42">
        <v>11</v>
      </c>
      <c r="H318" s="42">
        <v>8</v>
      </c>
      <c r="I318" s="42">
        <v>270</v>
      </c>
      <c r="J318" s="43">
        <v>0.01</v>
      </c>
    </row>
    <row r="319" spans="1:10" x14ac:dyDescent="0.3">
      <c r="A319" s="41" t="s">
        <v>496</v>
      </c>
      <c r="B319" s="41" t="s">
        <v>497</v>
      </c>
      <c r="C319" s="42">
        <v>47</v>
      </c>
      <c r="D319" s="42">
        <v>5</v>
      </c>
      <c r="E319" s="42">
        <v>5</v>
      </c>
      <c r="F319" s="42">
        <v>11</v>
      </c>
      <c r="G319" s="42">
        <v>9</v>
      </c>
      <c r="H319" s="42">
        <v>11</v>
      </c>
      <c r="I319" s="42">
        <v>168</v>
      </c>
      <c r="J319" s="43">
        <v>0.1</v>
      </c>
    </row>
    <row r="320" spans="1:10" x14ac:dyDescent="0.3">
      <c r="A320" s="41" t="s">
        <v>498</v>
      </c>
      <c r="B320" s="41" t="s">
        <v>497</v>
      </c>
      <c r="C320" s="42">
        <v>33</v>
      </c>
      <c r="D320" s="42">
        <v>4</v>
      </c>
      <c r="E320" s="42">
        <v>3</v>
      </c>
      <c r="F320" s="42">
        <v>6</v>
      </c>
      <c r="G320" s="42">
        <v>4</v>
      </c>
      <c r="H320" s="42">
        <v>7</v>
      </c>
      <c r="I320" s="42">
        <v>58</v>
      </c>
      <c r="J320" s="43">
        <v>0.25</v>
      </c>
    </row>
    <row r="321" spans="1:10" x14ac:dyDescent="0.3">
      <c r="A321" s="41" t="s">
        <v>499</v>
      </c>
      <c r="B321" s="41" t="s">
        <v>500</v>
      </c>
      <c r="C321" s="42">
        <v>60</v>
      </c>
      <c r="D321" s="42">
        <v>12</v>
      </c>
      <c r="E321" s="42">
        <v>7</v>
      </c>
      <c r="F321" s="42">
        <v>4</v>
      </c>
      <c r="G321" s="42">
        <v>9</v>
      </c>
      <c r="H321" s="42">
        <v>8</v>
      </c>
      <c r="I321" s="42">
        <v>175</v>
      </c>
      <c r="J321" s="43">
        <v>0.06</v>
      </c>
    </row>
    <row r="322" spans="1:10" x14ac:dyDescent="0.3">
      <c r="A322" s="41" t="s">
        <v>501</v>
      </c>
      <c r="B322" s="41" t="s">
        <v>79</v>
      </c>
      <c r="C322" s="42">
        <v>49</v>
      </c>
      <c r="D322" s="42">
        <v>8</v>
      </c>
      <c r="E322" s="42">
        <v>6</v>
      </c>
      <c r="F322" s="42">
        <v>3</v>
      </c>
      <c r="G322" s="42">
        <v>6</v>
      </c>
      <c r="H322" s="42">
        <v>6</v>
      </c>
      <c r="I322" s="42">
        <v>130</v>
      </c>
      <c r="J322" s="43">
        <v>0.16</v>
      </c>
    </row>
    <row r="323" spans="1:10" x14ac:dyDescent="0.3">
      <c r="A323" s="41" t="s">
        <v>502</v>
      </c>
      <c r="B323" s="41" t="s">
        <v>277</v>
      </c>
      <c r="C323" s="42">
        <v>51</v>
      </c>
      <c r="D323" s="42">
        <v>7</v>
      </c>
      <c r="E323" s="42">
        <v>8</v>
      </c>
      <c r="F323" s="42">
        <v>4</v>
      </c>
      <c r="G323" s="42">
        <v>4</v>
      </c>
      <c r="H323" s="42">
        <v>3</v>
      </c>
      <c r="I323" s="42">
        <v>66</v>
      </c>
      <c r="J323" s="43">
        <v>0.19</v>
      </c>
    </row>
    <row r="324" spans="1:10" x14ac:dyDescent="0.3">
      <c r="A324" s="41" t="s">
        <v>503</v>
      </c>
      <c r="B324" s="41" t="s">
        <v>277</v>
      </c>
      <c r="C324" s="42">
        <v>81</v>
      </c>
      <c r="D324" s="42">
        <v>11</v>
      </c>
      <c r="E324" s="42">
        <v>12</v>
      </c>
      <c r="F324" s="42">
        <v>7</v>
      </c>
      <c r="G324" s="42">
        <v>7</v>
      </c>
      <c r="H324" s="42">
        <v>5</v>
      </c>
      <c r="I324" s="42">
        <v>184</v>
      </c>
      <c r="J324" s="43">
        <v>0.08</v>
      </c>
    </row>
    <row r="325" spans="1:10" x14ac:dyDescent="0.3">
      <c r="A325" s="41" t="s">
        <v>504</v>
      </c>
      <c r="B325" s="41" t="s">
        <v>251</v>
      </c>
      <c r="C325" s="42">
        <v>38</v>
      </c>
      <c r="D325" s="42">
        <v>10</v>
      </c>
      <c r="E325" s="42">
        <v>8</v>
      </c>
      <c r="F325" s="42">
        <v>3</v>
      </c>
      <c r="G325" s="42">
        <v>11</v>
      </c>
      <c r="H325" s="42">
        <v>8</v>
      </c>
      <c r="I325" s="42">
        <v>159</v>
      </c>
      <c r="J325" s="43">
        <v>0.06</v>
      </c>
    </row>
    <row r="326" spans="1:10" x14ac:dyDescent="0.3">
      <c r="A326" s="41" t="s">
        <v>505</v>
      </c>
      <c r="B326" s="41" t="s">
        <v>251</v>
      </c>
      <c r="C326" s="42">
        <v>38</v>
      </c>
      <c r="D326" s="42">
        <v>12</v>
      </c>
      <c r="E326" s="42">
        <v>5</v>
      </c>
      <c r="F326" s="42">
        <v>3</v>
      </c>
      <c r="G326" s="42">
        <v>11</v>
      </c>
      <c r="H326" s="42">
        <v>9</v>
      </c>
      <c r="I326" s="42">
        <v>159</v>
      </c>
      <c r="J326" s="43">
        <v>0.06</v>
      </c>
    </row>
    <row r="327" spans="1:10" x14ac:dyDescent="0.3">
      <c r="A327" s="41" t="s">
        <v>506</v>
      </c>
      <c r="B327" s="41" t="s">
        <v>251</v>
      </c>
      <c r="C327" s="42">
        <v>38</v>
      </c>
      <c r="D327" s="42">
        <v>9</v>
      </c>
      <c r="E327" s="42">
        <v>9</v>
      </c>
      <c r="F327" s="42">
        <v>3</v>
      </c>
      <c r="G327" s="42">
        <v>11</v>
      </c>
      <c r="H327" s="42">
        <v>7</v>
      </c>
      <c r="I327" s="42">
        <v>159</v>
      </c>
      <c r="J327" s="43">
        <v>0.06</v>
      </c>
    </row>
    <row r="328" spans="1:10" x14ac:dyDescent="0.3">
      <c r="A328" s="41" t="s">
        <v>507</v>
      </c>
      <c r="B328" s="41" t="s">
        <v>508</v>
      </c>
      <c r="C328" s="42">
        <v>75</v>
      </c>
      <c r="D328" s="42">
        <v>12</v>
      </c>
      <c r="E328" s="42">
        <v>5</v>
      </c>
      <c r="F328" s="42">
        <v>10</v>
      </c>
      <c r="G328" s="42">
        <v>5</v>
      </c>
      <c r="H328" s="42">
        <v>7</v>
      </c>
      <c r="I328" s="42">
        <v>177</v>
      </c>
      <c r="J328" s="43">
        <v>0.04</v>
      </c>
    </row>
    <row r="329" spans="1:10" x14ac:dyDescent="0.3">
      <c r="A329" s="41" t="s">
        <v>509</v>
      </c>
      <c r="B329" s="41" t="s">
        <v>72</v>
      </c>
      <c r="C329" s="42">
        <v>34</v>
      </c>
      <c r="D329" s="42">
        <v>8</v>
      </c>
      <c r="E329" s="42">
        <v>10</v>
      </c>
      <c r="F329" s="42">
        <v>3</v>
      </c>
      <c r="G329" s="42">
        <v>4</v>
      </c>
      <c r="H329" s="42">
        <v>3</v>
      </c>
      <c r="I329" s="42">
        <v>65</v>
      </c>
      <c r="J329" s="43">
        <v>0.24</v>
      </c>
    </row>
    <row r="330" spans="1:10" x14ac:dyDescent="0.3">
      <c r="A330" s="41" t="s">
        <v>510</v>
      </c>
      <c r="B330" s="41" t="s">
        <v>216</v>
      </c>
      <c r="C330" s="42">
        <v>80</v>
      </c>
      <c r="D330" s="42">
        <v>13</v>
      </c>
      <c r="E330" s="42">
        <v>9</v>
      </c>
      <c r="F330" s="42">
        <v>11</v>
      </c>
      <c r="G330" s="42">
        <v>15</v>
      </c>
      <c r="H330" s="42">
        <v>9</v>
      </c>
      <c r="I330" s="42">
        <v>306</v>
      </c>
      <c r="J330" s="43">
        <v>0.01</v>
      </c>
    </row>
    <row r="331" spans="1:10" ht="27.6" x14ac:dyDescent="0.3">
      <c r="A331" s="41" t="s">
        <v>511</v>
      </c>
      <c r="B331" s="41" t="s">
        <v>512</v>
      </c>
      <c r="C331" s="42">
        <v>60</v>
      </c>
      <c r="D331" s="42">
        <v>11</v>
      </c>
      <c r="E331" s="42">
        <v>6</v>
      </c>
      <c r="F331" s="42">
        <v>15</v>
      </c>
      <c r="G331" s="42">
        <v>13</v>
      </c>
      <c r="H331" s="42">
        <v>7</v>
      </c>
      <c r="I331" s="42">
        <v>270</v>
      </c>
      <c r="J331" s="43">
        <v>0.01</v>
      </c>
    </row>
    <row r="332" spans="1:10" ht="27.6" x14ac:dyDescent="0.3">
      <c r="A332" s="41" t="s">
        <v>513</v>
      </c>
      <c r="B332" s="41" t="s">
        <v>514</v>
      </c>
      <c r="C332" s="42">
        <v>60</v>
      </c>
      <c r="D332" s="42">
        <v>16</v>
      </c>
      <c r="E332" s="42">
        <v>6</v>
      </c>
      <c r="F332" s="42">
        <v>17</v>
      </c>
      <c r="G332" s="42">
        <v>13</v>
      </c>
      <c r="H332" s="42">
        <v>8</v>
      </c>
      <c r="I332" s="42">
        <v>270</v>
      </c>
      <c r="J332" s="43">
        <v>0.01</v>
      </c>
    </row>
    <row r="333" spans="1:10" x14ac:dyDescent="0.3">
      <c r="A333" s="41" t="s">
        <v>515</v>
      </c>
      <c r="B333" s="41" t="s">
        <v>222</v>
      </c>
      <c r="C333" s="42">
        <v>45</v>
      </c>
      <c r="D333" s="42">
        <v>3</v>
      </c>
      <c r="E333" s="42">
        <v>3</v>
      </c>
      <c r="F333" s="42">
        <v>4</v>
      </c>
      <c r="G333" s="42">
        <v>6</v>
      </c>
      <c r="H333" s="42">
        <v>5</v>
      </c>
      <c r="I333" s="42">
        <v>52</v>
      </c>
      <c r="J333" s="43">
        <v>0.34</v>
      </c>
    </row>
    <row r="334" spans="1:10" x14ac:dyDescent="0.3">
      <c r="A334" s="41" t="s">
        <v>516</v>
      </c>
      <c r="B334" s="41" t="s">
        <v>517</v>
      </c>
      <c r="C334" s="42">
        <v>27</v>
      </c>
      <c r="D334" s="42">
        <v>3</v>
      </c>
      <c r="E334" s="42">
        <v>4</v>
      </c>
      <c r="F334" s="42">
        <v>3</v>
      </c>
      <c r="G334" s="42">
        <v>5</v>
      </c>
      <c r="H334" s="42">
        <v>5</v>
      </c>
      <c r="I334" s="42">
        <v>50</v>
      </c>
      <c r="J334" s="43">
        <v>0.34</v>
      </c>
    </row>
    <row r="335" spans="1:10" x14ac:dyDescent="0.3">
      <c r="A335" s="41" t="s">
        <v>518</v>
      </c>
      <c r="B335" s="41" t="s">
        <v>82</v>
      </c>
      <c r="C335" s="42">
        <v>23</v>
      </c>
      <c r="D335" s="42">
        <v>4</v>
      </c>
      <c r="E335" s="42">
        <v>7</v>
      </c>
      <c r="F335" s="42">
        <v>7</v>
      </c>
      <c r="G335" s="42">
        <v>2</v>
      </c>
      <c r="H335" s="42">
        <v>6</v>
      </c>
      <c r="I335" s="42">
        <v>59</v>
      </c>
      <c r="J335" s="43">
        <v>0.3</v>
      </c>
    </row>
    <row r="336" spans="1:10" x14ac:dyDescent="0.3">
      <c r="A336" s="41" t="s">
        <v>519</v>
      </c>
      <c r="B336" s="41" t="s">
        <v>520</v>
      </c>
      <c r="C336" s="42">
        <v>57</v>
      </c>
      <c r="D336" s="42">
        <v>9</v>
      </c>
      <c r="E336" s="42">
        <v>5</v>
      </c>
      <c r="F336" s="42">
        <v>11</v>
      </c>
      <c r="G336" s="42">
        <v>8</v>
      </c>
      <c r="H336" s="42">
        <v>9</v>
      </c>
      <c r="I336" s="42">
        <v>175</v>
      </c>
      <c r="J336" s="43">
        <v>0.06</v>
      </c>
    </row>
    <row r="337" spans="1:10" x14ac:dyDescent="0.3">
      <c r="A337" s="41" t="s">
        <v>521</v>
      </c>
      <c r="B337" s="41" t="s">
        <v>520</v>
      </c>
      <c r="C337" s="42">
        <v>34</v>
      </c>
      <c r="D337" s="42">
        <v>6</v>
      </c>
      <c r="E337" s="42">
        <v>3</v>
      </c>
      <c r="F337" s="42">
        <v>8</v>
      </c>
      <c r="G337" s="42">
        <v>5</v>
      </c>
      <c r="H337" s="42">
        <v>6</v>
      </c>
      <c r="I337" s="42">
        <v>66</v>
      </c>
      <c r="J337" s="43">
        <v>0.16</v>
      </c>
    </row>
    <row r="338" spans="1:10" x14ac:dyDescent="0.3">
      <c r="A338" s="41" t="s">
        <v>522</v>
      </c>
      <c r="B338" s="41" t="s">
        <v>82</v>
      </c>
      <c r="C338" s="42">
        <v>42</v>
      </c>
      <c r="D338" s="42">
        <v>10</v>
      </c>
      <c r="E338" s="42">
        <v>10</v>
      </c>
      <c r="F338" s="42">
        <v>9</v>
      </c>
      <c r="G338" s="42">
        <v>7</v>
      </c>
      <c r="H338" s="42">
        <v>5</v>
      </c>
      <c r="I338" s="42">
        <v>170</v>
      </c>
      <c r="J338" s="43">
        <v>0.08</v>
      </c>
    </row>
    <row r="339" spans="1:10" x14ac:dyDescent="0.3">
      <c r="A339" s="41" t="s">
        <v>523</v>
      </c>
      <c r="B339" s="41" t="s">
        <v>295</v>
      </c>
      <c r="C339" s="42">
        <v>69</v>
      </c>
      <c r="D339" s="42">
        <v>10</v>
      </c>
      <c r="E339" s="42">
        <v>9</v>
      </c>
      <c r="F339" s="42">
        <v>12</v>
      </c>
      <c r="G339" s="42">
        <v>9</v>
      </c>
      <c r="H339" s="42">
        <v>10</v>
      </c>
      <c r="I339" s="42">
        <v>270</v>
      </c>
      <c r="J339" s="43">
        <v>0.06</v>
      </c>
    </row>
    <row r="340" spans="1:10" x14ac:dyDescent="0.3">
      <c r="A340" s="41" t="s">
        <v>524</v>
      </c>
      <c r="B340" s="41" t="s">
        <v>66</v>
      </c>
      <c r="C340" s="42">
        <v>64</v>
      </c>
      <c r="D340" s="42">
        <v>7</v>
      </c>
      <c r="E340" s="42">
        <v>7</v>
      </c>
      <c r="F340" s="42">
        <v>7</v>
      </c>
      <c r="G340" s="42">
        <v>11</v>
      </c>
      <c r="H340" s="42">
        <v>7</v>
      </c>
      <c r="I340" s="42">
        <v>169</v>
      </c>
      <c r="J340" s="43">
        <v>0.1</v>
      </c>
    </row>
    <row r="341" spans="1:10" x14ac:dyDescent="0.3">
      <c r="A341" s="41" t="s">
        <v>525</v>
      </c>
      <c r="B341" s="41" t="s">
        <v>122</v>
      </c>
      <c r="C341" s="42">
        <v>68</v>
      </c>
      <c r="D341" s="42">
        <v>3</v>
      </c>
      <c r="E341" s="42">
        <v>1</v>
      </c>
      <c r="F341" s="42">
        <v>4</v>
      </c>
      <c r="G341" s="42">
        <v>2</v>
      </c>
      <c r="H341" s="42">
        <v>1</v>
      </c>
      <c r="I341" s="42">
        <v>42</v>
      </c>
      <c r="J341" s="43">
        <v>0.23</v>
      </c>
    </row>
    <row r="342" spans="1:10" x14ac:dyDescent="0.3">
      <c r="A342" s="41" t="s">
        <v>526</v>
      </c>
      <c r="B342" s="41" t="s">
        <v>70</v>
      </c>
      <c r="C342" s="42">
        <v>49</v>
      </c>
      <c r="D342" s="42">
        <v>5</v>
      </c>
      <c r="E342" s="42">
        <v>5</v>
      </c>
      <c r="F342" s="42">
        <v>7</v>
      </c>
      <c r="G342" s="42">
        <v>7</v>
      </c>
      <c r="H342" s="42">
        <v>8</v>
      </c>
      <c r="I342" s="42">
        <v>151</v>
      </c>
      <c r="J342" s="43">
        <v>0.2</v>
      </c>
    </row>
    <row r="343" spans="1:10" x14ac:dyDescent="0.3">
      <c r="A343" s="41" t="s">
        <v>527</v>
      </c>
      <c r="B343" s="41" t="s">
        <v>528</v>
      </c>
      <c r="C343" s="42">
        <v>72</v>
      </c>
      <c r="D343" s="42">
        <v>11</v>
      </c>
      <c r="E343" s="42">
        <v>9</v>
      </c>
      <c r="F343" s="42">
        <v>8</v>
      </c>
      <c r="G343" s="42">
        <v>9</v>
      </c>
      <c r="H343" s="42">
        <v>6</v>
      </c>
      <c r="I343" s="42">
        <v>239</v>
      </c>
      <c r="J343" s="43">
        <v>0.06</v>
      </c>
    </row>
    <row r="344" spans="1:10" x14ac:dyDescent="0.3">
      <c r="A344" s="41" t="s">
        <v>529</v>
      </c>
      <c r="B344" s="41" t="s">
        <v>160</v>
      </c>
      <c r="C344" s="42">
        <v>57</v>
      </c>
      <c r="D344" s="42">
        <v>10</v>
      </c>
      <c r="E344" s="42">
        <v>7</v>
      </c>
      <c r="F344" s="42">
        <v>10</v>
      </c>
      <c r="G344" s="42">
        <v>7</v>
      </c>
      <c r="H344" s="42">
        <v>11</v>
      </c>
      <c r="I344" s="42">
        <v>240</v>
      </c>
      <c r="J344" s="43">
        <v>0.06</v>
      </c>
    </row>
    <row r="345" spans="1:10" x14ac:dyDescent="0.3">
      <c r="A345" s="41" t="s">
        <v>530</v>
      </c>
      <c r="B345" s="41" t="s">
        <v>531</v>
      </c>
      <c r="C345" s="42">
        <v>40</v>
      </c>
      <c r="D345" s="42">
        <v>5</v>
      </c>
      <c r="E345" s="42">
        <v>5</v>
      </c>
      <c r="F345" s="42">
        <v>4</v>
      </c>
      <c r="G345" s="42">
        <v>5</v>
      </c>
      <c r="H345" s="42">
        <v>4</v>
      </c>
      <c r="I345" s="42">
        <v>58</v>
      </c>
      <c r="J345" s="43">
        <v>0.25</v>
      </c>
    </row>
    <row r="346" spans="1:10" x14ac:dyDescent="0.3">
      <c r="A346" s="41" t="s">
        <v>532</v>
      </c>
      <c r="B346" s="41" t="s">
        <v>146</v>
      </c>
      <c r="C346" s="42">
        <v>45</v>
      </c>
      <c r="D346" s="42">
        <v>6</v>
      </c>
      <c r="E346" s="42">
        <v>6</v>
      </c>
      <c r="F346" s="42">
        <v>8</v>
      </c>
      <c r="G346" s="42">
        <v>8</v>
      </c>
      <c r="H346" s="42">
        <v>6</v>
      </c>
      <c r="I346" s="42">
        <v>142</v>
      </c>
      <c r="J346" s="43">
        <v>0.06</v>
      </c>
    </row>
    <row r="347" spans="1:10" x14ac:dyDescent="0.3">
      <c r="A347" s="41" t="s">
        <v>533</v>
      </c>
      <c r="B347" s="41" t="s">
        <v>117</v>
      </c>
      <c r="C347" s="42">
        <v>34</v>
      </c>
      <c r="D347" s="42">
        <v>5</v>
      </c>
      <c r="E347" s="42">
        <v>6</v>
      </c>
      <c r="F347" s="42">
        <v>4</v>
      </c>
      <c r="G347" s="42">
        <v>4</v>
      </c>
      <c r="H347" s="42">
        <v>4</v>
      </c>
      <c r="I347" s="42">
        <v>60</v>
      </c>
      <c r="J347" s="43">
        <v>0.06</v>
      </c>
    </row>
    <row r="348" spans="1:10" x14ac:dyDescent="0.3">
      <c r="A348" s="41" t="s">
        <v>534</v>
      </c>
      <c r="B348" s="41" t="s">
        <v>404</v>
      </c>
      <c r="C348" s="42">
        <v>75</v>
      </c>
      <c r="D348" s="42">
        <v>6</v>
      </c>
      <c r="E348" s="42">
        <v>7</v>
      </c>
      <c r="F348" s="42">
        <v>8</v>
      </c>
      <c r="G348" s="42">
        <v>10</v>
      </c>
      <c r="H348" s="42">
        <v>6</v>
      </c>
      <c r="I348" s="42">
        <v>168</v>
      </c>
      <c r="J348" s="43">
        <v>0.08</v>
      </c>
    </row>
    <row r="349" spans="1:10" x14ac:dyDescent="0.3">
      <c r="A349" s="41" t="s">
        <v>535</v>
      </c>
      <c r="B349" s="41" t="s">
        <v>122</v>
      </c>
      <c r="C349" s="42">
        <v>87</v>
      </c>
      <c r="D349" s="42">
        <v>4</v>
      </c>
      <c r="E349" s="42">
        <v>2</v>
      </c>
      <c r="F349" s="42">
        <v>4</v>
      </c>
      <c r="G349" s="42">
        <v>2</v>
      </c>
      <c r="H349" s="42">
        <v>2</v>
      </c>
      <c r="I349" s="42">
        <v>95</v>
      </c>
      <c r="J349" s="43">
        <v>0.23</v>
      </c>
    </row>
    <row r="350" spans="1:10" x14ac:dyDescent="0.3">
      <c r="A350" s="41" t="s">
        <v>536</v>
      </c>
      <c r="B350" s="41" t="s">
        <v>143</v>
      </c>
      <c r="C350" s="42">
        <v>75</v>
      </c>
      <c r="D350" s="42">
        <v>10</v>
      </c>
      <c r="E350" s="42">
        <v>10</v>
      </c>
      <c r="F350" s="42">
        <v>10</v>
      </c>
      <c r="G350" s="42">
        <v>10</v>
      </c>
      <c r="H350" s="42">
        <v>10</v>
      </c>
      <c r="I350" s="42">
        <v>270</v>
      </c>
      <c r="J350" s="43">
        <v>0.01</v>
      </c>
    </row>
    <row r="351" spans="1:10" x14ac:dyDescent="0.3">
      <c r="A351" s="41" t="s">
        <v>537</v>
      </c>
      <c r="B351" s="41" t="s">
        <v>91</v>
      </c>
      <c r="C351" s="42">
        <v>49</v>
      </c>
      <c r="D351" s="42">
        <v>6</v>
      </c>
      <c r="E351" s="42">
        <v>6</v>
      </c>
      <c r="F351" s="42">
        <v>11</v>
      </c>
      <c r="G351" s="42">
        <v>9</v>
      </c>
      <c r="H351" s="42">
        <v>13</v>
      </c>
      <c r="I351" s="42">
        <v>184</v>
      </c>
      <c r="J351" s="43">
        <v>0.06</v>
      </c>
    </row>
    <row r="352" spans="1:10" x14ac:dyDescent="0.3">
      <c r="A352" s="41" t="s">
        <v>538</v>
      </c>
      <c r="B352" s="41" t="s">
        <v>218</v>
      </c>
      <c r="C352" s="42">
        <v>38</v>
      </c>
      <c r="D352" s="42">
        <v>5</v>
      </c>
      <c r="E352" s="42">
        <v>5</v>
      </c>
      <c r="F352" s="42">
        <v>6</v>
      </c>
      <c r="G352" s="42">
        <v>5</v>
      </c>
      <c r="H352" s="42">
        <v>6</v>
      </c>
      <c r="I352" s="42">
        <v>64</v>
      </c>
      <c r="J352" s="43">
        <v>0.25</v>
      </c>
    </row>
    <row r="353" spans="1:10" x14ac:dyDescent="0.3">
      <c r="A353" s="41" t="s">
        <v>539</v>
      </c>
      <c r="B353" s="41" t="s">
        <v>517</v>
      </c>
      <c r="C353" s="42">
        <v>57</v>
      </c>
      <c r="D353" s="42">
        <v>5</v>
      </c>
      <c r="E353" s="42">
        <v>7</v>
      </c>
      <c r="F353" s="42">
        <v>5</v>
      </c>
      <c r="G353" s="42">
        <v>8</v>
      </c>
      <c r="H353" s="42">
        <v>11</v>
      </c>
      <c r="I353" s="42">
        <v>207</v>
      </c>
      <c r="J353" s="43">
        <v>0.06</v>
      </c>
    </row>
    <row r="354" spans="1:10" x14ac:dyDescent="0.3">
      <c r="A354" s="41" t="s">
        <v>540</v>
      </c>
      <c r="B354" s="41" t="s">
        <v>541</v>
      </c>
      <c r="C354" s="42">
        <v>49</v>
      </c>
      <c r="D354" s="42">
        <v>5</v>
      </c>
      <c r="E354" s="42">
        <v>3</v>
      </c>
      <c r="F354" s="42">
        <v>11</v>
      </c>
      <c r="G354" s="42">
        <v>9</v>
      </c>
      <c r="H354" s="42">
        <v>9</v>
      </c>
      <c r="I354" s="42">
        <v>159</v>
      </c>
      <c r="J354" s="43">
        <v>0.06</v>
      </c>
    </row>
    <row r="355" spans="1:10" x14ac:dyDescent="0.3">
      <c r="A355" s="41" t="s">
        <v>542</v>
      </c>
      <c r="B355" s="41" t="s">
        <v>543</v>
      </c>
      <c r="C355" s="42">
        <v>23</v>
      </c>
      <c r="D355" s="42">
        <v>8</v>
      </c>
      <c r="E355" s="42">
        <v>9</v>
      </c>
      <c r="F355" s="42">
        <v>5</v>
      </c>
      <c r="G355" s="42">
        <v>4</v>
      </c>
      <c r="H355" s="42">
        <v>5</v>
      </c>
      <c r="I355" s="42">
        <v>71</v>
      </c>
      <c r="J355" s="43">
        <v>0.06</v>
      </c>
    </row>
    <row r="356" spans="1:10" x14ac:dyDescent="0.3">
      <c r="A356" s="41" t="s">
        <v>544</v>
      </c>
      <c r="B356" s="41" t="s">
        <v>543</v>
      </c>
      <c r="C356" s="42">
        <v>45</v>
      </c>
      <c r="D356" s="42">
        <v>11</v>
      </c>
      <c r="E356" s="42">
        <v>10</v>
      </c>
      <c r="F356" s="42">
        <v>6</v>
      </c>
      <c r="G356" s="42">
        <v>7</v>
      </c>
      <c r="H356" s="42">
        <v>8</v>
      </c>
      <c r="I356" s="42">
        <v>173</v>
      </c>
      <c r="J356" s="43">
        <v>0.06</v>
      </c>
    </row>
    <row r="357" spans="1:10" x14ac:dyDescent="0.3">
      <c r="A357" s="41" t="s">
        <v>545</v>
      </c>
      <c r="B357" s="41" t="s">
        <v>66</v>
      </c>
      <c r="C357" s="42">
        <v>30</v>
      </c>
      <c r="D357" s="42">
        <v>3</v>
      </c>
      <c r="E357" s="42">
        <v>3</v>
      </c>
      <c r="F357" s="42">
        <v>12</v>
      </c>
      <c r="G357" s="42">
        <v>7</v>
      </c>
      <c r="H357" s="42">
        <v>10</v>
      </c>
      <c r="I357" s="42">
        <v>140</v>
      </c>
      <c r="J357" s="43">
        <v>0.14000000000000001</v>
      </c>
    </row>
    <row r="358" spans="1:10" x14ac:dyDescent="0.3">
      <c r="A358" s="41" t="s">
        <v>546</v>
      </c>
      <c r="B358" s="41" t="s">
        <v>105</v>
      </c>
      <c r="C358" s="42">
        <v>34</v>
      </c>
      <c r="D358" s="42">
        <v>2</v>
      </c>
      <c r="E358" s="42">
        <v>5</v>
      </c>
      <c r="F358" s="42">
        <v>2</v>
      </c>
      <c r="G358" s="42">
        <v>2</v>
      </c>
      <c r="H358" s="42">
        <v>3</v>
      </c>
      <c r="I358" s="42">
        <v>72</v>
      </c>
      <c r="J358" s="43">
        <v>0.16</v>
      </c>
    </row>
    <row r="359" spans="1:10" x14ac:dyDescent="0.3">
      <c r="A359" s="41" t="s">
        <v>547</v>
      </c>
      <c r="B359" s="41" t="s">
        <v>79</v>
      </c>
      <c r="C359" s="42">
        <v>79</v>
      </c>
      <c r="D359" s="42">
        <v>9</v>
      </c>
      <c r="E359" s="42">
        <v>8</v>
      </c>
      <c r="F359" s="42">
        <v>4</v>
      </c>
      <c r="G359" s="42">
        <v>8</v>
      </c>
      <c r="H359" s="42">
        <v>9</v>
      </c>
      <c r="I359" s="42">
        <v>172</v>
      </c>
      <c r="J359" s="43">
        <v>0.06</v>
      </c>
    </row>
    <row r="360" spans="1:10" x14ac:dyDescent="0.3">
      <c r="A360" s="41" t="s">
        <v>548</v>
      </c>
      <c r="B360" s="41" t="s">
        <v>70</v>
      </c>
      <c r="C360" s="42">
        <v>38</v>
      </c>
      <c r="D360" s="42">
        <v>7</v>
      </c>
      <c r="E360" s="42">
        <v>4</v>
      </c>
      <c r="F360" s="42">
        <v>4</v>
      </c>
      <c r="G360" s="42">
        <v>4</v>
      </c>
      <c r="H360" s="42">
        <v>6</v>
      </c>
      <c r="I360" s="42">
        <v>63</v>
      </c>
      <c r="J360" s="43">
        <v>0.27</v>
      </c>
    </row>
    <row r="361" spans="1:10" x14ac:dyDescent="0.3">
      <c r="A361" s="41" t="s">
        <v>549</v>
      </c>
      <c r="B361" s="41" t="s">
        <v>384</v>
      </c>
      <c r="C361" s="42">
        <v>45</v>
      </c>
      <c r="D361" s="42">
        <v>18</v>
      </c>
      <c r="E361" s="42">
        <v>13</v>
      </c>
      <c r="F361" s="42">
        <v>6</v>
      </c>
      <c r="G361" s="42">
        <v>3</v>
      </c>
      <c r="H361" s="42">
        <v>11</v>
      </c>
      <c r="I361" s="42">
        <v>257</v>
      </c>
      <c r="J361" s="43">
        <v>0.06</v>
      </c>
    </row>
    <row r="362" spans="1:10" x14ac:dyDescent="0.3">
      <c r="A362" s="41" t="s">
        <v>550</v>
      </c>
      <c r="B362" s="41" t="s">
        <v>79</v>
      </c>
      <c r="C362" s="42">
        <v>45</v>
      </c>
      <c r="D362" s="42">
        <v>9</v>
      </c>
      <c r="E362" s="42">
        <v>7</v>
      </c>
      <c r="F362" s="42">
        <v>6</v>
      </c>
      <c r="G362" s="42">
        <v>12</v>
      </c>
      <c r="H362" s="42">
        <v>4</v>
      </c>
      <c r="I362" s="42">
        <v>154</v>
      </c>
      <c r="J362" s="43">
        <v>0.27</v>
      </c>
    </row>
    <row r="363" spans="1:10" x14ac:dyDescent="0.3">
      <c r="A363" s="41" t="s">
        <v>551</v>
      </c>
      <c r="B363" s="41" t="s">
        <v>552</v>
      </c>
      <c r="C363" s="42">
        <v>69</v>
      </c>
      <c r="D363" s="42">
        <v>7</v>
      </c>
      <c r="E363" s="42">
        <v>9</v>
      </c>
      <c r="F363" s="42">
        <v>13</v>
      </c>
      <c r="G363" s="42">
        <v>9</v>
      </c>
      <c r="H363" s="42">
        <v>11</v>
      </c>
      <c r="I363" s="42">
        <v>261</v>
      </c>
      <c r="J363" s="43">
        <v>0.01</v>
      </c>
    </row>
    <row r="364" spans="1:10" x14ac:dyDescent="0.3">
      <c r="A364" s="41" t="s">
        <v>553</v>
      </c>
      <c r="B364" s="41" t="s">
        <v>554</v>
      </c>
      <c r="C364" s="42">
        <v>57</v>
      </c>
      <c r="D364" s="42">
        <v>9</v>
      </c>
      <c r="E364" s="42">
        <v>9</v>
      </c>
      <c r="F364" s="42">
        <v>9</v>
      </c>
      <c r="G364" s="42">
        <v>9</v>
      </c>
      <c r="H364" s="42">
        <v>8</v>
      </c>
      <c r="I364" s="42">
        <v>243</v>
      </c>
      <c r="J364" s="43">
        <v>0.06</v>
      </c>
    </row>
    <row r="365" spans="1:10" x14ac:dyDescent="0.3">
      <c r="A365" s="41" t="s">
        <v>555</v>
      </c>
      <c r="B365" s="41" t="s">
        <v>82</v>
      </c>
      <c r="C365" s="42">
        <v>42</v>
      </c>
      <c r="D365" s="42">
        <v>13</v>
      </c>
      <c r="E365" s="42">
        <v>11</v>
      </c>
      <c r="F365" s="42">
        <v>5</v>
      </c>
      <c r="G365" s="42">
        <v>5</v>
      </c>
      <c r="H365" s="42">
        <v>7</v>
      </c>
      <c r="I365" s="42">
        <v>166</v>
      </c>
      <c r="J365" s="43">
        <v>0.08</v>
      </c>
    </row>
    <row r="366" spans="1:10" x14ac:dyDescent="0.3">
      <c r="A366" s="41" t="s">
        <v>556</v>
      </c>
      <c r="B366" s="41" t="s">
        <v>419</v>
      </c>
      <c r="C366" s="42">
        <v>29</v>
      </c>
      <c r="D366" s="42">
        <v>3</v>
      </c>
      <c r="E366" s="42">
        <v>3</v>
      </c>
      <c r="F366" s="42">
        <v>6</v>
      </c>
      <c r="G366" s="42">
        <v>5</v>
      </c>
      <c r="H366" s="42">
        <v>5</v>
      </c>
      <c r="I366" s="42">
        <v>97</v>
      </c>
      <c r="J366" s="43">
        <v>0.16</v>
      </c>
    </row>
    <row r="367" spans="1:10" x14ac:dyDescent="0.3">
      <c r="A367" s="41" t="s">
        <v>557</v>
      </c>
      <c r="B367" s="41" t="s">
        <v>558</v>
      </c>
      <c r="C367" s="42">
        <v>45</v>
      </c>
      <c r="D367" s="42">
        <v>8</v>
      </c>
      <c r="E367" s="42">
        <v>9</v>
      </c>
      <c r="F367" s="42">
        <v>7</v>
      </c>
      <c r="G367" s="42">
        <v>8</v>
      </c>
      <c r="H367" s="42">
        <v>5</v>
      </c>
      <c r="I367" s="42">
        <v>154</v>
      </c>
      <c r="J367" s="43">
        <v>0.08</v>
      </c>
    </row>
    <row r="368" spans="1:10" x14ac:dyDescent="0.3">
      <c r="A368" s="41" t="s">
        <v>559</v>
      </c>
      <c r="B368" s="41" t="s">
        <v>560</v>
      </c>
      <c r="C368" s="42">
        <v>43</v>
      </c>
      <c r="D368" s="42">
        <v>8</v>
      </c>
      <c r="E368" s="42">
        <v>9</v>
      </c>
      <c r="F368" s="42">
        <v>8</v>
      </c>
      <c r="G368" s="42">
        <v>9</v>
      </c>
      <c r="H368" s="42">
        <v>7</v>
      </c>
      <c r="I368" s="42">
        <v>165</v>
      </c>
      <c r="J368" s="43">
        <v>0.1</v>
      </c>
    </row>
    <row r="369" spans="1:10" x14ac:dyDescent="0.3">
      <c r="A369" s="41" t="s">
        <v>561</v>
      </c>
      <c r="B369" s="41" t="s">
        <v>558</v>
      </c>
      <c r="C369" s="42">
        <v>30</v>
      </c>
      <c r="D369" s="42">
        <v>5</v>
      </c>
      <c r="E369" s="42">
        <v>7</v>
      </c>
      <c r="F369" s="42">
        <v>4</v>
      </c>
      <c r="G369" s="42">
        <v>6</v>
      </c>
      <c r="H369" s="42">
        <v>3</v>
      </c>
      <c r="I369" s="42">
        <v>60</v>
      </c>
      <c r="J369" s="43">
        <v>0.17</v>
      </c>
    </row>
    <row r="370" spans="1:10" x14ac:dyDescent="0.3">
      <c r="A370" s="41" t="s">
        <v>562</v>
      </c>
      <c r="B370" s="41" t="s">
        <v>558</v>
      </c>
      <c r="C370" s="42">
        <v>45</v>
      </c>
      <c r="D370" s="42">
        <v>10</v>
      </c>
      <c r="E370" s="42">
        <v>11</v>
      </c>
      <c r="F370" s="42">
        <v>7</v>
      </c>
      <c r="G370" s="42">
        <v>8</v>
      </c>
      <c r="H370" s="42">
        <v>9</v>
      </c>
      <c r="I370" s="42">
        <v>234</v>
      </c>
      <c r="J370" s="43">
        <v>0.04</v>
      </c>
    </row>
    <row r="371" spans="1:10" x14ac:dyDescent="0.3">
      <c r="A371" s="41" t="s">
        <v>563</v>
      </c>
      <c r="B371" s="41" t="s">
        <v>97</v>
      </c>
      <c r="C371" s="42">
        <v>30</v>
      </c>
      <c r="D371" s="42">
        <v>6</v>
      </c>
      <c r="E371" s="42">
        <v>9</v>
      </c>
      <c r="F371" s="42">
        <v>6</v>
      </c>
      <c r="G371" s="42">
        <v>4</v>
      </c>
      <c r="H371" s="42">
        <v>3</v>
      </c>
      <c r="I371" s="42">
        <v>68</v>
      </c>
      <c r="J371" s="43">
        <v>0.25</v>
      </c>
    </row>
    <row r="372" spans="1:10" x14ac:dyDescent="0.3">
      <c r="A372" s="41" t="s">
        <v>564</v>
      </c>
      <c r="B372" s="41" t="s">
        <v>79</v>
      </c>
      <c r="C372" s="42">
        <v>49</v>
      </c>
      <c r="D372" s="42">
        <v>11</v>
      </c>
      <c r="E372" s="42">
        <v>6</v>
      </c>
      <c r="F372" s="42">
        <v>7</v>
      </c>
      <c r="G372" s="42">
        <v>9</v>
      </c>
      <c r="H372" s="42">
        <v>6</v>
      </c>
      <c r="I372" s="42">
        <v>168</v>
      </c>
      <c r="J372" s="43">
        <v>0.06</v>
      </c>
    </row>
    <row r="373" spans="1:10" x14ac:dyDescent="0.3">
      <c r="A373" s="41" t="s">
        <v>565</v>
      </c>
      <c r="B373" s="41" t="s">
        <v>486</v>
      </c>
      <c r="C373" s="42">
        <v>57</v>
      </c>
      <c r="D373" s="42">
        <v>11</v>
      </c>
      <c r="E373" s="42">
        <v>12</v>
      </c>
      <c r="F373" s="42">
        <v>10</v>
      </c>
      <c r="G373" s="42">
        <v>10</v>
      </c>
      <c r="H373" s="42">
        <v>8</v>
      </c>
      <c r="I373" s="42">
        <v>270</v>
      </c>
      <c r="J373" s="43">
        <v>0.06</v>
      </c>
    </row>
    <row r="374" spans="1:10" x14ac:dyDescent="0.3">
      <c r="A374" s="41" t="s">
        <v>566</v>
      </c>
      <c r="B374" s="41" t="s">
        <v>82</v>
      </c>
      <c r="C374" s="42">
        <v>23</v>
      </c>
      <c r="D374" s="42">
        <v>10</v>
      </c>
      <c r="E374" s="42">
        <v>9</v>
      </c>
      <c r="F374" s="42">
        <v>2</v>
      </c>
      <c r="G374" s="42">
        <v>2</v>
      </c>
      <c r="H374" s="42">
        <v>5</v>
      </c>
      <c r="I374" s="42">
        <v>65</v>
      </c>
      <c r="J374" s="43">
        <v>0.3</v>
      </c>
    </row>
    <row r="375" spans="1:10" x14ac:dyDescent="0.3">
      <c r="A375" s="41" t="s">
        <v>567</v>
      </c>
      <c r="B375" s="41" t="s">
        <v>70</v>
      </c>
      <c r="C375" s="42">
        <v>28</v>
      </c>
      <c r="D375" s="42">
        <v>2</v>
      </c>
      <c r="E375" s="42">
        <v>4</v>
      </c>
      <c r="F375" s="42">
        <v>2</v>
      </c>
      <c r="G375" s="42">
        <v>4</v>
      </c>
      <c r="H375" s="42">
        <v>2</v>
      </c>
      <c r="I375" s="42">
        <v>39</v>
      </c>
      <c r="J375" s="43">
        <v>0.34</v>
      </c>
    </row>
    <row r="376" spans="1:10" x14ac:dyDescent="0.3">
      <c r="A376" s="41" t="s">
        <v>568</v>
      </c>
      <c r="B376" s="41" t="s">
        <v>70</v>
      </c>
      <c r="C376" s="42">
        <v>58</v>
      </c>
      <c r="D376" s="42">
        <v>8</v>
      </c>
      <c r="E376" s="42">
        <v>5</v>
      </c>
      <c r="F376" s="42">
        <v>5</v>
      </c>
      <c r="G376" s="42">
        <v>5</v>
      </c>
      <c r="H376" s="42">
        <v>6</v>
      </c>
      <c r="I376" s="42">
        <v>134</v>
      </c>
      <c r="J376" s="43">
        <v>0.06</v>
      </c>
    </row>
    <row r="377" spans="1:10" x14ac:dyDescent="0.3">
      <c r="A377" s="41" t="s">
        <v>569</v>
      </c>
      <c r="B377" s="41" t="s">
        <v>570</v>
      </c>
      <c r="C377" s="42">
        <v>45</v>
      </c>
      <c r="D377" s="42">
        <v>8</v>
      </c>
      <c r="E377" s="42">
        <v>4</v>
      </c>
      <c r="F377" s="42">
        <v>4</v>
      </c>
      <c r="G377" s="42">
        <v>4</v>
      </c>
      <c r="H377" s="42">
        <v>7</v>
      </c>
      <c r="I377" s="42">
        <v>123</v>
      </c>
      <c r="J377" s="43">
        <v>0.12</v>
      </c>
    </row>
    <row r="378" spans="1:10" x14ac:dyDescent="0.3">
      <c r="A378" s="41" t="s">
        <v>571</v>
      </c>
      <c r="B378" s="41" t="s">
        <v>570</v>
      </c>
      <c r="C378" s="42">
        <v>72</v>
      </c>
      <c r="D378" s="42">
        <v>12</v>
      </c>
      <c r="E378" s="42">
        <v>7</v>
      </c>
      <c r="F378" s="42">
        <v>6</v>
      </c>
      <c r="G378" s="42">
        <v>7</v>
      </c>
      <c r="H378" s="42">
        <v>9</v>
      </c>
      <c r="I378" s="42">
        <v>234</v>
      </c>
      <c r="J378" s="43">
        <v>0.06</v>
      </c>
    </row>
    <row r="379" spans="1:10" x14ac:dyDescent="0.3">
      <c r="A379" s="41" t="s">
        <v>572</v>
      </c>
      <c r="B379" s="41" t="s">
        <v>82</v>
      </c>
      <c r="C379" s="42">
        <v>75</v>
      </c>
      <c r="D379" s="42">
        <v>10</v>
      </c>
      <c r="E379" s="42">
        <v>9</v>
      </c>
      <c r="F379" s="42">
        <v>15</v>
      </c>
      <c r="G379" s="42">
        <v>14</v>
      </c>
      <c r="H379" s="42">
        <v>9</v>
      </c>
      <c r="I379" s="42">
        <v>302</v>
      </c>
      <c r="J379" s="43">
        <v>0.01</v>
      </c>
    </row>
    <row r="380" spans="1:10" ht="27.6" x14ac:dyDescent="0.3">
      <c r="A380" s="41" t="s">
        <v>573</v>
      </c>
      <c r="B380" s="41" t="s">
        <v>82</v>
      </c>
      <c r="C380" s="42">
        <v>75</v>
      </c>
      <c r="D380" s="42">
        <v>15</v>
      </c>
      <c r="E380" s="42">
        <v>9</v>
      </c>
      <c r="F380" s="42">
        <v>18</v>
      </c>
      <c r="G380" s="42">
        <v>16</v>
      </c>
      <c r="H380" s="42">
        <v>9</v>
      </c>
      <c r="I380" s="42">
        <v>347</v>
      </c>
      <c r="J380" s="43">
        <v>0.01</v>
      </c>
    </row>
    <row r="381" spans="1:10" x14ac:dyDescent="0.3">
      <c r="A381" s="41" t="s">
        <v>574</v>
      </c>
      <c r="B381" s="41" t="s">
        <v>575</v>
      </c>
      <c r="C381" s="42">
        <v>94</v>
      </c>
      <c r="D381" s="42">
        <v>13</v>
      </c>
      <c r="E381" s="42">
        <v>9</v>
      </c>
      <c r="F381" s="42">
        <v>13</v>
      </c>
      <c r="G381" s="42">
        <v>9</v>
      </c>
      <c r="H381" s="42">
        <v>9</v>
      </c>
      <c r="I381" s="42">
        <v>297</v>
      </c>
      <c r="J381" s="43">
        <v>0.01</v>
      </c>
    </row>
    <row r="382" spans="1:10" ht="27.6" x14ac:dyDescent="0.3">
      <c r="A382" s="41" t="s">
        <v>576</v>
      </c>
      <c r="B382" s="41" t="s">
        <v>575</v>
      </c>
      <c r="C382" s="42">
        <v>94</v>
      </c>
      <c r="D382" s="42">
        <v>12</v>
      </c>
      <c r="E382" s="42">
        <v>9</v>
      </c>
      <c r="F382" s="42">
        <v>17</v>
      </c>
      <c r="G382" s="42">
        <v>10</v>
      </c>
      <c r="H382" s="42">
        <v>9</v>
      </c>
      <c r="I382" s="42">
        <v>297</v>
      </c>
      <c r="J382" s="43">
        <v>0.01</v>
      </c>
    </row>
    <row r="383" spans="1:10" ht="27.6" x14ac:dyDescent="0.3">
      <c r="A383" s="41" t="s">
        <v>577</v>
      </c>
      <c r="B383" s="41" t="s">
        <v>575</v>
      </c>
      <c r="C383" s="42">
        <v>94</v>
      </c>
      <c r="D383" s="42">
        <v>17</v>
      </c>
      <c r="E383" s="42">
        <v>10</v>
      </c>
      <c r="F383" s="42">
        <v>12</v>
      </c>
      <c r="G383" s="42">
        <v>9</v>
      </c>
      <c r="H383" s="42">
        <v>9</v>
      </c>
      <c r="I383" s="42">
        <v>297</v>
      </c>
      <c r="J383" s="43">
        <v>0.01</v>
      </c>
    </row>
    <row r="384" spans="1:10" x14ac:dyDescent="0.3">
      <c r="A384" s="41" t="s">
        <v>578</v>
      </c>
      <c r="B384" s="41" t="s">
        <v>77</v>
      </c>
      <c r="C384" s="42">
        <v>45</v>
      </c>
      <c r="D384" s="42">
        <v>9</v>
      </c>
      <c r="E384" s="42">
        <v>14</v>
      </c>
      <c r="F384" s="42">
        <v>5</v>
      </c>
      <c r="G384" s="42">
        <v>5</v>
      </c>
      <c r="H384" s="42">
        <v>4</v>
      </c>
      <c r="I384" s="42">
        <v>151</v>
      </c>
      <c r="J384" s="43">
        <v>0.12</v>
      </c>
    </row>
    <row r="385" spans="1:10" x14ac:dyDescent="0.3">
      <c r="A385" s="41" t="s">
        <v>579</v>
      </c>
      <c r="B385" s="41" t="s">
        <v>213</v>
      </c>
      <c r="C385" s="42">
        <v>45</v>
      </c>
      <c r="D385" s="42">
        <v>4</v>
      </c>
      <c r="E385" s="42">
        <v>6</v>
      </c>
      <c r="F385" s="42">
        <v>9</v>
      </c>
      <c r="G385" s="42">
        <v>6</v>
      </c>
      <c r="H385" s="42">
        <v>5</v>
      </c>
      <c r="I385" s="42">
        <v>130</v>
      </c>
      <c r="J385" s="43">
        <v>0.12</v>
      </c>
    </row>
    <row r="386" spans="1:10" ht="27.6" x14ac:dyDescent="0.3">
      <c r="A386" s="41" t="s">
        <v>580</v>
      </c>
      <c r="B386" s="41" t="s">
        <v>581</v>
      </c>
      <c r="C386" s="42">
        <v>67</v>
      </c>
      <c r="D386" s="42">
        <v>14</v>
      </c>
      <c r="E386" s="42">
        <v>9</v>
      </c>
      <c r="F386" s="42">
        <v>10</v>
      </c>
      <c r="G386" s="42">
        <v>8</v>
      </c>
      <c r="H386" s="42">
        <v>9</v>
      </c>
      <c r="I386" s="42">
        <v>270</v>
      </c>
      <c r="J386" s="43">
        <v>0.01</v>
      </c>
    </row>
    <row r="387" spans="1:10" ht="27.6" x14ac:dyDescent="0.3">
      <c r="A387" s="41" t="s">
        <v>582</v>
      </c>
      <c r="B387" s="41" t="s">
        <v>581</v>
      </c>
      <c r="C387" s="42">
        <v>67</v>
      </c>
      <c r="D387" s="42">
        <v>12</v>
      </c>
      <c r="E387" s="42">
        <v>9</v>
      </c>
      <c r="F387" s="42">
        <v>11</v>
      </c>
      <c r="G387" s="42">
        <v>8</v>
      </c>
      <c r="H387" s="42">
        <v>10</v>
      </c>
      <c r="I387" s="42">
        <v>270</v>
      </c>
      <c r="J387" s="43">
        <v>0.01</v>
      </c>
    </row>
    <row r="388" spans="1:10" x14ac:dyDescent="0.3">
      <c r="A388" s="41" t="s">
        <v>583</v>
      </c>
      <c r="B388" s="41" t="s">
        <v>232</v>
      </c>
      <c r="C388" s="42">
        <v>94</v>
      </c>
      <c r="D388" s="42">
        <v>6</v>
      </c>
      <c r="E388" s="42">
        <v>6</v>
      </c>
      <c r="F388" s="42">
        <v>8</v>
      </c>
      <c r="G388" s="42">
        <v>8</v>
      </c>
      <c r="H388" s="42">
        <v>7</v>
      </c>
      <c r="I388" s="42">
        <v>161</v>
      </c>
      <c r="J388" s="43">
        <v>0.1</v>
      </c>
    </row>
    <row r="389" spans="1:10" x14ac:dyDescent="0.3">
      <c r="A389" s="41" t="s">
        <v>584</v>
      </c>
      <c r="B389" s="41" t="s">
        <v>243</v>
      </c>
      <c r="C389" s="42">
        <v>98</v>
      </c>
      <c r="D389" s="42">
        <v>8</v>
      </c>
      <c r="E389" s="42">
        <v>8</v>
      </c>
      <c r="F389" s="42">
        <v>8</v>
      </c>
      <c r="G389" s="42">
        <v>9</v>
      </c>
      <c r="H389" s="42">
        <v>6</v>
      </c>
      <c r="I389" s="42">
        <v>187</v>
      </c>
      <c r="J389" s="43">
        <v>0.06</v>
      </c>
    </row>
    <row r="390" spans="1:10" x14ac:dyDescent="0.3">
      <c r="A390" s="41" t="s">
        <v>585</v>
      </c>
      <c r="B390" s="41" t="s">
        <v>586</v>
      </c>
      <c r="C390" s="42">
        <v>42</v>
      </c>
      <c r="D390" s="42">
        <v>8</v>
      </c>
      <c r="E390" s="42">
        <v>5</v>
      </c>
      <c r="F390" s="42">
        <v>5</v>
      </c>
      <c r="G390" s="42">
        <v>5</v>
      </c>
      <c r="H390" s="42">
        <v>6</v>
      </c>
      <c r="I390" s="42">
        <v>72</v>
      </c>
      <c r="J390" s="43">
        <v>0.06</v>
      </c>
    </row>
    <row r="391" spans="1:10" x14ac:dyDescent="0.3">
      <c r="A391" s="41" t="s">
        <v>587</v>
      </c>
      <c r="B391" s="41" t="s">
        <v>426</v>
      </c>
      <c r="C391" s="42">
        <v>38</v>
      </c>
      <c r="D391" s="42">
        <v>6</v>
      </c>
      <c r="E391" s="42">
        <v>5</v>
      </c>
      <c r="F391" s="42">
        <v>4</v>
      </c>
      <c r="G391" s="42">
        <v>5</v>
      </c>
      <c r="H391" s="42">
        <v>4</v>
      </c>
      <c r="I391" s="42">
        <v>60</v>
      </c>
      <c r="J391" s="43">
        <v>0.06</v>
      </c>
    </row>
    <row r="392" spans="1:10" x14ac:dyDescent="0.3">
      <c r="A392" s="41" t="s">
        <v>588</v>
      </c>
      <c r="B392" s="41" t="s">
        <v>589</v>
      </c>
      <c r="C392" s="42">
        <v>60</v>
      </c>
      <c r="D392" s="42">
        <v>8</v>
      </c>
      <c r="E392" s="42">
        <v>9</v>
      </c>
      <c r="F392" s="42">
        <v>11</v>
      </c>
      <c r="G392" s="42">
        <v>13</v>
      </c>
      <c r="H392" s="42">
        <v>11</v>
      </c>
      <c r="I392" s="42">
        <v>270</v>
      </c>
      <c r="J392" s="43">
        <v>0.01</v>
      </c>
    </row>
    <row r="393" spans="1:10" x14ac:dyDescent="0.3">
      <c r="A393" s="41" t="s">
        <v>590</v>
      </c>
      <c r="B393" s="41" t="s">
        <v>589</v>
      </c>
      <c r="C393" s="42">
        <v>60</v>
      </c>
      <c r="D393" s="42">
        <v>9</v>
      </c>
      <c r="E393" s="42">
        <v>8</v>
      </c>
      <c r="F393" s="42">
        <v>13</v>
      </c>
      <c r="G393" s="42">
        <v>11</v>
      </c>
      <c r="H393" s="42">
        <v>11</v>
      </c>
      <c r="I393" s="42">
        <v>270</v>
      </c>
      <c r="J393" s="43">
        <v>0.01</v>
      </c>
    </row>
    <row r="394" spans="1:10" x14ac:dyDescent="0.3">
      <c r="A394" s="41" t="s">
        <v>591</v>
      </c>
      <c r="B394" s="41" t="s">
        <v>136</v>
      </c>
      <c r="C394" s="42">
        <v>49</v>
      </c>
      <c r="D394" s="42">
        <v>11</v>
      </c>
      <c r="E394" s="42">
        <v>13</v>
      </c>
      <c r="F394" s="42">
        <v>6</v>
      </c>
      <c r="G394" s="42">
        <v>6</v>
      </c>
      <c r="H394" s="42">
        <v>9</v>
      </c>
      <c r="I394" s="42">
        <v>184</v>
      </c>
      <c r="J394" s="43">
        <v>0.06</v>
      </c>
    </row>
    <row r="395" spans="1:10" x14ac:dyDescent="0.3">
      <c r="A395" s="41" t="s">
        <v>592</v>
      </c>
      <c r="B395" s="41" t="s">
        <v>593</v>
      </c>
      <c r="C395" s="42">
        <v>57</v>
      </c>
      <c r="D395" s="42">
        <v>10</v>
      </c>
      <c r="E395" s="42">
        <v>8</v>
      </c>
      <c r="F395" s="42">
        <v>7</v>
      </c>
      <c r="G395" s="42">
        <v>7</v>
      </c>
      <c r="H395" s="42">
        <v>9</v>
      </c>
      <c r="I395" s="42">
        <v>225</v>
      </c>
      <c r="J395" s="43">
        <v>0.06</v>
      </c>
    </row>
    <row r="396" spans="1:10" x14ac:dyDescent="0.3">
      <c r="A396" s="41" t="s">
        <v>594</v>
      </c>
      <c r="B396" s="41" t="s">
        <v>139</v>
      </c>
      <c r="C396" s="42">
        <v>42</v>
      </c>
      <c r="D396" s="42">
        <v>3</v>
      </c>
      <c r="E396" s="42">
        <v>5</v>
      </c>
      <c r="F396" s="42">
        <v>5</v>
      </c>
      <c r="G396" s="42">
        <v>11</v>
      </c>
      <c r="H396" s="42">
        <v>8</v>
      </c>
      <c r="I396" s="42">
        <v>137</v>
      </c>
      <c r="J396" s="43">
        <v>0.12</v>
      </c>
    </row>
    <row r="397" spans="1:10" x14ac:dyDescent="0.3">
      <c r="A397" s="41" t="s">
        <v>595</v>
      </c>
      <c r="B397" s="41" t="s">
        <v>139</v>
      </c>
      <c r="C397" s="42">
        <v>30</v>
      </c>
      <c r="D397" s="42">
        <v>2</v>
      </c>
      <c r="E397" s="42">
        <v>3</v>
      </c>
      <c r="F397" s="42">
        <v>4</v>
      </c>
      <c r="G397" s="42">
        <v>8</v>
      </c>
      <c r="H397" s="42">
        <v>5</v>
      </c>
      <c r="I397" s="42">
        <v>53</v>
      </c>
      <c r="J397" s="43">
        <v>0.34</v>
      </c>
    </row>
    <row r="398" spans="1:10" x14ac:dyDescent="0.3">
      <c r="A398" s="41" t="s">
        <v>596</v>
      </c>
      <c r="B398" s="41" t="s">
        <v>79</v>
      </c>
      <c r="C398" s="42">
        <v>83</v>
      </c>
      <c r="D398" s="42">
        <v>8</v>
      </c>
      <c r="E398" s="42">
        <v>9</v>
      </c>
      <c r="F398" s="42">
        <v>8</v>
      </c>
      <c r="G398" s="42">
        <v>9</v>
      </c>
      <c r="H398" s="42">
        <v>5</v>
      </c>
      <c r="I398" s="42">
        <v>180</v>
      </c>
      <c r="J398" s="43">
        <v>0.04</v>
      </c>
    </row>
    <row r="399" spans="1:10" x14ac:dyDescent="0.3">
      <c r="A399" s="41" t="s">
        <v>597</v>
      </c>
      <c r="B399" s="41" t="s">
        <v>79</v>
      </c>
      <c r="C399" s="42">
        <v>68</v>
      </c>
      <c r="D399" s="42">
        <v>5</v>
      </c>
      <c r="E399" s="42">
        <v>7</v>
      </c>
      <c r="F399" s="42">
        <v>6</v>
      </c>
      <c r="G399" s="42">
        <v>7</v>
      </c>
      <c r="H399" s="42">
        <v>3</v>
      </c>
      <c r="I399" s="42">
        <v>77</v>
      </c>
      <c r="J399" s="43">
        <v>0.06</v>
      </c>
    </row>
    <row r="400" spans="1:10" x14ac:dyDescent="0.3">
      <c r="A400" s="41" t="s">
        <v>598</v>
      </c>
      <c r="B400" s="41" t="s">
        <v>68</v>
      </c>
      <c r="C400" s="42">
        <v>48</v>
      </c>
      <c r="D400" s="42">
        <v>9</v>
      </c>
      <c r="E400" s="42">
        <v>5</v>
      </c>
      <c r="F400" s="42">
        <v>9</v>
      </c>
      <c r="G400" s="42">
        <v>5</v>
      </c>
      <c r="H400" s="42">
        <v>11</v>
      </c>
      <c r="I400" s="42">
        <v>156</v>
      </c>
      <c r="J400" s="43">
        <v>0.12</v>
      </c>
    </row>
    <row r="401" spans="1:10" x14ac:dyDescent="0.3">
      <c r="A401" s="41" t="s">
        <v>599</v>
      </c>
      <c r="B401" s="41" t="s">
        <v>263</v>
      </c>
      <c r="C401" s="42">
        <v>50</v>
      </c>
      <c r="D401" s="42">
        <v>4</v>
      </c>
      <c r="E401" s="42">
        <v>8</v>
      </c>
      <c r="F401" s="42">
        <v>6</v>
      </c>
      <c r="G401" s="42">
        <v>9</v>
      </c>
      <c r="H401" s="42">
        <v>2</v>
      </c>
      <c r="I401" s="42">
        <v>71</v>
      </c>
      <c r="J401" s="43">
        <v>0.06</v>
      </c>
    </row>
    <row r="402" spans="1:10" x14ac:dyDescent="0.3">
      <c r="A402" s="41" t="s">
        <v>600</v>
      </c>
      <c r="B402" s="41" t="s">
        <v>136</v>
      </c>
      <c r="C402" s="42">
        <v>53</v>
      </c>
      <c r="D402" s="42">
        <v>6</v>
      </c>
      <c r="E402" s="42">
        <v>7</v>
      </c>
      <c r="F402" s="42">
        <v>11</v>
      </c>
      <c r="G402" s="42">
        <v>7</v>
      </c>
      <c r="H402" s="42">
        <v>9</v>
      </c>
      <c r="I402" s="42">
        <v>168</v>
      </c>
      <c r="J402" s="43">
        <v>0.1</v>
      </c>
    </row>
    <row r="403" spans="1:10" x14ac:dyDescent="0.3">
      <c r="A403" s="41" t="s">
        <v>601</v>
      </c>
      <c r="B403" s="41" t="s">
        <v>79</v>
      </c>
      <c r="C403" s="42">
        <v>34</v>
      </c>
      <c r="D403" s="42">
        <v>6</v>
      </c>
      <c r="E403" s="42">
        <v>4</v>
      </c>
      <c r="F403" s="42">
        <v>2</v>
      </c>
      <c r="G403" s="42">
        <v>4</v>
      </c>
      <c r="H403" s="42">
        <v>5</v>
      </c>
      <c r="I403" s="42">
        <v>55</v>
      </c>
      <c r="J403" s="43">
        <v>0.34</v>
      </c>
    </row>
    <row r="404" spans="1:10" x14ac:dyDescent="0.3">
      <c r="A404" s="41" t="s">
        <v>602</v>
      </c>
      <c r="B404" s="41" t="s">
        <v>79</v>
      </c>
      <c r="C404" s="42">
        <v>59</v>
      </c>
      <c r="D404" s="42">
        <v>7</v>
      </c>
      <c r="E404" s="42">
        <v>6</v>
      </c>
      <c r="F404" s="42">
        <v>5</v>
      </c>
      <c r="G404" s="42">
        <v>6</v>
      </c>
      <c r="H404" s="42">
        <v>10</v>
      </c>
      <c r="I404" s="42">
        <v>147</v>
      </c>
      <c r="J404" s="43">
        <v>0.12</v>
      </c>
    </row>
    <row r="405" spans="1:10" x14ac:dyDescent="0.3">
      <c r="A405" s="41" t="s">
        <v>603</v>
      </c>
      <c r="B405" s="41" t="s">
        <v>604</v>
      </c>
      <c r="C405" s="42">
        <v>47</v>
      </c>
      <c r="D405" s="42">
        <v>5</v>
      </c>
      <c r="E405" s="42">
        <v>6</v>
      </c>
      <c r="F405" s="42">
        <v>7</v>
      </c>
      <c r="G405" s="42">
        <v>5</v>
      </c>
      <c r="H405" s="42">
        <v>7</v>
      </c>
      <c r="I405" s="42">
        <v>74</v>
      </c>
      <c r="J405" s="43">
        <v>0.28999999999999998</v>
      </c>
    </row>
    <row r="406" spans="1:10" x14ac:dyDescent="0.3">
      <c r="A406" s="41" t="s">
        <v>605</v>
      </c>
      <c r="B406" s="41" t="s">
        <v>99</v>
      </c>
      <c r="C406" s="42">
        <v>34</v>
      </c>
      <c r="D406" s="42">
        <v>6</v>
      </c>
      <c r="E406" s="42">
        <v>4</v>
      </c>
      <c r="F406" s="42">
        <v>6</v>
      </c>
      <c r="G406" s="42">
        <v>4</v>
      </c>
      <c r="H406" s="42">
        <v>7</v>
      </c>
      <c r="I406" s="42">
        <v>64</v>
      </c>
      <c r="J406" s="43">
        <v>0.06</v>
      </c>
    </row>
    <row r="407" spans="1:10" x14ac:dyDescent="0.3">
      <c r="A407" s="41" t="s">
        <v>606</v>
      </c>
      <c r="B407" s="41" t="s">
        <v>213</v>
      </c>
      <c r="C407" s="42">
        <v>38</v>
      </c>
      <c r="D407" s="42">
        <v>3</v>
      </c>
      <c r="E407" s="42">
        <v>5</v>
      </c>
      <c r="F407" s="42">
        <v>6</v>
      </c>
      <c r="G407" s="42">
        <v>5</v>
      </c>
      <c r="H407" s="42">
        <v>2</v>
      </c>
      <c r="I407" s="42">
        <v>55</v>
      </c>
      <c r="J407" s="43">
        <v>0.25</v>
      </c>
    </row>
    <row r="408" spans="1:10" x14ac:dyDescent="0.3">
      <c r="A408" s="41" t="s">
        <v>607</v>
      </c>
      <c r="B408" s="41" t="s">
        <v>608</v>
      </c>
      <c r="C408" s="42">
        <v>45</v>
      </c>
      <c r="D408" s="42">
        <v>5</v>
      </c>
      <c r="E408" s="42">
        <v>5</v>
      </c>
      <c r="F408" s="42">
        <v>6</v>
      </c>
      <c r="G408" s="42">
        <v>7</v>
      </c>
      <c r="H408" s="42">
        <v>5</v>
      </c>
      <c r="I408" s="42">
        <v>119</v>
      </c>
      <c r="J408" s="43">
        <v>0.16</v>
      </c>
    </row>
    <row r="409" spans="1:10" x14ac:dyDescent="0.3">
      <c r="A409" s="41" t="s">
        <v>609</v>
      </c>
      <c r="B409" s="41" t="s">
        <v>79</v>
      </c>
      <c r="C409" s="42">
        <v>49</v>
      </c>
      <c r="D409" s="42">
        <v>8</v>
      </c>
      <c r="E409" s="42">
        <v>8</v>
      </c>
      <c r="F409" s="42">
        <v>5</v>
      </c>
      <c r="G409" s="42">
        <v>10</v>
      </c>
      <c r="H409" s="42">
        <v>10</v>
      </c>
      <c r="I409" s="42">
        <v>168</v>
      </c>
      <c r="J409" s="43">
        <v>0.08</v>
      </c>
    </row>
    <row r="410" spans="1:10" x14ac:dyDescent="0.3">
      <c r="A410" s="41" t="s">
        <v>610</v>
      </c>
      <c r="B410" s="41" t="s">
        <v>608</v>
      </c>
      <c r="C410" s="42">
        <v>30</v>
      </c>
      <c r="D410" s="42">
        <v>3</v>
      </c>
      <c r="E410" s="42">
        <v>3</v>
      </c>
      <c r="F410" s="42">
        <v>4</v>
      </c>
      <c r="G410" s="42">
        <v>5</v>
      </c>
      <c r="H410" s="42">
        <v>3</v>
      </c>
      <c r="I410" s="42">
        <v>44</v>
      </c>
      <c r="J410" s="43">
        <v>0.34</v>
      </c>
    </row>
    <row r="411" spans="1:10" x14ac:dyDescent="0.3">
      <c r="A411" s="41" t="s">
        <v>611</v>
      </c>
      <c r="B411" s="41" t="s">
        <v>79</v>
      </c>
      <c r="C411" s="42">
        <v>63</v>
      </c>
      <c r="D411" s="42">
        <v>7</v>
      </c>
      <c r="E411" s="42">
        <v>4</v>
      </c>
      <c r="F411" s="42">
        <v>7</v>
      </c>
      <c r="G411" s="42">
        <v>4</v>
      </c>
      <c r="H411" s="42">
        <v>5</v>
      </c>
      <c r="I411" s="42">
        <v>126</v>
      </c>
      <c r="J411" s="43">
        <v>0.16</v>
      </c>
    </row>
    <row r="412" spans="1:10" x14ac:dyDescent="0.3">
      <c r="A412" s="41" t="s">
        <v>612</v>
      </c>
      <c r="B412" s="41" t="s">
        <v>613</v>
      </c>
      <c r="C412" s="42">
        <v>53</v>
      </c>
      <c r="D412" s="42">
        <v>11</v>
      </c>
      <c r="E412" s="42">
        <v>7</v>
      </c>
      <c r="F412" s="42">
        <v>11</v>
      </c>
      <c r="G412" s="42">
        <v>7</v>
      </c>
      <c r="H412" s="42">
        <v>9</v>
      </c>
      <c r="I412" s="42">
        <v>184</v>
      </c>
      <c r="J412" s="43">
        <v>0.06</v>
      </c>
    </row>
    <row r="413" spans="1:10" x14ac:dyDescent="0.3">
      <c r="A413" s="41" t="s">
        <v>614</v>
      </c>
      <c r="B413" s="41" t="s">
        <v>608</v>
      </c>
      <c r="C413" s="42">
        <v>60</v>
      </c>
      <c r="D413" s="42">
        <v>7</v>
      </c>
      <c r="E413" s="42">
        <v>7</v>
      </c>
      <c r="F413" s="42">
        <v>9</v>
      </c>
      <c r="G413" s="42">
        <v>10</v>
      </c>
      <c r="H413" s="42">
        <v>7</v>
      </c>
      <c r="I413" s="42">
        <v>216</v>
      </c>
      <c r="J413" s="43">
        <v>0.06</v>
      </c>
    </row>
    <row r="414" spans="1:10" x14ac:dyDescent="0.3">
      <c r="A414" s="41" t="s">
        <v>615</v>
      </c>
      <c r="B414" s="41" t="s">
        <v>616</v>
      </c>
      <c r="C414" s="42">
        <v>80</v>
      </c>
      <c r="D414" s="42">
        <v>9</v>
      </c>
      <c r="E414" s="42">
        <v>13</v>
      </c>
      <c r="F414" s="42">
        <v>9</v>
      </c>
      <c r="G414" s="42">
        <v>15</v>
      </c>
      <c r="H414" s="42">
        <v>11</v>
      </c>
      <c r="I414" s="42">
        <v>306</v>
      </c>
      <c r="J414" s="43">
        <v>0.01</v>
      </c>
    </row>
    <row r="415" spans="1:10" x14ac:dyDescent="0.3">
      <c r="A415" s="41" t="s">
        <v>617</v>
      </c>
      <c r="B415" s="41" t="s">
        <v>82</v>
      </c>
      <c r="C415" s="42">
        <v>52</v>
      </c>
      <c r="D415" s="42">
        <v>7</v>
      </c>
      <c r="E415" s="42">
        <v>8</v>
      </c>
      <c r="F415" s="42">
        <v>7</v>
      </c>
      <c r="G415" s="42">
        <v>9</v>
      </c>
      <c r="H415" s="42">
        <v>9</v>
      </c>
      <c r="I415" s="42">
        <v>161</v>
      </c>
      <c r="J415" s="43">
        <v>0.1</v>
      </c>
    </row>
    <row r="416" spans="1:10" x14ac:dyDescent="0.3">
      <c r="A416" s="41" t="s">
        <v>618</v>
      </c>
      <c r="B416" s="41" t="s">
        <v>512</v>
      </c>
      <c r="C416" s="42">
        <v>103</v>
      </c>
      <c r="D416" s="42">
        <v>11</v>
      </c>
      <c r="E416" s="42">
        <v>9</v>
      </c>
      <c r="F416" s="42">
        <v>14</v>
      </c>
      <c r="G416" s="42">
        <v>11</v>
      </c>
      <c r="H416" s="42">
        <v>10</v>
      </c>
      <c r="I416" s="42">
        <v>306</v>
      </c>
      <c r="J416" s="43">
        <v>0.06</v>
      </c>
    </row>
    <row r="417" spans="1:10" x14ac:dyDescent="0.3">
      <c r="A417" s="41" t="s">
        <v>619</v>
      </c>
      <c r="B417" s="41" t="s">
        <v>620</v>
      </c>
      <c r="C417" s="42">
        <v>53</v>
      </c>
      <c r="D417" s="42">
        <v>5</v>
      </c>
      <c r="E417" s="42">
        <v>6</v>
      </c>
      <c r="F417" s="42">
        <v>9</v>
      </c>
      <c r="G417" s="42">
        <v>8</v>
      </c>
      <c r="H417" s="42">
        <v>7</v>
      </c>
      <c r="I417" s="42">
        <v>161</v>
      </c>
      <c r="J417" s="43">
        <v>0.06</v>
      </c>
    </row>
    <row r="418" spans="1:10" x14ac:dyDescent="0.3">
      <c r="A418" s="41" t="s">
        <v>621</v>
      </c>
      <c r="B418" s="41" t="s">
        <v>136</v>
      </c>
      <c r="C418" s="42">
        <v>53</v>
      </c>
      <c r="D418" s="42">
        <v>10</v>
      </c>
      <c r="E418" s="42">
        <v>9</v>
      </c>
      <c r="F418" s="42">
        <v>8</v>
      </c>
      <c r="G418" s="42">
        <v>9</v>
      </c>
      <c r="H418" s="42">
        <v>4</v>
      </c>
      <c r="I418" s="42">
        <v>168</v>
      </c>
      <c r="J418" s="43">
        <v>0.1</v>
      </c>
    </row>
    <row r="419" spans="1:10" x14ac:dyDescent="0.3">
      <c r="A419" s="41" t="s">
        <v>622</v>
      </c>
      <c r="B419" s="41" t="s">
        <v>82</v>
      </c>
      <c r="C419" s="42">
        <v>33</v>
      </c>
      <c r="D419" s="42">
        <v>3</v>
      </c>
      <c r="E419" s="42">
        <v>5</v>
      </c>
      <c r="F419" s="42">
        <v>4</v>
      </c>
      <c r="G419" s="42">
        <v>6</v>
      </c>
      <c r="H419" s="42">
        <v>10</v>
      </c>
      <c r="I419" s="42">
        <v>116</v>
      </c>
      <c r="J419" s="43">
        <v>0.3</v>
      </c>
    </row>
    <row r="420" spans="1:10" x14ac:dyDescent="0.3">
      <c r="A420" s="41" t="s">
        <v>623</v>
      </c>
      <c r="B420" s="41" t="s">
        <v>91</v>
      </c>
      <c r="C420" s="42">
        <v>45</v>
      </c>
      <c r="D420" s="42">
        <v>8</v>
      </c>
      <c r="E420" s="42">
        <v>5</v>
      </c>
      <c r="F420" s="42">
        <v>6</v>
      </c>
      <c r="G420" s="42">
        <v>5</v>
      </c>
      <c r="H420" s="42">
        <v>6</v>
      </c>
      <c r="I420" s="42">
        <v>127</v>
      </c>
      <c r="J420" s="43">
        <v>0.16</v>
      </c>
    </row>
    <row r="421" spans="1:10" x14ac:dyDescent="0.3">
      <c r="A421" s="41" t="s">
        <v>624</v>
      </c>
      <c r="B421" s="41" t="s">
        <v>91</v>
      </c>
      <c r="C421" s="42">
        <v>60</v>
      </c>
      <c r="D421" s="42">
        <v>12</v>
      </c>
      <c r="E421" s="42">
        <v>8</v>
      </c>
      <c r="F421" s="42">
        <v>9</v>
      </c>
      <c r="G421" s="42">
        <v>8</v>
      </c>
      <c r="H421" s="42">
        <v>7</v>
      </c>
      <c r="I421" s="42">
        <v>235</v>
      </c>
      <c r="J421" s="43">
        <v>0.06</v>
      </c>
    </row>
    <row r="422" spans="1:10" ht="27.6" x14ac:dyDescent="0.3">
      <c r="A422" s="41" t="s">
        <v>625</v>
      </c>
      <c r="B422" s="41" t="s">
        <v>164</v>
      </c>
      <c r="C422" s="42">
        <v>57</v>
      </c>
      <c r="D422" s="42">
        <v>12</v>
      </c>
      <c r="E422" s="42">
        <v>6</v>
      </c>
      <c r="F422" s="42">
        <v>5</v>
      </c>
      <c r="G422" s="42">
        <v>6</v>
      </c>
      <c r="H422" s="42">
        <v>11</v>
      </c>
      <c r="I422" s="42">
        <v>170</v>
      </c>
      <c r="J422" s="43">
        <v>0.12</v>
      </c>
    </row>
    <row r="423" spans="1:10" ht="27.6" x14ac:dyDescent="0.3">
      <c r="A423" s="41" t="s">
        <v>626</v>
      </c>
      <c r="B423" s="41" t="s">
        <v>164</v>
      </c>
      <c r="C423" s="42">
        <v>64</v>
      </c>
      <c r="D423" s="42">
        <v>11</v>
      </c>
      <c r="E423" s="42">
        <v>7</v>
      </c>
      <c r="F423" s="42">
        <v>5</v>
      </c>
      <c r="G423" s="42">
        <v>7</v>
      </c>
      <c r="H423" s="42">
        <v>8</v>
      </c>
      <c r="I423" s="42">
        <v>170</v>
      </c>
      <c r="J423" s="43">
        <v>0.12</v>
      </c>
    </row>
    <row r="424" spans="1:10" ht="27.6" x14ac:dyDescent="0.3">
      <c r="A424" s="41" t="s">
        <v>627</v>
      </c>
      <c r="B424" s="41" t="s">
        <v>164</v>
      </c>
      <c r="C424" s="42">
        <v>57</v>
      </c>
      <c r="D424" s="42">
        <v>11</v>
      </c>
      <c r="E424" s="42">
        <v>6</v>
      </c>
      <c r="F424" s="42">
        <v>5</v>
      </c>
      <c r="G424" s="42">
        <v>6</v>
      </c>
      <c r="H424" s="42">
        <v>11</v>
      </c>
      <c r="I424" s="42">
        <v>170</v>
      </c>
      <c r="J424" s="43">
        <v>0.12</v>
      </c>
    </row>
    <row r="425" spans="1:10" x14ac:dyDescent="0.3">
      <c r="A425" s="41" t="s">
        <v>628</v>
      </c>
      <c r="B425" s="41" t="s">
        <v>251</v>
      </c>
      <c r="C425" s="42">
        <v>68</v>
      </c>
      <c r="D425" s="42">
        <v>13</v>
      </c>
      <c r="E425" s="42">
        <v>8</v>
      </c>
      <c r="F425" s="42">
        <v>6</v>
      </c>
      <c r="G425" s="42">
        <v>8</v>
      </c>
      <c r="H425" s="42">
        <v>5</v>
      </c>
      <c r="I425" s="42">
        <v>227</v>
      </c>
      <c r="J425" s="43">
        <v>0.06</v>
      </c>
    </row>
    <row r="426" spans="1:10" x14ac:dyDescent="0.3">
      <c r="A426" s="41" t="s">
        <v>629</v>
      </c>
      <c r="B426" s="41" t="s">
        <v>251</v>
      </c>
      <c r="C426" s="42">
        <v>60</v>
      </c>
      <c r="D426" s="42">
        <v>10</v>
      </c>
      <c r="E426" s="42">
        <v>7</v>
      </c>
      <c r="F426" s="42">
        <v>5</v>
      </c>
      <c r="G426" s="42">
        <v>6</v>
      </c>
      <c r="H426" s="42">
        <v>4</v>
      </c>
      <c r="I426" s="42">
        <v>142</v>
      </c>
      <c r="J426" s="43">
        <v>0.12</v>
      </c>
    </row>
    <row r="427" spans="1:10" x14ac:dyDescent="0.3">
      <c r="A427" s="41" t="s">
        <v>630</v>
      </c>
      <c r="B427" s="41" t="s">
        <v>251</v>
      </c>
      <c r="C427" s="42">
        <v>53</v>
      </c>
      <c r="D427" s="42">
        <v>8</v>
      </c>
      <c r="E427" s="42">
        <v>5</v>
      </c>
      <c r="F427" s="42">
        <v>3</v>
      </c>
      <c r="G427" s="42">
        <v>3</v>
      </c>
      <c r="H427" s="42">
        <v>3</v>
      </c>
      <c r="I427" s="42">
        <v>61</v>
      </c>
      <c r="J427" s="43">
        <v>0.24</v>
      </c>
    </row>
    <row r="428" spans="1:10" x14ac:dyDescent="0.3">
      <c r="A428" s="41" t="s">
        <v>631</v>
      </c>
      <c r="B428" s="41" t="s">
        <v>99</v>
      </c>
      <c r="C428" s="42">
        <v>34</v>
      </c>
      <c r="D428" s="42">
        <v>7</v>
      </c>
      <c r="E428" s="42">
        <v>4</v>
      </c>
      <c r="F428" s="42">
        <v>7</v>
      </c>
      <c r="G428" s="42">
        <v>5</v>
      </c>
      <c r="H428" s="42">
        <v>8</v>
      </c>
      <c r="I428" s="42">
        <v>73</v>
      </c>
      <c r="J428" s="43">
        <v>0.06</v>
      </c>
    </row>
    <row r="429" spans="1:10" x14ac:dyDescent="0.3">
      <c r="A429" s="41" t="s">
        <v>632</v>
      </c>
      <c r="B429" s="41" t="s">
        <v>633</v>
      </c>
      <c r="C429" s="42">
        <v>38</v>
      </c>
      <c r="D429" s="42">
        <v>5</v>
      </c>
      <c r="E429" s="42">
        <v>12</v>
      </c>
      <c r="F429" s="42">
        <v>8</v>
      </c>
      <c r="G429" s="42">
        <v>8</v>
      </c>
      <c r="H429" s="42">
        <v>3</v>
      </c>
      <c r="I429" s="42">
        <v>151</v>
      </c>
      <c r="J429" s="43">
        <v>0.1</v>
      </c>
    </row>
    <row r="430" spans="1:10" x14ac:dyDescent="0.3">
      <c r="A430" s="41" t="s">
        <v>634</v>
      </c>
      <c r="B430" s="41" t="s">
        <v>560</v>
      </c>
      <c r="C430" s="42">
        <v>60</v>
      </c>
      <c r="D430" s="42">
        <v>9</v>
      </c>
      <c r="E430" s="42">
        <v>11</v>
      </c>
      <c r="F430" s="42">
        <v>13</v>
      </c>
      <c r="G430" s="42">
        <v>11</v>
      </c>
      <c r="H430" s="42">
        <v>6</v>
      </c>
      <c r="I430" s="42">
        <v>270</v>
      </c>
      <c r="J430" s="43">
        <v>0.01</v>
      </c>
    </row>
    <row r="431" spans="1:10" x14ac:dyDescent="0.3">
      <c r="A431" s="41" t="s">
        <v>635</v>
      </c>
      <c r="B431" s="41" t="s">
        <v>82</v>
      </c>
      <c r="C431" s="42">
        <v>15</v>
      </c>
      <c r="D431" s="42">
        <v>1</v>
      </c>
      <c r="E431" s="42">
        <v>5</v>
      </c>
      <c r="F431" s="42">
        <v>1</v>
      </c>
      <c r="G431" s="42">
        <v>2</v>
      </c>
      <c r="H431" s="42">
        <v>8</v>
      </c>
      <c r="I431" s="42">
        <v>40</v>
      </c>
      <c r="J431" s="43">
        <v>0.34</v>
      </c>
    </row>
    <row r="432" spans="1:10" x14ac:dyDescent="0.3">
      <c r="A432" s="41" t="s">
        <v>636</v>
      </c>
      <c r="B432" s="41" t="s">
        <v>99</v>
      </c>
      <c r="C432" s="42">
        <v>49</v>
      </c>
      <c r="D432" s="42">
        <v>9</v>
      </c>
      <c r="E432" s="42">
        <v>6</v>
      </c>
      <c r="F432" s="42">
        <v>10</v>
      </c>
      <c r="G432" s="42">
        <v>8</v>
      </c>
      <c r="H432" s="42">
        <v>9</v>
      </c>
      <c r="I432" s="42">
        <v>173</v>
      </c>
      <c r="J432" s="43">
        <v>0.06</v>
      </c>
    </row>
    <row r="433" spans="1:10" x14ac:dyDescent="0.3">
      <c r="A433" s="41" t="s">
        <v>637</v>
      </c>
      <c r="B433" s="41" t="s">
        <v>99</v>
      </c>
      <c r="C433" s="42">
        <v>57</v>
      </c>
      <c r="D433" s="42">
        <v>9</v>
      </c>
      <c r="E433" s="42">
        <v>7</v>
      </c>
      <c r="F433" s="42">
        <v>12</v>
      </c>
      <c r="G433" s="42">
        <v>9</v>
      </c>
      <c r="H433" s="42">
        <v>8</v>
      </c>
      <c r="I433" s="42">
        <v>243</v>
      </c>
      <c r="J433" s="43">
        <v>0.04</v>
      </c>
    </row>
    <row r="434" spans="1:10" x14ac:dyDescent="0.3">
      <c r="A434" s="41" t="s">
        <v>638</v>
      </c>
      <c r="B434" s="41" t="s">
        <v>639</v>
      </c>
      <c r="C434" s="42">
        <v>19</v>
      </c>
      <c r="D434" s="42">
        <v>3</v>
      </c>
      <c r="E434" s="42">
        <v>7</v>
      </c>
      <c r="F434" s="42">
        <v>9</v>
      </c>
      <c r="G434" s="42">
        <v>5</v>
      </c>
      <c r="H434" s="42">
        <v>4</v>
      </c>
      <c r="I434" s="42">
        <v>65</v>
      </c>
      <c r="J434" s="43">
        <v>0.25</v>
      </c>
    </row>
    <row r="435" spans="1:10" x14ac:dyDescent="0.3">
      <c r="A435" s="41" t="s">
        <v>640</v>
      </c>
      <c r="B435" s="41" t="s">
        <v>639</v>
      </c>
      <c r="C435" s="42">
        <v>38</v>
      </c>
      <c r="D435" s="42">
        <v>6</v>
      </c>
      <c r="E435" s="42">
        <v>9</v>
      </c>
      <c r="F435" s="42">
        <v>12</v>
      </c>
      <c r="G435" s="42">
        <v>7</v>
      </c>
      <c r="H435" s="42">
        <v>7</v>
      </c>
      <c r="I435" s="42">
        <v>163</v>
      </c>
      <c r="J435" s="43">
        <v>0.08</v>
      </c>
    </row>
    <row r="436" spans="1:10" x14ac:dyDescent="0.3">
      <c r="A436" s="41" t="s">
        <v>641</v>
      </c>
      <c r="B436" s="41" t="s">
        <v>639</v>
      </c>
      <c r="C436" s="42">
        <v>53</v>
      </c>
      <c r="D436" s="42">
        <v>7</v>
      </c>
      <c r="E436" s="42">
        <v>11</v>
      </c>
      <c r="F436" s="42">
        <v>13</v>
      </c>
      <c r="G436" s="42">
        <v>9</v>
      </c>
      <c r="H436" s="42">
        <v>6</v>
      </c>
      <c r="I436" s="42">
        <v>241</v>
      </c>
      <c r="J436" s="43">
        <v>0.04</v>
      </c>
    </row>
    <row r="437" spans="1:10" x14ac:dyDescent="0.3">
      <c r="A437" s="41" t="s">
        <v>642</v>
      </c>
      <c r="B437" s="41" t="s">
        <v>251</v>
      </c>
      <c r="C437" s="42">
        <v>54</v>
      </c>
      <c r="D437" s="42">
        <v>6</v>
      </c>
      <c r="E437" s="42">
        <v>3</v>
      </c>
      <c r="F437" s="42">
        <v>2</v>
      </c>
      <c r="G437" s="42">
        <v>3</v>
      </c>
      <c r="H437" s="42">
        <v>2</v>
      </c>
      <c r="I437" s="42">
        <v>47</v>
      </c>
      <c r="J437" s="43">
        <v>0.24</v>
      </c>
    </row>
    <row r="438" spans="1:10" x14ac:dyDescent="0.3">
      <c r="A438" s="41" t="s">
        <v>643</v>
      </c>
      <c r="B438" s="41" t="s">
        <v>531</v>
      </c>
      <c r="C438" s="42">
        <v>65</v>
      </c>
      <c r="D438" s="42">
        <v>9</v>
      </c>
      <c r="E438" s="42">
        <v>9</v>
      </c>
      <c r="F438" s="42">
        <v>7</v>
      </c>
      <c r="G438" s="42">
        <v>7</v>
      </c>
      <c r="H438" s="42">
        <v>7</v>
      </c>
      <c r="I438" s="42">
        <v>169</v>
      </c>
      <c r="J438" s="43">
        <v>0.11</v>
      </c>
    </row>
    <row r="439" spans="1:10" x14ac:dyDescent="0.3">
      <c r="A439" s="41" t="s">
        <v>644</v>
      </c>
      <c r="B439" s="41" t="s">
        <v>645</v>
      </c>
      <c r="C439" s="42">
        <v>83</v>
      </c>
      <c r="D439" s="42">
        <v>13</v>
      </c>
      <c r="E439" s="42">
        <v>8</v>
      </c>
      <c r="F439" s="42">
        <v>7</v>
      </c>
      <c r="G439" s="42">
        <v>6</v>
      </c>
      <c r="H439" s="42">
        <v>8</v>
      </c>
      <c r="I439" s="42">
        <v>239</v>
      </c>
      <c r="J439" s="43">
        <v>7.0000000000000007E-2</v>
      </c>
    </row>
    <row r="440" spans="1:10" x14ac:dyDescent="0.3">
      <c r="A440" s="41" t="s">
        <v>646</v>
      </c>
      <c r="B440" s="41" t="s">
        <v>82</v>
      </c>
      <c r="C440" s="42">
        <v>75</v>
      </c>
      <c r="D440" s="42">
        <v>10</v>
      </c>
      <c r="E440" s="42">
        <v>10</v>
      </c>
      <c r="F440" s="42">
        <v>10</v>
      </c>
      <c r="G440" s="42">
        <v>10</v>
      </c>
      <c r="H440" s="42">
        <v>10</v>
      </c>
      <c r="I440" s="42">
        <v>270</v>
      </c>
      <c r="J440" s="43">
        <v>0.01</v>
      </c>
    </row>
    <row r="441" spans="1:10" x14ac:dyDescent="0.3">
      <c r="A441" s="41" t="s">
        <v>647</v>
      </c>
      <c r="B441" s="41" t="s">
        <v>648</v>
      </c>
      <c r="C441" s="42">
        <v>83</v>
      </c>
      <c r="D441" s="42">
        <v>6</v>
      </c>
      <c r="E441" s="42">
        <v>10</v>
      </c>
      <c r="F441" s="42">
        <v>5</v>
      </c>
      <c r="G441" s="42">
        <v>9</v>
      </c>
      <c r="H441" s="42">
        <v>8</v>
      </c>
      <c r="I441" s="42">
        <v>179</v>
      </c>
      <c r="J441" s="43">
        <v>0.08</v>
      </c>
    </row>
    <row r="442" spans="1:10" x14ac:dyDescent="0.3">
      <c r="A442" s="41" t="s">
        <v>649</v>
      </c>
      <c r="B442" s="41" t="s">
        <v>91</v>
      </c>
      <c r="C442" s="42">
        <v>53</v>
      </c>
      <c r="D442" s="42">
        <v>7</v>
      </c>
      <c r="E442" s="42">
        <v>6</v>
      </c>
      <c r="F442" s="42">
        <v>10</v>
      </c>
      <c r="G442" s="42">
        <v>6</v>
      </c>
      <c r="H442" s="42">
        <v>10</v>
      </c>
      <c r="I442" s="42">
        <v>166</v>
      </c>
      <c r="J442" s="43">
        <v>0.06</v>
      </c>
    </row>
    <row r="443" spans="1:10" x14ac:dyDescent="0.3">
      <c r="A443" s="41" t="s">
        <v>650</v>
      </c>
      <c r="B443" s="41" t="s">
        <v>251</v>
      </c>
      <c r="C443" s="42">
        <v>30</v>
      </c>
      <c r="D443" s="42">
        <v>8</v>
      </c>
      <c r="E443" s="42">
        <v>3</v>
      </c>
      <c r="F443" s="42">
        <v>3</v>
      </c>
      <c r="G443" s="42">
        <v>4</v>
      </c>
      <c r="H443" s="42">
        <v>7</v>
      </c>
      <c r="I443" s="42">
        <v>61</v>
      </c>
      <c r="J443" s="43">
        <v>0.25</v>
      </c>
    </row>
    <row r="444" spans="1:10" x14ac:dyDescent="0.3">
      <c r="A444" s="41" t="s">
        <v>651</v>
      </c>
      <c r="B444" s="41" t="s">
        <v>484</v>
      </c>
      <c r="C444" s="42">
        <v>49</v>
      </c>
      <c r="D444" s="42">
        <v>4</v>
      </c>
      <c r="E444" s="42">
        <v>7</v>
      </c>
      <c r="F444" s="42">
        <v>8</v>
      </c>
      <c r="G444" s="42">
        <v>14</v>
      </c>
      <c r="H444" s="42">
        <v>7</v>
      </c>
      <c r="I444" s="42">
        <v>170</v>
      </c>
      <c r="J444" s="43">
        <v>0.04</v>
      </c>
    </row>
    <row r="445" spans="1:10" x14ac:dyDescent="0.3">
      <c r="A445" s="41" t="s">
        <v>652</v>
      </c>
      <c r="B445" s="41" t="s">
        <v>484</v>
      </c>
      <c r="C445" s="42">
        <v>34</v>
      </c>
      <c r="D445" s="42">
        <v>2</v>
      </c>
      <c r="E445" s="42">
        <v>5</v>
      </c>
      <c r="F445" s="42">
        <v>6</v>
      </c>
      <c r="G445" s="42">
        <v>12</v>
      </c>
      <c r="H445" s="42">
        <v>5</v>
      </c>
      <c r="I445" s="42">
        <v>69</v>
      </c>
      <c r="J445" s="43">
        <v>0.04</v>
      </c>
    </row>
    <row r="446" spans="1:10" x14ac:dyDescent="0.3">
      <c r="A446" s="41" t="s">
        <v>653</v>
      </c>
      <c r="B446" s="41" t="s">
        <v>136</v>
      </c>
      <c r="C446" s="42">
        <v>57</v>
      </c>
      <c r="D446" s="42">
        <v>9</v>
      </c>
      <c r="E446" s="42">
        <v>7</v>
      </c>
      <c r="F446" s="42">
        <v>11</v>
      </c>
      <c r="G446" s="42">
        <v>7</v>
      </c>
      <c r="H446" s="42">
        <v>6</v>
      </c>
      <c r="I446" s="42">
        <v>161</v>
      </c>
      <c r="J446" s="43">
        <v>0.34</v>
      </c>
    </row>
    <row r="447" spans="1:10" x14ac:dyDescent="0.3">
      <c r="A447" s="41" t="s">
        <v>654</v>
      </c>
      <c r="B447" s="41" t="s">
        <v>655</v>
      </c>
      <c r="C447" s="42">
        <v>38</v>
      </c>
      <c r="D447" s="42">
        <v>5</v>
      </c>
      <c r="E447" s="42">
        <v>6</v>
      </c>
      <c r="F447" s="42">
        <v>4</v>
      </c>
      <c r="G447" s="42">
        <v>5</v>
      </c>
      <c r="H447" s="42">
        <v>4</v>
      </c>
      <c r="I447" s="42">
        <v>61</v>
      </c>
      <c r="J447" s="43">
        <v>0.25</v>
      </c>
    </row>
    <row r="448" spans="1:10" x14ac:dyDescent="0.3">
      <c r="A448" s="41" t="s">
        <v>656</v>
      </c>
      <c r="B448" s="41" t="s">
        <v>91</v>
      </c>
      <c r="C448" s="42">
        <v>42</v>
      </c>
      <c r="D448" s="42">
        <v>4</v>
      </c>
      <c r="E448" s="42">
        <v>4</v>
      </c>
      <c r="F448" s="42">
        <v>6</v>
      </c>
      <c r="G448" s="42">
        <v>4</v>
      </c>
      <c r="H448" s="42">
        <v>3</v>
      </c>
      <c r="I448" s="42">
        <v>56</v>
      </c>
      <c r="J448" s="43">
        <v>0.31</v>
      </c>
    </row>
    <row r="449" spans="1:10" x14ac:dyDescent="0.3">
      <c r="A449" s="41" t="s">
        <v>657</v>
      </c>
      <c r="B449" s="41" t="s">
        <v>120</v>
      </c>
      <c r="C449" s="42">
        <v>53</v>
      </c>
      <c r="D449" s="42">
        <v>2</v>
      </c>
      <c r="E449" s="42">
        <v>5</v>
      </c>
      <c r="F449" s="42">
        <v>2</v>
      </c>
      <c r="G449" s="42">
        <v>5</v>
      </c>
      <c r="H449" s="42">
        <v>4</v>
      </c>
      <c r="I449" s="42">
        <v>88</v>
      </c>
      <c r="J449" s="43">
        <v>0.25</v>
      </c>
    </row>
    <row r="450" spans="1:10" x14ac:dyDescent="0.3">
      <c r="A450" s="41" t="s">
        <v>658</v>
      </c>
      <c r="B450" s="41" t="s">
        <v>277</v>
      </c>
      <c r="C450" s="42">
        <v>45</v>
      </c>
      <c r="D450" s="42">
        <v>8</v>
      </c>
      <c r="E450" s="42">
        <v>11</v>
      </c>
      <c r="F450" s="42">
        <v>5</v>
      </c>
      <c r="G450" s="42">
        <v>8</v>
      </c>
      <c r="H450" s="42">
        <v>4</v>
      </c>
      <c r="I450" s="42">
        <v>149</v>
      </c>
      <c r="J450" s="43">
        <v>0.1</v>
      </c>
    </row>
    <row r="451" spans="1:10" ht="27.6" x14ac:dyDescent="0.3">
      <c r="A451" s="41" t="s">
        <v>659</v>
      </c>
      <c r="B451" s="41" t="s">
        <v>660</v>
      </c>
      <c r="C451" s="42">
        <v>45</v>
      </c>
      <c r="D451" s="42">
        <v>8</v>
      </c>
      <c r="E451" s="42">
        <v>11</v>
      </c>
      <c r="F451" s="42">
        <v>5</v>
      </c>
      <c r="G451" s="42">
        <v>8</v>
      </c>
      <c r="H451" s="42">
        <v>4</v>
      </c>
      <c r="I451" s="42">
        <v>149</v>
      </c>
      <c r="J451" s="43">
        <v>0.1</v>
      </c>
    </row>
    <row r="452" spans="1:10" x14ac:dyDescent="0.3">
      <c r="A452" s="41" t="s">
        <v>661</v>
      </c>
      <c r="B452" s="41" t="s">
        <v>662</v>
      </c>
      <c r="C452" s="42">
        <v>68</v>
      </c>
      <c r="D452" s="42">
        <v>12</v>
      </c>
      <c r="E452" s="42">
        <v>8</v>
      </c>
      <c r="F452" s="42">
        <v>9</v>
      </c>
      <c r="G452" s="42">
        <v>9</v>
      </c>
      <c r="H452" s="42">
        <v>12</v>
      </c>
      <c r="I452" s="42">
        <v>270</v>
      </c>
      <c r="J452" s="43">
        <v>0.01</v>
      </c>
    </row>
    <row r="453" spans="1:10" x14ac:dyDescent="0.3">
      <c r="A453" s="41" t="s">
        <v>663</v>
      </c>
      <c r="B453" s="41" t="s">
        <v>131</v>
      </c>
      <c r="C453" s="42">
        <v>53</v>
      </c>
      <c r="D453" s="42">
        <v>8</v>
      </c>
      <c r="E453" s="42">
        <v>7</v>
      </c>
      <c r="F453" s="42">
        <v>6</v>
      </c>
      <c r="G453" s="42">
        <v>7</v>
      </c>
      <c r="H453" s="42">
        <v>5</v>
      </c>
      <c r="I453" s="42">
        <v>142</v>
      </c>
      <c r="J453" s="43">
        <v>0.06</v>
      </c>
    </row>
    <row r="454" spans="1:10" x14ac:dyDescent="0.3">
      <c r="A454" s="41" t="s">
        <v>664</v>
      </c>
      <c r="B454" s="41" t="s">
        <v>139</v>
      </c>
      <c r="C454" s="42">
        <v>53</v>
      </c>
      <c r="D454" s="42">
        <v>6</v>
      </c>
      <c r="E454" s="42">
        <v>6</v>
      </c>
      <c r="F454" s="42">
        <v>8</v>
      </c>
      <c r="G454" s="42">
        <v>8</v>
      </c>
      <c r="H454" s="42">
        <v>6</v>
      </c>
      <c r="I454" s="42">
        <v>159</v>
      </c>
      <c r="J454" s="43">
        <v>0.1</v>
      </c>
    </row>
    <row r="455" spans="1:10" x14ac:dyDescent="0.3">
      <c r="A455" s="41" t="s">
        <v>665</v>
      </c>
      <c r="B455" s="41" t="s">
        <v>666</v>
      </c>
      <c r="C455" s="42">
        <v>38</v>
      </c>
      <c r="D455" s="42">
        <v>8</v>
      </c>
      <c r="E455" s="42">
        <v>8</v>
      </c>
      <c r="F455" s="42">
        <v>5</v>
      </c>
      <c r="G455" s="42">
        <v>5</v>
      </c>
      <c r="H455" s="42">
        <v>5</v>
      </c>
      <c r="I455" s="42">
        <v>133</v>
      </c>
      <c r="J455" s="43">
        <v>0.06</v>
      </c>
    </row>
    <row r="456" spans="1:10" x14ac:dyDescent="0.3">
      <c r="A456" s="41" t="s">
        <v>667</v>
      </c>
      <c r="B456" s="41" t="s">
        <v>668</v>
      </c>
      <c r="C456" s="42">
        <v>45</v>
      </c>
      <c r="D456" s="42">
        <v>6</v>
      </c>
      <c r="E456" s="42">
        <v>7</v>
      </c>
      <c r="F456" s="42">
        <v>6</v>
      </c>
      <c r="G456" s="42">
        <v>7</v>
      </c>
      <c r="H456" s="42">
        <v>8</v>
      </c>
      <c r="I456" s="42">
        <v>144</v>
      </c>
      <c r="J456" s="43">
        <v>0.12</v>
      </c>
    </row>
    <row r="457" spans="1:10" x14ac:dyDescent="0.3">
      <c r="A457" s="41" t="s">
        <v>669</v>
      </c>
      <c r="B457" s="41" t="s">
        <v>668</v>
      </c>
      <c r="C457" s="42">
        <v>23</v>
      </c>
      <c r="D457" s="42">
        <v>4</v>
      </c>
      <c r="E457" s="42">
        <v>5</v>
      </c>
      <c r="F457" s="42">
        <v>4</v>
      </c>
      <c r="G457" s="42">
        <v>5</v>
      </c>
      <c r="H457" s="42">
        <v>6</v>
      </c>
      <c r="I457" s="42">
        <v>56</v>
      </c>
      <c r="J457" s="43">
        <v>0.24</v>
      </c>
    </row>
    <row r="458" spans="1:10" x14ac:dyDescent="0.3">
      <c r="A458" s="41" t="s">
        <v>670</v>
      </c>
      <c r="B458" s="41" t="s">
        <v>136</v>
      </c>
      <c r="C458" s="42">
        <v>60</v>
      </c>
      <c r="D458" s="42">
        <v>8</v>
      </c>
      <c r="E458" s="42">
        <v>10</v>
      </c>
      <c r="F458" s="42">
        <v>8</v>
      </c>
      <c r="G458" s="42">
        <v>10</v>
      </c>
      <c r="H458" s="42">
        <v>8</v>
      </c>
      <c r="I458" s="42">
        <v>236</v>
      </c>
      <c r="J458" s="43">
        <v>0.06</v>
      </c>
    </row>
    <row r="459" spans="1:10" x14ac:dyDescent="0.3">
      <c r="A459" s="41" t="s">
        <v>671</v>
      </c>
      <c r="B459" s="41" t="s">
        <v>558</v>
      </c>
      <c r="C459" s="42">
        <v>102</v>
      </c>
      <c r="D459" s="42">
        <v>14</v>
      </c>
      <c r="E459" s="42">
        <v>14</v>
      </c>
      <c r="F459" s="42">
        <v>8</v>
      </c>
      <c r="G459" s="42">
        <v>6</v>
      </c>
      <c r="H459" s="42">
        <v>3</v>
      </c>
      <c r="I459" s="42">
        <v>270</v>
      </c>
      <c r="J459" s="43">
        <v>0.01</v>
      </c>
    </row>
    <row r="460" spans="1:10" ht="27.6" x14ac:dyDescent="0.3">
      <c r="A460" s="41" t="s">
        <v>672</v>
      </c>
      <c r="B460" s="41" t="s">
        <v>673</v>
      </c>
      <c r="C460" s="42">
        <v>75</v>
      </c>
      <c r="D460" s="42">
        <v>8</v>
      </c>
      <c r="E460" s="42">
        <v>8</v>
      </c>
      <c r="F460" s="42">
        <v>13</v>
      </c>
      <c r="G460" s="42">
        <v>13</v>
      </c>
      <c r="H460" s="42">
        <v>9</v>
      </c>
      <c r="I460" s="42">
        <v>270</v>
      </c>
      <c r="J460" s="43">
        <v>0.01</v>
      </c>
    </row>
    <row r="461" spans="1:10" ht="27.6" x14ac:dyDescent="0.3">
      <c r="A461" s="41" t="s">
        <v>674</v>
      </c>
      <c r="B461" s="41" t="s">
        <v>149</v>
      </c>
      <c r="C461" s="42">
        <v>75</v>
      </c>
      <c r="D461" s="42">
        <v>13</v>
      </c>
      <c r="E461" s="42">
        <v>9</v>
      </c>
      <c r="F461" s="42">
        <v>8</v>
      </c>
      <c r="G461" s="42">
        <v>8</v>
      </c>
      <c r="H461" s="42">
        <v>13</v>
      </c>
      <c r="I461" s="42">
        <v>270</v>
      </c>
      <c r="J461" s="43">
        <v>0.01</v>
      </c>
    </row>
    <row r="462" spans="1:10" x14ac:dyDescent="0.3">
      <c r="A462" s="41" t="s">
        <v>675</v>
      </c>
      <c r="B462" s="41" t="s">
        <v>558</v>
      </c>
      <c r="C462" s="42">
        <v>35</v>
      </c>
      <c r="D462" s="42">
        <v>6</v>
      </c>
      <c r="E462" s="42">
        <v>6</v>
      </c>
      <c r="F462" s="42">
        <v>5</v>
      </c>
      <c r="G462" s="42">
        <v>3</v>
      </c>
      <c r="H462" s="42">
        <v>3</v>
      </c>
      <c r="I462" s="42">
        <v>135</v>
      </c>
      <c r="J462" s="43">
        <v>0.01</v>
      </c>
    </row>
    <row r="463" spans="1:10" x14ac:dyDescent="0.3">
      <c r="A463" s="41" t="s">
        <v>676</v>
      </c>
      <c r="B463" s="41" t="s">
        <v>66</v>
      </c>
      <c r="C463" s="42">
        <v>56</v>
      </c>
      <c r="D463" s="42">
        <v>5</v>
      </c>
      <c r="E463" s="42">
        <v>8</v>
      </c>
      <c r="F463" s="42">
        <v>8</v>
      </c>
      <c r="G463" s="42">
        <v>8</v>
      </c>
      <c r="H463" s="42">
        <v>10</v>
      </c>
      <c r="I463" s="42">
        <v>163</v>
      </c>
      <c r="J463" s="43">
        <v>0.1</v>
      </c>
    </row>
    <row r="464" spans="1:10" x14ac:dyDescent="0.3">
      <c r="A464" s="41" t="s">
        <v>677</v>
      </c>
      <c r="B464" s="41" t="s">
        <v>79</v>
      </c>
      <c r="C464" s="42">
        <v>30</v>
      </c>
      <c r="D464" s="42">
        <v>4</v>
      </c>
      <c r="E464" s="42">
        <v>3</v>
      </c>
      <c r="F464" s="42">
        <v>4</v>
      </c>
      <c r="G464" s="42">
        <v>4</v>
      </c>
      <c r="H464" s="42">
        <v>9</v>
      </c>
      <c r="I464" s="42">
        <v>58</v>
      </c>
      <c r="J464" s="43">
        <v>0.34</v>
      </c>
    </row>
    <row r="465" spans="1:10" ht="27.6" x14ac:dyDescent="0.3">
      <c r="A465" s="41" t="s">
        <v>678</v>
      </c>
      <c r="B465" s="41" t="s">
        <v>68</v>
      </c>
      <c r="C465" s="42">
        <v>30</v>
      </c>
      <c r="D465" s="42">
        <v>3</v>
      </c>
      <c r="E465" s="42">
        <v>3</v>
      </c>
      <c r="F465" s="42">
        <v>5</v>
      </c>
      <c r="G465" s="42">
        <v>4</v>
      </c>
      <c r="H465" s="42">
        <v>9</v>
      </c>
      <c r="I465" s="42">
        <v>58</v>
      </c>
      <c r="J465" s="43">
        <v>0.34</v>
      </c>
    </row>
    <row r="466" spans="1:10" x14ac:dyDescent="0.3">
      <c r="A466" s="41" t="s">
        <v>679</v>
      </c>
      <c r="B466" s="41" t="s">
        <v>66</v>
      </c>
      <c r="C466" s="42">
        <v>60</v>
      </c>
      <c r="D466" s="42">
        <v>10</v>
      </c>
      <c r="E466" s="42">
        <v>10</v>
      </c>
      <c r="F466" s="42">
        <v>10</v>
      </c>
      <c r="G466" s="42">
        <v>10</v>
      </c>
      <c r="H466" s="42">
        <v>8</v>
      </c>
      <c r="I466" s="42">
        <v>261</v>
      </c>
      <c r="J466" s="43">
        <v>0.01</v>
      </c>
    </row>
    <row r="467" spans="1:10" x14ac:dyDescent="0.3">
      <c r="A467" s="41" t="s">
        <v>680</v>
      </c>
      <c r="B467" s="41" t="s">
        <v>143</v>
      </c>
      <c r="C467" s="42">
        <v>60</v>
      </c>
      <c r="D467" s="42">
        <v>13</v>
      </c>
      <c r="E467" s="42">
        <v>13</v>
      </c>
      <c r="F467" s="42">
        <v>9</v>
      </c>
      <c r="G467" s="42">
        <v>9</v>
      </c>
      <c r="H467" s="42">
        <v>7</v>
      </c>
      <c r="I467" s="42">
        <v>270</v>
      </c>
      <c r="J467" s="43">
        <v>0.01</v>
      </c>
    </row>
    <row r="468" spans="1:10" x14ac:dyDescent="0.3">
      <c r="A468" s="41" t="s">
        <v>681</v>
      </c>
      <c r="B468" s="41" t="s">
        <v>143</v>
      </c>
      <c r="C468" s="42">
        <v>45</v>
      </c>
      <c r="D468" s="42">
        <v>7</v>
      </c>
      <c r="E468" s="42">
        <v>10</v>
      </c>
      <c r="F468" s="42">
        <v>5</v>
      </c>
      <c r="G468" s="42">
        <v>8</v>
      </c>
      <c r="H468" s="42">
        <v>5</v>
      </c>
      <c r="I468" s="42">
        <v>147</v>
      </c>
      <c r="J468" s="43">
        <v>0.01</v>
      </c>
    </row>
    <row r="469" spans="1:10" x14ac:dyDescent="0.3">
      <c r="A469" s="41" t="s">
        <v>682</v>
      </c>
      <c r="B469" s="41" t="s">
        <v>70</v>
      </c>
      <c r="C469" s="42">
        <v>38</v>
      </c>
      <c r="D469" s="42">
        <v>2</v>
      </c>
      <c r="E469" s="42">
        <v>5</v>
      </c>
      <c r="F469" s="42">
        <v>2</v>
      </c>
      <c r="G469" s="42">
        <v>2</v>
      </c>
      <c r="H469" s="42">
        <v>3</v>
      </c>
      <c r="I469" s="42">
        <v>72</v>
      </c>
      <c r="J469" s="43">
        <v>0.16</v>
      </c>
    </row>
    <row r="470" spans="1:10" x14ac:dyDescent="0.3">
      <c r="A470" s="41" t="s">
        <v>683</v>
      </c>
      <c r="B470" s="41" t="s">
        <v>66</v>
      </c>
      <c r="C470" s="42">
        <v>75</v>
      </c>
      <c r="D470" s="42">
        <v>10</v>
      </c>
      <c r="E470" s="42">
        <v>10</v>
      </c>
      <c r="F470" s="42">
        <v>10</v>
      </c>
      <c r="G470" s="42">
        <v>10</v>
      </c>
      <c r="H470" s="42">
        <v>10</v>
      </c>
      <c r="I470" s="42">
        <v>270</v>
      </c>
      <c r="J470" s="43">
        <v>0.06</v>
      </c>
    </row>
    <row r="471" spans="1:10" x14ac:dyDescent="0.3">
      <c r="A471" s="41" t="s">
        <v>684</v>
      </c>
      <c r="B471" s="41" t="s">
        <v>66</v>
      </c>
      <c r="C471" s="42">
        <v>80</v>
      </c>
      <c r="D471" s="42">
        <v>11</v>
      </c>
      <c r="E471" s="42">
        <v>9</v>
      </c>
      <c r="F471" s="42">
        <v>15</v>
      </c>
      <c r="G471" s="42">
        <v>9</v>
      </c>
      <c r="H471" s="42">
        <v>13</v>
      </c>
      <c r="I471" s="42">
        <v>306</v>
      </c>
      <c r="J471" s="43">
        <v>0.01</v>
      </c>
    </row>
    <row r="472" spans="1:10" x14ac:dyDescent="0.3">
      <c r="A472" s="41" t="s">
        <v>685</v>
      </c>
      <c r="B472" s="41" t="s">
        <v>251</v>
      </c>
      <c r="C472" s="42">
        <v>34</v>
      </c>
      <c r="D472" s="42">
        <v>8</v>
      </c>
      <c r="E472" s="42">
        <v>5</v>
      </c>
      <c r="F472" s="42">
        <v>5</v>
      </c>
      <c r="G472" s="42">
        <v>5</v>
      </c>
      <c r="H472" s="42">
        <v>6</v>
      </c>
      <c r="I472" s="42">
        <v>70</v>
      </c>
      <c r="J472" s="43">
        <v>0.24</v>
      </c>
    </row>
    <row r="473" spans="1:10" x14ac:dyDescent="0.3">
      <c r="A473" s="41" t="s">
        <v>686</v>
      </c>
      <c r="B473" s="41" t="s">
        <v>251</v>
      </c>
      <c r="C473" s="42">
        <v>49</v>
      </c>
      <c r="D473" s="42">
        <v>12</v>
      </c>
      <c r="E473" s="42">
        <v>6</v>
      </c>
      <c r="F473" s="42">
        <v>9</v>
      </c>
      <c r="G473" s="42">
        <v>6</v>
      </c>
      <c r="H473" s="42">
        <v>10</v>
      </c>
      <c r="I473" s="42">
        <v>179</v>
      </c>
      <c r="J473" s="43">
        <v>0.06</v>
      </c>
    </row>
    <row r="474" spans="1:10" x14ac:dyDescent="0.3">
      <c r="A474" s="41" t="s">
        <v>687</v>
      </c>
      <c r="B474" s="41" t="s">
        <v>68</v>
      </c>
      <c r="C474" s="42">
        <v>53</v>
      </c>
      <c r="D474" s="42">
        <v>9</v>
      </c>
      <c r="E474" s="42">
        <v>7</v>
      </c>
      <c r="F474" s="42">
        <v>6</v>
      </c>
      <c r="G474" s="42">
        <v>6</v>
      </c>
      <c r="H474" s="42">
        <v>7</v>
      </c>
      <c r="I474" s="42">
        <v>147</v>
      </c>
      <c r="J474" s="43">
        <v>0.17</v>
      </c>
    </row>
    <row r="475" spans="1:10" x14ac:dyDescent="0.3">
      <c r="A475" s="41" t="s">
        <v>688</v>
      </c>
      <c r="B475" s="41" t="s">
        <v>82</v>
      </c>
      <c r="C475" s="42">
        <v>72</v>
      </c>
      <c r="D475" s="42">
        <v>6</v>
      </c>
      <c r="E475" s="42">
        <v>8</v>
      </c>
      <c r="F475" s="42">
        <v>10</v>
      </c>
      <c r="G475" s="42">
        <v>12</v>
      </c>
      <c r="H475" s="42">
        <v>8</v>
      </c>
      <c r="I475" s="42">
        <v>189</v>
      </c>
      <c r="J475" s="43">
        <v>0.08</v>
      </c>
    </row>
    <row r="476" spans="1:10" x14ac:dyDescent="0.3">
      <c r="A476" s="41" t="s">
        <v>689</v>
      </c>
      <c r="B476" s="41" t="s">
        <v>79</v>
      </c>
      <c r="C476" s="42">
        <v>72</v>
      </c>
      <c r="D476" s="42">
        <v>8</v>
      </c>
      <c r="E476" s="42">
        <v>10</v>
      </c>
      <c r="F476" s="42">
        <v>4</v>
      </c>
      <c r="G476" s="42">
        <v>7</v>
      </c>
      <c r="H476" s="42">
        <v>10</v>
      </c>
      <c r="I476" s="42">
        <v>172</v>
      </c>
      <c r="J476" s="43">
        <v>0.06</v>
      </c>
    </row>
    <row r="477" spans="1:10" x14ac:dyDescent="0.3">
      <c r="A477" s="41" t="s">
        <v>690</v>
      </c>
      <c r="B477" s="41" t="s">
        <v>419</v>
      </c>
      <c r="C477" s="42">
        <v>15</v>
      </c>
      <c r="D477" s="42">
        <v>2</v>
      </c>
      <c r="E477" s="42">
        <v>4</v>
      </c>
      <c r="F477" s="42">
        <v>7</v>
      </c>
      <c r="G477" s="42">
        <v>9</v>
      </c>
      <c r="H477" s="42">
        <v>6</v>
      </c>
      <c r="I477" s="42">
        <v>62</v>
      </c>
      <c r="J477" s="43">
        <v>0.19</v>
      </c>
    </row>
    <row r="478" spans="1:10" x14ac:dyDescent="0.3">
      <c r="A478" s="41" t="s">
        <v>691</v>
      </c>
      <c r="B478" s="41" t="s">
        <v>692</v>
      </c>
      <c r="C478" s="42">
        <v>42</v>
      </c>
      <c r="D478" s="42">
        <v>9</v>
      </c>
      <c r="E478" s="42">
        <v>8</v>
      </c>
      <c r="F478" s="42">
        <v>5</v>
      </c>
      <c r="G478" s="42">
        <v>10</v>
      </c>
      <c r="H478" s="42">
        <v>10</v>
      </c>
      <c r="I478" s="42">
        <v>167</v>
      </c>
      <c r="J478" s="43">
        <v>0.06</v>
      </c>
    </row>
    <row r="479" spans="1:10" x14ac:dyDescent="0.3">
      <c r="A479" s="41" t="s">
        <v>693</v>
      </c>
      <c r="B479" s="41" t="s">
        <v>79</v>
      </c>
      <c r="C479" s="42">
        <v>42</v>
      </c>
      <c r="D479" s="42">
        <v>5</v>
      </c>
      <c r="E479" s="42">
        <v>4</v>
      </c>
      <c r="F479" s="42">
        <v>4</v>
      </c>
      <c r="G479" s="42">
        <v>4</v>
      </c>
      <c r="H479" s="42">
        <v>7</v>
      </c>
      <c r="I479" s="42">
        <v>60</v>
      </c>
      <c r="J479" s="43">
        <v>0.34</v>
      </c>
    </row>
    <row r="480" spans="1:10" ht="27.6" x14ac:dyDescent="0.3">
      <c r="A480" s="41" t="s">
        <v>694</v>
      </c>
      <c r="B480" s="41" t="s">
        <v>102</v>
      </c>
      <c r="C480" s="42">
        <v>45</v>
      </c>
      <c r="D480" s="42">
        <v>6</v>
      </c>
      <c r="E480" s="42">
        <v>10</v>
      </c>
      <c r="F480" s="42">
        <v>6</v>
      </c>
      <c r="G480" s="42">
        <v>10</v>
      </c>
      <c r="H480" s="42">
        <v>6</v>
      </c>
      <c r="I480" s="42">
        <v>154</v>
      </c>
      <c r="J480" s="43">
        <v>0.04</v>
      </c>
    </row>
    <row r="481" spans="1:10" ht="27.6" x14ac:dyDescent="0.3">
      <c r="A481" s="41" t="s">
        <v>695</v>
      </c>
      <c r="B481" s="41" t="s">
        <v>102</v>
      </c>
      <c r="C481" s="42">
        <v>45</v>
      </c>
      <c r="D481" s="42">
        <v>10</v>
      </c>
      <c r="E481" s="42">
        <v>6</v>
      </c>
      <c r="F481" s="42">
        <v>10</v>
      </c>
      <c r="G481" s="42">
        <v>6</v>
      </c>
      <c r="H481" s="42">
        <v>12</v>
      </c>
      <c r="I481" s="42">
        <v>154</v>
      </c>
      <c r="J481" s="43">
        <v>0.04</v>
      </c>
    </row>
    <row r="482" spans="1:10" x14ac:dyDescent="0.3">
      <c r="A482" s="41" t="s">
        <v>696</v>
      </c>
      <c r="B482" s="41" t="s">
        <v>91</v>
      </c>
      <c r="C482" s="42">
        <v>45</v>
      </c>
      <c r="D482" s="42">
        <v>4</v>
      </c>
      <c r="E482" s="42">
        <v>5</v>
      </c>
      <c r="F482" s="42">
        <v>7</v>
      </c>
      <c r="G482" s="42">
        <v>8</v>
      </c>
      <c r="H482" s="42">
        <v>9</v>
      </c>
      <c r="I482" s="42">
        <v>142</v>
      </c>
      <c r="J482" s="43">
        <v>0.27</v>
      </c>
    </row>
    <row r="483" spans="1:10" x14ac:dyDescent="0.3">
      <c r="A483" s="41" t="s">
        <v>697</v>
      </c>
      <c r="B483" s="41" t="s">
        <v>127</v>
      </c>
      <c r="C483" s="42">
        <v>45</v>
      </c>
      <c r="D483" s="42">
        <v>6</v>
      </c>
      <c r="E483" s="42">
        <v>6</v>
      </c>
      <c r="F483" s="42">
        <v>8</v>
      </c>
      <c r="G483" s="42">
        <v>8</v>
      </c>
      <c r="H483" s="42">
        <v>8</v>
      </c>
      <c r="I483" s="42">
        <v>87</v>
      </c>
      <c r="J483" s="43">
        <v>0.06</v>
      </c>
    </row>
    <row r="484" spans="1:10" x14ac:dyDescent="0.3">
      <c r="A484" s="41" t="s">
        <v>698</v>
      </c>
      <c r="B484" s="41" t="s">
        <v>127</v>
      </c>
      <c r="C484" s="42">
        <v>45</v>
      </c>
      <c r="D484" s="42">
        <v>6</v>
      </c>
      <c r="E484" s="42">
        <v>6</v>
      </c>
      <c r="F484" s="42">
        <v>10</v>
      </c>
      <c r="G484" s="42">
        <v>10</v>
      </c>
      <c r="H484" s="42">
        <v>10</v>
      </c>
      <c r="I484" s="42">
        <v>173</v>
      </c>
      <c r="J484" s="43">
        <v>0.06</v>
      </c>
    </row>
    <row r="485" spans="1:10" x14ac:dyDescent="0.3">
      <c r="A485" s="41" t="s">
        <v>699</v>
      </c>
      <c r="B485" s="41" t="s">
        <v>216</v>
      </c>
      <c r="C485" s="42">
        <v>68</v>
      </c>
      <c r="D485" s="42">
        <v>10</v>
      </c>
      <c r="E485" s="42">
        <v>9</v>
      </c>
      <c r="F485" s="42">
        <v>12</v>
      </c>
      <c r="G485" s="42">
        <v>8</v>
      </c>
      <c r="H485" s="42">
        <v>9</v>
      </c>
      <c r="I485" s="42">
        <v>261</v>
      </c>
      <c r="J485" s="43">
        <v>0.01</v>
      </c>
    </row>
    <row r="486" spans="1:10" x14ac:dyDescent="0.3">
      <c r="A486" s="41" t="s">
        <v>700</v>
      </c>
      <c r="B486" s="41" t="s">
        <v>160</v>
      </c>
      <c r="C486" s="42">
        <v>48</v>
      </c>
      <c r="D486" s="42">
        <v>8</v>
      </c>
      <c r="E486" s="42">
        <v>5</v>
      </c>
      <c r="F486" s="42">
        <v>8</v>
      </c>
      <c r="G486" s="42">
        <v>5</v>
      </c>
      <c r="H486" s="42">
        <v>8</v>
      </c>
      <c r="I486" s="42">
        <v>142</v>
      </c>
      <c r="J486" s="43">
        <v>0.06</v>
      </c>
    </row>
    <row r="487" spans="1:10" x14ac:dyDescent="0.3">
      <c r="A487" s="41" t="s">
        <v>701</v>
      </c>
      <c r="B487" s="41" t="s">
        <v>258</v>
      </c>
      <c r="C487" s="42">
        <v>30</v>
      </c>
      <c r="D487" s="42">
        <v>3</v>
      </c>
      <c r="E487" s="42">
        <v>5</v>
      </c>
      <c r="F487" s="42">
        <v>6</v>
      </c>
      <c r="G487" s="42">
        <v>7</v>
      </c>
      <c r="H487" s="42">
        <v>1</v>
      </c>
      <c r="I487" s="42">
        <v>57</v>
      </c>
      <c r="J487" s="43">
        <v>0.25</v>
      </c>
    </row>
    <row r="488" spans="1:10" x14ac:dyDescent="0.3">
      <c r="A488" s="41" t="s">
        <v>702</v>
      </c>
      <c r="B488" s="41" t="s">
        <v>139</v>
      </c>
      <c r="C488" s="42">
        <v>53</v>
      </c>
      <c r="D488" s="42">
        <v>9</v>
      </c>
      <c r="E488" s="42">
        <v>5</v>
      </c>
      <c r="F488" s="42">
        <v>9</v>
      </c>
      <c r="G488" s="42">
        <v>5</v>
      </c>
      <c r="H488" s="42">
        <v>7</v>
      </c>
      <c r="I488" s="42">
        <v>148</v>
      </c>
      <c r="J488" s="43">
        <v>0.06</v>
      </c>
    </row>
    <row r="489" spans="1:10" x14ac:dyDescent="0.3">
      <c r="A489" s="41" t="s">
        <v>703</v>
      </c>
      <c r="B489" s="41" t="s">
        <v>419</v>
      </c>
      <c r="C489" s="42">
        <v>30</v>
      </c>
      <c r="D489" s="42">
        <v>4</v>
      </c>
      <c r="E489" s="42">
        <v>6</v>
      </c>
      <c r="F489" s="42">
        <v>10</v>
      </c>
      <c r="G489" s="42">
        <v>12</v>
      </c>
      <c r="H489" s="42">
        <v>9</v>
      </c>
      <c r="I489" s="42">
        <v>161</v>
      </c>
      <c r="J489" s="43">
        <v>0.06</v>
      </c>
    </row>
    <row r="490" spans="1:10" x14ac:dyDescent="0.3">
      <c r="A490" s="41" t="s">
        <v>704</v>
      </c>
      <c r="B490" s="41" t="s">
        <v>277</v>
      </c>
      <c r="C490" s="42">
        <v>53</v>
      </c>
      <c r="D490" s="42">
        <v>10</v>
      </c>
      <c r="E490" s="42">
        <v>7</v>
      </c>
      <c r="F490" s="42">
        <v>4</v>
      </c>
      <c r="G490" s="42">
        <v>5</v>
      </c>
      <c r="H490" s="42">
        <v>4</v>
      </c>
      <c r="I490" s="42">
        <v>77</v>
      </c>
      <c r="J490" s="43">
        <v>0.25</v>
      </c>
    </row>
    <row r="491" spans="1:10" x14ac:dyDescent="0.3">
      <c r="A491" s="41" t="s">
        <v>705</v>
      </c>
      <c r="B491" s="41" t="s">
        <v>82</v>
      </c>
      <c r="C491" s="42">
        <v>38</v>
      </c>
      <c r="D491" s="42">
        <v>7</v>
      </c>
      <c r="E491" s="42">
        <v>5</v>
      </c>
      <c r="F491" s="42">
        <v>5</v>
      </c>
      <c r="G491" s="42">
        <v>5</v>
      </c>
      <c r="H491" s="42">
        <v>4</v>
      </c>
      <c r="I491" s="42">
        <v>62</v>
      </c>
      <c r="J491" s="43">
        <v>0.06</v>
      </c>
    </row>
    <row r="492" spans="1:10" x14ac:dyDescent="0.3">
      <c r="A492" s="41" t="s">
        <v>706</v>
      </c>
      <c r="B492" s="41" t="s">
        <v>277</v>
      </c>
      <c r="C492" s="42">
        <v>75</v>
      </c>
      <c r="D492" s="42">
        <v>12</v>
      </c>
      <c r="E492" s="42">
        <v>10</v>
      </c>
      <c r="F492" s="42">
        <v>5</v>
      </c>
      <c r="G492" s="42">
        <v>8</v>
      </c>
      <c r="H492" s="42">
        <v>3</v>
      </c>
      <c r="I492" s="42">
        <v>175</v>
      </c>
      <c r="J492" s="43">
        <v>0.08</v>
      </c>
    </row>
    <row r="493" spans="1:10" x14ac:dyDescent="0.3">
      <c r="A493" s="41" t="s">
        <v>707</v>
      </c>
      <c r="B493" s="41" t="s">
        <v>97</v>
      </c>
      <c r="C493" s="42">
        <v>79</v>
      </c>
      <c r="D493" s="42">
        <v>10</v>
      </c>
      <c r="E493" s="42">
        <v>7</v>
      </c>
      <c r="F493" s="42">
        <v>6</v>
      </c>
      <c r="G493" s="42">
        <v>10</v>
      </c>
      <c r="H493" s="42">
        <v>5</v>
      </c>
      <c r="I493" s="42">
        <v>175</v>
      </c>
      <c r="J493" s="43">
        <v>0.1</v>
      </c>
    </row>
    <row r="494" spans="1:10" x14ac:dyDescent="0.3">
      <c r="A494" s="41" t="s">
        <v>708</v>
      </c>
      <c r="B494" s="41" t="s">
        <v>329</v>
      </c>
      <c r="C494" s="42">
        <v>60</v>
      </c>
      <c r="D494" s="42">
        <v>8</v>
      </c>
      <c r="E494" s="42">
        <v>5</v>
      </c>
      <c r="F494" s="42">
        <v>4</v>
      </c>
      <c r="G494" s="42">
        <v>5</v>
      </c>
      <c r="H494" s="42">
        <v>2</v>
      </c>
      <c r="I494" s="42">
        <v>65</v>
      </c>
      <c r="J494" s="43">
        <v>0.1</v>
      </c>
    </row>
    <row r="495" spans="1:10" x14ac:dyDescent="0.3">
      <c r="A495" s="41" t="s">
        <v>709</v>
      </c>
      <c r="B495" s="41" t="s">
        <v>79</v>
      </c>
      <c r="C495" s="42">
        <v>102</v>
      </c>
      <c r="D495" s="42">
        <v>8</v>
      </c>
      <c r="E495" s="42">
        <v>4</v>
      </c>
      <c r="F495" s="42">
        <v>4</v>
      </c>
      <c r="G495" s="42">
        <v>8</v>
      </c>
      <c r="H495" s="42">
        <v>0</v>
      </c>
      <c r="I495" s="42">
        <v>78</v>
      </c>
      <c r="J495" s="43">
        <v>7.0000000000000007E-2</v>
      </c>
    </row>
    <row r="496" spans="1:10" x14ac:dyDescent="0.3">
      <c r="A496" s="41" t="s">
        <v>710</v>
      </c>
      <c r="B496" s="41" t="s">
        <v>66</v>
      </c>
      <c r="C496" s="42">
        <v>57</v>
      </c>
      <c r="D496" s="42">
        <v>2</v>
      </c>
      <c r="E496" s="42">
        <v>4</v>
      </c>
      <c r="F496" s="42">
        <v>7</v>
      </c>
      <c r="G496" s="42">
        <v>5</v>
      </c>
      <c r="H496" s="42">
        <v>2</v>
      </c>
      <c r="I496" s="42">
        <v>58</v>
      </c>
      <c r="J496" s="43">
        <v>0.25</v>
      </c>
    </row>
    <row r="497" spans="1:10" x14ac:dyDescent="0.3">
      <c r="A497" s="41" t="s">
        <v>711</v>
      </c>
      <c r="B497" s="41" t="s">
        <v>508</v>
      </c>
      <c r="C497" s="42">
        <v>45</v>
      </c>
      <c r="D497" s="42">
        <v>8</v>
      </c>
      <c r="E497" s="42">
        <v>4</v>
      </c>
      <c r="F497" s="42">
        <v>8</v>
      </c>
      <c r="G497" s="42">
        <v>4</v>
      </c>
      <c r="H497" s="42">
        <v>9</v>
      </c>
      <c r="I497" s="42">
        <v>81</v>
      </c>
      <c r="J497" s="43">
        <v>0.04</v>
      </c>
    </row>
    <row r="498" spans="1:10" x14ac:dyDescent="0.3">
      <c r="A498" s="41" t="s">
        <v>712</v>
      </c>
      <c r="B498" s="41" t="s">
        <v>66</v>
      </c>
      <c r="C498" s="42">
        <v>87</v>
      </c>
      <c r="D498" s="42">
        <v>5</v>
      </c>
      <c r="E498" s="42">
        <v>8</v>
      </c>
      <c r="F498" s="42">
        <v>11</v>
      </c>
      <c r="G498" s="42">
        <v>9</v>
      </c>
      <c r="H498" s="42">
        <v>3</v>
      </c>
      <c r="I498" s="42">
        <v>170</v>
      </c>
      <c r="J498" s="43">
        <v>0.1</v>
      </c>
    </row>
    <row r="499" spans="1:10" x14ac:dyDescent="0.3">
      <c r="A499" s="41" t="s">
        <v>713</v>
      </c>
      <c r="B499" s="41" t="s">
        <v>323</v>
      </c>
      <c r="C499" s="42">
        <v>55</v>
      </c>
      <c r="D499" s="42">
        <v>7</v>
      </c>
      <c r="E499" s="42">
        <v>7</v>
      </c>
      <c r="F499" s="42">
        <v>13</v>
      </c>
      <c r="G499" s="42">
        <v>7</v>
      </c>
      <c r="H499" s="42">
        <v>12</v>
      </c>
      <c r="I499" s="42">
        <v>243</v>
      </c>
      <c r="J499" s="43">
        <v>0.06</v>
      </c>
    </row>
    <row r="500" spans="1:10" x14ac:dyDescent="0.3">
      <c r="A500" s="41" t="s">
        <v>714</v>
      </c>
      <c r="B500" s="41" t="s">
        <v>616</v>
      </c>
      <c r="C500" s="42">
        <v>30</v>
      </c>
      <c r="D500" s="42">
        <v>5</v>
      </c>
      <c r="E500" s="42">
        <v>4</v>
      </c>
      <c r="F500" s="42">
        <v>7</v>
      </c>
      <c r="G500" s="42">
        <v>4</v>
      </c>
      <c r="H500" s="42">
        <v>7</v>
      </c>
      <c r="I500" s="42">
        <v>64</v>
      </c>
      <c r="J500" s="43">
        <v>0.25</v>
      </c>
    </row>
    <row r="501" spans="1:10" x14ac:dyDescent="0.3">
      <c r="A501" s="41" t="s">
        <v>715</v>
      </c>
      <c r="B501" s="41" t="s">
        <v>66</v>
      </c>
      <c r="C501" s="42">
        <v>73</v>
      </c>
      <c r="D501" s="42">
        <v>11</v>
      </c>
      <c r="E501" s="42">
        <v>10</v>
      </c>
      <c r="F501" s="42">
        <v>13</v>
      </c>
      <c r="G501" s="42">
        <v>9</v>
      </c>
      <c r="H501" s="42">
        <v>8</v>
      </c>
      <c r="I501" s="42">
        <v>270</v>
      </c>
      <c r="J501" s="43">
        <v>0.34</v>
      </c>
    </row>
    <row r="502" spans="1:10" ht="27.6" x14ac:dyDescent="0.3">
      <c r="A502" s="41" t="s">
        <v>716</v>
      </c>
      <c r="B502" s="41" t="s">
        <v>512</v>
      </c>
      <c r="C502" s="42">
        <v>73</v>
      </c>
      <c r="D502" s="42">
        <v>11</v>
      </c>
      <c r="E502" s="42">
        <v>11</v>
      </c>
      <c r="F502" s="42">
        <v>16</v>
      </c>
      <c r="G502" s="42">
        <v>13</v>
      </c>
      <c r="H502" s="42">
        <v>8</v>
      </c>
      <c r="I502" s="42">
        <v>306</v>
      </c>
      <c r="J502" s="43">
        <v>0.01</v>
      </c>
    </row>
    <row r="503" spans="1:10" ht="27.6" x14ac:dyDescent="0.3">
      <c r="A503" s="41" t="s">
        <v>717</v>
      </c>
      <c r="B503" s="41" t="s">
        <v>718</v>
      </c>
      <c r="C503" s="42">
        <v>73</v>
      </c>
      <c r="D503" s="42">
        <v>16</v>
      </c>
      <c r="E503" s="42">
        <v>13</v>
      </c>
      <c r="F503" s="42">
        <v>11</v>
      </c>
      <c r="G503" s="42">
        <v>11</v>
      </c>
      <c r="H503" s="42">
        <v>8</v>
      </c>
      <c r="I503" s="42">
        <v>306</v>
      </c>
      <c r="J503" s="43">
        <v>0.01</v>
      </c>
    </row>
    <row r="504" spans="1:10" ht="27.6" x14ac:dyDescent="0.3">
      <c r="A504" s="41" t="s">
        <v>719</v>
      </c>
      <c r="B504" s="41" t="s">
        <v>720</v>
      </c>
      <c r="C504" s="42">
        <v>73</v>
      </c>
      <c r="D504" s="42">
        <v>17</v>
      </c>
      <c r="E504" s="42">
        <v>10</v>
      </c>
      <c r="F504" s="42">
        <v>17</v>
      </c>
      <c r="G504" s="42">
        <v>10</v>
      </c>
      <c r="H504" s="42">
        <v>13</v>
      </c>
      <c r="I504" s="42">
        <v>339</v>
      </c>
      <c r="J504" s="43">
        <v>0.01</v>
      </c>
    </row>
    <row r="505" spans="1:10" x14ac:dyDescent="0.3">
      <c r="A505" s="41" t="s">
        <v>721</v>
      </c>
      <c r="B505" s="41" t="s">
        <v>722</v>
      </c>
      <c r="C505" s="42">
        <v>61</v>
      </c>
      <c r="D505" s="42">
        <v>9</v>
      </c>
      <c r="E505" s="42">
        <v>8</v>
      </c>
      <c r="F505" s="42">
        <v>8</v>
      </c>
      <c r="G505" s="42">
        <v>7</v>
      </c>
      <c r="H505" s="42">
        <v>8</v>
      </c>
      <c r="I505" s="42">
        <v>227</v>
      </c>
      <c r="J505" s="43">
        <v>0.06</v>
      </c>
    </row>
    <row r="506" spans="1:10" x14ac:dyDescent="0.3">
      <c r="A506" s="41" t="s">
        <v>723</v>
      </c>
      <c r="B506" s="41" t="s">
        <v>722</v>
      </c>
      <c r="C506" s="42">
        <v>68</v>
      </c>
      <c r="D506" s="42">
        <v>8</v>
      </c>
      <c r="E506" s="42">
        <v>9</v>
      </c>
      <c r="F506" s="42">
        <v>7</v>
      </c>
      <c r="G506" s="42">
        <v>8</v>
      </c>
      <c r="H506" s="42">
        <v>8</v>
      </c>
      <c r="I506" s="42">
        <v>227</v>
      </c>
      <c r="J506" s="43">
        <v>0.06</v>
      </c>
    </row>
    <row r="507" spans="1:10" x14ac:dyDescent="0.3">
      <c r="A507" s="41" t="s">
        <v>724</v>
      </c>
      <c r="B507" s="41" t="s">
        <v>97</v>
      </c>
      <c r="C507" s="42">
        <v>42</v>
      </c>
      <c r="D507" s="42">
        <v>5</v>
      </c>
      <c r="E507" s="42">
        <v>5</v>
      </c>
      <c r="F507" s="42">
        <v>4</v>
      </c>
      <c r="G507" s="42">
        <v>4</v>
      </c>
      <c r="H507" s="42">
        <v>4</v>
      </c>
      <c r="I507" s="42">
        <v>55</v>
      </c>
      <c r="J507" s="43">
        <v>0.31</v>
      </c>
    </row>
    <row r="508" spans="1:10" x14ac:dyDescent="0.3">
      <c r="A508" s="41" t="s">
        <v>725</v>
      </c>
      <c r="B508" s="41" t="s">
        <v>97</v>
      </c>
      <c r="C508" s="42">
        <v>35</v>
      </c>
      <c r="D508" s="42">
        <v>6</v>
      </c>
      <c r="E508" s="42">
        <v>4</v>
      </c>
      <c r="F508" s="42">
        <v>4</v>
      </c>
      <c r="G508" s="42">
        <v>4</v>
      </c>
      <c r="H508" s="42">
        <v>5</v>
      </c>
      <c r="I508" s="42">
        <v>55</v>
      </c>
      <c r="J508" s="43">
        <v>0.31</v>
      </c>
    </row>
    <row r="509" spans="1:10" x14ac:dyDescent="0.3">
      <c r="A509" s="41" t="s">
        <v>726</v>
      </c>
      <c r="B509" s="41" t="s">
        <v>97</v>
      </c>
      <c r="C509" s="42">
        <v>53</v>
      </c>
      <c r="D509" s="42">
        <v>6</v>
      </c>
      <c r="E509" s="42">
        <v>7</v>
      </c>
      <c r="F509" s="42">
        <v>5</v>
      </c>
      <c r="G509" s="42">
        <v>5</v>
      </c>
      <c r="H509" s="42">
        <v>6</v>
      </c>
      <c r="I509" s="42">
        <v>128</v>
      </c>
      <c r="J509" s="43">
        <v>0.16</v>
      </c>
    </row>
    <row r="510" spans="1:10" x14ac:dyDescent="0.3">
      <c r="A510" s="41" t="s">
        <v>727</v>
      </c>
      <c r="B510" s="41" t="s">
        <v>97</v>
      </c>
      <c r="C510" s="42">
        <v>46</v>
      </c>
      <c r="D510" s="42">
        <v>7</v>
      </c>
      <c r="E510" s="42">
        <v>6</v>
      </c>
      <c r="F510" s="42">
        <v>5</v>
      </c>
      <c r="G510" s="42">
        <v>5</v>
      </c>
      <c r="H510" s="42">
        <v>6</v>
      </c>
      <c r="I510" s="42">
        <v>128</v>
      </c>
      <c r="J510" s="43">
        <v>0.16</v>
      </c>
    </row>
    <row r="511" spans="1:10" x14ac:dyDescent="0.3">
      <c r="A511" s="41" t="s">
        <v>728</v>
      </c>
      <c r="B511" s="41" t="s">
        <v>729</v>
      </c>
      <c r="C511" s="42">
        <v>82</v>
      </c>
      <c r="D511" s="42">
        <v>5</v>
      </c>
      <c r="E511" s="42">
        <v>5</v>
      </c>
      <c r="F511" s="42">
        <v>13</v>
      </c>
      <c r="G511" s="42">
        <v>13</v>
      </c>
      <c r="H511" s="42">
        <v>10</v>
      </c>
      <c r="I511" s="42">
        <v>257</v>
      </c>
      <c r="J511" s="43">
        <v>0.06</v>
      </c>
    </row>
    <row r="512" spans="1:10" x14ac:dyDescent="0.3">
      <c r="A512" s="41" t="s">
        <v>730</v>
      </c>
      <c r="B512" s="41" t="s">
        <v>731</v>
      </c>
      <c r="C512" s="42">
        <v>24</v>
      </c>
      <c r="D512" s="42">
        <v>4</v>
      </c>
      <c r="E512" s="42">
        <v>9</v>
      </c>
      <c r="F512" s="42">
        <v>3</v>
      </c>
      <c r="G512" s="42">
        <v>3</v>
      </c>
      <c r="H512" s="42">
        <v>4</v>
      </c>
      <c r="I512" s="42">
        <v>53</v>
      </c>
      <c r="J512" s="43">
        <v>0.34</v>
      </c>
    </row>
    <row r="513" spans="1:10" x14ac:dyDescent="0.3">
      <c r="A513" s="41" t="s">
        <v>732</v>
      </c>
      <c r="B513" s="41" t="s">
        <v>99</v>
      </c>
      <c r="C513" s="42">
        <v>55</v>
      </c>
      <c r="D513" s="42">
        <v>8</v>
      </c>
      <c r="E513" s="42">
        <v>7</v>
      </c>
      <c r="F513" s="42">
        <v>8</v>
      </c>
      <c r="G513" s="42">
        <v>10</v>
      </c>
      <c r="H513" s="42">
        <v>10</v>
      </c>
      <c r="I513" s="42">
        <v>177</v>
      </c>
      <c r="J513" s="43">
        <v>0.1</v>
      </c>
    </row>
    <row r="514" spans="1:10" ht="27.6" x14ac:dyDescent="0.3">
      <c r="A514" s="41" t="s">
        <v>733</v>
      </c>
      <c r="B514" s="41" t="s">
        <v>734</v>
      </c>
      <c r="C514" s="42">
        <v>55</v>
      </c>
      <c r="D514" s="42">
        <v>7</v>
      </c>
      <c r="E514" s="42">
        <v>7</v>
      </c>
      <c r="F514" s="42">
        <v>8</v>
      </c>
      <c r="G514" s="42">
        <v>10</v>
      </c>
      <c r="H514" s="42">
        <v>11</v>
      </c>
      <c r="I514" s="42">
        <v>177</v>
      </c>
      <c r="J514" s="43">
        <v>0.1</v>
      </c>
    </row>
    <row r="515" spans="1:10" x14ac:dyDescent="0.3">
      <c r="A515" s="41" t="s">
        <v>735</v>
      </c>
      <c r="B515" s="41" t="s">
        <v>139</v>
      </c>
      <c r="C515" s="42">
        <v>46</v>
      </c>
      <c r="D515" s="42">
        <v>9</v>
      </c>
      <c r="E515" s="42">
        <v>4</v>
      </c>
      <c r="F515" s="42">
        <v>5</v>
      </c>
      <c r="G515" s="42">
        <v>5</v>
      </c>
      <c r="H515" s="42">
        <v>16</v>
      </c>
      <c r="I515" s="42">
        <v>160</v>
      </c>
      <c r="J515" s="43">
        <v>0.16</v>
      </c>
    </row>
    <row r="516" spans="1:10" x14ac:dyDescent="0.3">
      <c r="A516" s="41" t="s">
        <v>736</v>
      </c>
      <c r="B516" s="41" t="s">
        <v>222</v>
      </c>
      <c r="C516" s="42">
        <v>75</v>
      </c>
      <c r="D516" s="42">
        <v>5</v>
      </c>
      <c r="E516" s="42">
        <v>5</v>
      </c>
      <c r="F516" s="42">
        <v>8</v>
      </c>
      <c r="G516" s="42">
        <v>10</v>
      </c>
      <c r="H516" s="42">
        <v>7</v>
      </c>
      <c r="I516" s="42">
        <v>158</v>
      </c>
      <c r="J516" s="43">
        <v>0.12</v>
      </c>
    </row>
    <row r="517" spans="1:10" x14ac:dyDescent="0.3">
      <c r="A517" s="41" t="s">
        <v>737</v>
      </c>
      <c r="B517" s="41" t="s">
        <v>738</v>
      </c>
      <c r="C517" s="42">
        <v>30</v>
      </c>
      <c r="D517" s="42">
        <v>3</v>
      </c>
      <c r="E517" s="42">
        <v>3</v>
      </c>
      <c r="F517" s="42">
        <v>4</v>
      </c>
      <c r="G517" s="42">
        <v>4</v>
      </c>
      <c r="H517" s="42">
        <v>5</v>
      </c>
      <c r="I517" s="42">
        <v>49</v>
      </c>
      <c r="J517" s="43">
        <v>0.25</v>
      </c>
    </row>
    <row r="518" spans="1:10" x14ac:dyDescent="0.3">
      <c r="A518" s="41" t="s">
        <v>739</v>
      </c>
      <c r="B518" s="41" t="s">
        <v>738</v>
      </c>
      <c r="C518" s="42">
        <v>64</v>
      </c>
      <c r="D518" s="42">
        <v>7</v>
      </c>
      <c r="E518" s="42">
        <v>8</v>
      </c>
      <c r="F518" s="42">
        <v>10</v>
      </c>
      <c r="G518" s="42">
        <v>8</v>
      </c>
      <c r="H518" s="42">
        <v>12</v>
      </c>
      <c r="I518" s="42">
        <v>187</v>
      </c>
      <c r="J518" s="43">
        <v>0.06</v>
      </c>
    </row>
    <row r="519" spans="1:10" x14ac:dyDescent="0.3">
      <c r="A519" s="41" t="s">
        <v>740</v>
      </c>
      <c r="B519" s="41" t="s">
        <v>164</v>
      </c>
      <c r="C519" s="42">
        <v>23</v>
      </c>
      <c r="D519" s="42">
        <v>4</v>
      </c>
      <c r="E519" s="42">
        <v>13</v>
      </c>
      <c r="F519" s="42">
        <v>4</v>
      </c>
      <c r="G519" s="42">
        <v>9</v>
      </c>
      <c r="H519" s="42">
        <v>3</v>
      </c>
      <c r="I519" s="42">
        <v>75</v>
      </c>
      <c r="J519" s="43">
        <v>0.34</v>
      </c>
    </row>
    <row r="520" spans="1:10" x14ac:dyDescent="0.3">
      <c r="A520" s="41" t="s">
        <v>741</v>
      </c>
      <c r="B520" s="41" t="s">
        <v>194</v>
      </c>
      <c r="C520" s="42">
        <v>45</v>
      </c>
      <c r="D520" s="42">
        <v>6</v>
      </c>
      <c r="E520" s="42">
        <v>4</v>
      </c>
      <c r="F520" s="42">
        <v>6</v>
      </c>
      <c r="G520" s="42">
        <v>4</v>
      </c>
      <c r="H520" s="42">
        <v>3</v>
      </c>
      <c r="I520" s="42">
        <v>61</v>
      </c>
      <c r="J520" s="43">
        <v>0.34</v>
      </c>
    </row>
    <row r="521" spans="1:10" x14ac:dyDescent="0.3">
      <c r="A521" s="41" t="s">
        <v>742</v>
      </c>
      <c r="B521" s="41" t="s">
        <v>192</v>
      </c>
      <c r="C521" s="42">
        <v>53</v>
      </c>
      <c r="D521" s="42">
        <v>7</v>
      </c>
      <c r="E521" s="42">
        <v>4</v>
      </c>
      <c r="F521" s="42">
        <v>6</v>
      </c>
      <c r="G521" s="42">
        <v>4</v>
      </c>
      <c r="H521" s="42">
        <v>6</v>
      </c>
      <c r="I521" s="42">
        <v>119</v>
      </c>
      <c r="J521" s="43">
        <v>0.16</v>
      </c>
    </row>
    <row r="522" spans="1:10" x14ac:dyDescent="0.3">
      <c r="A522" s="41" t="s">
        <v>743</v>
      </c>
      <c r="B522" s="41" t="s">
        <v>82</v>
      </c>
      <c r="C522" s="42">
        <v>57</v>
      </c>
      <c r="D522" s="42">
        <v>10</v>
      </c>
      <c r="E522" s="42">
        <v>7</v>
      </c>
      <c r="F522" s="42">
        <v>10</v>
      </c>
      <c r="G522" s="42">
        <v>7</v>
      </c>
      <c r="H522" s="42">
        <v>4</v>
      </c>
      <c r="I522" s="42">
        <v>168</v>
      </c>
      <c r="J522" s="43">
        <v>0.1</v>
      </c>
    </row>
    <row r="523" spans="1:10" x14ac:dyDescent="0.3">
      <c r="A523" s="41" t="s">
        <v>744</v>
      </c>
      <c r="B523" s="41" t="s">
        <v>146</v>
      </c>
      <c r="C523" s="42">
        <v>34</v>
      </c>
      <c r="D523" s="42">
        <v>5</v>
      </c>
      <c r="E523" s="42">
        <v>5</v>
      </c>
      <c r="F523" s="42">
        <v>7</v>
      </c>
      <c r="G523" s="42">
        <v>6</v>
      </c>
      <c r="H523" s="42">
        <v>3</v>
      </c>
      <c r="I523" s="42">
        <v>64</v>
      </c>
      <c r="J523" s="43">
        <v>0.34</v>
      </c>
    </row>
    <row r="524" spans="1:10" x14ac:dyDescent="0.3">
      <c r="A524" s="41" t="s">
        <v>745</v>
      </c>
      <c r="B524" s="41" t="s">
        <v>543</v>
      </c>
      <c r="C524" s="42">
        <v>27</v>
      </c>
      <c r="D524" s="42">
        <v>4</v>
      </c>
      <c r="E524" s="42">
        <v>10</v>
      </c>
      <c r="F524" s="42">
        <v>9</v>
      </c>
      <c r="G524" s="42">
        <v>5</v>
      </c>
      <c r="H524" s="42">
        <v>3</v>
      </c>
      <c r="I524" s="42">
        <v>71</v>
      </c>
      <c r="J524" s="43">
        <v>0.06</v>
      </c>
    </row>
    <row r="525" spans="1:10" x14ac:dyDescent="0.3">
      <c r="A525" s="41" t="s">
        <v>746</v>
      </c>
      <c r="B525" s="41" t="s">
        <v>543</v>
      </c>
      <c r="C525" s="42">
        <v>53</v>
      </c>
      <c r="D525" s="42">
        <v>6</v>
      </c>
      <c r="E525" s="42">
        <v>12</v>
      </c>
      <c r="F525" s="42">
        <v>11</v>
      </c>
      <c r="G525" s="42">
        <v>7</v>
      </c>
      <c r="H525" s="42">
        <v>5</v>
      </c>
      <c r="I525" s="42">
        <v>173</v>
      </c>
      <c r="J525" s="43">
        <v>0.06</v>
      </c>
    </row>
    <row r="526" spans="1:10" x14ac:dyDescent="0.3">
      <c r="A526" s="41" t="s">
        <v>747</v>
      </c>
      <c r="B526" s="41" t="s">
        <v>426</v>
      </c>
      <c r="C526" s="42">
        <v>27</v>
      </c>
      <c r="D526" s="42">
        <v>4</v>
      </c>
      <c r="E526" s="42">
        <v>16</v>
      </c>
      <c r="F526" s="42">
        <v>3</v>
      </c>
      <c r="G526" s="42">
        <v>4</v>
      </c>
      <c r="H526" s="42">
        <v>7</v>
      </c>
      <c r="I526" s="42">
        <v>77</v>
      </c>
      <c r="J526" s="43">
        <v>0.06</v>
      </c>
    </row>
    <row r="527" spans="1:10" x14ac:dyDescent="0.3">
      <c r="A527" s="41" t="s">
        <v>748</v>
      </c>
      <c r="B527" s="41" t="s">
        <v>673</v>
      </c>
      <c r="C527" s="42">
        <v>68</v>
      </c>
      <c r="D527" s="42">
        <v>6</v>
      </c>
      <c r="E527" s="42">
        <v>8</v>
      </c>
      <c r="F527" s="42">
        <v>9</v>
      </c>
      <c r="G527" s="42">
        <v>11</v>
      </c>
      <c r="H527" s="42">
        <v>6</v>
      </c>
      <c r="I527" s="42">
        <v>172</v>
      </c>
      <c r="J527" s="43">
        <v>0.06</v>
      </c>
    </row>
    <row r="528" spans="1:10" ht="27.6" x14ac:dyDescent="0.3">
      <c r="A528" s="41" t="s">
        <v>749</v>
      </c>
      <c r="B528" s="41" t="s">
        <v>216</v>
      </c>
      <c r="C528" s="42">
        <v>57</v>
      </c>
      <c r="D528" s="42">
        <v>7</v>
      </c>
      <c r="E528" s="42">
        <v>7</v>
      </c>
      <c r="F528" s="42">
        <v>10</v>
      </c>
      <c r="G528" s="42">
        <v>7</v>
      </c>
      <c r="H528" s="42">
        <v>9</v>
      </c>
      <c r="I528" s="42">
        <v>167</v>
      </c>
      <c r="J528" s="43">
        <v>0.06</v>
      </c>
    </row>
    <row r="529" spans="1:10" ht="27.6" x14ac:dyDescent="0.3">
      <c r="A529" s="41" t="s">
        <v>750</v>
      </c>
      <c r="B529" s="41" t="s">
        <v>616</v>
      </c>
      <c r="C529" s="42">
        <v>57</v>
      </c>
      <c r="D529" s="42">
        <v>7</v>
      </c>
      <c r="E529" s="42">
        <v>7</v>
      </c>
      <c r="F529" s="42">
        <v>10</v>
      </c>
      <c r="G529" s="42">
        <v>7</v>
      </c>
      <c r="H529" s="42">
        <v>9</v>
      </c>
      <c r="I529" s="42">
        <v>167</v>
      </c>
      <c r="J529" s="43">
        <v>0.06</v>
      </c>
    </row>
    <row r="530" spans="1:10" ht="27.6" x14ac:dyDescent="0.3">
      <c r="A530" s="41" t="s">
        <v>751</v>
      </c>
      <c r="B530" s="41" t="s">
        <v>752</v>
      </c>
      <c r="C530" s="42">
        <v>57</v>
      </c>
      <c r="D530" s="42">
        <v>7</v>
      </c>
      <c r="E530" s="42">
        <v>7</v>
      </c>
      <c r="F530" s="42">
        <v>10</v>
      </c>
      <c r="G530" s="42">
        <v>7</v>
      </c>
      <c r="H530" s="42">
        <v>9</v>
      </c>
      <c r="I530" s="42">
        <v>167</v>
      </c>
      <c r="J530" s="43">
        <v>0.06</v>
      </c>
    </row>
    <row r="531" spans="1:10" ht="27.6" x14ac:dyDescent="0.3">
      <c r="A531" s="41" t="s">
        <v>753</v>
      </c>
      <c r="B531" s="41" t="s">
        <v>332</v>
      </c>
      <c r="C531" s="42">
        <v>57</v>
      </c>
      <c r="D531" s="42">
        <v>7</v>
      </c>
      <c r="E531" s="42">
        <v>7</v>
      </c>
      <c r="F531" s="42">
        <v>10</v>
      </c>
      <c r="G531" s="42">
        <v>7</v>
      </c>
      <c r="H531" s="42">
        <v>9</v>
      </c>
      <c r="I531" s="42">
        <v>167</v>
      </c>
      <c r="J531" s="43">
        <v>0.06</v>
      </c>
    </row>
    <row r="532" spans="1:10" x14ac:dyDescent="0.3">
      <c r="A532" s="41" t="s">
        <v>754</v>
      </c>
      <c r="B532" s="41" t="s">
        <v>82</v>
      </c>
      <c r="C532" s="42">
        <v>42</v>
      </c>
      <c r="D532" s="42">
        <v>5</v>
      </c>
      <c r="E532" s="42">
        <v>4</v>
      </c>
      <c r="F532" s="42">
        <v>6</v>
      </c>
      <c r="G532" s="42">
        <v>4</v>
      </c>
      <c r="H532" s="42">
        <v>4</v>
      </c>
      <c r="I532" s="42">
        <v>62</v>
      </c>
      <c r="J532" s="43">
        <v>0.06</v>
      </c>
    </row>
    <row r="533" spans="1:10" x14ac:dyDescent="0.3">
      <c r="A533" s="41" t="s">
        <v>755</v>
      </c>
      <c r="B533" s="41" t="s">
        <v>91</v>
      </c>
      <c r="C533" s="42">
        <v>45</v>
      </c>
      <c r="D533" s="42">
        <v>4</v>
      </c>
      <c r="E533" s="42">
        <v>7</v>
      </c>
      <c r="F533" s="42">
        <v>4</v>
      </c>
      <c r="G533" s="42">
        <v>9</v>
      </c>
      <c r="H533" s="42">
        <v>9</v>
      </c>
      <c r="I533" s="42">
        <v>142</v>
      </c>
      <c r="J533" s="43">
        <v>0.27</v>
      </c>
    </row>
    <row r="534" spans="1:10" x14ac:dyDescent="0.3">
      <c r="A534" s="41" t="s">
        <v>756</v>
      </c>
      <c r="B534" s="41" t="s">
        <v>554</v>
      </c>
      <c r="C534" s="42">
        <v>68</v>
      </c>
      <c r="D534" s="42">
        <v>12</v>
      </c>
      <c r="E534" s="42">
        <v>10</v>
      </c>
      <c r="F534" s="42">
        <v>15</v>
      </c>
      <c r="G534" s="42">
        <v>12</v>
      </c>
      <c r="H534" s="42">
        <v>10</v>
      </c>
      <c r="I534" s="42">
        <v>306</v>
      </c>
      <c r="J534" s="43">
        <v>0.01</v>
      </c>
    </row>
    <row r="535" spans="1:10" x14ac:dyDescent="0.3">
      <c r="A535" s="41" t="s">
        <v>757</v>
      </c>
      <c r="B535" s="41" t="s">
        <v>758</v>
      </c>
      <c r="C535" s="42">
        <v>64</v>
      </c>
      <c r="D535" s="42">
        <v>7</v>
      </c>
      <c r="E535" s="42">
        <v>11</v>
      </c>
      <c r="F535" s="42">
        <v>10</v>
      </c>
      <c r="G535" s="42">
        <v>7</v>
      </c>
      <c r="H535" s="42">
        <v>3</v>
      </c>
      <c r="I535" s="42">
        <v>168</v>
      </c>
      <c r="J535" s="43">
        <v>0.08</v>
      </c>
    </row>
    <row r="536" spans="1:10" x14ac:dyDescent="0.3">
      <c r="A536" s="41" t="s">
        <v>759</v>
      </c>
      <c r="B536" s="41" t="s">
        <v>760</v>
      </c>
      <c r="C536" s="42">
        <v>57</v>
      </c>
      <c r="D536" s="42">
        <v>6</v>
      </c>
      <c r="E536" s="42">
        <v>5</v>
      </c>
      <c r="F536" s="42">
        <v>6</v>
      </c>
      <c r="G536" s="42">
        <v>5</v>
      </c>
      <c r="H536" s="42">
        <v>7</v>
      </c>
      <c r="I536" s="42">
        <v>134</v>
      </c>
      <c r="J536" s="43">
        <v>0.16</v>
      </c>
    </row>
    <row r="537" spans="1:10" x14ac:dyDescent="0.3">
      <c r="A537" s="41" t="s">
        <v>761</v>
      </c>
      <c r="B537" s="41" t="s">
        <v>251</v>
      </c>
      <c r="C537" s="42">
        <v>51</v>
      </c>
      <c r="D537" s="42">
        <v>8</v>
      </c>
      <c r="E537" s="42">
        <v>6</v>
      </c>
      <c r="F537" s="42">
        <v>5</v>
      </c>
      <c r="G537" s="42">
        <v>5</v>
      </c>
      <c r="H537" s="42">
        <v>4</v>
      </c>
      <c r="I537" s="42">
        <v>70</v>
      </c>
      <c r="J537" s="43">
        <v>0.28999999999999998</v>
      </c>
    </row>
    <row r="538" spans="1:10" x14ac:dyDescent="0.3">
      <c r="A538" s="41" t="s">
        <v>762</v>
      </c>
      <c r="B538" s="41" t="s">
        <v>763</v>
      </c>
      <c r="C538" s="42">
        <v>72</v>
      </c>
      <c r="D538" s="42">
        <v>12</v>
      </c>
      <c r="E538" s="42">
        <v>8</v>
      </c>
      <c r="F538" s="42">
        <v>7</v>
      </c>
      <c r="G538" s="42">
        <v>7</v>
      </c>
      <c r="H538" s="42">
        <v>6</v>
      </c>
      <c r="I538" s="42">
        <v>173</v>
      </c>
      <c r="J538" s="43">
        <v>0.09</v>
      </c>
    </row>
    <row r="539" spans="1:10" x14ac:dyDescent="0.3">
      <c r="A539" s="41" t="s">
        <v>764</v>
      </c>
      <c r="B539" s="41" t="s">
        <v>82</v>
      </c>
      <c r="C539" s="42">
        <v>38</v>
      </c>
      <c r="D539" s="42">
        <v>5</v>
      </c>
      <c r="E539" s="42">
        <v>5</v>
      </c>
      <c r="F539" s="42">
        <v>5</v>
      </c>
      <c r="G539" s="42">
        <v>5</v>
      </c>
      <c r="H539" s="42">
        <v>6</v>
      </c>
      <c r="I539" s="42">
        <v>63</v>
      </c>
      <c r="J539" s="43">
        <v>0.25</v>
      </c>
    </row>
    <row r="540" spans="1:10" x14ac:dyDescent="0.3">
      <c r="A540" s="41" t="s">
        <v>765</v>
      </c>
      <c r="B540" s="41" t="s">
        <v>136</v>
      </c>
      <c r="C540" s="42">
        <v>38</v>
      </c>
      <c r="D540" s="42">
        <v>5</v>
      </c>
      <c r="E540" s="42">
        <v>5</v>
      </c>
      <c r="F540" s="42">
        <v>5</v>
      </c>
      <c r="G540" s="42">
        <v>5</v>
      </c>
      <c r="H540" s="42">
        <v>6</v>
      </c>
      <c r="I540" s="42">
        <v>63</v>
      </c>
      <c r="J540" s="43">
        <v>0.25</v>
      </c>
    </row>
    <row r="541" spans="1:10" x14ac:dyDescent="0.3">
      <c r="A541" s="41" t="s">
        <v>766</v>
      </c>
      <c r="B541" s="41" t="s">
        <v>99</v>
      </c>
      <c r="C541" s="42">
        <v>38</v>
      </c>
      <c r="D541" s="42">
        <v>5</v>
      </c>
      <c r="E541" s="42">
        <v>5</v>
      </c>
      <c r="F541" s="42">
        <v>5</v>
      </c>
      <c r="G541" s="42">
        <v>5</v>
      </c>
      <c r="H541" s="42">
        <v>6</v>
      </c>
      <c r="I541" s="42">
        <v>63</v>
      </c>
      <c r="J541" s="43">
        <v>0.25</v>
      </c>
    </row>
    <row r="542" spans="1:10" x14ac:dyDescent="0.3">
      <c r="A542" s="41" t="s">
        <v>767</v>
      </c>
      <c r="B542" s="41" t="s">
        <v>768</v>
      </c>
      <c r="C542" s="42">
        <v>27</v>
      </c>
      <c r="D542" s="42">
        <v>7</v>
      </c>
      <c r="E542" s="42">
        <v>5</v>
      </c>
      <c r="F542" s="42">
        <v>4</v>
      </c>
      <c r="G542" s="42">
        <v>5</v>
      </c>
      <c r="H542" s="42">
        <v>2</v>
      </c>
      <c r="I542" s="42">
        <v>57</v>
      </c>
      <c r="J542" s="43">
        <v>0.25</v>
      </c>
    </row>
    <row r="543" spans="1:10" x14ac:dyDescent="0.3">
      <c r="A543" s="41" t="s">
        <v>769</v>
      </c>
      <c r="B543" s="41" t="s">
        <v>768</v>
      </c>
      <c r="C543" s="42">
        <v>45</v>
      </c>
      <c r="D543" s="42">
        <v>9</v>
      </c>
      <c r="E543" s="42">
        <v>8</v>
      </c>
      <c r="F543" s="42">
        <v>6</v>
      </c>
      <c r="G543" s="42">
        <v>8</v>
      </c>
      <c r="H543" s="42">
        <v>3</v>
      </c>
      <c r="I543" s="42">
        <v>142</v>
      </c>
      <c r="J543" s="43">
        <v>0.1</v>
      </c>
    </row>
    <row r="544" spans="1:10" x14ac:dyDescent="0.3">
      <c r="A544" s="41" t="s">
        <v>770</v>
      </c>
      <c r="B544" s="41" t="s">
        <v>251</v>
      </c>
      <c r="C544" s="42">
        <v>75</v>
      </c>
      <c r="D544" s="42">
        <v>12</v>
      </c>
      <c r="E544" s="42">
        <v>9</v>
      </c>
      <c r="F544" s="42">
        <v>4</v>
      </c>
      <c r="G544" s="42">
        <v>6</v>
      </c>
      <c r="H544" s="42">
        <v>8</v>
      </c>
      <c r="I544" s="42">
        <v>172</v>
      </c>
      <c r="J544" s="43">
        <v>0.06</v>
      </c>
    </row>
    <row r="545" spans="1:10" x14ac:dyDescent="0.3">
      <c r="A545" s="41" t="s">
        <v>771</v>
      </c>
      <c r="B545" s="41" t="s">
        <v>79</v>
      </c>
      <c r="C545" s="42">
        <v>34</v>
      </c>
      <c r="D545" s="42">
        <v>5</v>
      </c>
      <c r="E545" s="42">
        <v>4</v>
      </c>
      <c r="F545" s="42">
        <v>3</v>
      </c>
      <c r="G545" s="42">
        <v>4</v>
      </c>
      <c r="H545" s="42">
        <v>4</v>
      </c>
      <c r="I545" s="42">
        <v>51</v>
      </c>
      <c r="J545" s="43">
        <v>0.34</v>
      </c>
    </row>
    <row r="546" spans="1:10" x14ac:dyDescent="0.3">
      <c r="A546" s="41" t="s">
        <v>772</v>
      </c>
      <c r="B546" s="41" t="s">
        <v>155</v>
      </c>
      <c r="C546" s="42">
        <v>34</v>
      </c>
      <c r="D546" s="42">
        <v>8</v>
      </c>
      <c r="E546" s="42">
        <v>7</v>
      </c>
      <c r="F546" s="42">
        <v>4</v>
      </c>
      <c r="G546" s="42">
        <v>4</v>
      </c>
      <c r="H546" s="42">
        <v>6</v>
      </c>
      <c r="I546" s="42">
        <v>68</v>
      </c>
      <c r="J546" s="43">
        <v>0.16</v>
      </c>
    </row>
    <row r="547" spans="1:10" x14ac:dyDescent="0.3">
      <c r="A547" s="41" t="s">
        <v>773</v>
      </c>
      <c r="B547" s="41" t="s">
        <v>484</v>
      </c>
      <c r="C547" s="42">
        <v>45</v>
      </c>
      <c r="D547" s="42">
        <v>5</v>
      </c>
      <c r="E547" s="42">
        <v>10</v>
      </c>
      <c r="F547" s="42">
        <v>8</v>
      </c>
      <c r="G547" s="42">
        <v>7</v>
      </c>
      <c r="H547" s="42">
        <v>6</v>
      </c>
      <c r="I547" s="42">
        <v>154</v>
      </c>
      <c r="J547" s="43">
        <v>0.06</v>
      </c>
    </row>
    <row r="548" spans="1:10" x14ac:dyDescent="0.3">
      <c r="A548" s="41" t="s">
        <v>774</v>
      </c>
      <c r="B548" s="41" t="s">
        <v>79</v>
      </c>
      <c r="C548" s="42">
        <v>49</v>
      </c>
      <c r="D548" s="42">
        <v>7</v>
      </c>
      <c r="E548" s="42">
        <v>6</v>
      </c>
      <c r="F548" s="42">
        <v>6</v>
      </c>
      <c r="G548" s="42">
        <v>6</v>
      </c>
      <c r="H548" s="42">
        <v>11</v>
      </c>
      <c r="I548" s="42">
        <v>154</v>
      </c>
      <c r="J548" s="43">
        <v>0.12</v>
      </c>
    </row>
    <row r="549" spans="1:10" ht="27.6" x14ac:dyDescent="0.3">
      <c r="A549" s="41" t="s">
        <v>775</v>
      </c>
      <c r="B549" s="41" t="s">
        <v>68</v>
      </c>
      <c r="C549" s="42">
        <v>49</v>
      </c>
      <c r="D549" s="42">
        <v>6</v>
      </c>
      <c r="E549" s="42">
        <v>6</v>
      </c>
      <c r="F549" s="42">
        <v>7</v>
      </c>
      <c r="G549" s="42">
        <v>6</v>
      </c>
      <c r="H549" s="42">
        <v>11</v>
      </c>
      <c r="I549" s="42">
        <v>154</v>
      </c>
      <c r="J549" s="43">
        <v>0.12</v>
      </c>
    </row>
    <row r="550" spans="1:10" x14ac:dyDescent="0.3">
      <c r="A550" s="41" t="s">
        <v>776</v>
      </c>
      <c r="B550" s="41" t="s">
        <v>136</v>
      </c>
      <c r="C550" s="42">
        <v>34</v>
      </c>
      <c r="D550" s="42">
        <v>3</v>
      </c>
      <c r="E550" s="42">
        <v>5</v>
      </c>
      <c r="F550" s="42">
        <v>7</v>
      </c>
      <c r="G550" s="42">
        <v>5</v>
      </c>
      <c r="H550" s="42">
        <v>3</v>
      </c>
      <c r="I550" s="42">
        <v>56</v>
      </c>
      <c r="J550" s="43">
        <v>0.25</v>
      </c>
    </row>
    <row r="551" spans="1:10" x14ac:dyDescent="0.3">
      <c r="A551" s="41" t="s">
        <v>777</v>
      </c>
      <c r="B551" s="41" t="s">
        <v>277</v>
      </c>
      <c r="C551" s="42">
        <v>68</v>
      </c>
      <c r="D551" s="42">
        <v>6</v>
      </c>
      <c r="E551" s="42">
        <v>6</v>
      </c>
      <c r="F551" s="42">
        <v>4</v>
      </c>
      <c r="G551" s="42">
        <v>4</v>
      </c>
      <c r="H551" s="42">
        <v>4</v>
      </c>
      <c r="I551" s="42">
        <v>66</v>
      </c>
      <c r="J551" s="43">
        <v>0.16</v>
      </c>
    </row>
    <row r="552" spans="1:10" x14ac:dyDescent="0.3">
      <c r="A552" s="41" t="s">
        <v>778</v>
      </c>
      <c r="B552" s="41" t="s">
        <v>308</v>
      </c>
      <c r="C552" s="42">
        <v>33</v>
      </c>
      <c r="D552" s="42">
        <v>7</v>
      </c>
      <c r="E552" s="42">
        <v>5</v>
      </c>
      <c r="F552" s="42">
        <v>5</v>
      </c>
      <c r="G552" s="42">
        <v>6</v>
      </c>
      <c r="H552" s="42">
        <v>4</v>
      </c>
      <c r="I552" s="42">
        <v>62</v>
      </c>
      <c r="J552" s="43">
        <v>0.16</v>
      </c>
    </row>
    <row r="553" spans="1:10" x14ac:dyDescent="0.3">
      <c r="A553" s="41" t="s">
        <v>779</v>
      </c>
      <c r="B553" s="41" t="s">
        <v>189</v>
      </c>
      <c r="C553" s="42">
        <v>54</v>
      </c>
      <c r="D553" s="42">
        <v>14</v>
      </c>
      <c r="E553" s="42">
        <v>4</v>
      </c>
      <c r="F553" s="42">
        <v>14</v>
      </c>
      <c r="G553" s="42">
        <v>4</v>
      </c>
      <c r="H553" s="42">
        <v>15</v>
      </c>
      <c r="I553" s="42">
        <v>257</v>
      </c>
      <c r="J553" s="43">
        <v>0.06</v>
      </c>
    </row>
    <row r="554" spans="1:10" x14ac:dyDescent="0.3">
      <c r="A554" s="41" t="s">
        <v>780</v>
      </c>
      <c r="B554" s="41" t="s">
        <v>82</v>
      </c>
      <c r="C554" s="42">
        <v>60</v>
      </c>
      <c r="D554" s="42">
        <v>8</v>
      </c>
      <c r="E554" s="42">
        <v>8</v>
      </c>
      <c r="F554" s="42">
        <v>8</v>
      </c>
      <c r="G554" s="42">
        <v>8</v>
      </c>
      <c r="H554" s="42">
        <v>8</v>
      </c>
      <c r="I554" s="42">
        <v>216</v>
      </c>
      <c r="J554" s="43">
        <v>0.04</v>
      </c>
    </row>
    <row r="555" spans="1:10" x14ac:dyDescent="0.3">
      <c r="A555" s="41" t="s">
        <v>781</v>
      </c>
      <c r="B555" s="41" t="s">
        <v>91</v>
      </c>
      <c r="C555" s="42">
        <v>15</v>
      </c>
      <c r="D555" s="42">
        <v>4</v>
      </c>
      <c r="E555" s="42">
        <v>1</v>
      </c>
      <c r="F555" s="42">
        <v>3</v>
      </c>
      <c r="G555" s="42">
        <v>3</v>
      </c>
      <c r="H555" s="42">
        <v>6</v>
      </c>
      <c r="I555" s="42">
        <v>41</v>
      </c>
      <c r="J555" s="43">
        <v>0.25</v>
      </c>
    </row>
    <row r="556" spans="1:10" x14ac:dyDescent="0.3">
      <c r="A556" s="41" t="s">
        <v>782</v>
      </c>
      <c r="B556" s="41" t="s">
        <v>222</v>
      </c>
      <c r="C556" s="42">
        <v>63</v>
      </c>
      <c r="D556" s="42">
        <v>8</v>
      </c>
      <c r="E556" s="42">
        <v>7</v>
      </c>
      <c r="F556" s="42">
        <v>7</v>
      </c>
      <c r="G556" s="42">
        <v>7</v>
      </c>
      <c r="H556" s="42">
        <v>9</v>
      </c>
      <c r="I556" s="42">
        <v>216</v>
      </c>
      <c r="J556" s="43">
        <v>0.06</v>
      </c>
    </row>
    <row r="557" spans="1:10" x14ac:dyDescent="0.3">
      <c r="A557" s="41" t="s">
        <v>783</v>
      </c>
      <c r="B557" s="41" t="s">
        <v>222</v>
      </c>
      <c r="C557" s="42">
        <v>48</v>
      </c>
      <c r="D557" s="42">
        <v>6</v>
      </c>
      <c r="E557" s="42">
        <v>5</v>
      </c>
      <c r="F557" s="42">
        <v>5</v>
      </c>
      <c r="G557" s="42">
        <v>5</v>
      </c>
      <c r="H557" s="42">
        <v>7</v>
      </c>
      <c r="I557" s="42">
        <v>122</v>
      </c>
      <c r="J557" s="43">
        <v>0.16</v>
      </c>
    </row>
    <row r="558" spans="1:10" x14ac:dyDescent="0.3">
      <c r="A558" s="41" t="s">
        <v>784</v>
      </c>
      <c r="B558" s="41" t="s">
        <v>222</v>
      </c>
      <c r="C558" s="42">
        <v>30</v>
      </c>
      <c r="D558" s="42">
        <v>4</v>
      </c>
      <c r="E558" s="42">
        <v>4</v>
      </c>
      <c r="F558" s="42">
        <v>3</v>
      </c>
      <c r="G558" s="42">
        <v>3</v>
      </c>
      <c r="H558" s="42">
        <v>6</v>
      </c>
      <c r="I558" s="42">
        <v>50</v>
      </c>
      <c r="J558" s="43">
        <v>0.34</v>
      </c>
    </row>
    <row r="559" spans="1:10" x14ac:dyDescent="0.3">
      <c r="A559" s="41" t="s">
        <v>785</v>
      </c>
      <c r="B559" s="41" t="s">
        <v>170</v>
      </c>
      <c r="C559" s="42">
        <v>38</v>
      </c>
      <c r="D559" s="42">
        <v>5</v>
      </c>
      <c r="E559" s="42">
        <v>5</v>
      </c>
      <c r="F559" s="42">
        <v>4</v>
      </c>
      <c r="G559" s="42">
        <v>3</v>
      </c>
      <c r="H559" s="42">
        <v>4</v>
      </c>
      <c r="I559" s="42">
        <v>53</v>
      </c>
      <c r="J559" s="43">
        <v>0.34</v>
      </c>
    </row>
    <row r="560" spans="1:10" x14ac:dyDescent="0.3">
      <c r="A560" s="41" t="s">
        <v>786</v>
      </c>
      <c r="B560" s="41" t="s">
        <v>361</v>
      </c>
      <c r="C560" s="42">
        <v>68</v>
      </c>
      <c r="D560" s="42">
        <v>9</v>
      </c>
      <c r="E560" s="42">
        <v>5</v>
      </c>
      <c r="F560" s="42">
        <v>7</v>
      </c>
      <c r="G560" s="42">
        <v>5</v>
      </c>
      <c r="H560" s="42">
        <v>5</v>
      </c>
      <c r="I560" s="42">
        <v>146</v>
      </c>
      <c r="J560" s="43">
        <v>0.06</v>
      </c>
    </row>
    <row r="561" spans="1:10" x14ac:dyDescent="0.3">
      <c r="A561" s="41" t="s">
        <v>787</v>
      </c>
      <c r="B561" s="41" t="s">
        <v>91</v>
      </c>
      <c r="C561" s="42">
        <v>27</v>
      </c>
      <c r="D561" s="42">
        <v>5</v>
      </c>
      <c r="E561" s="42">
        <v>3</v>
      </c>
      <c r="F561" s="42">
        <v>5</v>
      </c>
      <c r="G561" s="42">
        <v>4</v>
      </c>
      <c r="H561" s="42">
        <v>9</v>
      </c>
      <c r="I561" s="42">
        <v>112</v>
      </c>
      <c r="J561" s="43">
        <v>0.25</v>
      </c>
    </row>
    <row r="562" spans="1:10" x14ac:dyDescent="0.3">
      <c r="A562" s="41" t="s">
        <v>788</v>
      </c>
      <c r="B562" s="41" t="s">
        <v>170</v>
      </c>
      <c r="C562" s="42">
        <v>27</v>
      </c>
      <c r="D562" s="42">
        <v>7</v>
      </c>
      <c r="E562" s="42">
        <v>3</v>
      </c>
      <c r="F562" s="42">
        <v>3</v>
      </c>
      <c r="G562" s="42">
        <v>3</v>
      </c>
      <c r="H562" s="42">
        <v>6</v>
      </c>
      <c r="I562" s="42">
        <v>53</v>
      </c>
      <c r="J562" s="43">
        <v>0.34</v>
      </c>
    </row>
    <row r="563" spans="1:10" x14ac:dyDescent="0.3">
      <c r="A563" s="41" t="s">
        <v>789</v>
      </c>
      <c r="B563" s="41" t="s">
        <v>645</v>
      </c>
      <c r="C563" s="42">
        <v>75</v>
      </c>
      <c r="D563" s="42">
        <v>10</v>
      </c>
      <c r="E563" s="42">
        <v>8</v>
      </c>
      <c r="F563" s="42">
        <v>6</v>
      </c>
      <c r="G563" s="42">
        <v>6</v>
      </c>
      <c r="H563" s="42">
        <v>5</v>
      </c>
      <c r="I563" s="42">
        <v>158</v>
      </c>
      <c r="J563" s="43">
        <v>0.1</v>
      </c>
    </row>
    <row r="564" spans="1:10" x14ac:dyDescent="0.3">
      <c r="A564" s="41" t="s">
        <v>790</v>
      </c>
      <c r="B564" s="41" t="s">
        <v>70</v>
      </c>
      <c r="C564" s="42">
        <v>38</v>
      </c>
      <c r="D564" s="42">
        <v>6</v>
      </c>
      <c r="E564" s="42">
        <v>9</v>
      </c>
      <c r="F564" s="42">
        <v>3</v>
      </c>
      <c r="G564" s="42">
        <v>3</v>
      </c>
      <c r="H564" s="42">
        <v>1</v>
      </c>
      <c r="I564" s="42">
        <v>58</v>
      </c>
      <c r="J564" s="43">
        <v>0.25</v>
      </c>
    </row>
    <row r="565" spans="1:10" x14ac:dyDescent="0.3">
      <c r="A565" s="41" t="s">
        <v>791</v>
      </c>
      <c r="B565" s="41" t="s">
        <v>70</v>
      </c>
      <c r="C565" s="42">
        <v>49</v>
      </c>
      <c r="D565" s="42">
        <v>12</v>
      </c>
      <c r="E565" s="42">
        <v>10</v>
      </c>
      <c r="F565" s="42">
        <v>5</v>
      </c>
      <c r="G565" s="42">
        <v>7</v>
      </c>
      <c r="H565" s="42">
        <v>8</v>
      </c>
      <c r="I565" s="42">
        <v>175</v>
      </c>
      <c r="J565" s="43">
        <v>0.06</v>
      </c>
    </row>
    <row r="566" spans="1:10" x14ac:dyDescent="0.3">
      <c r="A566" s="41" t="s">
        <v>792</v>
      </c>
      <c r="B566" s="41" t="s">
        <v>82</v>
      </c>
      <c r="C566" s="42">
        <v>40</v>
      </c>
      <c r="D566" s="42">
        <v>5</v>
      </c>
      <c r="E566" s="42">
        <v>5</v>
      </c>
      <c r="F566" s="42">
        <v>6</v>
      </c>
      <c r="G566" s="42">
        <v>6</v>
      </c>
      <c r="H566" s="42">
        <v>4</v>
      </c>
      <c r="I566" s="42">
        <v>63</v>
      </c>
      <c r="J566" s="43">
        <v>0.06</v>
      </c>
    </row>
    <row r="567" spans="1:10" x14ac:dyDescent="0.3">
      <c r="A567" s="41" t="s">
        <v>793</v>
      </c>
      <c r="B567" s="41" t="s">
        <v>91</v>
      </c>
      <c r="C567" s="42">
        <v>45</v>
      </c>
      <c r="D567" s="42">
        <v>5</v>
      </c>
      <c r="E567" s="42">
        <v>4</v>
      </c>
      <c r="F567" s="42">
        <v>8</v>
      </c>
      <c r="G567" s="42">
        <v>7</v>
      </c>
      <c r="H567" s="42">
        <v>9</v>
      </c>
      <c r="I567" s="42">
        <v>142</v>
      </c>
      <c r="J567" s="43">
        <v>0.27</v>
      </c>
    </row>
    <row r="568" spans="1:10" x14ac:dyDescent="0.3">
      <c r="A568" s="41" t="s">
        <v>794</v>
      </c>
      <c r="B568" s="41" t="s">
        <v>97</v>
      </c>
      <c r="C568" s="42">
        <v>51</v>
      </c>
      <c r="D568" s="42">
        <v>7</v>
      </c>
      <c r="E568" s="42">
        <v>7</v>
      </c>
      <c r="F568" s="42">
        <v>7</v>
      </c>
      <c r="G568" s="42">
        <v>7</v>
      </c>
      <c r="H568" s="42">
        <v>7</v>
      </c>
      <c r="I568" s="42">
        <v>189</v>
      </c>
      <c r="J568" s="43">
        <v>0.06</v>
      </c>
    </row>
    <row r="569" spans="1:10" x14ac:dyDescent="0.3">
      <c r="A569" s="41" t="s">
        <v>795</v>
      </c>
      <c r="B569" s="41" t="s">
        <v>82</v>
      </c>
      <c r="C569" s="42">
        <v>68</v>
      </c>
      <c r="D569" s="42">
        <v>7</v>
      </c>
      <c r="E569" s="42">
        <v>7</v>
      </c>
      <c r="F569" s="42">
        <v>9</v>
      </c>
      <c r="G569" s="42">
        <v>10</v>
      </c>
      <c r="H569" s="42">
        <v>7</v>
      </c>
      <c r="I569" s="42">
        <v>225</v>
      </c>
      <c r="J569" s="43">
        <v>0.06</v>
      </c>
    </row>
    <row r="570" spans="1:10" x14ac:dyDescent="0.3">
      <c r="A570" s="41" t="s">
        <v>796</v>
      </c>
      <c r="B570" s="41" t="s">
        <v>82</v>
      </c>
      <c r="C570" s="42">
        <v>30</v>
      </c>
      <c r="D570" s="42">
        <v>5</v>
      </c>
      <c r="E570" s="42">
        <v>4</v>
      </c>
      <c r="F570" s="42">
        <v>4</v>
      </c>
      <c r="G570" s="42">
        <v>4</v>
      </c>
      <c r="H570" s="42">
        <v>9</v>
      </c>
      <c r="I570" s="42">
        <v>60</v>
      </c>
      <c r="J570" s="43">
        <v>0.34</v>
      </c>
    </row>
    <row r="571" spans="1:10" x14ac:dyDescent="0.3">
      <c r="A571" s="41" t="s">
        <v>797</v>
      </c>
      <c r="B571" s="41" t="s">
        <v>82</v>
      </c>
      <c r="C571" s="42">
        <v>49</v>
      </c>
      <c r="D571" s="42">
        <v>6</v>
      </c>
      <c r="E571" s="42">
        <v>6</v>
      </c>
      <c r="F571" s="42">
        <v>5</v>
      </c>
      <c r="G571" s="42">
        <v>5</v>
      </c>
      <c r="H571" s="42">
        <v>9</v>
      </c>
      <c r="I571" s="42">
        <v>135</v>
      </c>
      <c r="J571" s="43">
        <v>0.16</v>
      </c>
    </row>
    <row r="572" spans="1:10" x14ac:dyDescent="0.3">
      <c r="A572" s="41" t="s">
        <v>798</v>
      </c>
      <c r="B572" s="41" t="s">
        <v>799</v>
      </c>
      <c r="C572" s="42">
        <v>68</v>
      </c>
      <c r="D572" s="42">
        <v>8</v>
      </c>
      <c r="E572" s="42">
        <v>9</v>
      </c>
      <c r="F572" s="42">
        <v>7</v>
      </c>
      <c r="G572" s="42">
        <v>9</v>
      </c>
      <c r="H572" s="42">
        <v>7</v>
      </c>
      <c r="I572" s="42">
        <v>230</v>
      </c>
      <c r="J572" s="43">
        <v>0.06</v>
      </c>
    </row>
    <row r="573" spans="1:10" x14ac:dyDescent="0.3">
      <c r="A573" s="41" t="s">
        <v>800</v>
      </c>
      <c r="B573" s="41" t="s">
        <v>99</v>
      </c>
      <c r="C573" s="42">
        <v>38</v>
      </c>
      <c r="D573" s="42">
        <v>8</v>
      </c>
      <c r="E573" s="42">
        <v>5</v>
      </c>
      <c r="F573" s="42">
        <v>6</v>
      </c>
      <c r="G573" s="42">
        <v>6</v>
      </c>
      <c r="H573" s="42">
        <v>9</v>
      </c>
      <c r="I573" s="42">
        <v>82</v>
      </c>
      <c r="J573" s="43">
        <v>0.25</v>
      </c>
    </row>
    <row r="574" spans="1:10" x14ac:dyDescent="0.3">
      <c r="A574" s="41" t="s">
        <v>801</v>
      </c>
      <c r="B574" s="41" t="s">
        <v>68</v>
      </c>
      <c r="C574" s="42">
        <v>27</v>
      </c>
      <c r="D574" s="42">
        <v>5</v>
      </c>
      <c r="E574" s="42">
        <v>3</v>
      </c>
      <c r="F574" s="42">
        <v>3</v>
      </c>
      <c r="G574" s="42">
        <v>3</v>
      </c>
      <c r="H574" s="42">
        <v>3</v>
      </c>
      <c r="I574" s="42">
        <v>56</v>
      </c>
      <c r="J574" s="43">
        <v>0.34</v>
      </c>
    </row>
    <row r="575" spans="1:10" x14ac:dyDescent="0.3">
      <c r="A575" s="41" t="s">
        <v>802</v>
      </c>
      <c r="B575" s="41" t="s">
        <v>82</v>
      </c>
      <c r="C575" s="42">
        <v>38</v>
      </c>
      <c r="D575" s="42">
        <v>5</v>
      </c>
      <c r="E575" s="42">
        <v>5</v>
      </c>
      <c r="F575" s="42">
        <v>7</v>
      </c>
      <c r="G575" s="42">
        <v>6</v>
      </c>
      <c r="H575" s="42">
        <v>4</v>
      </c>
      <c r="I575" s="42">
        <v>64</v>
      </c>
      <c r="J575" s="43">
        <v>0.06</v>
      </c>
    </row>
    <row r="576" spans="1:10" x14ac:dyDescent="0.3">
      <c r="A576" s="41" t="s">
        <v>803</v>
      </c>
      <c r="B576" s="41" t="s">
        <v>79</v>
      </c>
      <c r="C576" s="42">
        <v>49</v>
      </c>
      <c r="D576" s="42">
        <v>6</v>
      </c>
      <c r="E576" s="42">
        <v>7</v>
      </c>
      <c r="F576" s="42">
        <v>8</v>
      </c>
      <c r="G576" s="42">
        <v>7</v>
      </c>
      <c r="H576" s="42">
        <v>4</v>
      </c>
      <c r="I576" s="42">
        <v>79</v>
      </c>
      <c r="J576" s="43">
        <v>0.06</v>
      </c>
    </row>
    <row r="577" spans="1:10" x14ac:dyDescent="0.3">
      <c r="A577" s="41" t="s">
        <v>804</v>
      </c>
      <c r="B577" s="41" t="s">
        <v>79</v>
      </c>
      <c r="C577" s="42">
        <v>64</v>
      </c>
      <c r="D577" s="42">
        <v>8</v>
      </c>
      <c r="E577" s="42">
        <v>9</v>
      </c>
      <c r="F577" s="42">
        <v>10</v>
      </c>
      <c r="G577" s="42">
        <v>9</v>
      </c>
      <c r="H577" s="42">
        <v>6</v>
      </c>
      <c r="I577" s="42">
        <v>180</v>
      </c>
      <c r="J577" s="43">
        <v>0.06</v>
      </c>
    </row>
    <row r="578" spans="1:10" x14ac:dyDescent="0.3">
      <c r="A578" s="41" t="s">
        <v>805</v>
      </c>
      <c r="B578" s="41" t="s">
        <v>79</v>
      </c>
      <c r="C578" s="42">
        <v>64</v>
      </c>
      <c r="D578" s="42">
        <v>8</v>
      </c>
      <c r="E578" s="42">
        <v>7</v>
      </c>
      <c r="F578" s="42">
        <v>13</v>
      </c>
      <c r="G578" s="42">
        <v>7</v>
      </c>
      <c r="H578" s="42">
        <v>9</v>
      </c>
      <c r="I578" s="42">
        <v>241</v>
      </c>
      <c r="J578" s="43">
        <v>0.04</v>
      </c>
    </row>
    <row r="579" spans="1:10" x14ac:dyDescent="0.3">
      <c r="A579" s="41" t="s">
        <v>806</v>
      </c>
      <c r="B579" s="41" t="s">
        <v>807</v>
      </c>
      <c r="C579" s="42">
        <v>60</v>
      </c>
      <c r="D579" s="42">
        <v>7</v>
      </c>
      <c r="E579" s="42">
        <v>7</v>
      </c>
      <c r="F579" s="42">
        <v>13</v>
      </c>
      <c r="G579" s="42">
        <v>12</v>
      </c>
      <c r="H579" s="42">
        <v>6</v>
      </c>
      <c r="I579" s="42">
        <v>239</v>
      </c>
      <c r="J579" s="43">
        <v>0.06</v>
      </c>
    </row>
    <row r="580" spans="1:10" x14ac:dyDescent="0.3">
      <c r="A580" s="41" t="s">
        <v>808</v>
      </c>
      <c r="B580" s="41" t="s">
        <v>251</v>
      </c>
      <c r="C580" s="42">
        <v>49</v>
      </c>
      <c r="D580" s="42">
        <v>10</v>
      </c>
      <c r="E580" s="42">
        <v>6</v>
      </c>
      <c r="F580" s="42">
        <v>6</v>
      </c>
      <c r="G580" s="42">
        <v>7</v>
      </c>
      <c r="H580" s="42">
        <v>9</v>
      </c>
      <c r="I580" s="42">
        <v>159</v>
      </c>
      <c r="J580" s="43">
        <v>0.1</v>
      </c>
    </row>
    <row r="581" spans="1:10" x14ac:dyDescent="0.3">
      <c r="A581" s="41" t="s">
        <v>809</v>
      </c>
      <c r="B581" s="41" t="s">
        <v>82</v>
      </c>
      <c r="C581" s="42">
        <v>48</v>
      </c>
      <c r="D581" s="42">
        <v>7</v>
      </c>
      <c r="E581" s="42">
        <v>7</v>
      </c>
      <c r="F581" s="42">
        <v>8</v>
      </c>
      <c r="G581" s="42">
        <v>8</v>
      </c>
      <c r="H581" s="42">
        <v>5</v>
      </c>
      <c r="I581" s="42">
        <v>142</v>
      </c>
      <c r="J581" s="43">
        <v>0.06</v>
      </c>
    </row>
    <row r="582" spans="1:10" x14ac:dyDescent="0.3">
      <c r="A582" s="41" t="s">
        <v>810</v>
      </c>
      <c r="B582" s="41" t="s">
        <v>134</v>
      </c>
      <c r="C582" s="42">
        <v>45</v>
      </c>
      <c r="D582" s="42">
        <v>5</v>
      </c>
      <c r="E582" s="42">
        <v>14</v>
      </c>
      <c r="F582" s="42">
        <v>7</v>
      </c>
      <c r="G582" s="42">
        <v>15</v>
      </c>
      <c r="H582" s="42">
        <v>4</v>
      </c>
      <c r="I582" s="42">
        <v>184</v>
      </c>
      <c r="J582" s="43">
        <v>0.08</v>
      </c>
    </row>
    <row r="583" spans="1:10" x14ac:dyDescent="0.3">
      <c r="A583" s="41" t="s">
        <v>811</v>
      </c>
      <c r="B583" s="41" t="s">
        <v>82</v>
      </c>
      <c r="C583" s="42">
        <v>38</v>
      </c>
      <c r="D583" s="42">
        <v>5</v>
      </c>
      <c r="E583" s="42">
        <v>5</v>
      </c>
      <c r="F583" s="42">
        <v>6</v>
      </c>
      <c r="G583" s="42">
        <v>5</v>
      </c>
      <c r="H583" s="42">
        <v>5</v>
      </c>
      <c r="I583" s="42">
        <v>64</v>
      </c>
      <c r="J583" s="43">
        <v>0.25</v>
      </c>
    </row>
    <row r="584" spans="1:10" ht="27.6" x14ac:dyDescent="0.3">
      <c r="A584" s="41" t="s">
        <v>812</v>
      </c>
      <c r="B584" s="41" t="s">
        <v>308</v>
      </c>
      <c r="C584" s="42">
        <v>45</v>
      </c>
      <c r="D584" s="42">
        <v>7</v>
      </c>
      <c r="E584" s="42">
        <v>7</v>
      </c>
      <c r="F584" s="42">
        <v>4</v>
      </c>
      <c r="G584" s="42">
        <v>5</v>
      </c>
      <c r="H584" s="42">
        <v>4</v>
      </c>
      <c r="I584" s="42">
        <v>67</v>
      </c>
      <c r="J584" s="43">
        <v>0.16</v>
      </c>
    </row>
    <row r="585" spans="1:10" ht="27.6" x14ac:dyDescent="0.3">
      <c r="A585" s="41" t="s">
        <v>813</v>
      </c>
      <c r="B585" s="41" t="s">
        <v>308</v>
      </c>
      <c r="C585" s="42">
        <v>41</v>
      </c>
      <c r="D585" s="42">
        <v>7</v>
      </c>
      <c r="E585" s="42">
        <v>7</v>
      </c>
      <c r="F585" s="42">
        <v>4</v>
      </c>
      <c r="G585" s="42">
        <v>5</v>
      </c>
      <c r="H585" s="42">
        <v>5</v>
      </c>
      <c r="I585" s="42">
        <v>67</v>
      </c>
      <c r="J585" s="43">
        <v>0.16</v>
      </c>
    </row>
    <row r="586" spans="1:10" ht="27.6" x14ac:dyDescent="0.3">
      <c r="A586" s="41" t="s">
        <v>814</v>
      </c>
      <c r="B586" s="41" t="s">
        <v>308</v>
      </c>
      <c r="C586" s="42">
        <v>37</v>
      </c>
      <c r="D586" s="42">
        <v>7</v>
      </c>
      <c r="E586" s="42">
        <v>7</v>
      </c>
      <c r="F586" s="42">
        <v>4</v>
      </c>
      <c r="G586" s="42">
        <v>5</v>
      </c>
      <c r="H586" s="42">
        <v>5</v>
      </c>
      <c r="I586" s="42">
        <v>67</v>
      </c>
      <c r="J586" s="43">
        <v>0.16</v>
      </c>
    </row>
    <row r="587" spans="1:10" ht="27.6" x14ac:dyDescent="0.3">
      <c r="A587" s="41" t="s">
        <v>815</v>
      </c>
      <c r="B587" s="41" t="s">
        <v>308</v>
      </c>
      <c r="C587" s="42">
        <v>33</v>
      </c>
      <c r="D587" s="42">
        <v>7</v>
      </c>
      <c r="E587" s="42">
        <v>7</v>
      </c>
      <c r="F587" s="42">
        <v>4</v>
      </c>
      <c r="G587" s="42">
        <v>5</v>
      </c>
      <c r="H587" s="42">
        <v>6</v>
      </c>
      <c r="I587" s="42">
        <v>67</v>
      </c>
      <c r="J587" s="43">
        <v>0.16</v>
      </c>
    </row>
    <row r="588" spans="1:10" x14ac:dyDescent="0.3">
      <c r="A588" s="41" t="s">
        <v>816</v>
      </c>
      <c r="B588" s="41" t="s">
        <v>426</v>
      </c>
      <c r="C588" s="42">
        <v>53</v>
      </c>
      <c r="D588" s="42">
        <v>8</v>
      </c>
      <c r="E588" s="42">
        <v>7</v>
      </c>
      <c r="F588" s="42">
        <v>6</v>
      </c>
      <c r="G588" s="42">
        <v>7</v>
      </c>
      <c r="H588" s="42">
        <v>5</v>
      </c>
      <c r="I588" s="42">
        <v>144</v>
      </c>
      <c r="J588" s="43">
        <v>0.06</v>
      </c>
    </row>
    <row r="589" spans="1:10" x14ac:dyDescent="0.3">
      <c r="A589" s="41" t="s">
        <v>817</v>
      </c>
      <c r="B589" s="41" t="s">
        <v>68</v>
      </c>
      <c r="C589" s="42">
        <v>31</v>
      </c>
      <c r="D589" s="42">
        <v>5</v>
      </c>
      <c r="E589" s="42">
        <v>4</v>
      </c>
      <c r="F589" s="42">
        <v>5</v>
      </c>
      <c r="G589" s="42">
        <v>4</v>
      </c>
      <c r="H589" s="42">
        <v>7</v>
      </c>
      <c r="I589" s="42">
        <v>56</v>
      </c>
      <c r="J589" s="43">
        <v>0.34</v>
      </c>
    </row>
    <row r="590" spans="1:10" x14ac:dyDescent="0.3">
      <c r="A590" s="41" t="s">
        <v>818</v>
      </c>
      <c r="B590" s="41" t="s">
        <v>79</v>
      </c>
      <c r="C590" s="42">
        <v>54</v>
      </c>
      <c r="D590" s="42">
        <v>8</v>
      </c>
      <c r="E590" s="42">
        <v>6</v>
      </c>
      <c r="F590" s="42">
        <v>6</v>
      </c>
      <c r="G590" s="42">
        <v>6</v>
      </c>
      <c r="H590" s="42">
        <v>11</v>
      </c>
      <c r="I590" s="42">
        <v>158</v>
      </c>
      <c r="J590" s="43">
        <v>0.1</v>
      </c>
    </row>
    <row r="591" spans="1:10" x14ac:dyDescent="0.3">
      <c r="A591" s="41" t="s">
        <v>819</v>
      </c>
      <c r="B591" s="41" t="s">
        <v>604</v>
      </c>
      <c r="C591" s="42">
        <v>65</v>
      </c>
      <c r="D591" s="42">
        <v>7</v>
      </c>
      <c r="E591" s="42">
        <v>7</v>
      </c>
      <c r="F591" s="42">
        <v>11</v>
      </c>
      <c r="G591" s="42">
        <v>7</v>
      </c>
      <c r="H591" s="42">
        <v>11</v>
      </c>
      <c r="I591" s="42">
        <v>177</v>
      </c>
      <c r="J591" s="43">
        <v>0.09</v>
      </c>
    </row>
    <row r="592" spans="1:10" x14ac:dyDescent="0.3">
      <c r="A592" s="41" t="s">
        <v>820</v>
      </c>
      <c r="B592" s="41" t="s">
        <v>82</v>
      </c>
      <c r="C592" s="42">
        <v>42</v>
      </c>
      <c r="D592" s="42">
        <v>6</v>
      </c>
      <c r="E592" s="42">
        <v>13</v>
      </c>
      <c r="F592" s="42">
        <v>3</v>
      </c>
      <c r="G592" s="42">
        <v>13</v>
      </c>
      <c r="H592" s="42">
        <v>0</v>
      </c>
      <c r="I592" s="42">
        <v>144</v>
      </c>
      <c r="J592" s="43">
        <v>0.08</v>
      </c>
    </row>
    <row r="593" spans="1:10" x14ac:dyDescent="0.3">
      <c r="A593" s="41" t="s">
        <v>821</v>
      </c>
      <c r="B593" s="41" t="s">
        <v>131</v>
      </c>
      <c r="C593" s="42">
        <v>72</v>
      </c>
      <c r="D593" s="42">
        <v>8</v>
      </c>
      <c r="E593" s="42">
        <v>8</v>
      </c>
      <c r="F593" s="42">
        <v>6</v>
      </c>
      <c r="G593" s="42">
        <v>6</v>
      </c>
      <c r="H593" s="42">
        <v>3</v>
      </c>
      <c r="I593" s="42">
        <v>151</v>
      </c>
      <c r="J593" s="43">
        <v>0.12</v>
      </c>
    </row>
    <row r="594" spans="1:10" x14ac:dyDescent="0.3">
      <c r="A594" s="41" t="s">
        <v>822</v>
      </c>
      <c r="B594" s="41" t="s">
        <v>99</v>
      </c>
      <c r="C594" s="42">
        <v>44</v>
      </c>
      <c r="D594" s="42">
        <v>6</v>
      </c>
      <c r="E594" s="42">
        <v>6</v>
      </c>
      <c r="F594" s="42">
        <v>8</v>
      </c>
      <c r="G594" s="42">
        <v>6</v>
      </c>
      <c r="H594" s="42">
        <v>8</v>
      </c>
      <c r="I594" s="42">
        <v>142</v>
      </c>
      <c r="J594" s="43">
        <v>0.06</v>
      </c>
    </row>
    <row r="595" spans="1:10" x14ac:dyDescent="0.3">
      <c r="A595" s="41" t="s">
        <v>823</v>
      </c>
      <c r="B595" s="41" t="s">
        <v>136</v>
      </c>
      <c r="C595" s="42">
        <v>46</v>
      </c>
      <c r="D595" s="42">
        <v>8</v>
      </c>
      <c r="E595" s="42">
        <v>9</v>
      </c>
      <c r="F595" s="42">
        <v>6</v>
      </c>
      <c r="G595" s="42">
        <v>6</v>
      </c>
      <c r="H595" s="42">
        <v>6</v>
      </c>
      <c r="I595" s="42">
        <v>142</v>
      </c>
      <c r="J595" s="43">
        <v>0.06</v>
      </c>
    </row>
    <row r="596" spans="1:10" x14ac:dyDescent="0.3">
      <c r="A596" s="41" t="s">
        <v>824</v>
      </c>
      <c r="B596" s="41" t="s">
        <v>825</v>
      </c>
      <c r="C596" s="42">
        <v>49</v>
      </c>
      <c r="D596" s="42">
        <v>9</v>
      </c>
      <c r="E596" s="42">
        <v>7</v>
      </c>
      <c r="F596" s="42">
        <v>5</v>
      </c>
      <c r="G596" s="42">
        <v>5</v>
      </c>
      <c r="H596" s="42">
        <v>8</v>
      </c>
      <c r="I596" s="42">
        <v>88</v>
      </c>
      <c r="J596" s="43">
        <v>0.06</v>
      </c>
    </row>
    <row r="597" spans="1:10" x14ac:dyDescent="0.3">
      <c r="A597" s="41" t="s">
        <v>826</v>
      </c>
      <c r="B597" s="41" t="s">
        <v>91</v>
      </c>
      <c r="C597" s="42">
        <v>45</v>
      </c>
      <c r="D597" s="42">
        <v>9</v>
      </c>
      <c r="E597" s="42">
        <v>5</v>
      </c>
      <c r="F597" s="42">
        <v>9</v>
      </c>
      <c r="G597" s="42">
        <v>8</v>
      </c>
      <c r="H597" s="42">
        <v>11</v>
      </c>
      <c r="I597" s="42">
        <v>218</v>
      </c>
      <c r="J597" s="43">
        <v>0.1</v>
      </c>
    </row>
    <row r="598" spans="1:10" ht="27.6" x14ac:dyDescent="0.3">
      <c r="A598" s="41" t="s">
        <v>827</v>
      </c>
      <c r="B598" s="41" t="s">
        <v>828</v>
      </c>
      <c r="C598" s="42">
        <v>45</v>
      </c>
      <c r="D598" s="42">
        <v>8</v>
      </c>
      <c r="E598" s="42">
        <v>5</v>
      </c>
      <c r="F598" s="42">
        <v>9</v>
      </c>
      <c r="G598" s="42">
        <v>8</v>
      </c>
      <c r="H598" s="42">
        <v>11</v>
      </c>
      <c r="I598" s="42">
        <v>218</v>
      </c>
      <c r="J598" s="43">
        <v>0.1</v>
      </c>
    </row>
    <row r="599" spans="1:10" x14ac:dyDescent="0.3">
      <c r="A599" s="41" t="s">
        <v>829</v>
      </c>
      <c r="B599" s="41" t="s">
        <v>91</v>
      </c>
      <c r="C599" s="42">
        <v>68</v>
      </c>
      <c r="D599" s="42">
        <v>8</v>
      </c>
      <c r="E599" s="42">
        <v>7</v>
      </c>
      <c r="F599" s="42">
        <v>11</v>
      </c>
      <c r="G599" s="42">
        <v>10</v>
      </c>
      <c r="H599" s="42">
        <v>11</v>
      </c>
      <c r="I599" s="42">
        <v>261</v>
      </c>
      <c r="J599" s="43">
        <v>0.01</v>
      </c>
    </row>
    <row r="600" spans="1:10" x14ac:dyDescent="0.3">
      <c r="A600" s="41" t="s">
        <v>830</v>
      </c>
      <c r="B600" s="41" t="s">
        <v>419</v>
      </c>
      <c r="C600" s="42">
        <v>21</v>
      </c>
      <c r="D600" s="42">
        <v>2</v>
      </c>
      <c r="E600" s="42">
        <v>2</v>
      </c>
      <c r="F600" s="42">
        <v>4</v>
      </c>
      <c r="G600" s="42">
        <v>3</v>
      </c>
      <c r="H600" s="42">
        <v>4</v>
      </c>
      <c r="I600" s="42">
        <v>40</v>
      </c>
      <c r="J600" s="43">
        <v>0.31</v>
      </c>
    </row>
    <row r="601" spans="1:10" x14ac:dyDescent="0.3">
      <c r="A601" s="41" t="s">
        <v>831</v>
      </c>
      <c r="B601" s="41" t="s">
        <v>164</v>
      </c>
      <c r="C601" s="42">
        <v>73</v>
      </c>
      <c r="D601" s="42">
        <v>16</v>
      </c>
      <c r="E601" s="42">
        <v>6</v>
      </c>
      <c r="F601" s="42">
        <v>6</v>
      </c>
      <c r="G601" s="42">
        <v>5</v>
      </c>
      <c r="H601" s="42">
        <v>6</v>
      </c>
      <c r="I601" s="42">
        <v>173</v>
      </c>
      <c r="J601" s="43">
        <v>0.06</v>
      </c>
    </row>
    <row r="602" spans="1:10" x14ac:dyDescent="0.3">
      <c r="A602" s="41" t="s">
        <v>832</v>
      </c>
      <c r="B602" s="41" t="s">
        <v>99</v>
      </c>
      <c r="C602" s="42">
        <v>49</v>
      </c>
      <c r="D602" s="42">
        <v>10</v>
      </c>
      <c r="E602" s="42">
        <v>7</v>
      </c>
      <c r="F602" s="42">
        <v>8</v>
      </c>
      <c r="G602" s="42">
        <v>8</v>
      </c>
      <c r="H602" s="42">
        <v>10</v>
      </c>
      <c r="I602" s="42">
        <v>175</v>
      </c>
      <c r="J602" s="43">
        <v>0.08</v>
      </c>
    </row>
    <row r="603" spans="1:10" x14ac:dyDescent="0.3">
      <c r="A603" s="41" t="s">
        <v>833</v>
      </c>
      <c r="B603" s="41" t="s">
        <v>79</v>
      </c>
      <c r="C603" s="42">
        <v>42</v>
      </c>
      <c r="D603" s="42">
        <v>8</v>
      </c>
      <c r="E603" s="42">
        <v>6</v>
      </c>
      <c r="F603" s="42">
        <v>5</v>
      </c>
      <c r="G603" s="42">
        <v>7</v>
      </c>
      <c r="H603" s="42">
        <v>10</v>
      </c>
      <c r="I603" s="42">
        <v>145</v>
      </c>
      <c r="J603" s="43">
        <v>0.17</v>
      </c>
    </row>
    <row r="604" spans="1:10" ht="27.6" x14ac:dyDescent="0.3">
      <c r="A604" s="41" t="s">
        <v>834</v>
      </c>
      <c r="B604" s="41" t="s">
        <v>835</v>
      </c>
      <c r="C604" s="42">
        <v>57</v>
      </c>
      <c r="D604" s="42">
        <v>7</v>
      </c>
      <c r="E604" s="42">
        <v>7</v>
      </c>
      <c r="F604" s="42">
        <v>4</v>
      </c>
      <c r="G604" s="42">
        <v>8</v>
      </c>
      <c r="H604" s="42">
        <v>8</v>
      </c>
      <c r="I604" s="42">
        <v>145</v>
      </c>
      <c r="J604" s="43">
        <v>0.17</v>
      </c>
    </row>
    <row r="605" spans="1:10" x14ac:dyDescent="0.3">
      <c r="A605" s="41" t="s">
        <v>836</v>
      </c>
      <c r="B605" s="41" t="s">
        <v>79</v>
      </c>
      <c r="C605" s="42">
        <v>23</v>
      </c>
      <c r="D605" s="42">
        <v>6</v>
      </c>
      <c r="E605" s="42">
        <v>3</v>
      </c>
      <c r="F605" s="42">
        <v>2</v>
      </c>
      <c r="G605" s="42">
        <v>3</v>
      </c>
      <c r="H605" s="42">
        <v>7</v>
      </c>
      <c r="I605" s="42">
        <v>51</v>
      </c>
      <c r="J605" s="43">
        <v>0.34</v>
      </c>
    </row>
    <row r="606" spans="1:10" ht="27.6" x14ac:dyDescent="0.3">
      <c r="A606" s="41" t="s">
        <v>837</v>
      </c>
      <c r="B606" s="41" t="s">
        <v>835</v>
      </c>
      <c r="C606" s="42">
        <v>23</v>
      </c>
      <c r="D606" s="42">
        <v>6</v>
      </c>
      <c r="E606" s="42">
        <v>3</v>
      </c>
      <c r="F606" s="42">
        <v>2</v>
      </c>
      <c r="G606" s="42">
        <v>3</v>
      </c>
      <c r="H606" s="42">
        <v>7</v>
      </c>
      <c r="I606" s="42">
        <v>51</v>
      </c>
      <c r="J606" s="43">
        <v>0.34</v>
      </c>
    </row>
    <row r="607" spans="1:10" x14ac:dyDescent="0.3">
      <c r="A607" s="41" t="s">
        <v>838</v>
      </c>
      <c r="B607" s="41" t="s">
        <v>84</v>
      </c>
      <c r="C607" s="42">
        <v>79</v>
      </c>
      <c r="D607" s="42">
        <v>15</v>
      </c>
      <c r="E607" s="42">
        <v>9</v>
      </c>
      <c r="F607" s="42">
        <v>15</v>
      </c>
      <c r="G607" s="42">
        <v>9</v>
      </c>
      <c r="H607" s="42">
        <v>9</v>
      </c>
      <c r="I607" s="42">
        <v>306</v>
      </c>
      <c r="J607" s="43">
        <v>0.06</v>
      </c>
    </row>
    <row r="608" spans="1:10" x14ac:dyDescent="0.3">
      <c r="A608" s="41" t="s">
        <v>839</v>
      </c>
      <c r="B608" s="41" t="s">
        <v>115</v>
      </c>
      <c r="C608" s="42">
        <v>60</v>
      </c>
      <c r="D608" s="42">
        <v>5</v>
      </c>
      <c r="E608" s="42">
        <v>10</v>
      </c>
      <c r="F608" s="42">
        <v>10</v>
      </c>
      <c r="G608" s="42">
        <v>20</v>
      </c>
      <c r="H608" s="42">
        <v>5</v>
      </c>
      <c r="I608" s="42">
        <v>261</v>
      </c>
      <c r="J608" s="43">
        <v>0.01</v>
      </c>
    </row>
    <row r="609" spans="1:10" x14ac:dyDescent="0.3">
      <c r="A609" s="41" t="s">
        <v>840</v>
      </c>
      <c r="B609" s="41" t="s">
        <v>79</v>
      </c>
      <c r="C609" s="42">
        <v>83</v>
      </c>
      <c r="D609" s="42">
        <v>16</v>
      </c>
      <c r="E609" s="42">
        <v>11</v>
      </c>
      <c r="F609" s="42">
        <v>8</v>
      </c>
      <c r="G609" s="42">
        <v>11</v>
      </c>
      <c r="H609" s="42">
        <v>10</v>
      </c>
      <c r="I609" s="42">
        <v>302</v>
      </c>
      <c r="J609" s="43">
        <v>0.01</v>
      </c>
    </row>
    <row r="610" spans="1:10" x14ac:dyDescent="0.3">
      <c r="A610" s="41" t="s">
        <v>841</v>
      </c>
      <c r="B610" s="41" t="s">
        <v>164</v>
      </c>
      <c r="C610" s="42">
        <v>60</v>
      </c>
      <c r="D610" s="42">
        <v>10</v>
      </c>
      <c r="E610" s="42">
        <v>20</v>
      </c>
      <c r="F610" s="42">
        <v>5</v>
      </c>
      <c r="G610" s="42">
        <v>10</v>
      </c>
      <c r="H610" s="42">
        <v>5</v>
      </c>
      <c r="I610" s="42">
        <v>261</v>
      </c>
      <c r="J610" s="43">
        <v>0.01</v>
      </c>
    </row>
    <row r="611" spans="1:10" x14ac:dyDescent="0.3">
      <c r="A611" s="41" t="s">
        <v>842</v>
      </c>
      <c r="B611" s="41" t="s">
        <v>558</v>
      </c>
      <c r="C611" s="42">
        <v>60</v>
      </c>
      <c r="D611" s="42">
        <v>7</v>
      </c>
      <c r="E611" s="42">
        <v>15</v>
      </c>
      <c r="F611" s="42">
        <v>7</v>
      </c>
      <c r="G611" s="42">
        <v>15</v>
      </c>
      <c r="H611" s="42">
        <v>5</v>
      </c>
      <c r="I611" s="42">
        <v>261</v>
      </c>
      <c r="J611" s="43">
        <v>0.01</v>
      </c>
    </row>
    <row r="612" spans="1:10" x14ac:dyDescent="0.3">
      <c r="A612" s="41" t="s">
        <v>843</v>
      </c>
      <c r="B612" s="41" t="s">
        <v>254</v>
      </c>
      <c r="C612" s="42">
        <v>75</v>
      </c>
      <c r="D612" s="42">
        <v>9</v>
      </c>
      <c r="E612" s="42">
        <v>13</v>
      </c>
      <c r="F612" s="42">
        <v>4</v>
      </c>
      <c r="G612" s="42">
        <v>6</v>
      </c>
      <c r="H612" s="42">
        <v>5</v>
      </c>
      <c r="I612" s="42">
        <v>170</v>
      </c>
      <c r="J612" s="43">
        <v>0.04</v>
      </c>
    </row>
    <row r="613" spans="1:10" x14ac:dyDescent="0.3">
      <c r="A613" s="41" t="s">
        <v>844</v>
      </c>
      <c r="B613" s="41" t="s">
        <v>82</v>
      </c>
      <c r="C613" s="42">
        <v>27</v>
      </c>
      <c r="D613" s="42">
        <v>6</v>
      </c>
      <c r="E613" s="42">
        <v>3</v>
      </c>
      <c r="F613" s="42">
        <v>6</v>
      </c>
      <c r="G613" s="42">
        <v>3</v>
      </c>
      <c r="H613" s="42">
        <v>6</v>
      </c>
      <c r="I613" s="42">
        <v>60</v>
      </c>
      <c r="J613" s="43">
        <v>0.25</v>
      </c>
    </row>
    <row r="614" spans="1:10" x14ac:dyDescent="0.3">
      <c r="A614" s="41" t="s">
        <v>845</v>
      </c>
      <c r="B614" s="41" t="s">
        <v>846</v>
      </c>
      <c r="C614" s="42">
        <v>75</v>
      </c>
      <c r="D614" s="42">
        <v>12</v>
      </c>
      <c r="E614" s="42">
        <v>10</v>
      </c>
      <c r="F614" s="42">
        <v>15</v>
      </c>
      <c r="G614" s="42">
        <v>12</v>
      </c>
      <c r="H614" s="42">
        <v>9</v>
      </c>
      <c r="I614" s="42">
        <v>306</v>
      </c>
      <c r="J614" s="43">
        <v>0.01</v>
      </c>
    </row>
    <row r="615" spans="1:10" x14ac:dyDescent="0.3">
      <c r="A615" s="41" t="s">
        <v>847</v>
      </c>
      <c r="B615" s="41" t="s">
        <v>66</v>
      </c>
      <c r="C615" s="42">
        <v>83</v>
      </c>
      <c r="D615" s="42">
        <v>6</v>
      </c>
      <c r="E615" s="42">
        <v>7</v>
      </c>
      <c r="F615" s="42">
        <v>12</v>
      </c>
      <c r="G615" s="42">
        <v>8</v>
      </c>
      <c r="H615" s="42">
        <v>3</v>
      </c>
      <c r="I615" s="42">
        <v>221</v>
      </c>
      <c r="J615" s="43">
        <v>7.0000000000000007E-2</v>
      </c>
    </row>
    <row r="616" spans="1:10" x14ac:dyDescent="0.3">
      <c r="A616" s="41" t="s">
        <v>848</v>
      </c>
      <c r="B616" s="41" t="s">
        <v>849</v>
      </c>
      <c r="C616" s="42">
        <v>79</v>
      </c>
      <c r="D616" s="42">
        <v>13</v>
      </c>
      <c r="E616" s="42">
        <v>12</v>
      </c>
      <c r="F616" s="42">
        <v>4</v>
      </c>
      <c r="G616" s="42">
        <v>4</v>
      </c>
      <c r="H616" s="42">
        <v>4</v>
      </c>
      <c r="I616" s="42">
        <v>170</v>
      </c>
      <c r="J616" s="43">
        <v>0.08</v>
      </c>
    </row>
    <row r="617" spans="1:10" x14ac:dyDescent="0.3">
      <c r="A617" s="41" t="s">
        <v>850</v>
      </c>
      <c r="B617" s="41" t="s">
        <v>849</v>
      </c>
      <c r="C617" s="42">
        <v>60</v>
      </c>
      <c r="D617" s="42">
        <v>8</v>
      </c>
      <c r="E617" s="42">
        <v>9</v>
      </c>
      <c r="F617" s="42">
        <v>3</v>
      </c>
      <c r="G617" s="42">
        <v>3</v>
      </c>
      <c r="H617" s="42">
        <v>2</v>
      </c>
      <c r="I617" s="42">
        <v>69</v>
      </c>
      <c r="J617" s="43">
        <v>0.16</v>
      </c>
    </row>
    <row r="618" spans="1:10" x14ac:dyDescent="0.3">
      <c r="A618" s="41" t="s">
        <v>851</v>
      </c>
      <c r="B618" s="41" t="s">
        <v>849</v>
      </c>
      <c r="C618" s="42">
        <v>87</v>
      </c>
      <c r="D618" s="42">
        <v>14</v>
      </c>
      <c r="E618" s="42">
        <v>13</v>
      </c>
      <c r="F618" s="42">
        <v>5</v>
      </c>
      <c r="G618" s="42">
        <v>5</v>
      </c>
      <c r="H618" s="42">
        <v>4</v>
      </c>
      <c r="I618" s="42">
        <v>241</v>
      </c>
      <c r="J618" s="43">
        <v>0.04</v>
      </c>
    </row>
    <row r="619" spans="1:10" x14ac:dyDescent="0.3">
      <c r="A619" s="41" t="s">
        <v>852</v>
      </c>
      <c r="B619" s="41" t="s">
        <v>279</v>
      </c>
      <c r="C619" s="42">
        <v>45</v>
      </c>
      <c r="D619" s="42">
        <v>5</v>
      </c>
      <c r="E619" s="42">
        <v>6</v>
      </c>
      <c r="F619" s="42">
        <v>9</v>
      </c>
      <c r="G619" s="42">
        <v>7</v>
      </c>
      <c r="H619" s="42">
        <v>12</v>
      </c>
      <c r="I619" s="42">
        <v>162</v>
      </c>
      <c r="J619" s="43">
        <v>0.1</v>
      </c>
    </row>
    <row r="620" spans="1:10" x14ac:dyDescent="0.3">
      <c r="A620" s="41" t="s">
        <v>853</v>
      </c>
      <c r="B620" s="41" t="s">
        <v>251</v>
      </c>
      <c r="C620" s="42">
        <v>30</v>
      </c>
      <c r="D620" s="42">
        <v>7</v>
      </c>
      <c r="E620" s="42">
        <v>4</v>
      </c>
      <c r="F620" s="42">
        <v>3</v>
      </c>
      <c r="G620" s="42">
        <v>4</v>
      </c>
      <c r="H620" s="42">
        <v>6</v>
      </c>
      <c r="I620" s="42">
        <v>57</v>
      </c>
      <c r="J620" s="43">
        <v>0.1</v>
      </c>
    </row>
    <row r="621" spans="1:10" x14ac:dyDescent="0.3">
      <c r="A621" s="41" t="s">
        <v>854</v>
      </c>
      <c r="B621" s="41" t="s">
        <v>164</v>
      </c>
      <c r="C621" s="42">
        <v>34</v>
      </c>
      <c r="D621" s="42">
        <v>6</v>
      </c>
      <c r="E621" s="42">
        <v>4</v>
      </c>
      <c r="F621" s="42">
        <v>3</v>
      </c>
      <c r="G621" s="42">
        <v>4</v>
      </c>
      <c r="H621" s="42">
        <v>6</v>
      </c>
      <c r="I621" s="42">
        <v>56</v>
      </c>
      <c r="J621" s="43">
        <v>0.25</v>
      </c>
    </row>
    <row r="622" spans="1:10" x14ac:dyDescent="0.3">
      <c r="A622" s="41" t="s">
        <v>855</v>
      </c>
      <c r="B622" s="41" t="s">
        <v>164</v>
      </c>
      <c r="C622" s="42">
        <v>42</v>
      </c>
      <c r="D622" s="42">
        <v>7</v>
      </c>
      <c r="E622" s="42">
        <v>8</v>
      </c>
      <c r="F622" s="42">
        <v>2</v>
      </c>
      <c r="G622" s="42">
        <v>2</v>
      </c>
      <c r="H622" s="42">
        <v>1</v>
      </c>
      <c r="I622" s="42">
        <v>56</v>
      </c>
      <c r="J622" s="43">
        <v>0.34</v>
      </c>
    </row>
    <row r="623" spans="1:10" x14ac:dyDescent="0.3">
      <c r="A623" s="41" t="s">
        <v>856</v>
      </c>
      <c r="B623" s="41" t="s">
        <v>146</v>
      </c>
      <c r="C623" s="42">
        <v>38</v>
      </c>
      <c r="D623" s="42">
        <v>6</v>
      </c>
      <c r="E623" s="42">
        <v>4</v>
      </c>
      <c r="F623" s="42">
        <v>10</v>
      </c>
      <c r="G623" s="42">
        <v>8</v>
      </c>
      <c r="H623" s="42">
        <v>6</v>
      </c>
      <c r="I623" s="42">
        <v>140</v>
      </c>
      <c r="J623" s="43">
        <v>0.2</v>
      </c>
    </row>
    <row r="624" spans="1:10" x14ac:dyDescent="0.3">
      <c r="A624" s="41" t="s">
        <v>857</v>
      </c>
      <c r="B624" s="41" t="s">
        <v>146</v>
      </c>
      <c r="C624" s="42">
        <v>45</v>
      </c>
      <c r="D624" s="42">
        <v>7</v>
      </c>
      <c r="E624" s="42">
        <v>5</v>
      </c>
      <c r="F624" s="42">
        <v>12</v>
      </c>
      <c r="G624" s="42">
        <v>10</v>
      </c>
      <c r="H624" s="42">
        <v>9</v>
      </c>
      <c r="I624" s="42">
        <v>232</v>
      </c>
      <c r="J624" s="43">
        <v>0.1</v>
      </c>
    </row>
    <row r="625" spans="1:10" x14ac:dyDescent="0.3">
      <c r="A625" s="41" t="s">
        <v>858</v>
      </c>
      <c r="B625" s="41" t="s">
        <v>859</v>
      </c>
      <c r="C625" s="42">
        <v>38</v>
      </c>
      <c r="D625" s="42">
        <v>5</v>
      </c>
      <c r="E625" s="42">
        <v>8</v>
      </c>
      <c r="F625" s="42">
        <v>9</v>
      </c>
      <c r="G625" s="42">
        <v>8</v>
      </c>
      <c r="H625" s="42">
        <v>9</v>
      </c>
      <c r="I625" s="42">
        <v>154</v>
      </c>
      <c r="J625" s="43">
        <v>0.06</v>
      </c>
    </row>
    <row r="626" spans="1:10" ht="27.6" x14ac:dyDescent="0.3">
      <c r="A626" s="41" t="s">
        <v>860</v>
      </c>
      <c r="B626" s="41" t="s">
        <v>861</v>
      </c>
      <c r="C626" s="42">
        <v>38</v>
      </c>
      <c r="D626" s="42">
        <v>6</v>
      </c>
      <c r="E626" s="42">
        <v>11</v>
      </c>
      <c r="F626" s="42">
        <v>10</v>
      </c>
      <c r="G626" s="42">
        <v>11</v>
      </c>
      <c r="H626" s="42">
        <v>9</v>
      </c>
      <c r="I626" s="42">
        <v>154</v>
      </c>
      <c r="J626" s="43">
        <v>0.06</v>
      </c>
    </row>
    <row r="627" spans="1:10" ht="27.6" x14ac:dyDescent="0.3">
      <c r="A627" s="41" t="s">
        <v>862</v>
      </c>
      <c r="B627" s="41" t="s">
        <v>408</v>
      </c>
      <c r="C627" s="42">
        <v>38</v>
      </c>
      <c r="D627" s="42">
        <v>6</v>
      </c>
      <c r="E627" s="42">
        <v>11</v>
      </c>
      <c r="F627" s="42">
        <v>10</v>
      </c>
      <c r="G627" s="42">
        <v>11</v>
      </c>
      <c r="H627" s="42">
        <v>9</v>
      </c>
      <c r="I627" s="42">
        <v>154</v>
      </c>
      <c r="J627" s="43">
        <v>0.06</v>
      </c>
    </row>
    <row r="628" spans="1:10" ht="41.4" x14ac:dyDescent="0.3">
      <c r="A628" s="41" t="s">
        <v>863</v>
      </c>
      <c r="B628" s="41" t="s">
        <v>864</v>
      </c>
      <c r="C628" s="42">
        <v>38</v>
      </c>
      <c r="D628" s="42">
        <v>6</v>
      </c>
      <c r="E628" s="42">
        <v>11</v>
      </c>
      <c r="F628" s="42">
        <v>10</v>
      </c>
      <c r="G628" s="42">
        <v>11</v>
      </c>
      <c r="H628" s="42">
        <v>9</v>
      </c>
      <c r="I628" s="42">
        <v>154</v>
      </c>
      <c r="J628" s="43">
        <v>0.06</v>
      </c>
    </row>
    <row r="629" spans="1:10" ht="41.4" x14ac:dyDescent="0.3">
      <c r="A629" s="41" t="s">
        <v>865</v>
      </c>
      <c r="B629" s="41" t="s">
        <v>660</v>
      </c>
      <c r="C629" s="42">
        <v>38</v>
      </c>
      <c r="D629" s="42">
        <v>6</v>
      </c>
      <c r="E629" s="42">
        <v>11</v>
      </c>
      <c r="F629" s="42">
        <v>10</v>
      </c>
      <c r="G629" s="42">
        <v>11</v>
      </c>
      <c r="H629" s="42">
        <v>9</v>
      </c>
      <c r="I629" s="42">
        <v>154</v>
      </c>
      <c r="J629" s="43">
        <v>0.06</v>
      </c>
    </row>
    <row r="630" spans="1:10" ht="27.6" x14ac:dyDescent="0.3">
      <c r="A630" s="41" t="s">
        <v>866</v>
      </c>
      <c r="B630" s="41" t="s">
        <v>867</v>
      </c>
      <c r="C630" s="42">
        <v>38</v>
      </c>
      <c r="D630" s="42">
        <v>6</v>
      </c>
      <c r="E630" s="42">
        <v>11</v>
      </c>
      <c r="F630" s="42">
        <v>10</v>
      </c>
      <c r="G630" s="42">
        <v>11</v>
      </c>
      <c r="H630" s="42">
        <v>9</v>
      </c>
      <c r="I630" s="42">
        <v>154</v>
      </c>
      <c r="J630" s="43">
        <v>0.06</v>
      </c>
    </row>
    <row r="631" spans="1:10" x14ac:dyDescent="0.3">
      <c r="A631" s="41" t="s">
        <v>868</v>
      </c>
      <c r="B631" s="41" t="s">
        <v>286</v>
      </c>
      <c r="C631" s="42">
        <v>51</v>
      </c>
      <c r="D631" s="42">
        <v>5</v>
      </c>
      <c r="E631" s="42">
        <v>5</v>
      </c>
      <c r="F631" s="42">
        <v>5</v>
      </c>
      <c r="G631" s="42">
        <v>5</v>
      </c>
      <c r="H631" s="42">
        <v>4</v>
      </c>
      <c r="I631" s="42">
        <v>64</v>
      </c>
      <c r="J631" s="43">
        <v>0.06</v>
      </c>
    </row>
    <row r="632" spans="1:10" x14ac:dyDescent="0.3">
      <c r="A632" s="41" t="s">
        <v>869</v>
      </c>
      <c r="B632" s="41" t="s">
        <v>170</v>
      </c>
      <c r="C632" s="42">
        <v>53</v>
      </c>
      <c r="D632" s="42">
        <v>8</v>
      </c>
      <c r="E632" s="42">
        <v>5</v>
      </c>
      <c r="F632" s="42">
        <v>4</v>
      </c>
      <c r="G632" s="42">
        <v>5</v>
      </c>
      <c r="H632" s="42">
        <v>6</v>
      </c>
      <c r="I632" s="42">
        <v>70</v>
      </c>
      <c r="J632" s="43">
        <v>0.25</v>
      </c>
    </row>
    <row r="633" spans="1:10" x14ac:dyDescent="0.3">
      <c r="A633" s="41" t="s">
        <v>870</v>
      </c>
      <c r="B633" s="41" t="s">
        <v>871</v>
      </c>
      <c r="C633" s="42">
        <v>38</v>
      </c>
      <c r="D633" s="42">
        <v>7</v>
      </c>
      <c r="E633" s="42">
        <v>7</v>
      </c>
      <c r="F633" s="42">
        <v>6</v>
      </c>
      <c r="G633" s="42">
        <v>6</v>
      </c>
      <c r="H633" s="42">
        <v>5</v>
      </c>
      <c r="I633" s="42">
        <v>133</v>
      </c>
      <c r="J633" s="43">
        <v>0.06</v>
      </c>
    </row>
    <row r="634" spans="1:10" x14ac:dyDescent="0.3">
      <c r="A634" s="41" t="s">
        <v>872</v>
      </c>
      <c r="B634" s="41" t="s">
        <v>84</v>
      </c>
      <c r="C634" s="42">
        <v>72</v>
      </c>
      <c r="D634" s="42">
        <v>13</v>
      </c>
      <c r="E634" s="42">
        <v>8</v>
      </c>
      <c r="F634" s="42">
        <v>11</v>
      </c>
      <c r="G634" s="42">
        <v>8</v>
      </c>
      <c r="H634" s="42">
        <v>10</v>
      </c>
      <c r="I634" s="42">
        <v>270</v>
      </c>
      <c r="J634" s="43">
        <v>0.06</v>
      </c>
    </row>
    <row r="635" spans="1:10" x14ac:dyDescent="0.3">
      <c r="A635" s="41" t="s">
        <v>873</v>
      </c>
      <c r="B635" s="41" t="s">
        <v>874</v>
      </c>
      <c r="C635" s="42">
        <v>36</v>
      </c>
      <c r="D635" s="42">
        <v>4</v>
      </c>
      <c r="E635" s="42">
        <v>4</v>
      </c>
      <c r="F635" s="42">
        <v>7</v>
      </c>
      <c r="G635" s="42">
        <v>4</v>
      </c>
      <c r="H635" s="42">
        <v>8</v>
      </c>
      <c r="I635" s="42">
        <v>64</v>
      </c>
      <c r="J635" s="43">
        <v>0.16</v>
      </c>
    </row>
    <row r="636" spans="1:10" x14ac:dyDescent="0.3">
      <c r="A636" s="41" t="s">
        <v>875</v>
      </c>
      <c r="B636" s="41" t="s">
        <v>874</v>
      </c>
      <c r="C636" s="42">
        <v>51</v>
      </c>
      <c r="D636" s="42">
        <v>6</v>
      </c>
      <c r="E636" s="42">
        <v>6</v>
      </c>
      <c r="F636" s="42">
        <v>11</v>
      </c>
      <c r="G636" s="42">
        <v>6</v>
      </c>
      <c r="H636" s="42">
        <v>12</v>
      </c>
      <c r="I636" s="42">
        <v>168</v>
      </c>
      <c r="J636" s="43">
        <v>0.06</v>
      </c>
    </row>
    <row r="637" spans="1:10" x14ac:dyDescent="0.3">
      <c r="A637" s="41" t="s">
        <v>876</v>
      </c>
      <c r="B637" s="41" t="s">
        <v>82</v>
      </c>
      <c r="C637" s="42">
        <v>72</v>
      </c>
      <c r="D637" s="42">
        <v>10</v>
      </c>
      <c r="E637" s="42">
        <v>8</v>
      </c>
      <c r="F637" s="42">
        <v>11</v>
      </c>
      <c r="G637" s="42">
        <v>7</v>
      </c>
      <c r="H637" s="42">
        <v>7</v>
      </c>
      <c r="I637" s="42">
        <v>238</v>
      </c>
      <c r="J637" s="43">
        <v>0.06</v>
      </c>
    </row>
    <row r="638" spans="1:10" x14ac:dyDescent="0.3">
      <c r="A638" s="41" t="s">
        <v>877</v>
      </c>
      <c r="B638" s="41" t="s">
        <v>570</v>
      </c>
      <c r="C638" s="42">
        <v>38</v>
      </c>
      <c r="D638" s="42">
        <v>7</v>
      </c>
      <c r="E638" s="42">
        <v>3</v>
      </c>
      <c r="F638" s="42">
        <v>3</v>
      </c>
      <c r="G638" s="42">
        <v>3</v>
      </c>
      <c r="H638" s="42">
        <v>6</v>
      </c>
      <c r="I638" s="42">
        <v>58</v>
      </c>
      <c r="J638" s="43">
        <v>0.24</v>
      </c>
    </row>
    <row r="639" spans="1:10" x14ac:dyDescent="0.3">
      <c r="A639" s="41" t="s">
        <v>878</v>
      </c>
      <c r="B639" s="41" t="s">
        <v>277</v>
      </c>
      <c r="C639" s="42">
        <v>38</v>
      </c>
      <c r="D639" s="42">
        <v>7</v>
      </c>
      <c r="E639" s="42">
        <v>8</v>
      </c>
      <c r="F639" s="42">
        <v>2</v>
      </c>
      <c r="G639" s="42">
        <v>3</v>
      </c>
      <c r="H639" s="42">
        <v>4</v>
      </c>
      <c r="I639" s="42">
        <v>60</v>
      </c>
      <c r="J639" s="43">
        <v>0.34</v>
      </c>
    </row>
    <row r="640" spans="1:10" ht="27.6" x14ac:dyDescent="0.3">
      <c r="A640" s="41" t="s">
        <v>879</v>
      </c>
      <c r="B640" s="41" t="s">
        <v>880</v>
      </c>
      <c r="C640" s="42">
        <v>38</v>
      </c>
      <c r="D640" s="42">
        <v>7</v>
      </c>
      <c r="E640" s="42">
        <v>9</v>
      </c>
      <c r="F640" s="42">
        <v>1</v>
      </c>
      <c r="G640" s="42">
        <v>3</v>
      </c>
      <c r="H640" s="42">
        <v>4</v>
      </c>
      <c r="I640" s="42">
        <v>60</v>
      </c>
      <c r="J640" s="43">
        <v>0.34</v>
      </c>
    </row>
    <row r="641" spans="1:10" x14ac:dyDescent="0.3">
      <c r="A641" s="41" t="s">
        <v>881</v>
      </c>
      <c r="B641" s="41" t="s">
        <v>277</v>
      </c>
      <c r="C641" s="42">
        <v>57</v>
      </c>
      <c r="D641" s="42">
        <v>10</v>
      </c>
      <c r="E641" s="42">
        <v>11</v>
      </c>
      <c r="F641" s="42">
        <v>4</v>
      </c>
      <c r="G641" s="42">
        <v>5</v>
      </c>
      <c r="H641" s="42">
        <v>6</v>
      </c>
      <c r="I641" s="42">
        <v>158</v>
      </c>
      <c r="J641" s="43">
        <v>0.12</v>
      </c>
    </row>
    <row r="642" spans="1:10" ht="27.6" x14ac:dyDescent="0.3">
      <c r="A642" s="41" t="s">
        <v>882</v>
      </c>
      <c r="B642" s="41" t="s">
        <v>880</v>
      </c>
      <c r="C642" s="42">
        <v>57</v>
      </c>
      <c r="D642" s="42">
        <v>10</v>
      </c>
      <c r="E642" s="42">
        <v>12</v>
      </c>
      <c r="F642" s="42">
        <v>2</v>
      </c>
      <c r="G642" s="42">
        <v>6</v>
      </c>
      <c r="H642" s="42">
        <v>6</v>
      </c>
      <c r="I642" s="42">
        <v>158</v>
      </c>
      <c r="J642" s="43">
        <v>0.12</v>
      </c>
    </row>
    <row r="643" spans="1:10" x14ac:dyDescent="0.3">
      <c r="A643" s="41" t="s">
        <v>883</v>
      </c>
      <c r="B643" s="41" t="s">
        <v>758</v>
      </c>
      <c r="C643" s="42">
        <v>42</v>
      </c>
      <c r="D643" s="42">
        <v>5</v>
      </c>
      <c r="E643" s="42">
        <v>8</v>
      </c>
      <c r="F643" s="42">
        <v>7</v>
      </c>
      <c r="G643" s="42">
        <v>4</v>
      </c>
      <c r="H643" s="42">
        <v>1</v>
      </c>
      <c r="I643" s="42">
        <v>64</v>
      </c>
      <c r="J643" s="43">
        <v>0.19</v>
      </c>
    </row>
    <row r="644" spans="1:10" x14ac:dyDescent="0.3">
      <c r="A644" s="41" t="s">
        <v>884</v>
      </c>
      <c r="B644" s="41" t="s">
        <v>251</v>
      </c>
      <c r="C644" s="42">
        <v>57</v>
      </c>
      <c r="D644" s="42">
        <v>12</v>
      </c>
      <c r="E644" s="42">
        <v>7</v>
      </c>
      <c r="F644" s="42">
        <v>3</v>
      </c>
      <c r="G644" s="42">
        <v>7</v>
      </c>
      <c r="H644" s="42">
        <v>8</v>
      </c>
      <c r="I644" s="42">
        <v>163</v>
      </c>
      <c r="J644" s="43">
        <v>0.06</v>
      </c>
    </row>
    <row r="645" spans="1:10" x14ac:dyDescent="0.3">
      <c r="A645" s="41" t="s">
        <v>885</v>
      </c>
      <c r="B645" s="41" t="s">
        <v>293</v>
      </c>
      <c r="C645" s="42">
        <v>60</v>
      </c>
      <c r="D645" s="42">
        <v>10</v>
      </c>
      <c r="E645" s="42">
        <v>7</v>
      </c>
      <c r="F645" s="42">
        <v>6</v>
      </c>
      <c r="G645" s="42">
        <v>7</v>
      </c>
      <c r="H645" s="42">
        <v>9</v>
      </c>
      <c r="I645" s="42">
        <v>166</v>
      </c>
      <c r="J645" s="43">
        <v>0.1</v>
      </c>
    </row>
    <row r="646" spans="1:10" x14ac:dyDescent="0.3">
      <c r="A646" s="41" t="s">
        <v>886</v>
      </c>
      <c r="B646" s="41" t="s">
        <v>70</v>
      </c>
      <c r="C646" s="42">
        <v>29</v>
      </c>
      <c r="D646" s="42">
        <v>3</v>
      </c>
      <c r="E646" s="42">
        <v>4</v>
      </c>
      <c r="F646" s="42">
        <v>3</v>
      </c>
      <c r="G646" s="42">
        <v>2</v>
      </c>
      <c r="H646" s="42">
        <v>3</v>
      </c>
      <c r="I646" s="42">
        <v>40</v>
      </c>
      <c r="J646" s="43">
        <v>0.34</v>
      </c>
    </row>
    <row r="647" spans="1:10" x14ac:dyDescent="0.3">
      <c r="A647" s="41" t="s">
        <v>887</v>
      </c>
      <c r="B647" s="41" t="s">
        <v>136</v>
      </c>
      <c r="C647" s="42">
        <v>53</v>
      </c>
      <c r="D647" s="42">
        <v>8</v>
      </c>
      <c r="E647" s="42">
        <v>6</v>
      </c>
      <c r="F647" s="42">
        <v>10</v>
      </c>
      <c r="G647" s="42">
        <v>8</v>
      </c>
      <c r="H647" s="42">
        <v>12</v>
      </c>
      <c r="I647" s="42">
        <v>239</v>
      </c>
      <c r="J647" s="43">
        <v>0.06</v>
      </c>
    </row>
    <row r="648" spans="1:10" x14ac:dyDescent="0.3">
      <c r="A648" s="41" t="s">
        <v>888</v>
      </c>
      <c r="B648" s="41" t="s">
        <v>401</v>
      </c>
      <c r="C648" s="42">
        <v>53</v>
      </c>
      <c r="D648" s="42">
        <v>13</v>
      </c>
      <c r="E648" s="42">
        <v>10</v>
      </c>
      <c r="F648" s="42">
        <v>5</v>
      </c>
      <c r="G648" s="42">
        <v>8</v>
      </c>
      <c r="H648" s="42">
        <v>6</v>
      </c>
      <c r="I648" s="42">
        <v>175</v>
      </c>
      <c r="J648" s="43">
        <v>0.04</v>
      </c>
    </row>
    <row r="649" spans="1:10" x14ac:dyDescent="0.3">
      <c r="A649" s="41" t="s">
        <v>889</v>
      </c>
      <c r="B649" s="41" t="s">
        <v>890</v>
      </c>
      <c r="C649" s="42">
        <v>45</v>
      </c>
      <c r="D649" s="42">
        <v>9</v>
      </c>
      <c r="E649" s="42">
        <v>9</v>
      </c>
      <c r="F649" s="42">
        <v>5</v>
      </c>
      <c r="G649" s="42">
        <v>7</v>
      </c>
      <c r="H649" s="42">
        <v>11</v>
      </c>
      <c r="I649" s="42">
        <v>218</v>
      </c>
      <c r="J649" s="43">
        <v>0.06</v>
      </c>
    </row>
    <row r="650" spans="1:10" x14ac:dyDescent="0.3">
      <c r="A650" s="41" t="s">
        <v>891</v>
      </c>
      <c r="B650" s="41" t="s">
        <v>892</v>
      </c>
      <c r="C650" s="42">
        <v>49</v>
      </c>
      <c r="D650" s="42">
        <v>9</v>
      </c>
      <c r="E650" s="42">
        <v>11</v>
      </c>
      <c r="F650" s="42">
        <v>4</v>
      </c>
      <c r="G650" s="42">
        <v>11</v>
      </c>
      <c r="H650" s="42">
        <v>6</v>
      </c>
      <c r="I650" s="42">
        <v>171</v>
      </c>
      <c r="J650" s="43">
        <v>0.12</v>
      </c>
    </row>
    <row r="651" spans="1:10" x14ac:dyDescent="0.3">
      <c r="A651" s="41" t="s">
        <v>893</v>
      </c>
      <c r="B651" s="41" t="s">
        <v>892</v>
      </c>
      <c r="C651" s="42">
        <v>38</v>
      </c>
      <c r="D651" s="42">
        <v>7</v>
      </c>
      <c r="E651" s="42">
        <v>7</v>
      </c>
      <c r="F651" s="42">
        <v>3</v>
      </c>
      <c r="G651" s="42">
        <v>7</v>
      </c>
      <c r="H651" s="42">
        <v>5</v>
      </c>
      <c r="I651" s="42">
        <v>70</v>
      </c>
      <c r="J651" s="43">
        <v>0.24</v>
      </c>
    </row>
    <row r="652" spans="1:10" x14ac:dyDescent="0.3">
      <c r="A652" s="41" t="s">
        <v>894</v>
      </c>
      <c r="B652" s="41" t="s">
        <v>139</v>
      </c>
      <c r="C652" s="42">
        <v>53</v>
      </c>
      <c r="D652" s="42">
        <v>11</v>
      </c>
      <c r="E652" s="42">
        <v>8</v>
      </c>
      <c r="F652" s="42">
        <v>5</v>
      </c>
      <c r="G652" s="42">
        <v>8</v>
      </c>
      <c r="H652" s="42">
        <v>10</v>
      </c>
      <c r="I652" s="42">
        <v>100</v>
      </c>
      <c r="J652" s="43">
        <v>0.06</v>
      </c>
    </row>
    <row r="653" spans="1:10" x14ac:dyDescent="0.3">
      <c r="A653" s="41" t="s">
        <v>895</v>
      </c>
      <c r="B653" s="41" t="s">
        <v>82</v>
      </c>
      <c r="C653" s="42">
        <v>42</v>
      </c>
      <c r="D653" s="42">
        <v>6</v>
      </c>
      <c r="E653" s="42">
        <v>9</v>
      </c>
      <c r="F653" s="42">
        <v>9</v>
      </c>
      <c r="G653" s="42">
        <v>4</v>
      </c>
      <c r="H653" s="42">
        <v>8</v>
      </c>
      <c r="I653" s="42">
        <v>154</v>
      </c>
      <c r="J653" s="43">
        <v>0.1</v>
      </c>
    </row>
    <row r="654" spans="1:10" x14ac:dyDescent="0.3">
      <c r="A654" s="41" t="s">
        <v>896</v>
      </c>
      <c r="B654" s="41" t="s">
        <v>82</v>
      </c>
      <c r="C654" s="42">
        <v>60</v>
      </c>
      <c r="D654" s="42">
        <v>9</v>
      </c>
      <c r="E654" s="42">
        <v>6</v>
      </c>
      <c r="F654" s="42">
        <v>6</v>
      </c>
      <c r="G654" s="42">
        <v>8</v>
      </c>
      <c r="H654" s="42">
        <v>7</v>
      </c>
      <c r="I654" s="42">
        <v>158</v>
      </c>
      <c r="J654" s="43">
        <v>0.08</v>
      </c>
    </row>
    <row r="655" spans="1:10" x14ac:dyDescent="0.3">
      <c r="A655" s="41" t="s">
        <v>897</v>
      </c>
      <c r="B655" s="41" t="s">
        <v>898</v>
      </c>
      <c r="C655" s="42">
        <v>68</v>
      </c>
      <c r="D655" s="42">
        <v>6</v>
      </c>
      <c r="E655" s="42">
        <v>7</v>
      </c>
      <c r="F655" s="42">
        <v>7</v>
      </c>
      <c r="G655" s="42">
        <v>7</v>
      </c>
      <c r="H655" s="42">
        <v>4</v>
      </c>
      <c r="I655" s="42">
        <v>144</v>
      </c>
      <c r="J655" s="43">
        <v>0.16</v>
      </c>
    </row>
    <row r="656" spans="1:10" x14ac:dyDescent="0.3">
      <c r="A656" s="41" t="s">
        <v>899</v>
      </c>
      <c r="B656" s="41" t="s">
        <v>136</v>
      </c>
      <c r="C656" s="42">
        <v>30</v>
      </c>
      <c r="D656" s="42">
        <v>4</v>
      </c>
      <c r="E656" s="42">
        <v>5</v>
      </c>
      <c r="F656" s="42">
        <v>3</v>
      </c>
      <c r="G656" s="42">
        <v>3</v>
      </c>
      <c r="H656" s="42">
        <v>3</v>
      </c>
      <c r="I656" s="42">
        <v>44</v>
      </c>
      <c r="J656" s="43">
        <v>0.34</v>
      </c>
    </row>
    <row r="657" spans="1:10" x14ac:dyDescent="0.3">
      <c r="A657" s="41" t="s">
        <v>900</v>
      </c>
      <c r="B657" s="41" t="s">
        <v>82</v>
      </c>
      <c r="C657" s="42">
        <v>49</v>
      </c>
      <c r="D657" s="42">
        <v>4</v>
      </c>
      <c r="E657" s="42">
        <v>5</v>
      </c>
      <c r="F657" s="42">
        <v>4</v>
      </c>
      <c r="G657" s="42">
        <v>7</v>
      </c>
      <c r="H657" s="42">
        <v>4</v>
      </c>
      <c r="I657" s="42">
        <v>65</v>
      </c>
      <c r="J657" s="43">
        <v>0.25</v>
      </c>
    </row>
    <row r="658" spans="1:10" x14ac:dyDescent="0.3">
      <c r="A658" s="41" t="s">
        <v>901</v>
      </c>
      <c r="B658" s="41" t="s">
        <v>760</v>
      </c>
      <c r="C658" s="42">
        <v>79</v>
      </c>
      <c r="D658" s="42">
        <v>8</v>
      </c>
      <c r="E658" s="42">
        <v>7</v>
      </c>
      <c r="F658" s="42">
        <v>8</v>
      </c>
      <c r="G658" s="42">
        <v>7</v>
      </c>
      <c r="H658" s="42">
        <v>7</v>
      </c>
      <c r="I658" s="42">
        <v>229</v>
      </c>
      <c r="J658" s="43">
        <v>0.06</v>
      </c>
    </row>
    <row r="659" spans="1:10" x14ac:dyDescent="0.3">
      <c r="A659" s="41" t="s">
        <v>902</v>
      </c>
      <c r="B659" s="41" t="s">
        <v>79</v>
      </c>
      <c r="C659" s="42">
        <v>27</v>
      </c>
      <c r="D659" s="42">
        <v>5</v>
      </c>
      <c r="E659" s="42">
        <v>3</v>
      </c>
      <c r="F659" s="42">
        <v>3</v>
      </c>
      <c r="G659" s="42">
        <v>4</v>
      </c>
      <c r="H659" s="42">
        <v>2</v>
      </c>
      <c r="I659" s="42">
        <v>43</v>
      </c>
      <c r="J659" s="43">
        <v>0.34</v>
      </c>
    </row>
    <row r="660" spans="1:10" x14ac:dyDescent="0.3">
      <c r="A660" s="41" t="s">
        <v>903</v>
      </c>
      <c r="B660" s="41" t="s">
        <v>136</v>
      </c>
      <c r="C660" s="42">
        <v>57</v>
      </c>
      <c r="D660" s="42">
        <v>7</v>
      </c>
      <c r="E660" s="42">
        <v>9</v>
      </c>
      <c r="F660" s="42">
        <v>7</v>
      </c>
      <c r="G660" s="42">
        <v>9</v>
      </c>
      <c r="H660" s="42">
        <v>11</v>
      </c>
      <c r="I660" s="42">
        <v>238</v>
      </c>
      <c r="J660" s="43">
        <v>0.06</v>
      </c>
    </row>
    <row r="661" spans="1:10" x14ac:dyDescent="0.3">
      <c r="A661" s="41" t="s">
        <v>904</v>
      </c>
      <c r="B661" s="41" t="s">
        <v>136</v>
      </c>
      <c r="C661" s="42">
        <v>45</v>
      </c>
      <c r="D661" s="42">
        <v>6</v>
      </c>
      <c r="E661" s="42">
        <v>7</v>
      </c>
      <c r="F661" s="42">
        <v>6</v>
      </c>
      <c r="G661" s="42">
        <v>7</v>
      </c>
      <c r="H661" s="42">
        <v>8</v>
      </c>
      <c r="I661" s="42">
        <v>145</v>
      </c>
      <c r="J661" s="43">
        <v>0.06</v>
      </c>
    </row>
    <row r="662" spans="1:10" x14ac:dyDescent="0.3">
      <c r="A662" s="41" t="s">
        <v>905</v>
      </c>
      <c r="B662" s="41" t="s">
        <v>97</v>
      </c>
      <c r="C662" s="42">
        <v>55</v>
      </c>
      <c r="D662" s="42">
        <v>10</v>
      </c>
      <c r="E662" s="42">
        <v>6</v>
      </c>
      <c r="F662" s="42">
        <v>10</v>
      </c>
      <c r="G662" s="42">
        <v>6</v>
      </c>
      <c r="H662" s="42">
        <v>6</v>
      </c>
      <c r="I662" s="42">
        <v>160</v>
      </c>
      <c r="J662" s="43">
        <v>0.12</v>
      </c>
    </row>
    <row r="663" spans="1:10" x14ac:dyDescent="0.3">
      <c r="A663" s="41" t="s">
        <v>906</v>
      </c>
      <c r="B663" s="41" t="s">
        <v>593</v>
      </c>
      <c r="C663" s="42">
        <v>34</v>
      </c>
      <c r="D663" s="42">
        <v>5</v>
      </c>
      <c r="E663" s="42">
        <v>7</v>
      </c>
      <c r="F663" s="42">
        <v>4</v>
      </c>
      <c r="G663" s="42">
        <v>6</v>
      </c>
      <c r="H663" s="42">
        <v>4</v>
      </c>
      <c r="I663" s="42">
        <v>62</v>
      </c>
      <c r="J663" s="43">
        <v>0.34</v>
      </c>
    </row>
    <row r="664" spans="1:10" x14ac:dyDescent="0.3">
      <c r="A664" s="41" t="s">
        <v>907</v>
      </c>
      <c r="B664" s="41" t="s">
        <v>201</v>
      </c>
      <c r="C664" s="42">
        <v>53</v>
      </c>
      <c r="D664" s="42">
        <v>12</v>
      </c>
      <c r="E664" s="42">
        <v>4</v>
      </c>
      <c r="F664" s="42">
        <v>9</v>
      </c>
      <c r="G664" s="42">
        <v>4</v>
      </c>
      <c r="H664" s="42">
        <v>9</v>
      </c>
      <c r="I664" s="42">
        <v>161</v>
      </c>
      <c r="J664" s="43">
        <v>0.08</v>
      </c>
    </row>
    <row r="665" spans="1:10" ht="27.6" x14ac:dyDescent="0.3">
      <c r="A665" s="41" t="s">
        <v>908</v>
      </c>
      <c r="B665" s="41" t="s">
        <v>517</v>
      </c>
      <c r="C665" s="42">
        <v>75</v>
      </c>
      <c r="D665" s="42">
        <v>10</v>
      </c>
      <c r="E665" s="42">
        <v>7</v>
      </c>
      <c r="F665" s="42">
        <v>12</v>
      </c>
      <c r="G665" s="42">
        <v>7</v>
      </c>
      <c r="H665" s="42">
        <v>13</v>
      </c>
      <c r="I665" s="42">
        <v>270</v>
      </c>
      <c r="J665" s="43">
        <v>0.06</v>
      </c>
    </row>
    <row r="666" spans="1:10" ht="27.6" x14ac:dyDescent="0.3">
      <c r="A666" s="41" t="s">
        <v>909</v>
      </c>
      <c r="B666" s="41" t="s">
        <v>136</v>
      </c>
      <c r="C666" s="42">
        <v>75</v>
      </c>
      <c r="D666" s="42">
        <v>10</v>
      </c>
      <c r="E666" s="42">
        <v>10</v>
      </c>
      <c r="F666" s="42">
        <v>10</v>
      </c>
      <c r="G666" s="42">
        <v>10</v>
      </c>
      <c r="H666" s="42">
        <v>10</v>
      </c>
      <c r="I666" s="42">
        <v>270</v>
      </c>
      <c r="J666" s="43">
        <v>0.06</v>
      </c>
    </row>
    <row r="667" spans="1:10" x14ac:dyDescent="0.3">
      <c r="A667" s="41" t="s">
        <v>910</v>
      </c>
      <c r="B667" s="41" t="s">
        <v>911</v>
      </c>
      <c r="C667" s="42">
        <v>1</v>
      </c>
      <c r="D667" s="42">
        <v>9</v>
      </c>
      <c r="E667" s="42">
        <v>4</v>
      </c>
      <c r="F667" s="42">
        <v>3</v>
      </c>
      <c r="G667" s="42">
        <v>3</v>
      </c>
      <c r="H667" s="42">
        <v>4</v>
      </c>
      <c r="I667" s="42">
        <v>83</v>
      </c>
      <c r="J667" s="43">
        <v>0.06</v>
      </c>
    </row>
    <row r="668" spans="1:10" x14ac:dyDescent="0.3">
      <c r="A668" s="41" t="s">
        <v>912</v>
      </c>
      <c r="B668" s="41" t="s">
        <v>117</v>
      </c>
      <c r="C668" s="42">
        <v>49</v>
      </c>
      <c r="D668" s="42">
        <v>9</v>
      </c>
      <c r="E668" s="42">
        <v>10</v>
      </c>
      <c r="F668" s="42">
        <v>6</v>
      </c>
      <c r="G668" s="42">
        <v>5</v>
      </c>
      <c r="H668" s="42">
        <v>5</v>
      </c>
      <c r="I668" s="42">
        <v>147</v>
      </c>
      <c r="J668" s="43">
        <v>0.06</v>
      </c>
    </row>
    <row r="669" spans="1:10" x14ac:dyDescent="0.3">
      <c r="A669" s="41" t="s">
        <v>913</v>
      </c>
      <c r="B669" s="41" t="s">
        <v>82</v>
      </c>
      <c r="C669" s="42">
        <v>23</v>
      </c>
      <c r="D669" s="42">
        <v>6</v>
      </c>
      <c r="E669" s="42">
        <v>10</v>
      </c>
      <c r="F669" s="42">
        <v>4</v>
      </c>
      <c r="G669" s="42">
        <v>2</v>
      </c>
      <c r="H669" s="42">
        <v>4</v>
      </c>
      <c r="I669" s="42">
        <v>61</v>
      </c>
      <c r="J669" s="43">
        <v>0.25</v>
      </c>
    </row>
    <row r="670" spans="1:10" x14ac:dyDescent="0.3">
      <c r="A670" s="41" t="s">
        <v>914</v>
      </c>
      <c r="B670" s="41" t="s">
        <v>82</v>
      </c>
      <c r="C670" s="42">
        <v>57</v>
      </c>
      <c r="D670" s="42">
        <v>5</v>
      </c>
      <c r="E670" s="42">
        <v>5</v>
      </c>
      <c r="F670" s="42">
        <v>6</v>
      </c>
      <c r="G670" s="42">
        <v>6</v>
      </c>
      <c r="H670" s="42">
        <v>3</v>
      </c>
      <c r="I670" s="42">
        <v>65</v>
      </c>
      <c r="J670" s="43">
        <v>0.25</v>
      </c>
    </row>
    <row r="671" spans="1:10" x14ac:dyDescent="0.3">
      <c r="A671" s="41" t="s">
        <v>915</v>
      </c>
      <c r="B671" s="41" t="s">
        <v>70</v>
      </c>
      <c r="C671" s="42">
        <v>38</v>
      </c>
      <c r="D671" s="42">
        <v>4</v>
      </c>
      <c r="E671" s="42">
        <v>8</v>
      </c>
      <c r="F671" s="42">
        <v>4</v>
      </c>
      <c r="G671" s="42">
        <v>6</v>
      </c>
      <c r="H671" s="42">
        <v>2</v>
      </c>
      <c r="I671" s="42">
        <v>61</v>
      </c>
      <c r="J671" s="43">
        <v>0.27</v>
      </c>
    </row>
    <row r="672" spans="1:10" x14ac:dyDescent="0.3">
      <c r="A672" s="41" t="s">
        <v>916</v>
      </c>
      <c r="B672" s="41" t="s">
        <v>134</v>
      </c>
      <c r="C672" s="42">
        <v>23</v>
      </c>
      <c r="D672" s="42">
        <v>4</v>
      </c>
      <c r="E672" s="42">
        <v>12</v>
      </c>
      <c r="F672" s="42">
        <v>4</v>
      </c>
      <c r="G672" s="42">
        <v>9</v>
      </c>
      <c r="H672" s="42">
        <v>3</v>
      </c>
      <c r="I672" s="42">
        <v>70</v>
      </c>
      <c r="J672" s="43">
        <v>0.06</v>
      </c>
    </row>
    <row r="673" spans="1:10" x14ac:dyDescent="0.3">
      <c r="A673" s="41" t="s">
        <v>917</v>
      </c>
      <c r="B673" s="41" t="s">
        <v>192</v>
      </c>
      <c r="C673" s="42">
        <v>68</v>
      </c>
      <c r="D673" s="42">
        <v>10</v>
      </c>
      <c r="E673" s="42">
        <v>6</v>
      </c>
      <c r="F673" s="42">
        <v>9</v>
      </c>
      <c r="G673" s="42">
        <v>6</v>
      </c>
      <c r="H673" s="42">
        <v>8</v>
      </c>
      <c r="I673" s="42">
        <v>216</v>
      </c>
      <c r="J673" s="43">
        <v>0.06</v>
      </c>
    </row>
    <row r="674" spans="1:10" x14ac:dyDescent="0.3">
      <c r="A674" s="41" t="s">
        <v>918</v>
      </c>
      <c r="B674" s="41" t="s">
        <v>258</v>
      </c>
      <c r="C674" s="42">
        <v>45</v>
      </c>
      <c r="D674" s="42">
        <v>4</v>
      </c>
      <c r="E674" s="42">
        <v>8</v>
      </c>
      <c r="F674" s="42">
        <v>9</v>
      </c>
      <c r="G674" s="42">
        <v>10</v>
      </c>
      <c r="H674" s="42">
        <v>3</v>
      </c>
      <c r="I674" s="42">
        <v>142</v>
      </c>
      <c r="J674" s="43">
        <v>0.1</v>
      </c>
    </row>
    <row r="675" spans="1:10" x14ac:dyDescent="0.3">
      <c r="A675" s="41" t="s">
        <v>919</v>
      </c>
      <c r="B675" s="41" t="s">
        <v>91</v>
      </c>
      <c r="C675" s="42">
        <v>34</v>
      </c>
      <c r="D675" s="42">
        <v>6</v>
      </c>
      <c r="E675" s="42">
        <v>3</v>
      </c>
      <c r="F675" s="42">
        <v>4</v>
      </c>
      <c r="G675" s="42">
        <v>3</v>
      </c>
      <c r="H675" s="42">
        <v>4</v>
      </c>
      <c r="I675" s="42">
        <v>53</v>
      </c>
      <c r="J675" s="43">
        <v>0.31</v>
      </c>
    </row>
    <row r="676" spans="1:10" x14ac:dyDescent="0.3">
      <c r="A676" s="41" t="s">
        <v>920</v>
      </c>
      <c r="B676" s="41" t="s">
        <v>136</v>
      </c>
      <c r="C676" s="42">
        <v>45</v>
      </c>
      <c r="D676" s="42">
        <v>4</v>
      </c>
      <c r="E676" s="42">
        <v>6</v>
      </c>
      <c r="F676" s="42">
        <v>4</v>
      </c>
      <c r="G676" s="42">
        <v>6</v>
      </c>
      <c r="H676" s="42">
        <v>3</v>
      </c>
      <c r="I676" s="42">
        <v>59</v>
      </c>
      <c r="J676" s="43">
        <v>0.34</v>
      </c>
    </row>
    <row r="677" spans="1:10" x14ac:dyDescent="0.3">
      <c r="A677" s="41" t="s">
        <v>921</v>
      </c>
      <c r="B677" s="41" t="s">
        <v>922</v>
      </c>
      <c r="C677" s="42">
        <v>15</v>
      </c>
      <c r="D677" s="42">
        <v>1</v>
      </c>
      <c r="E677" s="42">
        <v>23</v>
      </c>
      <c r="F677" s="42">
        <v>1</v>
      </c>
      <c r="G677" s="42">
        <v>23</v>
      </c>
      <c r="H677" s="42">
        <v>0</v>
      </c>
      <c r="I677" s="42">
        <v>177</v>
      </c>
      <c r="J677" s="43">
        <v>0.25</v>
      </c>
    </row>
    <row r="678" spans="1:10" x14ac:dyDescent="0.3">
      <c r="A678" s="41" t="s">
        <v>923</v>
      </c>
      <c r="B678" s="41" t="s">
        <v>127</v>
      </c>
      <c r="C678" s="42">
        <v>33</v>
      </c>
      <c r="D678" s="42">
        <v>7</v>
      </c>
      <c r="E678" s="42">
        <v>3</v>
      </c>
      <c r="F678" s="42">
        <v>6</v>
      </c>
      <c r="G678" s="42">
        <v>3</v>
      </c>
      <c r="H678" s="42">
        <v>4</v>
      </c>
      <c r="I678" s="42">
        <v>59</v>
      </c>
      <c r="J678" s="43">
        <v>0.3</v>
      </c>
    </row>
    <row r="679" spans="1:10" x14ac:dyDescent="0.3">
      <c r="A679" s="41" t="s">
        <v>924</v>
      </c>
      <c r="B679" s="41" t="s">
        <v>925</v>
      </c>
      <c r="C679" s="42">
        <v>54</v>
      </c>
      <c r="D679" s="42">
        <v>6</v>
      </c>
      <c r="E679" s="42">
        <v>8</v>
      </c>
      <c r="F679" s="42">
        <v>10</v>
      </c>
      <c r="G679" s="42">
        <v>8</v>
      </c>
      <c r="H679" s="42">
        <v>10</v>
      </c>
      <c r="I679" s="42">
        <v>172</v>
      </c>
      <c r="J679" s="43">
        <v>0.06</v>
      </c>
    </row>
    <row r="680" spans="1:10" x14ac:dyDescent="0.3">
      <c r="A680" s="41" t="s">
        <v>926</v>
      </c>
      <c r="B680" s="41" t="s">
        <v>70</v>
      </c>
      <c r="C680" s="42">
        <v>38</v>
      </c>
      <c r="D680" s="42">
        <v>3</v>
      </c>
      <c r="E680" s="42">
        <v>5</v>
      </c>
      <c r="F680" s="42">
        <v>2</v>
      </c>
      <c r="G680" s="42">
        <v>2</v>
      </c>
      <c r="H680" s="42">
        <v>1</v>
      </c>
      <c r="I680" s="42">
        <v>72</v>
      </c>
      <c r="J680" s="43">
        <v>0.16</v>
      </c>
    </row>
    <row r="681" spans="1:10" x14ac:dyDescent="0.3">
      <c r="A681" s="41" t="s">
        <v>927</v>
      </c>
      <c r="B681" s="41" t="s">
        <v>79</v>
      </c>
      <c r="C681" s="42">
        <v>72</v>
      </c>
      <c r="D681" s="42">
        <v>9</v>
      </c>
      <c r="E681" s="42">
        <v>9</v>
      </c>
      <c r="F681" s="42">
        <v>9</v>
      </c>
      <c r="G681" s="42">
        <v>9</v>
      </c>
      <c r="H681" s="42">
        <v>9</v>
      </c>
      <c r="I681" s="42">
        <v>257</v>
      </c>
      <c r="J681" s="43">
        <v>0.01</v>
      </c>
    </row>
    <row r="682" spans="1:10" x14ac:dyDescent="0.3">
      <c r="A682" s="41" t="s">
        <v>928</v>
      </c>
      <c r="B682" s="41" t="s">
        <v>82</v>
      </c>
      <c r="C682" s="42">
        <v>57</v>
      </c>
      <c r="D682" s="42">
        <v>10</v>
      </c>
      <c r="E682" s="42">
        <v>6</v>
      </c>
      <c r="F682" s="42">
        <v>10</v>
      </c>
      <c r="G682" s="42">
        <v>6</v>
      </c>
      <c r="H682" s="42">
        <v>10</v>
      </c>
      <c r="I682" s="42">
        <v>174</v>
      </c>
      <c r="J682" s="43">
        <v>0.1</v>
      </c>
    </row>
    <row r="683" spans="1:10" x14ac:dyDescent="0.3">
      <c r="A683" s="41" t="s">
        <v>929</v>
      </c>
      <c r="B683" s="41" t="s">
        <v>136</v>
      </c>
      <c r="C683" s="42">
        <v>57</v>
      </c>
      <c r="D683" s="42">
        <v>10</v>
      </c>
      <c r="E683" s="42">
        <v>6</v>
      </c>
      <c r="F683" s="42">
        <v>10</v>
      </c>
      <c r="G683" s="42">
        <v>6</v>
      </c>
      <c r="H683" s="42">
        <v>10</v>
      </c>
      <c r="I683" s="42">
        <v>174</v>
      </c>
      <c r="J683" s="43">
        <v>0.1</v>
      </c>
    </row>
    <row r="684" spans="1:10" x14ac:dyDescent="0.3">
      <c r="A684" s="41" t="s">
        <v>930</v>
      </c>
      <c r="B684" s="41" t="s">
        <v>99</v>
      </c>
      <c r="C684" s="42">
        <v>57</v>
      </c>
      <c r="D684" s="42">
        <v>10</v>
      </c>
      <c r="E684" s="42">
        <v>6</v>
      </c>
      <c r="F684" s="42">
        <v>10</v>
      </c>
      <c r="G684" s="42">
        <v>6</v>
      </c>
      <c r="H684" s="42">
        <v>10</v>
      </c>
      <c r="I684" s="42">
        <v>174</v>
      </c>
      <c r="J684" s="43">
        <v>0.1</v>
      </c>
    </row>
    <row r="685" spans="1:10" x14ac:dyDescent="0.3">
      <c r="A685" s="41" t="s">
        <v>931</v>
      </c>
      <c r="B685" s="41" t="s">
        <v>932</v>
      </c>
      <c r="C685" s="42">
        <v>49</v>
      </c>
      <c r="D685" s="42">
        <v>8</v>
      </c>
      <c r="E685" s="42">
        <v>14</v>
      </c>
      <c r="F685" s="42">
        <v>4</v>
      </c>
      <c r="G685" s="42">
        <v>7</v>
      </c>
      <c r="H685" s="42">
        <v>7</v>
      </c>
      <c r="I685" s="42">
        <v>163</v>
      </c>
      <c r="J685" s="43">
        <v>0.04</v>
      </c>
    </row>
    <row r="686" spans="1:10" x14ac:dyDescent="0.3">
      <c r="A686" s="41" t="s">
        <v>933</v>
      </c>
      <c r="B686" s="41" t="s">
        <v>136</v>
      </c>
      <c r="C686" s="42">
        <v>50</v>
      </c>
      <c r="D686" s="42">
        <v>6</v>
      </c>
      <c r="E686" s="42">
        <v>5</v>
      </c>
      <c r="F686" s="42">
        <v>6</v>
      </c>
      <c r="G686" s="42">
        <v>6</v>
      </c>
      <c r="H686" s="42">
        <v>5</v>
      </c>
      <c r="I686" s="42">
        <v>70</v>
      </c>
      <c r="J686" s="43">
        <v>0.27</v>
      </c>
    </row>
    <row r="687" spans="1:10" x14ac:dyDescent="0.3">
      <c r="A687" s="41" t="s">
        <v>934</v>
      </c>
      <c r="B687" s="41" t="s">
        <v>517</v>
      </c>
      <c r="C687" s="42">
        <v>42</v>
      </c>
      <c r="D687" s="42">
        <v>4</v>
      </c>
      <c r="E687" s="42">
        <v>5</v>
      </c>
      <c r="F687" s="42">
        <v>4</v>
      </c>
      <c r="G687" s="42">
        <v>6</v>
      </c>
      <c r="H687" s="42">
        <v>8</v>
      </c>
      <c r="I687" s="42">
        <v>119</v>
      </c>
      <c r="J687" s="43">
        <v>0.16</v>
      </c>
    </row>
    <row r="688" spans="1:10" x14ac:dyDescent="0.3">
      <c r="A688" s="41" t="s">
        <v>935</v>
      </c>
      <c r="B688" s="41" t="s">
        <v>79</v>
      </c>
      <c r="C688" s="42">
        <v>38</v>
      </c>
      <c r="D688" s="42">
        <v>4</v>
      </c>
      <c r="E688" s="42">
        <v>4</v>
      </c>
      <c r="F688" s="42">
        <v>3</v>
      </c>
      <c r="G688" s="42">
        <v>3</v>
      </c>
      <c r="H688" s="42">
        <v>5</v>
      </c>
      <c r="I688" s="42">
        <v>52</v>
      </c>
      <c r="J688" s="43">
        <v>0.34</v>
      </c>
    </row>
    <row r="689" spans="1:10" x14ac:dyDescent="0.3">
      <c r="A689" s="41" t="s">
        <v>936</v>
      </c>
      <c r="B689" s="41" t="s">
        <v>937</v>
      </c>
      <c r="C689" s="42">
        <v>30</v>
      </c>
      <c r="D689" s="42">
        <v>5</v>
      </c>
      <c r="E689" s="42">
        <v>9</v>
      </c>
      <c r="F689" s="42">
        <v>3</v>
      </c>
      <c r="G689" s="42">
        <v>5</v>
      </c>
      <c r="H689" s="42">
        <v>6</v>
      </c>
      <c r="I689" s="42">
        <v>66</v>
      </c>
      <c r="J689" s="43">
        <v>0.16</v>
      </c>
    </row>
    <row r="690" spans="1:10" x14ac:dyDescent="0.3">
      <c r="A690" s="41" t="s">
        <v>938</v>
      </c>
      <c r="B690" s="41" t="s">
        <v>655</v>
      </c>
      <c r="C690" s="42">
        <v>38</v>
      </c>
      <c r="D690" s="42">
        <v>6</v>
      </c>
      <c r="E690" s="42">
        <v>6</v>
      </c>
      <c r="F690" s="42">
        <v>6</v>
      </c>
      <c r="G690" s="42">
        <v>6</v>
      </c>
      <c r="H690" s="42">
        <v>3</v>
      </c>
      <c r="I690" s="42">
        <v>64</v>
      </c>
      <c r="J690" s="43">
        <v>0.3</v>
      </c>
    </row>
    <row r="691" spans="1:10" x14ac:dyDescent="0.3">
      <c r="A691" s="41" t="s">
        <v>939</v>
      </c>
      <c r="B691" s="41" t="s">
        <v>329</v>
      </c>
      <c r="C691" s="42">
        <v>78</v>
      </c>
      <c r="D691" s="42">
        <v>9</v>
      </c>
      <c r="E691" s="42">
        <v>7</v>
      </c>
      <c r="F691" s="42">
        <v>7</v>
      </c>
      <c r="G691" s="42">
        <v>6</v>
      </c>
      <c r="H691" s="42">
        <v>8</v>
      </c>
      <c r="I691" s="42">
        <v>168</v>
      </c>
      <c r="J691" s="43">
        <v>0.08</v>
      </c>
    </row>
    <row r="692" spans="1:10" x14ac:dyDescent="0.3">
      <c r="A692" s="41" t="s">
        <v>940</v>
      </c>
      <c r="B692" s="41" t="s">
        <v>79</v>
      </c>
      <c r="C692" s="42">
        <v>113</v>
      </c>
      <c r="D692" s="42">
        <v>16</v>
      </c>
      <c r="E692" s="42">
        <v>10</v>
      </c>
      <c r="F692" s="42">
        <v>9</v>
      </c>
      <c r="G692" s="42">
        <v>6</v>
      </c>
      <c r="H692" s="42">
        <v>10</v>
      </c>
      <c r="I692" s="42">
        <v>252</v>
      </c>
      <c r="J692" s="43">
        <v>0.06</v>
      </c>
    </row>
    <row r="693" spans="1:10" x14ac:dyDescent="0.3">
      <c r="A693" s="41" t="s">
        <v>941</v>
      </c>
      <c r="B693" s="41" t="s">
        <v>79</v>
      </c>
      <c r="C693" s="42">
        <v>45</v>
      </c>
      <c r="D693" s="42">
        <v>6</v>
      </c>
      <c r="E693" s="42">
        <v>6</v>
      </c>
      <c r="F693" s="42">
        <v>3</v>
      </c>
      <c r="G693" s="42">
        <v>3</v>
      </c>
      <c r="H693" s="42">
        <v>3</v>
      </c>
      <c r="I693" s="42">
        <v>56</v>
      </c>
      <c r="J693" s="43">
        <v>0.34</v>
      </c>
    </row>
    <row r="694" spans="1:10" x14ac:dyDescent="0.3">
      <c r="A694" s="41" t="s">
        <v>942</v>
      </c>
      <c r="B694" s="41" t="s">
        <v>117</v>
      </c>
      <c r="C694" s="42">
        <v>51</v>
      </c>
      <c r="D694" s="42">
        <v>7</v>
      </c>
      <c r="E694" s="42">
        <v>5</v>
      </c>
      <c r="F694" s="42">
        <v>8</v>
      </c>
      <c r="G694" s="42">
        <v>11</v>
      </c>
      <c r="H694" s="42">
        <v>6</v>
      </c>
      <c r="I694" s="42">
        <v>158</v>
      </c>
      <c r="J694" s="43">
        <v>0.06</v>
      </c>
    </row>
    <row r="695" spans="1:10" x14ac:dyDescent="0.3">
      <c r="A695" s="41" t="s">
        <v>943</v>
      </c>
      <c r="B695" s="41" t="s">
        <v>944</v>
      </c>
      <c r="C695" s="42">
        <v>72</v>
      </c>
      <c r="D695" s="42">
        <v>7</v>
      </c>
      <c r="E695" s="42">
        <v>11</v>
      </c>
      <c r="F695" s="42">
        <v>10</v>
      </c>
      <c r="G695" s="42">
        <v>8</v>
      </c>
      <c r="H695" s="42">
        <v>3</v>
      </c>
      <c r="I695" s="42">
        <v>172</v>
      </c>
      <c r="J695" s="43">
        <v>0.1</v>
      </c>
    </row>
    <row r="696" spans="1:10" x14ac:dyDescent="0.3">
      <c r="A696" s="41" t="s">
        <v>945</v>
      </c>
      <c r="B696" s="41" t="s">
        <v>944</v>
      </c>
      <c r="C696" s="42">
        <v>72</v>
      </c>
      <c r="D696" s="42">
        <v>7</v>
      </c>
      <c r="E696" s="42">
        <v>8</v>
      </c>
      <c r="F696" s="42">
        <v>10</v>
      </c>
      <c r="G696" s="42">
        <v>11</v>
      </c>
      <c r="H696" s="42">
        <v>3</v>
      </c>
      <c r="I696" s="42">
        <v>172</v>
      </c>
      <c r="J696" s="43">
        <v>0.1</v>
      </c>
    </row>
    <row r="697" spans="1:10" x14ac:dyDescent="0.3">
      <c r="A697" s="41" t="s">
        <v>946</v>
      </c>
      <c r="B697" s="41" t="s">
        <v>944</v>
      </c>
      <c r="C697" s="42">
        <v>68</v>
      </c>
      <c r="D697" s="42">
        <v>6</v>
      </c>
      <c r="E697" s="42">
        <v>6</v>
      </c>
      <c r="F697" s="42">
        <v>4</v>
      </c>
      <c r="G697" s="42">
        <v>4</v>
      </c>
      <c r="H697" s="42">
        <v>1</v>
      </c>
      <c r="I697" s="42">
        <v>63</v>
      </c>
      <c r="J697" s="43">
        <v>0.25</v>
      </c>
    </row>
    <row r="698" spans="1:10" x14ac:dyDescent="0.3">
      <c r="A698" s="41" t="s">
        <v>947</v>
      </c>
      <c r="B698" s="41" t="s">
        <v>99</v>
      </c>
      <c r="C698" s="42">
        <v>30</v>
      </c>
      <c r="D698" s="42">
        <v>4</v>
      </c>
      <c r="E698" s="42">
        <v>4</v>
      </c>
      <c r="F698" s="42">
        <v>7</v>
      </c>
      <c r="G698" s="42">
        <v>4</v>
      </c>
      <c r="H698" s="42">
        <v>2</v>
      </c>
      <c r="I698" s="42">
        <v>50</v>
      </c>
      <c r="J698" s="43">
        <v>0.25</v>
      </c>
    </row>
    <row r="699" spans="1:10" x14ac:dyDescent="0.3">
      <c r="A699" s="41" t="s">
        <v>948</v>
      </c>
      <c r="B699" s="41" t="s">
        <v>108</v>
      </c>
      <c r="C699" s="42">
        <v>62</v>
      </c>
      <c r="D699" s="42">
        <v>8</v>
      </c>
      <c r="E699" s="42">
        <v>9</v>
      </c>
      <c r="F699" s="42">
        <v>8</v>
      </c>
      <c r="G699" s="42">
        <v>7</v>
      </c>
      <c r="H699" s="42">
        <v>7</v>
      </c>
      <c r="I699" s="42">
        <v>168</v>
      </c>
      <c r="J699" s="43">
        <v>0.19</v>
      </c>
    </row>
    <row r="700" spans="1:10" x14ac:dyDescent="0.3">
      <c r="A700" s="41" t="s">
        <v>949</v>
      </c>
      <c r="B700" s="41" t="s">
        <v>79</v>
      </c>
      <c r="C700" s="42">
        <v>42</v>
      </c>
      <c r="D700" s="42">
        <v>2</v>
      </c>
      <c r="E700" s="42">
        <v>3</v>
      </c>
      <c r="F700" s="42">
        <v>2</v>
      </c>
      <c r="G700" s="42">
        <v>4</v>
      </c>
      <c r="H700" s="42">
        <v>7</v>
      </c>
      <c r="I700" s="42">
        <v>88</v>
      </c>
      <c r="J700" s="43">
        <v>0.06</v>
      </c>
    </row>
    <row r="701" spans="1:10" x14ac:dyDescent="0.3">
      <c r="A701" s="41" t="s">
        <v>950</v>
      </c>
      <c r="B701" s="41" t="s">
        <v>541</v>
      </c>
      <c r="C701" s="42">
        <v>34</v>
      </c>
      <c r="D701" s="42">
        <v>3</v>
      </c>
      <c r="E701" s="42">
        <v>1</v>
      </c>
      <c r="F701" s="42">
        <v>8</v>
      </c>
      <c r="G701" s="42">
        <v>6</v>
      </c>
      <c r="H701" s="42">
        <v>6</v>
      </c>
      <c r="I701" s="42">
        <v>61</v>
      </c>
      <c r="J701" s="43">
        <v>0.06</v>
      </c>
    </row>
    <row r="702" spans="1:10" x14ac:dyDescent="0.3">
      <c r="A702" s="41" t="s">
        <v>951</v>
      </c>
      <c r="B702" s="41" t="s">
        <v>952</v>
      </c>
      <c r="C702" s="42">
        <v>42</v>
      </c>
      <c r="D702" s="42">
        <v>9</v>
      </c>
      <c r="E702" s="42">
        <v>5</v>
      </c>
      <c r="F702" s="42">
        <v>3</v>
      </c>
      <c r="G702" s="42">
        <v>7</v>
      </c>
      <c r="H702" s="42">
        <v>11</v>
      </c>
      <c r="I702" s="42">
        <v>86</v>
      </c>
      <c r="J702" s="43">
        <v>0.08</v>
      </c>
    </row>
    <row r="703" spans="1:10" x14ac:dyDescent="0.3">
      <c r="A703" s="41" t="s">
        <v>953</v>
      </c>
      <c r="B703" s="41" t="s">
        <v>136</v>
      </c>
      <c r="C703" s="42">
        <v>34</v>
      </c>
      <c r="D703" s="42">
        <v>4</v>
      </c>
      <c r="E703" s="42">
        <v>5</v>
      </c>
      <c r="F703" s="42">
        <v>4</v>
      </c>
      <c r="G703" s="42">
        <v>5</v>
      </c>
      <c r="H703" s="42">
        <v>6</v>
      </c>
      <c r="I703" s="42">
        <v>62</v>
      </c>
      <c r="J703" s="43">
        <v>0.06</v>
      </c>
    </row>
    <row r="704" spans="1:10" x14ac:dyDescent="0.3">
      <c r="A704" s="41" t="s">
        <v>954</v>
      </c>
      <c r="B704" s="41" t="s">
        <v>79</v>
      </c>
      <c r="C704" s="42">
        <v>120</v>
      </c>
      <c r="D704" s="42">
        <v>11</v>
      </c>
      <c r="E704" s="42">
        <v>6</v>
      </c>
      <c r="F704" s="42">
        <v>6</v>
      </c>
      <c r="G704" s="42">
        <v>11</v>
      </c>
      <c r="H704" s="42">
        <v>3</v>
      </c>
      <c r="I704" s="42">
        <v>189</v>
      </c>
      <c r="J704" s="43">
        <v>0.04</v>
      </c>
    </row>
    <row r="705" spans="1:10" x14ac:dyDescent="0.3">
      <c r="A705" s="41" t="s">
        <v>955</v>
      </c>
      <c r="B705" s="41" t="s">
        <v>115</v>
      </c>
      <c r="C705" s="42">
        <v>38</v>
      </c>
      <c r="D705" s="42">
        <v>5</v>
      </c>
      <c r="E705" s="42">
        <v>5</v>
      </c>
      <c r="F705" s="42">
        <v>5</v>
      </c>
      <c r="G705" s="42">
        <v>5</v>
      </c>
      <c r="H705" s="42">
        <v>5</v>
      </c>
      <c r="I705" s="42">
        <v>60</v>
      </c>
      <c r="J705" s="43">
        <v>0.25</v>
      </c>
    </row>
    <row r="706" spans="1:10" x14ac:dyDescent="0.3">
      <c r="A706" s="41" t="s">
        <v>956</v>
      </c>
      <c r="B706" s="41" t="s">
        <v>64</v>
      </c>
      <c r="C706" s="42">
        <v>45</v>
      </c>
      <c r="D706" s="42">
        <v>6</v>
      </c>
      <c r="E706" s="42">
        <v>5</v>
      </c>
      <c r="F706" s="42">
        <v>6</v>
      </c>
      <c r="G706" s="42">
        <v>6</v>
      </c>
      <c r="H706" s="42">
        <v>4</v>
      </c>
      <c r="I706" s="42">
        <v>67</v>
      </c>
      <c r="J706" s="43">
        <v>0.16</v>
      </c>
    </row>
    <row r="707" spans="1:10" x14ac:dyDescent="0.3">
      <c r="A707" s="41" t="s">
        <v>957</v>
      </c>
      <c r="B707" s="41" t="s">
        <v>108</v>
      </c>
      <c r="C707" s="42">
        <v>45</v>
      </c>
      <c r="D707" s="42">
        <v>8</v>
      </c>
      <c r="E707" s="42">
        <v>5</v>
      </c>
      <c r="F707" s="42">
        <v>4</v>
      </c>
      <c r="G707" s="42">
        <v>4</v>
      </c>
      <c r="H707" s="42">
        <v>3</v>
      </c>
      <c r="I707" s="42">
        <v>60</v>
      </c>
      <c r="J707" s="43">
        <v>0.25</v>
      </c>
    </row>
    <row r="708" spans="1:10" x14ac:dyDescent="0.3">
      <c r="A708" s="41" t="s">
        <v>958</v>
      </c>
      <c r="B708" s="41" t="s">
        <v>718</v>
      </c>
      <c r="C708" s="42">
        <v>103</v>
      </c>
      <c r="D708" s="42">
        <v>14</v>
      </c>
      <c r="E708" s="42">
        <v>11</v>
      </c>
      <c r="F708" s="42">
        <v>11</v>
      </c>
      <c r="G708" s="42">
        <v>9</v>
      </c>
      <c r="H708" s="42">
        <v>10</v>
      </c>
      <c r="I708" s="42">
        <v>306</v>
      </c>
      <c r="J708" s="43">
        <v>0.06</v>
      </c>
    </row>
    <row r="709" spans="1:10" x14ac:dyDescent="0.3">
      <c r="A709" s="41" t="s">
        <v>959</v>
      </c>
      <c r="B709" s="41" t="s">
        <v>66</v>
      </c>
      <c r="C709" s="42">
        <v>34</v>
      </c>
      <c r="D709" s="42">
        <v>3</v>
      </c>
      <c r="E709" s="42">
        <v>4</v>
      </c>
      <c r="F709" s="42">
        <v>10</v>
      </c>
      <c r="G709" s="42">
        <v>5</v>
      </c>
      <c r="H709" s="42">
        <v>2</v>
      </c>
      <c r="I709" s="42">
        <v>58</v>
      </c>
      <c r="J709" s="43">
        <v>0.27</v>
      </c>
    </row>
    <row r="710" spans="1:10" x14ac:dyDescent="0.3">
      <c r="A710" s="41" t="s">
        <v>960</v>
      </c>
      <c r="B710" s="41" t="s">
        <v>620</v>
      </c>
      <c r="C710" s="42">
        <v>53</v>
      </c>
      <c r="D710" s="42">
        <v>9</v>
      </c>
      <c r="E710" s="42">
        <v>8</v>
      </c>
      <c r="F710" s="42">
        <v>5</v>
      </c>
      <c r="G710" s="42">
        <v>6</v>
      </c>
      <c r="H710" s="42">
        <v>7</v>
      </c>
      <c r="I710" s="42">
        <v>161</v>
      </c>
      <c r="J710" s="43">
        <v>0.06</v>
      </c>
    </row>
    <row r="711" spans="1:10" x14ac:dyDescent="0.3">
      <c r="A711" s="41" t="s">
        <v>961</v>
      </c>
      <c r="B711" s="41" t="s">
        <v>222</v>
      </c>
      <c r="C711" s="42">
        <v>30</v>
      </c>
      <c r="D711" s="42">
        <v>6</v>
      </c>
      <c r="E711" s="42">
        <v>3</v>
      </c>
      <c r="F711" s="42">
        <v>3</v>
      </c>
      <c r="G711" s="42">
        <v>3</v>
      </c>
      <c r="H711" s="42">
        <v>7</v>
      </c>
      <c r="I711" s="42">
        <v>52</v>
      </c>
      <c r="J711" s="43">
        <v>0.34</v>
      </c>
    </row>
    <row r="712" spans="1:10" x14ac:dyDescent="0.3">
      <c r="A712" s="41" t="s">
        <v>962</v>
      </c>
      <c r="B712" s="41" t="s">
        <v>70</v>
      </c>
      <c r="C712" s="42">
        <v>34</v>
      </c>
      <c r="D712" s="42">
        <v>2</v>
      </c>
      <c r="E712" s="42">
        <v>6</v>
      </c>
      <c r="F712" s="42">
        <v>3</v>
      </c>
      <c r="G712" s="42">
        <v>3</v>
      </c>
      <c r="H712" s="42">
        <v>3</v>
      </c>
      <c r="I712" s="42">
        <v>75</v>
      </c>
      <c r="J712" s="43">
        <v>0.16</v>
      </c>
    </row>
    <row r="713" spans="1:10" x14ac:dyDescent="0.3">
      <c r="A713" s="41" t="s">
        <v>963</v>
      </c>
      <c r="B713" s="41" t="s">
        <v>898</v>
      </c>
      <c r="C713" s="42">
        <v>53</v>
      </c>
      <c r="D713" s="42">
        <v>4</v>
      </c>
      <c r="E713" s="42">
        <v>5</v>
      </c>
      <c r="F713" s="42">
        <v>5</v>
      </c>
      <c r="G713" s="42">
        <v>5</v>
      </c>
      <c r="H713" s="42">
        <v>2</v>
      </c>
      <c r="I713" s="42">
        <v>58</v>
      </c>
      <c r="J713" s="43">
        <v>0.34</v>
      </c>
    </row>
    <row r="714" spans="1:10" x14ac:dyDescent="0.3">
      <c r="A714" s="41" t="s">
        <v>964</v>
      </c>
      <c r="B714" s="41" t="s">
        <v>105</v>
      </c>
      <c r="C714" s="42">
        <v>30</v>
      </c>
      <c r="D714" s="42">
        <v>6</v>
      </c>
      <c r="E714" s="42">
        <v>4</v>
      </c>
      <c r="F714" s="42">
        <v>4</v>
      </c>
      <c r="G714" s="42">
        <v>4</v>
      </c>
      <c r="H714" s="42">
        <v>3</v>
      </c>
      <c r="I714" s="42">
        <v>50</v>
      </c>
      <c r="J714" s="43">
        <v>0.34</v>
      </c>
    </row>
    <row r="715" spans="1:10" x14ac:dyDescent="0.3">
      <c r="A715" s="41" t="s">
        <v>965</v>
      </c>
      <c r="B715" s="41" t="s">
        <v>79</v>
      </c>
      <c r="C715" s="42">
        <v>45</v>
      </c>
      <c r="D715" s="42">
        <v>6</v>
      </c>
      <c r="E715" s="42">
        <v>6</v>
      </c>
      <c r="F715" s="42">
        <v>6</v>
      </c>
      <c r="G715" s="42">
        <v>6</v>
      </c>
      <c r="H715" s="42">
        <v>6</v>
      </c>
      <c r="I715" s="42">
        <v>126</v>
      </c>
      <c r="J715" s="43">
        <v>0.34</v>
      </c>
    </row>
    <row r="716" spans="1:10" x14ac:dyDescent="0.3">
      <c r="A716" s="41" t="s">
        <v>966</v>
      </c>
      <c r="B716" s="41" t="s">
        <v>967</v>
      </c>
      <c r="C716" s="42">
        <v>38</v>
      </c>
      <c r="D716" s="42">
        <v>9</v>
      </c>
      <c r="E716" s="42">
        <v>11</v>
      </c>
      <c r="F716" s="42">
        <v>9</v>
      </c>
      <c r="G716" s="42">
        <v>11</v>
      </c>
      <c r="H716" s="42">
        <v>3</v>
      </c>
      <c r="I716" s="42">
        <v>170</v>
      </c>
      <c r="J716" s="43">
        <v>0.14000000000000001</v>
      </c>
    </row>
    <row r="717" spans="1:10" x14ac:dyDescent="0.3">
      <c r="A717" s="41" t="s">
        <v>968</v>
      </c>
      <c r="B717" s="41" t="s">
        <v>66</v>
      </c>
      <c r="C717" s="42">
        <v>45</v>
      </c>
      <c r="D717" s="42">
        <v>2</v>
      </c>
      <c r="E717" s="42">
        <v>3</v>
      </c>
      <c r="F717" s="42">
        <v>7</v>
      </c>
      <c r="G717" s="42">
        <v>8</v>
      </c>
      <c r="H717" s="42">
        <v>6</v>
      </c>
      <c r="I717" s="42">
        <v>66</v>
      </c>
      <c r="J717" s="43">
        <v>0.34</v>
      </c>
    </row>
    <row r="718" spans="1:10" x14ac:dyDescent="0.3">
      <c r="A718" s="41" t="s">
        <v>969</v>
      </c>
      <c r="B718" s="41" t="s">
        <v>108</v>
      </c>
      <c r="C718" s="42">
        <v>59</v>
      </c>
      <c r="D718" s="42">
        <v>5</v>
      </c>
      <c r="E718" s="42">
        <v>6</v>
      </c>
      <c r="F718" s="42">
        <v>6</v>
      </c>
      <c r="G718" s="42">
        <v>6</v>
      </c>
      <c r="H718" s="42">
        <v>2</v>
      </c>
      <c r="I718" s="42">
        <v>68</v>
      </c>
      <c r="J718" s="43">
        <v>0.27</v>
      </c>
    </row>
    <row r="719" spans="1:10" x14ac:dyDescent="0.3">
      <c r="A719" s="41" t="s">
        <v>970</v>
      </c>
      <c r="B719" s="41" t="s">
        <v>82</v>
      </c>
      <c r="C719" s="42">
        <v>33</v>
      </c>
      <c r="D719" s="42">
        <v>5</v>
      </c>
      <c r="E719" s="42">
        <v>6</v>
      </c>
      <c r="F719" s="42">
        <v>5</v>
      </c>
      <c r="G719" s="42">
        <v>6</v>
      </c>
      <c r="H719" s="42">
        <v>4</v>
      </c>
      <c r="I719" s="42">
        <v>63</v>
      </c>
      <c r="J719" s="43">
        <v>0.06</v>
      </c>
    </row>
    <row r="720" spans="1:10" x14ac:dyDescent="0.3">
      <c r="A720" s="41" t="s">
        <v>971</v>
      </c>
      <c r="B720" s="41" t="s">
        <v>972</v>
      </c>
      <c r="C720" s="42">
        <v>46</v>
      </c>
      <c r="D720" s="42">
        <v>13</v>
      </c>
      <c r="E720" s="42">
        <v>21</v>
      </c>
      <c r="F720" s="42">
        <v>5</v>
      </c>
      <c r="G720" s="42">
        <v>10</v>
      </c>
      <c r="H720" s="42">
        <v>1</v>
      </c>
      <c r="I720" s="42">
        <v>257</v>
      </c>
      <c r="J720" s="43">
        <v>0.04</v>
      </c>
    </row>
    <row r="721" spans="1:10" x14ac:dyDescent="0.3">
      <c r="A721" s="41" t="s">
        <v>973</v>
      </c>
      <c r="B721" s="41" t="s">
        <v>79</v>
      </c>
      <c r="C721" s="42">
        <v>55</v>
      </c>
      <c r="D721" s="42">
        <v>9</v>
      </c>
      <c r="E721" s="42">
        <v>6</v>
      </c>
      <c r="F721" s="42">
        <v>8</v>
      </c>
      <c r="G721" s="42">
        <v>6</v>
      </c>
      <c r="H721" s="42">
        <v>8</v>
      </c>
      <c r="I721" s="42">
        <v>163</v>
      </c>
      <c r="J721" s="43">
        <v>0.06</v>
      </c>
    </row>
    <row r="722" spans="1:10" x14ac:dyDescent="0.3">
      <c r="A722" s="41" t="s">
        <v>974</v>
      </c>
      <c r="B722" s="41" t="s">
        <v>222</v>
      </c>
      <c r="C722" s="42">
        <v>64</v>
      </c>
      <c r="D722" s="42">
        <v>12</v>
      </c>
      <c r="E722" s="42">
        <v>7</v>
      </c>
      <c r="F722" s="42">
        <v>5</v>
      </c>
      <c r="G722" s="42">
        <v>5</v>
      </c>
      <c r="H722" s="42">
        <v>10</v>
      </c>
      <c r="I722" s="42">
        <v>218</v>
      </c>
      <c r="J722" s="43">
        <v>0.06</v>
      </c>
    </row>
    <row r="723" spans="1:10" x14ac:dyDescent="0.3">
      <c r="A723" s="41" t="s">
        <v>975</v>
      </c>
      <c r="B723" s="41" t="s">
        <v>222</v>
      </c>
      <c r="C723" s="42">
        <v>42</v>
      </c>
      <c r="D723" s="42">
        <v>7</v>
      </c>
      <c r="E723" s="42">
        <v>5</v>
      </c>
      <c r="F723" s="42">
        <v>4</v>
      </c>
      <c r="G723" s="42">
        <v>4</v>
      </c>
      <c r="H723" s="42">
        <v>8</v>
      </c>
      <c r="I723" s="42">
        <v>119</v>
      </c>
      <c r="J723" s="43">
        <v>0.16</v>
      </c>
    </row>
    <row r="724" spans="1:10" x14ac:dyDescent="0.3">
      <c r="A724" s="41" t="s">
        <v>976</v>
      </c>
      <c r="B724" s="41" t="s">
        <v>222</v>
      </c>
      <c r="C724" s="42">
        <v>30</v>
      </c>
      <c r="D724" s="42">
        <v>5</v>
      </c>
      <c r="E724" s="42">
        <v>3</v>
      </c>
      <c r="F724" s="42">
        <v>3</v>
      </c>
      <c r="G724" s="42">
        <v>3</v>
      </c>
      <c r="H724" s="42">
        <v>6</v>
      </c>
      <c r="I724" s="42">
        <v>49</v>
      </c>
      <c r="J724" s="43">
        <v>0.34</v>
      </c>
    </row>
    <row r="725" spans="1:10" x14ac:dyDescent="0.3">
      <c r="A725" s="41" t="s">
        <v>977</v>
      </c>
      <c r="B725" s="41" t="s">
        <v>944</v>
      </c>
      <c r="C725" s="42">
        <v>45</v>
      </c>
      <c r="D725" s="42">
        <v>7</v>
      </c>
      <c r="E725" s="42">
        <v>8</v>
      </c>
      <c r="F725" s="42">
        <v>10</v>
      </c>
      <c r="G725" s="42">
        <v>8</v>
      </c>
      <c r="H725" s="42">
        <v>11</v>
      </c>
      <c r="I725" s="42">
        <v>182</v>
      </c>
      <c r="J725" s="43">
        <v>0.08</v>
      </c>
    </row>
    <row r="726" spans="1:10" x14ac:dyDescent="0.3">
      <c r="A726" s="41" t="s">
        <v>978</v>
      </c>
      <c r="B726" s="41" t="s">
        <v>82</v>
      </c>
      <c r="C726" s="42">
        <v>23</v>
      </c>
      <c r="D726" s="42">
        <v>4</v>
      </c>
      <c r="E726" s="42">
        <v>5</v>
      </c>
      <c r="F726" s="42">
        <v>7</v>
      </c>
      <c r="G726" s="42">
        <v>5</v>
      </c>
      <c r="H726" s="42">
        <v>8</v>
      </c>
      <c r="I726" s="42">
        <v>68</v>
      </c>
      <c r="J726" s="43">
        <v>0.3</v>
      </c>
    </row>
    <row r="727" spans="1:10" x14ac:dyDescent="0.3">
      <c r="A727" s="41" t="s">
        <v>979</v>
      </c>
      <c r="B727" s="41" t="s">
        <v>980</v>
      </c>
      <c r="C727" s="42">
        <v>57</v>
      </c>
      <c r="D727" s="42">
        <v>8</v>
      </c>
      <c r="E727" s="42">
        <v>20</v>
      </c>
      <c r="F727" s="42">
        <v>5</v>
      </c>
      <c r="G727" s="42">
        <v>6</v>
      </c>
      <c r="H727" s="42">
        <v>3</v>
      </c>
      <c r="I727" s="42">
        <v>179</v>
      </c>
      <c r="J727" s="43">
        <v>0.04</v>
      </c>
    </row>
    <row r="728" spans="1:10" x14ac:dyDescent="0.3">
      <c r="A728" s="41" t="s">
        <v>981</v>
      </c>
      <c r="B728" s="41" t="s">
        <v>136</v>
      </c>
      <c r="C728" s="42">
        <v>39</v>
      </c>
      <c r="D728" s="42">
        <v>4</v>
      </c>
      <c r="E728" s="42">
        <v>5</v>
      </c>
      <c r="F728" s="42">
        <v>4</v>
      </c>
      <c r="G728" s="42">
        <v>5</v>
      </c>
      <c r="H728" s="42">
        <v>6</v>
      </c>
      <c r="I728" s="42">
        <v>102</v>
      </c>
      <c r="J728" s="43">
        <v>0.16</v>
      </c>
    </row>
    <row r="729" spans="1:10" x14ac:dyDescent="0.3">
      <c r="A729" s="41" t="s">
        <v>982</v>
      </c>
      <c r="B729" s="41" t="s">
        <v>79</v>
      </c>
      <c r="C729" s="42">
        <v>64</v>
      </c>
      <c r="D729" s="42">
        <v>10</v>
      </c>
      <c r="E729" s="42">
        <v>9</v>
      </c>
      <c r="F729" s="42">
        <v>4</v>
      </c>
      <c r="G729" s="42">
        <v>9</v>
      </c>
      <c r="H729" s="42">
        <v>8</v>
      </c>
      <c r="I729" s="42">
        <v>225</v>
      </c>
      <c r="J729" s="43">
        <v>0.06</v>
      </c>
    </row>
    <row r="730" spans="1:10" x14ac:dyDescent="0.3">
      <c r="A730" s="41" t="s">
        <v>983</v>
      </c>
      <c r="B730" s="41" t="s">
        <v>149</v>
      </c>
      <c r="C730" s="42">
        <v>53</v>
      </c>
      <c r="D730" s="42">
        <v>7</v>
      </c>
      <c r="E730" s="42">
        <v>5</v>
      </c>
      <c r="F730" s="42">
        <v>4</v>
      </c>
      <c r="G730" s="42">
        <v>5</v>
      </c>
      <c r="H730" s="42">
        <v>5</v>
      </c>
      <c r="I730" s="42">
        <v>68</v>
      </c>
      <c r="J730" s="43">
        <v>0.19</v>
      </c>
    </row>
    <row r="731" spans="1:10" x14ac:dyDescent="0.3">
      <c r="A731" s="41" t="s">
        <v>984</v>
      </c>
      <c r="B731" s="41" t="s">
        <v>985</v>
      </c>
      <c r="C731" s="42">
        <v>82</v>
      </c>
      <c r="D731" s="42">
        <v>7</v>
      </c>
      <c r="E731" s="42">
        <v>8</v>
      </c>
      <c r="F731" s="42">
        <v>8</v>
      </c>
      <c r="G731" s="42">
        <v>10</v>
      </c>
      <c r="H731" s="42">
        <v>3</v>
      </c>
      <c r="I731" s="42">
        <v>165</v>
      </c>
      <c r="J731" s="43">
        <v>0.1</v>
      </c>
    </row>
    <row r="732" spans="1:10" x14ac:dyDescent="0.3">
      <c r="A732" s="41" t="s">
        <v>986</v>
      </c>
      <c r="B732" s="41" t="s">
        <v>329</v>
      </c>
      <c r="C732" s="42">
        <v>48</v>
      </c>
      <c r="D732" s="42">
        <v>6</v>
      </c>
      <c r="E732" s="42">
        <v>5</v>
      </c>
      <c r="F732" s="42">
        <v>4</v>
      </c>
      <c r="G732" s="42">
        <v>4</v>
      </c>
      <c r="H732" s="42">
        <v>7</v>
      </c>
      <c r="I732" s="42">
        <v>66</v>
      </c>
      <c r="J732" s="43">
        <v>0.3</v>
      </c>
    </row>
    <row r="733" spans="1:10" x14ac:dyDescent="0.3">
      <c r="A733" s="41" t="s">
        <v>987</v>
      </c>
      <c r="B733" s="41" t="s">
        <v>164</v>
      </c>
      <c r="C733" s="42">
        <v>53</v>
      </c>
      <c r="D733" s="42">
        <v>10</v>
      </c>
      <c r="E733" s="42">
        <v>11</v>
      </c>
      <c r="F733" s="42">
        <v>3</v>
      </c>
      <c r="G733" s="42">
        <v>6</v>
      </c>
      <c r="H733" s="42">
        <v>3</v>
      </c>
      <c r="I733" s="42">
        <v>144</v>
      </c>
      <c r="J733" s="43">
        <v>0.09</v>
      </c>
    </row>
    <row r="734" spans="1:10" x14ac:dyDescent="0.3">
      <c r="A734" s="41" t="s">
        <v>988</v>
      </c>
      <c r="B734" s="41" t="s">
        <v>82</v>
      </c>
      <c r="C734" s="42">
        <v>75</v>
      </c>
      <c r="D734" s="42">
        <v>7</v>
      </c>
      <c r="E734" s="42">
        <v>11</v>
      </c>
      <c r="F734" s="42">
        <v>9</v>
      </c>
      <c r="G734" s="42">
        <v>11</v>
      </c>
      <c r="H734" s="42">
        <v>8</v>
      </c>
      <c r="I734" s="42">
        <v>261</v>
      </c>
      <c r="J734" s="43">
        <v>0.01</v>
      </c>
    </row>
    <row r="735" spans="1:10" x14ac:dyDescent="0.3">
      <c r="A735" s="41" t="s">
        <v>989</v>
      </c>
      <c r="B735" s="41" t="s">
        <v>136</v>
      </c>
      <c r="C735" s="42">
        <v>57</v>
      </c>
      <c r="D735" s="42">
        <v>7</v>
      </c>
      <c r="E735" s="42">
        <v>5</v>
      </c>
      <c r="F735" s="42">
        <v>10</v>
      </c>
      <c r="G735" s="42">
        <v>8</v>
      </c>
      <c r="H735" s="42">
        <v>3</v>
      </c>
      <c r="I735" s="42">
        <v>149</v>
      </c>
      <c r="J735" s="43">
        <v>0.16</v>
      </c>
    </row>
    <row r="736" spans="1:10" x14ac:dyDescent="0.3">
      <c r="A736" s="41" t="s">
        <v>990</v>
      </c>
      <c r="B736" s="41" t="s">
        <v>136</v>
      </c>
      <c r="C736" s="42">
        <v>23</v>
      </c>
      <c r="D736" s="42">
        <v>3</v>
      </c>
      <c r="E736" s="42">
        <v>3</v>
      </c>
      <c r="F736" s="42">
        <v>3</v>
      </c>
      <c r="G736" s="42">
        <v>3</v>
      </c>
      <c r="H736" s="42">
        <v>3</v>
      </c>
      <c r="I736" s="42">
        <v>36</v>
      </c>
      <c r="J736" s="43">
        <v>0.31</v>
      </c>
    </row>
    <row r="737" spans="1:10" x14ac:dyDescent="0.3">
      <c r="A737" s="41" t="s">
        <v>991</v>
      </c>
      <c r="B737" s="41" t="s">
        <v>992</v>
      </c>
      <c r="C737" s="42">
        <v>30</v>
      </c>
      <c r="D737" s="42">
        <v>3</v>
      </c>
      <c r="E737" s="42">
        <v>3</v>
      </c>
      <c r="F737" s="42">
        <v>5</v>
      </c>
      <c r="G737" s="42">
        <v>5</v>
      </c>
      <c r="H737" s="42">
        <v>6</v>
      </c>
      <c r="I737" s="42">
        <v>54</v>
      </c>
      <c r="J737" s="43">
        <v>0.27</v>
      </c>
    </row>
    <row r="738" spans="1:10" x14ac:dyDescent="0.3">
      <c r="A738" s="41" t="s">
        <v>993</v>
      </c>
      <c r="B738" s="41" t="s">
        <v>222</v>
      </c>
      <c r="C738" s="42">
        <v>34</v>
      </c>
      <c r="D738" s="42">
        <v>4</v>
      </c>
      <c r="E738" s="42">
        <v>6</v>
      </c>
      <c r="F738" s="42">
        <v>4</v>
      </c>
      <c r="G738" s="42">
        <v>7</v>
      </c>
      <c r="H738" s="42">
        <v>5</v>
      </c>
      <c r="I738" s="42">
        <v>62</v>
      </c>
      <c r="J738" s="43">
        <v>0.34</v>
      </c>
    </row>
    <row r="739" spans="1:10" x14ac:dyDescent="0.3">
      <c r="A739" s="41" t="s">
        <v>994</v>
      </c>
      <c r="B739" s="41" t="s">
        <v>593</v>
      </c>
      <c r="C739" s="42">
        <v>42</v>
      </c>
      <c r="D739" s="42">
        <v>6</v>
      </c>
      <c r="E739" s="42">
        <v>9</v>
      </c>
      <c r="F739" s="42">
        <v>5</v>
      </c>
      <c r="G739" s="42">
        <v>8</v>
      </c>
      <c r="H739" s="42">
        <v>4</v>
      </c>
      <c r="I739" s="42">
        <v>133</v>
      </c>
      <c r="J739" s="43">
        <v>0.16</v>
      </c>
    </row>
    <row r="740" spans="1:10" x14ac:dyDescent="0.3">
      <c r="A740" s="41" t="s">
        <v>995</v>
      </c>
      <c r="B740" s="41" t="s">
        <v>97</v>
      </c>
      <c r="C740" s="42">
        <v>75</v>
      </c>
      <c r="D740" s="42">
        <v>7</v>
      </c>
      <c r="E740" s="42">
        <v>8</v>
      </c>
      <c r="F740" s="42">
        <v>7</v>
      </c>
      <c r="G740" s="42">
        <v>8</v>
      </c>
      <c r="H740" s="42">
        <v>5</v>
      </c>
      <c r="I740" s="42">
        <v>163</v>
      </c>
      <c r="J740" s="43">
        <v>0.1</v>
      </c>
    </row>
    <row r="741" spans="1:10" x14ac:dyDescent="0.3">
      <c r="A741" s="41" t="s">
        <v>996</v>
      </c>
      <c r="B741" s="41" t="s">
        <v>131</v>
      </c>
      <c r="C741" s="42">
        <v>75</v>
      </c>
      <c r="D741" s="42">
        <v>11</v>
      </c>
      <c r="E741" s="42">
        <v>9</v>
      </c>
      <c r="F741" s="42">
        <v>8</v>
      </c>
      <c r="G741" s="42">
        <v>9</v>
      </c>
      <c r="H741" s="42">
        <v>6</v>
      </c>
      <c r="I741" s="42">
        <v>241</v>
      </c>
      <c r="J741" s="43">
        <v>0.06</v>
      </c>
    </row>
    <row r="742" spans="1:10" x14ac:dyDescent="0.3">
      <c r="A742" s="41" t="s">
        <v>997</v>
      </c>
      <c r="B742" s="41" t="s">
        <v>338</v>
      </c>
      <c r="C742" s="42">
        <v>57</v>
      </c>
      <c r="D742" s="42">
        <v>9</v>
      </c>
      <c r="E742" s="42">
        <v>6</v>
      </c>
      <c r="F742" s="42">
        <v>9</v>
      </c>
      <c r="G742" s="42">
        <v>6</v>
      </c>
      <c r="H742" s="42">
        <v>10</v>
      </c>
      <c r="I742" s="42">
        <v>166</v>
      </c>
      <c r="J742" s="43">
        <v>0.06</v>
      </c>
    </row>
    <row r="743" spans="1:10" x14ac:dyDescent="0.3">
      <c r="A743" s="41" t="s">
        <v>998</v>
      </c>
      <c r="B743" s="41" t="s">
        <v>222</v>
      </c>
      <c r="C743" s="42">
        <v>45</v>
      </c>
      <c r="D743" s="42">
        <v>8</v>
      </c>
      <c r="E743" s="42">
        <v>6</v>
      </c>
      <c r="F743" s="42">
        <v>5</v>
      </c>
      <c r="G743" s="42">
        <v>5</v>
      </c>
      <c r="H743" s="42">
        <v>12</v>
      </c>
      <c r="I743" s="42">
        <v>159</v>
      </c>
      <c r="J743" s="43">
        <v>0.06</v>
      </c>
    </row>
    <row r="744" spans="1:10" x14ac:dyDescent="0.3">
      <c r="A744" s="41" t="s">
        <v>999</v>
      </c>
      <c r="B744" s="41" t="s">
        <v>645</v>
      </c>
      <c r="C744" s="42">
        <v>38</v>
      </c>
      <c r="D744" s="42">
        <v>5</v>
      </c>
      <c r="E744" s="42">
        <v>4</v>
      </c>
      <c r="F744" s="42">
        <v>3</v>
      </c>
      <c r="G744" s="42">
        <v>3</v>
      </c>
      <c r="H744" s="42">
        <v>5</v>
      </c>
      <c r="I744" s="42">
        <v>50</v>
      </c>
      <c r="J744" s="43">
        <v>0.3</v>
      </c>
    </row>
    <row r="745" spans="1:10" x14ac:dyDescent="0.3">
      <c r="A745" s="41" t="s">
        <v>1000</v>
      </c>
      <c r="B745" s="41" t="s">
        <v>108</v>
      </c>
      <c r="C745" s="42">
        <v>47</v>
      </c>
      <c r="D745" s="42">
        <v>5</v>
      </c>
      <c r="E745" s="42">
        <v>7</v>
      </c>
      <c r="F745" s="42">
        <v>6</v>
      </c>
      <c r="G745" s="42">
        <v>6</v>
      </c>
      <c r="H745" s="42">
        <v>5</v>
      </c>
      <c r="I745" s="42">
        <v>68</v>
      </c>
      <c r="J745" s="43">
        <v>0.27</v>
      </c>
    </row>
    <row r="746" spans="1:10" x14ac:dyDescent="0.3">
      <c r="A746" s="41" t="s">
        <v>1001</v>
      </c>
      <c r="B746" s="41" t="s">
        <v>925</v>
      </c>
      <c r="C746" s="42">
        <v>51</v>
      </c>
      <c r="D746" s="42">
        <v>6</v>
      </c>
      <c r="E746" s="42">
        <v>5</v>
      </c>
      <c r="F746" s="42">
        <v>8</v>
      </c>
      <c r="G746" s="42">
        <v>5</v>
      </c>
      <c r="H746" s="42">
        <v>11</v>
      </c>
      <c r="I746" s="42">
        <v>149</v>
      </c>
      <c r="J746" s="43">
        <v>0.06</v>
      </c>
    </row>
    <row r="747" spans="1:10" x14ac:dyDescent="0.3">
      <c r="A747" s="41" t="s">
        <v>1002</v>
      </c>
      <c r="B747" s="41" t="s">
        <v>108</v>
      </c>
      <c r="C747" s="42">
        <v>72</v>
      </c>
      <c r="D747" s="42">
        <v>6</v>
      </c>
      <c r="E747" s="42">
        <v>6</v>
      </c>
      <c r="F747" s="42">
        <v>11</v>
      </c>
      <c r="G747" s="42">
        <v>13</v>
      </c>
      <c r="H747" s="42">
        <v>6</v>
      </c>
      <c r="I747" s="42">
        <v>184</v>
      </c>
      <c r="J747" s="43">
        <v>0.06</v>
      </c>
    </row>
    <row r="748" spans="1:10" x14ac:dyDescent="0.3">
      <c r="A748" s="41" t="s">
        <v>1003</v>
      </c>
      <c r="B748" s="41" t="s">
        <v>222</v>
      </c>
      <c r="C748" s="42">
        <v>30</v>
      </c>
      <c r="D748" s="42">
        <v>5</v>
      </c>
      <c r="E748" s="42">
        <v>3</v>
      </c>
      <c r="F748" s="42">
        <v>3</v>
      </c>
      <c r="G748" s="42">
        <v>3</v>
      </c>
      <c r="H748" s="42">
        <v>8</v>
      </c>
      <c r="I748" s="42">
        <v>54</v>
      </c>
      <c r="J748" s="43">
        <v>0.27</v>
      </c>
    </row>
    <row r="749" spans="1:10" x14ac:dyDescent="0.3">
      <c r="A749" s="41" t="s">
        <v>1004</v>
      </c>
      <c r="B749" s="41" t="s">
        <v>391</v>
      </c>
      <c r="C749" s="42">
        <v>59</v>
      </c>
      <c r="D749" s="42">
        <v>8</v>
      </c>
      <c r="E749" s="42">
        <v>7</v>
      </c>
      <c r="F749" s="42">
        <v>7</v>
      </c>
      <c r="G749" s="42">
        <v>7</v>
      </c>
      <c r="H749" s="42">
        <v>13</v>
      </c>
      <c r="I749" s="42">
        <v>175</v>
      </c>
      <c r="J749" s="43">
        <v>0.06</v>
      </c>
    </row>
    <row r="750" spans="1:10" x14ac:dyDescent="0.3">
      <c r="A750" s="41" t="s">
        <v>1005</v>
      </c>
      <c r="B750" s="41" t="s">
        <v>136</v>
      </c>
      <c r="C750" s="42">
        <v>49</v>
      </c>
      <c r="D750" s="42">
        <v>5</v>
      </c>
      <c r="E750" s="42">
        <v>11</v>
      </c>
      <c r="F750" s="42">
        <v>10</v>
      </c>
      <c r="G750" s="42">
        <v>4</v>
      </c>
      <c r="H750" s="42">
        <v>6</v>
      </c>
      <c r="I750" s="42">
        <v>87</v>
      </c>
      <c r="J750" s="43">
        <v>0.06</v>
      </c>
    </row>
    <row r="751" spans="1:10" x14ac:dyDescent="0.3">
      <c r="A751" s="41" t="s">
        <v>1006</v>
      </c>
      <c r="B751" s="41" t="s">
        <v>136</v>
      </c>
      <c r="C751" s="42">
        <v>75</v>
      </c>
      <c r="D751" s="42">
        <v>10</v>
      </c>
      <c r="E751" s="42">
        <v>12</v>
      </c>
      <c r="F751" s="42">
        <v>11</v>
      </c>
      <c r="G751" s="42">
        <v>5</v>
      </c>
      <c r="H751" s="42">
        <v>5</v>
      </c>
      <c r="I751" s="42">
        <v>187</v>
      </c>
      <c r="J751" s="43">
        <v>0.04</v>
      </c>
    </row>
    <row r="752" spans="1:10" x14ac:dyDescent="0.3">
      <c r="A752" s="41" t="s">
        <v>1007</v>
      </c>
      <c r="B752" s="41" t="s">
        <v>258</v>
      </c>
      <c r="C752" s="42">
        <v>53</v>
      </c>
      <c r="D752" s="42">
        <v>13</v>
      </c>
      <c r="E752" s="42">
        <v>11</v>
      </c>
      <c r="F752" s="42">
        <v>8</v>
      </c>
      <c r="G752" s="42">
        <v>9</v>
      </c>
      <c r="H752" s="42">
        <v>7</v>
      </c>
      <c r="I752" s="42">
        <v>257</v>
      </c>
      <c r="J752" s="43">
        <v>0.01</v>
      </c>
    </row>
    <row r="753" spans="1:10" x14ac:dyDescent="0.3">
      <c r="A753" s="41" t="s">
        <v>1008</v>
      </c>
      <c r="B753" s="41" t="s">
        <v>807</v>
      </c>
      <c r="C753" s="42">
        <v>53</v>
      </c>
      <c r="D753" s="42">
        <v>7</v>
      </c>
      <c r="E753" s="42">
        <v>11</v>
      </c>
      <c r="F753" s="42">
        <v>9</v>
      </c>
      <c r="G753" s="42">
        <v>13</v>
      </c>
      <c r="H753" s="42">
        <v>8</v>
      </c>
      <c r="I753" s="42">
        <v>257</v>
      </c>
      <c r="J753" s="43">
        <v>0.01</v>
      </c>
    </row>
    <row r="754" spans="1:10" x14ac:dyDescent="0.3">
      <c r="A754" s="41" t="s">
        <v>1009</v>
      </c>
      <c r="B754" s="41" t="s">
        <v>291</v>
      </c>
      <c r="C754" s="42">
        <v>53</v>
      </c>
      <c r="D754" s="42">
        <v>11</v>
      </c>
      <c r="E754" s="42">
        <v>8</v>
      </c>
      <c r="F754" s="42">
        <v>9</v>
      </c>
      <c r="G754" s="42">
        <v>7</v>
      </c>
      <c r="H754" s="42">
        <v>13</v>
      </c>
      <c r="I754" s="42">
        <v>257</v>
      </c>
      <c r="J754" s="43">
        <v>0.01</v>
      </c>
    </row>
    <row r="755" spans="1:10" x14ac:dyDescent="0.3">
      <c r="A755" s="41" t="s">
        <v>1010</v>
      </c>
      <c r="B755" s="41" t="s">
        <v>1011</v>
      </c>
      <c r="C755" s="42">
        <v>53</v>
      </c>
      <c r="D755" s="42">
        <v>8</v>
      </c>
      <c r="E755" s="42">
        <v>7</v>
      </c>
      <c r="F755" s="42">
        <v>13</v>
      </c>
      <c r="G755" s="42">
        <v>11</v>
      </c>
      <c r="H755" s="42">
        <v>9</v>
      </c>
      <c r="I755" s="42">
        <v>257</v>
      </c>
      <c r="J755" s="43">
        <v>0.01</v>
      </c>
    </row>
    <row r="756" spans="1:10" x14ac:dyDescent="0.3">
      <c r="A756" s="41" t="s">
        <v>1012</v>
      </c>
      <c r="B756" s="41" t="s">
        <v>79</v>
      </c>
      <c r="C756" s="42">
        <v>57</v>
      </c>
      <c r="D756" s="42">
        <v>10</v>
      </c>
      <c r="E756" s="42">
        <v>9</v>
      </c>
      <c r="F756" s="42">
        <v>4</v>
      </c>
      <c r="G756" s="42">
        <v>7</v>
      </c>
      <c r="H756" s="42">
        <v>11</v>
      </c>
      <c r="I756" s="42">
        <v>172</v>
      </c>
      <c r="J756" s="43">
        <v>0.06</v>
      </c>
    </row>
    <row r="757" spans="1:10" x14ac:dyDescent="0.3">
      <c r="A757" s="41" t="s">
        <v>1013</v>
      </c>
      <c r="B757" s="41" t="s">
        <v>79</v>
      </c>
      <c r="C757" s="42">
        <v>45</v>
      </c>
      <c r="D757" s="42">
        <v>8</v>
      </c>
      <c r="E757" s="42">
        <v>5</v>
      </c>
      <c r="F757" s="42">
        <v>5</v>
      </c>
      <c r="G757" s="42">
        <v>5</v>
      </c>
      <c r="H757" s="42">
        <v>4</v>
      </c>
      <c r="I757" s="42">
        <v>66</v>
      </c>
      <c r="J757" s="43">
        <v>0.16</v>
      </c>
    </row>
    <row r="758" spans="1:10" x14ac:dyDescent="0.3">
      <c r="A758" s="41" t="s">
        <v>1014</v>
      </c>
      <c r="B758" s="41" t="s">
        <v>825</v>
      </c>
      <c r="C758" s="42">
        <v>30</v>
      </c>
      <c r="D758" s="42">
        <v>4</v>
      </c>
      <c r="E758" s="42">
        <v>3</v>
      </c>
      <c r="F758" s="42">
        <v>5</v>
      </c>
      <c r="G758" s="42">
        <v>10</v>
      </c>
      <c r="H758" s="42">
        <v>7</v>
      </c>
      <c r="I758" s="42">
        <v>67</v>
      </c>
      <c r="J758" s="43">
        <v>0.25</v>
      </c>
    </row>
    <row r="759" spans="1:10" x14ac:dyDescent="0.3">
      <c r="A759" s="41" t="s">
        <v>1015</v>
      </c>
      <c r="B759" s="41" t="s">
        <v>825</v>
      </c>
      <c r="C759" s="42">
        <v>60</v>
      </c>
      <c r="D759" s="42">
        <v>7</v>
      </c>
      <c r="E759" s="42">
        <v>6</v>
      </c>
      <c r="F759" s="42">
        <v>8</v>
      </c>
      <c r="G759" s="42">
        <v>12</v>
      </c>
      <c r="H759" s="42">
        <v>10</v>
      </c>
      <c r="I759" s="42">
        <v>180</v>
      </c>
      <c r="J759" s="43">
        <v>0.08</v>
      </c>
    </row>
    <row r="760" spans="1:10" x14ac:dyDescent="0.3">
      <c r="A760" s="41" t="s">
        <v>1016</v>
      </c>
      <c r="B760" s="41" t="s">
        <v>99</v>
      </c>
      <c r="C760" s="42">
        <v>49</v>
      </c>
      <c r="D760" s="42">
        <v>6</v>
      </c>
      <c r="E760" s="42">
        <v>4</v>
      </c>
      <c r="F760" s="42">
        <v>4</v>
      </c>
      <c r="G760" s="42">
        <v>4</v>
      </c>
      <c r="H760" s="42">
        <v>4</v>
      </c>
      <c r="I760" s="42">
        <v>62</v>
      </c>
      <c r="J760" s="43">
        <v>0.06</v>
      </c>
    </row>
    <row r="761" spans="1:10" x14ac:dyDescent="0.3">
      <c r="A761" s="41" t="s">
        <v>1017</v>
      </c>
      <c r="B761" s="41" t="s">
        <v>1018</v>
      </c>
      <c r="C761" s="42">
        <v>69</v>
      </c>
      <c r="D761" s="42">
        <v>13</v>
      </c>
      <c r="E761" s="42">
        <v>9</v>
      </c>
      <c r="F761" s="42">
        <v>7</v>
      </c>
      <c r="G761" s="42">
        <v>9</v>
      </c>
      <c r="H761" s="42">
        <v>11</v>
      </c>
      <c r="I761" s="42">
        <v>261</v>
      </c>
      <c r="J761" s="43">
        <v>0.01</v>
      </c>
    </row>
    <row r="762" spans="1:10" x14ac:dyDescent="0.3">
      <c r="A762" s="41" t="s">
        <v>1019</v>
      </c>
      <c r="B762" s="41" t="s">
        <v>251</v>
      </c>
      <c r="C762" s="42">
        <v>90</v>
      </c>
      <c r="D762" s="42">
        <v>10</v>
      </c>
      <c r="E762" s="42">
        <v>8</v>
      </c>
      <c r="F762" s="42">
        <v>3</v>
      </c>
      <c r="G762" s="42">
        <v>8</v>
      </c>
      <c r="H762" s="42">
        <v>4</v>
      </c>
      <c r="I762" s="42">
        <v>163</v>
      </c>
      <c r="J762" s="43">
        <v>0.06</v>
      </c>
    </row>
    <row r="763" spans="1:10" ht="27.6" x14ac:dyDescent="0.3">
      <c r="A763" s="41" t="s">
        <v>1020</v>
      </c>
      <c r="B763" s="41" t="s">
        <v>363</v>
      </c>
      <c r="C763" s="42">
        <v>60</v>
      </c>
      <c r="D763" s="42">
        <v>10</v>
      </c>
      <c r="E763" s="42">
        <v>7</v>
      </c>
      <c r="F763" s="42">
        <v>14</v>
      </c>
      <c r="G763" s="42">
        <v>8</v>
      </c>
      <c r="H763" s="42">
        <v>10</v>
      </c>
      <c r="I763" s="42">
        <v>261</v>
      </c>
      <c r="J763" s="43">
        <v>0.01</v>
      </c>
    </row>
    <row r="764" spans="1:10" ht="27.6" x14ac:dyDescent="0.3">
      <c r="A764" s="41" t="s">
        <v>1021</v>
      </c>
      <c r="B764" s="41" t="s">
        <v>363</v>
      </c>
      <c r="C764" s="42">
        <v>60</v>
      </c>
      <c r="D764" s="42">
        <v>11</v>
      </c>
      <c r="E764" s="42">
        <v>7</v>
      </c>
      <c r="F764" s="42">
        <v>12</v>
      </c>
      <c r="G764" s="42">
        <v>8</v>
      </c>
      <c r="H764" s="42">
        <v>11</v>
      </c>
      <c r="I764" s="42">
        <v>261</v>
      </c>
      <c r="J764" s="43">
        <v>0.01</v>
      </c>
    </row>
    <row r="765" spans="1:10" x14ac:dyDescent="0.3">
      <c r="A765" s="41" t="s">
        <v>1022</v>
      </c>
      <c r="B765" s="41" t="s">
        <v>251</v>
      </c>
      <c r="C765" s="42">
        <v>57</v>
      </c>
      <c r="D765" s="42">
        <v>8</v>
      </c>
      <c r="E765" s="42">
        <v>5</v>
      </c>
      <c r="F765" s="42">
        <v>2</v>
      </c>
      <c r="G765" s="42">
        <v>3</v>
      </c>
      <c r="H765" s="42">
        <v>3</v>
      </c>
      <c r="I765" s="42">
        <v>61</v>
      </c>
      <c r="J765" s="43">
        <v>0.24</v>
      </c>
    </row>
    <row r="766" spans="1:10" x14ac:dyDescent="0.3">
      <c r="A766" s="41" t="s">
        <v>1023</v>
      </c>
      <c r="B766" s="41" t="s">
        <v>199</v>
      </c>
      <c r="C766" s="42">
        <v>41</v>
      </c>
      <c r="D766" s="42">
        <v>8</v>
      </c>
      <c r="E766" s="42">
        <v>10</v>
      </c>
      <c r="F766" s="42">
        <v>5</v>
      </c>
      <c r="G766" s="42">
        <v>4</v>
      </c>
      <c r="H766" s="42">
        <v>2</v>
      </c>
      <c r="I766" s="42">
        <v>71</v>
      </c>
      <c r="J766" s="43">
        <v>0.06</v>
      </c>
    </row>
    <row r="767" spans="1:10" x14ac:dyDescent="0.3">
      <c r="A767" s="41" t="s">
        <v>1024</v>
      </c>
      <c r="B767" s="41" t="s">
        <v>1025</v>
      </c>
      <c r="C767" s="42">
        <v>49</v>
      </c>
      <c r="D767" s="42">
        <v>10</v>
      </c>
      <c r="E767" s="42">
        <v>6</v>
      </c>
      <c r="F767" s="42">
        <v>4</v>
      </c>
      <c r="G767" s="42">
        <v>7</v>
      </c>
      <c r="H767" s="42">
        <v>10</v>
      </c>
      <c r="I767" s="42">
        <v>152</v>
      </c>
      <c r="J767" s="43">
        <v>0.24</v>
      </c>
    </row>
    <row r="768" spans="1:10" x14ac:dyDescent="0.3">
      <c r="A768" s="41" t="s">
        <v>1026</v>
      </c>
      <c r="B768" s="41" t="s">
        <v>1027</v>
      </c>
      <c r="C768" s="42">
        <v>64</v>
      </c>
      <c r="D768" s="42">
        <v>5</v>
      </c>
      <c r="E768" s="42">
        <v>9</v>
      </c>
      <c r="F768" s="42">
        <v>12</v>
      </c>
      <c r="G768" s="42">
        <v>11</v>
      </c>
      <c r="H768" s="42">
        <v>8</v>
      </c>
      <c r="I768" s="42">
        <v>245</v>
      </c>
      <c r="J768" s="43">
        <v>0.04</v>
      </c>
    </row>
    <row r="769" spans="1:10" x14ac:dyDescent="0.3">
      <c r="A769" s="41" t="s">
        <v>1028</v>
      </c>
      <c r="B769" s="41" t="s">
        <v>108</v>
      </c>
      <c r="C769" s="42">
        <v>27</v>
      </c>
      <c r="D769" s="42">
        <v>2</v>
      </c>
      <c r="E769" s="42">
        <v>6</v>
      </c>
      <c r="F769" s="42">
        <v>4</v>
      </c>
      <c r="G769" s="42">
        <v>6</v>
      </c>
      <c r="H769" s="42">
        <v>2</v>
      </c>
      <c r="I769" s="42">
        <v>49</v>
      </c>
      <c r="J769" s="43">
        <v>0.25</v>
      </c>
    </row>
    <row r="770" spans="1:10" x14ac:dyDescent="0.3">
      <c r="A770" s="41" t="s">
        <v>1029</v>
      </c>
      <c r="B770" s="41" t="s">
        <v>1027</v>
      </c>
      <c r="C770" s="42">
        <v>42</v>
      </c>
      <c r="D770" s="42">
        <v>4</v>
      </c>
      <c r="E770" s="42">
        <v>8</v>
      </c>
      <c r="F770" s="42">
        <v>8</v>
      </c>
      <c r="G770" s="42">
        <v>10</v>
      </c>
      <c r="H770" s="42">
        <v>4</v>
      </c>
      <c r="I770" s="42">
        <v>142</v>
      </c>
      <c r="J770" s="43">
        <v>0.1</v>
      </c>
    </row>
    <row r="771" spans="1:10" x14ac:dyDescent="0.3">
      <c r="A771" s="41" t="s">
        <v>1030</v>
      </c>
      <c r="B771" s="41" t="s">
        <v>99</v>
      </c>
      <c r="C771" s="42">
        <v>34</v>
      </c>
      <c r="D771" s="42">
        <v>6</v>
      </c>
      <c r="E771" s="42">
        <v>4</v>
      </c>
      <c r="F771" s="42">
        <v>7</v>
      </c>
      <c r="G771" s="42">
        <v>5</v>
      </c>
      <c r="H771" s="42">
        <v>4</v>
      </c>
      <c r="I771" s="42">
        <v>62</v>
      </c>
      <c r="J771" s="43">
        <v>0.06</v>
      </c>
    </row>
    <row r="772" spans="1:10" x14ac:dyDescent="0.3">
      <c r="A772" s="41" t="s">
        <v>1031</v>
      </c>
      <c r="B772" s="41" t="s">
        <v>99</v>
      </c>
      <c r="C772" s="42">
        <v>53</v>
      </c>
      <c r="D772" s="42">
        <v>8</v>
      </c>
      <c r="E772" s="42">
        <v>14</v>
      </c>
      <c r="F772" s="42">
        <v>8</v>
      </c>
      <c r="G772" s="42">
        <v>7</v>
      </c>
      <c r="H772" s="42">
        <v>2</v>
      </c>
      <c r="I772" s="42">
        <v>165</v>
      </c>
      <c r="J772" s="43">
        <v>0.12</v>
      </c>
    </row>
    <row r="773" spans="1:10" ht="27.6" x14ac:dyDescent="0.3">
      <c r="A773" s="41" t="s">
        <v>1032</v>
      </c>
      <c r="B773" s="41" t="s">
        <v>1033</v>
      </c>
      <c r="C773" s="42">
        <v>60</v>
      </c>
      <c r="D773" s="42">
        <v>10</v>
      </c>
      <c r="E773" s="42">
        <v>8</v>
      </c>
      <c r="F773" s="42">
        <v>11</v>
      </c>
      <c r="G773" s="42">
        <v>9</v>
      </c>
      <c r="H773" s="42">
        <v>12</v>
      </c>
      <c r="I773" s="42">
        <v>261</v>
      </c>
      <c r="J773" s="43">
        <v>0.01</v>
      </c>
    </row>
    <row r="774" spans="1:10" ht="27.6" x14ac:dyDescent="0.3">
      <c r="A774" s="41" t="s">
        <v>1034</v>
      </c>
      <c r="B774" s="41" t="s">
        <v>1033</v>
      </c>
      <c r="C774" s="42">
        <v>60</v>
      </c>
      <c r="D774" s="42">
        <v>11</v>
      </c>
      <c r="E774" s="42">
        <v>7</v>
      </c>
      <c r="F774" s="42">
        <v>12</v>
      </c>
      <c r="G774" s="42">
        <v>8</v>
      </c>
      <c r="H774" s="42">
        <v>11</v>
      </c>
      <c r="I774" s="42">
        <v>261</v>
      </c>
      <c r="J774" s="43">
        <v>0.01</v>
      </c>
    </row>
    <row r="775" spans="1:10" x14ac:dyDescent="0.3">
      <c r="A775" s="41" t="s">
        <v>1035</v>
      </c>
      <c r="B775" s="41" t="s">
        <v>99</v>
      </c>
      <c r="C775" s="42">
        <v>49</v>
      </c>
      <c r="D775" s="42">
        <v>8</v>
      </c>
      <c r="E775" s="42">
        <v>5</v>
      </c>
      <c r="F775" s="42">
        <v>8</v>
      </c>
      <c r="G775" s="42">
        <v>5</v>
      </c>
      <c r="H775" s="42">
        <v>9</v>
      </c>
      <c r="I775" s="42">
        <v>147</v>
      </c>
      <c r="J775" s="43">
        <v>0.06</v>
      </c>
    </row>
    <row r="776" spans="1:10" x14ac:dyDescent="0.3">
      <c r="A776" s="41" t="s">
        <v>1036</v>
      </c>
      <c r="B776" s="41" t="s">
        <v>1037</v>
      </c>
      <c r="C776" s="42">
        <v>72</v>
      </c>
      <c r="D776" s="42">
        <v>11</v>
      </c>
      <c r="E776" s="42">
        <v>10</v>
      </c>
      <c r="F776" s="42">
        <v>7</v>
      </c>
      <c r="G776" s="42">
        <v>8</v>
      </c>
      <c r="H776" s="42">
        <v>6</v>
      </c>
      <c r="I776" s="42">
        <v>236</v>
      </c>
      <c r="J776" s="43">
        <v>0.06</v>
      </c>
    </row>
    <row r="777" spans="1:10" x14ac:dyDescent="0.3">
      <c r="A777" s="41" t="s">
        <v>1038</v>
      </c>
      <c r="B777" s="41" t="s">
        <v>82</v>
      </c>
      <c r="C777" s="42">
        <v>38</v>
      </c>
      <c r="D777" s="42">
        <v>6</v>
      </c>
      <c r="E777" s="42">
        <v>6</v>
      </c>
      <c r="F777" s="42">
        <v>4</v>
      </c>
      <c r="G777" s="42">
        <v>5</v>
      </c>
      <c r="H777" s="42">
        <v>4</v>
      </c>
      <c r="I777" s="42">
        <v>63</v>
      </c>
      <c r="J777" s="43">
        <v>0.06</v>
      </c>
    </row>
    <row r="778" spans="1:10" x14ac:dyDescent="0.3">
      <c r="A778" s="41" t="s">
        <v>1039</v>
      </c>
      <c r="B778" s="41" t="s">
        <v>170</v>
      </c>
      <c r="C778" s="42">
        <v>60</v>
      </c>
      <c r="D778" s="42">
        <v>12</v>
      </c>
      <c r="E778" s="42">
        <v>7</v>
      </c>
      <c r="F778" s="42">
        <v>7</v>
      </c>
      <c r="G778" s="42">
        <v>7</v>
      </c>
      <c r="H778" s="42">
        <v>6</v>
      </c>
      <c r="I778" s="42">
        <v>218</v>
      </c>
      <c r="J778" s="43">
        <v>0.06</v>
      </c>
    </row>
    <row r="779" spans="1:10" x14ac:dyDescent="0.3">
      <c r="A779" s="41" t="s">
        <v>1040</v>
      </c>
      <c r="B779" s="41" t="s">
        <v>655</v>
      </c>
      <c r="C779" s="42">
        <v>38</v>
      </c>
      <c r="D779" s="42">
        <v>6</v>
      </c>
      <c r="E779" s="42">
        <v>15</v>
      </c>
      <c r="F779" s="42">
        <v>5</v>
      </c>
      <c r="G779" s="42">
        <v>14</v>
      </c>
      <c r="H779" s="42">
        <v>3</v>
      </c>
      <c r="I779" s="42">
        <v>173</v>
      </c>
      <c r="J779" s="43">
        <v>0.1</v>
      </c>
    </row>
    <row r="780" spans="1:10" x14ac:dyDescent="0.3">
      <c r="A780" s="41" t="s">
        <v>1041</v>
      </c>
      <c r="B780" s="41" t="s">
        <v>268</v>
      </c>
      <c r="C780" s="42">
        <v>63</v>
      </c>
      <c r="D780" s="42">
        <v>11</v>
      </c>
      <c r="E780" s="42">
        <v>6</v>
      </c>
      <c r="F780" s="42">
        <v>9</v>
      </c>
      <c r="G780" s="42">
        <v>6</v>
      </c>
      <c r="H780" s="42">
        <v>8</v>
      </c>
      <c r="I780" s="42">
        <v>172</v>
      </c>
      <c r="J780" s="43">
        <v>0.1</v>
      </c>
    </row>
    <row r="781" spans="1:10" x14ac:dyDescent="0.3">
      <c r="A781" s="41" t="s">
        <v>1042</v>
      </c>
      <c r="B781" s="41" t="s">
        <v>170</v>
      </c>
      <c r="C781" s="42">
        <v>47</v>
      </c>
      <c r="D781" s="42">
        <v>8</v>
      </c>
      <c r="E781" s="42">
        <v>6</v>
      </c>
      <c r="F781" s="42">
        <v>5</v>
      </c>
      <c r="G781" s="42">
        <v>4</v>
      </c>
      <c r="H781" s="42">
        <v>6</v>
      </c>
      <c r="I781" s="42">
        <v>125</v>
      </c>
      <c r="J781" s="43">
        <v>0.16</v>
      </c>
    </row>
    <row r="782" spans="1:10" x14ac:dyDescent="0.3">
      <c r="A782" s="41" t="s">
        <v>1043</v>
      </c>
      <c r="B782" s="41" t="s">
        <v>277</v>
      </c>
      <c r="C782" s="42">
        <v>34</v>
      </c>
      <c r="D782" s="42">
        <v>10</v>
      </c>
      <c r="E782" s="42">
        <v>4</v>
      </c>
      <c r="F782" s="42">
        <v>4</v>
      </c>
      <c r="G782" s="42">
        <v>4</v>
      </c>
      <c r="H782" s="42">
        <v>1</v>
      </c>
      <c r="I782" s="42">
        <v>58</v>
      </c>
      <c r="J782" s="43">
        <v>0.34</v>
      </c>
    </row>
    <row r="783" spans="1:10" x14ac:dyDescent="0.3">
      <c r="A783" s="41" t="s">
        <v>1044</v>
      </c>
      <c r="B783" s="41" t="s">
        <v>136</v>
      </c>
      <c r="C783" s="42">
        <v>30</v>
      </c>
      <c r="D783" s="42">
        <v>4</v>
      </c>
      <c r="E783" s="42">
        <v>3</v>
      </c>
      <c r="F783" s="42">
        <v>6</v>
      </c>
      <c r="G783" s="42">
        <v>5</v>
      </c>
      <c r="H783" s="42">
        <v>7</v>
      </c>
      <c r="I783" s="42">
        <v>62</v>
      </c>
      <c r="J783" s="43">
        <v>0.06</v>
      </c>
    </row>
    <row r="784" spans="1:10" x14ac:dyDescent="0.3">
      <c r="A784" s="41" t="s">
        <v>1045</v>
      </c>
      <c r="B784" s="41" t="s">
        <v>308</v>
      </c>
      <c r="C784" s="42">
        <v>64</v>
      </c>
      <c r="D784" s="42">
        <v>11</v>
      </c>
      <c r="E784" s="42">
        <v>8</v>
      </c>
      <c r="F784" s="42">
        <v>6</v>
      </c>
      <c r="G784" s="42">
        <v>8</v>
      </c>
      <c r="H784" s="42">
        <v>6</v>
      </c>
      <c r="I784" s="42">
        <v>166</v>
      </c>
      <c r="J784" s="43">
        <v>0.08</v>
      </c>
    </row>
    <row r="785" spans="1:10" x14ac:dyDescent="0.3">
      <c r="A785" s="41" t="s">
        <v>1046</v>
      </c>
      <c r="B785" s="41" t="s">
        <v>517</v>
      </c>
      <c r="C785" s="42">
        <v>75</v>
      </c>
      <c r="D785" s="42">
        <v>7</v>
      </c>
      <c r="E785" s="42">
        <v>8</v>
      </c>
      <c r="F785" s="42">
        <v>7</v>
      </c>
      <c r="G785" s="42">
        <v>9</v>
      </c>
      <c r="H785" s="42">
        <v>5</v>
      </c>
      <c r="I785" s="42">
        <v>161</v>
      </c>
      <c r="J785" s="43">
        <v>0.27</v>
      </c>
    </row>
    <row r="786" spans="1:10" x14ac:dyDescent="0.3">
      <c r="A786" s="41" t="s">
        <v>1047</v>
      </c>
      <c r="B786" s="41" t="s">
        <v>97</v>
      </c>
      <c r="C786" s="42">
        <v>38</v>
      </c>
      <c r="D786" s="42">
        <v>5</v>
      </c>
      <c r="E786" s="42">
        <v>6</v>
      </c>
      <c r="F786" s="42">
        <v>4</v>
      </c>
      <c r="G786" s="42">
        <v>6</v>
      </c>
      <c r="H786" s="42">
        <v>6</v>
      </c>
      <c r="I786" s="42">
        <v>66</v>
      </c>
      <c r="J786" s="43">
        <v>0.25</v>
      </c>
    </row>
    <row r="787" spans="1:10" x14ac:dyDescent="0.3">
      <c r="A787" s="41" t="s">
        <v>1048</v>
      </c>
      <c r="B787" s="41" t="s">
        <v>170</v>
      </c>
      <c r="C787" s="42">
        <v>42</v>
      </c>
      <c r="D787" s="42">
        <v>8</v>
      </c>
      <c r="E787" s="42">
        <v>5</v>
      </c>
      <c r="F787" s="42">
        <v>4</v>
      </c>
      <c r="G787" s="42">
        <v>5</v>
      </c>
      <c r="H787" s="42">
        <v>7</v>
      </c>
      <c r="I787" s="42">
        <v>124</v>
      </c>
      <c r="J787" s="43">
        <v>0.16</v>
      </c>
    </row>
    <row r="788" spans="1:10" x14ac:dyDescent="0.3">
      <c r="A788" s="41" t="s">
        <v>1049</v>
      </c>
      <c r="B788" s="41" t="s">
        <v>136</v>
      </c>
      <c r="C788" s="42">
        <v>54</v>
      </c>
      <c r="D788" s="42">
        <v>12</v>
      </c>
      <c r="E788" s="42">
        <v>10</v>
      </c>
      <c r="F788" s="42">
        <v>5</v>
      </c>
      <c r="G788" s="42">
        <v>10</v>
      </c>
      <c r="H788" s="42">
        <v>7</v>
      </c>
      <c r="I788" s="42">
        <v>230</v>
      </c>
      <c r="J788" s="43">
        <v>0.06</v>
      </c>
    </row>
    <row r="789" spans="1:10" x14ac:dyDescent="0.3">
      <c r="A789" s="41" t="s">
        <v>1050</v>
      </c>
      <c r="B789" s="41" t="s">
        <v>1051</v>
      </c>
      <c r="C789" s="42">
        <v>45</v>
      </c>
      <c r="D789" s="42">
        <v>8</v>
      </c>
      <c r="E789" s="42">
        <v>13</v>
      </c>
      <c r="F789" s="42">
        <v>9</v>
      </c>
      <c r="G789" s="42">
        <v>8</v>
      </c>
      <c r="H789" s="42">
        <v>4</v>
      </c>
      <c r="I789" s="42">
        <v>170</v>
      </c>
      <c r="J789" s="43">
        <v>0.1</v>
      </c>
    </row>
    <row r="790" spans="1:10" x14ac:dyDescent="0.3">
      <c r="A790" s="41" t="s">
        <v>1052</v>
      </c>
      <c r="B790" s="41" t="s">
        <v>136</v>
      </c>
      <c r="C790" s="42">
        <v>42</v>
      </c>
      <c r="D790" s="42">
        <v>7</v>
      </c>
      <c r="E790" s="42">
        <v>6</v>
      </c>
      <c r="F790" s="42">
        <v>4</v>
      </c>
      <c r="G790" s="42">
        <v>5</v>
      </c>
      <c r="H790" s="42">
        <v>3</v>
      </c>
      <c r="I790" s="42">
        <v>64</v>
      </c>
      <c r="J790" s="43">
        <v>0.06</v>
      </c>
    </row>
    <row r="791" spans="1:10" x14ac:dyDescent="0.3">
      <c r="A791" s="41" t="s">
        <v>1053</v>
      </c>
      <c r="B791" s="41" t="s">
        <v>82</v>
      </c>
      <c r="C791" s="42">
        <v>38</v>
      </c>
      <c r="D791" s="42">
        <v>5</v>
      </c>
      <c r="E791" s="42">
        <v>4</v>
      </c>
      <c r="F791" s="42">
        <v>5</v>
      </c>
      <c r="G791" s="42">
        <v>4</v>
      </c>
      <c r="H791" s="42">
        <v>6</v>
      </c>
      <c r="I791" s="42">
        <v>59</v>
      </c>
      <c r="J791" s="43">
        <v>0.34</v>
      </c>
    </row>
    <row r="792" spans="1:10" x14ac:dyDescent="0.3">
      <c r="A792" s="41" t="s">
        <v>1054</v>
      </c>
      <c r="B792" s="41" t="s">
        <v>91</v>
      </c>
      <c r="C792" s="42">
        <v>27</v>
      </c>
      <c r="D792" s="42">
        <v>5</v>
      </c>
      <c r="E792" s="42">
        <v>4</v>
      </c>
      <c r="F792" s="42">
        <v>4</v>
      </c>
      <c r="G792" s="42">
        <v>4</v>
      </c>
      <c r="H792" s="42">
        <v>6</v>
      </c>
      <c r="I792" s="42">
        <v>55</v>
      </c>
      <c r="J792" s="43">
        <v>0.25</v>
      </c>
    </row>
    <row r="793" spans="1:10" x14ac:dyDescent="0.3">
      <c r="A793" s="41" t="s">
        <v>1055</v>
      </c>
      <c r="B793" s="41" t="s">
        <v>79</v>
      </c>
      <c r="C793" s="42">
        <v>72</v>
      </c>
      <c r="D793" s="42">
        <v>9</v>
      </c>
      <c r="E793" s="42">
        <v>9</v>
      </c>
      <c r="F793" s="42">
        <v>9</v>
      </c>
      <c r="G793" s="42">
        <v>9</v>
      </c>
      <c r="H793" s="42">
        <v>6</v>
      </c>
      <c r="I793" s="42">
        <v>107</v>
      </c>
      <c r="J793" s="43">
        <v>0.01</v>
      </c>
    </row>
    <row r="794" spans="1:10" x14ac:dyDescent="0.3">
      <c r="A794" s="41" t="s">
        <v>1056</v>
      </c>
      <c r="B794" s="41" t="s">
        <v>99</v>
      </c>
      <c r="C794" s="42">
        <v>59</v>
      </c>
      <c r="D794" s="42">
        <v>8</v>
      </c>
      <c r="E794" s="42">
        <v>8</v>
      </c>
      <c r="F794" s="42">
        <v>11</v>
      </c>
      <c r="G794" s="42">
        <v>8</v>
      </c>
      <c r="H794" s="42">
        <v>10</v>
      </c>
      <c r="I794" s="42">
        <v>240</v>
      </c>
      <c r="J794" s="43">
        <v>0.06</v>
      </c>
    </row>
    <row r="795" spans="1:10" x14ac:dyDescent="0.3">
      <c r="A795" s="41" t="s">
        <v>1057</v>
      </c>
      <c r="B795" s="41" t="s">
        <v>1058</v>
      </c>
      <c r="C795" s="42">
        <v>75</v>
      </c>
      <c r="D795" s="42">
        <v>13</v>
      </c>
      <c r="E795" s="42">
        <v>11</v>
      </c>
      <c r="F795" s="42">
        <v>9</v>
      </c>
      <c r="G795" s="42">
        <v>10</v>
      </c>
      <c r="H795" s="42">
        <v>6</v>
      </c>
      <c r="I795" s="42">
        <v>270</v>
      </c>
      <c r="J795" s="43">
        <v>0.06</v>
      </c>
    </row>
    <row r="796" spans="1:10" x14ac:dyDescent="0.3">
      <c r="A796" s="41" t="s">
        <v>1059</v>
      </c>
      <c r="B796" s="41" t="s">
        <v>1060</v>
      </c>
      <c r="C796" s="42">
        <v>62</v>
      </c>
      <c r="D796" s="42">
        <v>12</v>
      </c>
      <c r="E796" s="42">
        <v>12</v>
      </c>
      <c r="F796" s="42">
        <v>7</v>
      </c>
      <c r="G796" s="42">
        <v>6</v>
      </c>
      <c r="H796" s="42">
        <v>7</v>
      </c>
      <c r="I796" s="42">
        <v>182</v>
      </c>
      <c r="J796" s="43">
        <v>0.06</v>
      </c>
    </row>
    <row r="797" spans="1:10" x14ac:dyDescent="0.3">
      <c r="A797" s="41" t="s">
        <v>1061</v>
      </c>
      <c r="B797" s="41" t="s">
        <v>251</v>
      </c>
      <c r="C797" s="42">
        <v>27</v>
      </c>
      <c r="D797" s="42">
        <v>3</v>
      </c>
      <c r="E797" s="42">
        <v>3</v>
      </c>
      <c r="F797" s="42">
        <v>3</v>
      </c>
      <c r="G797" s="42">
        <v>3</v>
      </c>
      <c r="H797" s="42">
        <v>3</v>
      </c>
      <c r="I797" s="42">
        <v>42</v>
      </c>
      <c r="J797" s="43">
        <v>0.1</v>
      </c>
    </row>
    <row r="798" spans="1:10" x14ac:dyDescent="0.3">
      <c r="A798" s="41" t="s">
        <v>1062</v>
      </c>
      <c r="B798" s="41" t="s">
        <v>1060</v>
      </c>
      <c r="C798" s="42">
        <v>44</v>
      </c>
      <c r="D798" s="42">
        <v>9</v>
      </c>
      <c r="E798" s="42">
        <v>8</v>
      </c>
      <c r="F798" s="42">
        <v>4</v>
      </c>
      <c r="G798" s="42">
        <v>4</v>
      </c>
      <c r="H798" s="42">
        <v>5</v>
      </c>
      <c r="I798" s="42">
        <v>72</v>
      </c>
      <c r="J798" s="43">
        <v>0.06</v>
      </c>
    </row>
    <row r="799" spans="1:10" x14ac:dyDescent="0.3">
      <c r="A799" s="41" t="s">
        <v>1063</v>
      </c>
      <c r="B799" s="41" t="s">
        <v>68</v>
      </c>
      <c r="C799" s="42">
        <v>72</v>
      </c>
      <c r="D799" s="42">
        <v>6</v>
      </c>
      <c r="E799" s="42">
        <v>11</v>
      </c>
      <c r="F799" s="42">
        <v>6</v>
      </c>
      <c r="G799" s="42">
        <v>13</v>
      </c>
      <c r="H799" s="42">
        <v>6</v>
      </c>
      <c r="I799" s="42">
        <v>184</v>
      </c>
      <c r="J799" s="43">
        <v>0.06</v>
      </c>
    </row>
    <row r="800" spans="1:10" x14ac:dyDescent="0.3">
      <c r="A800" s="41" t="s">
        <v>1064</v>
      </c>
      <c r="B800" s="41" t="s">
        <v>170</v>
      </c>
      <c r="C800" s="42">
        <v>60</v>
      </c>
      <c r="D800" s="42">
        <v>10</v>
      </c>
      <c r="E800" s="42">
        <v>8</v>
      </c>
      <c r="F800" s="42">
        <v>6</v>
      </c>
      <c r="G800" s="42">
        <v>5</v>
      </c>
      <c r="H800" s="42">
        <v>9</v>
      </c>
      <c r="I800" s="42">
        <v>220</v>
      </c>
      <c r="J800" s="43">
        <v>0.06</v>
      </c>
    </row>
    <row r="801" spans="1:10" x14ac:dyDescent="0.3">
      <c r="A801" s="41" t="s">
        <v>1065</v>
      </c>
      <c r="B801" s="41" t="s">
        <v>66</v>
      </c>
      <c r="C801" s="42">
        <v>36</v>
      </c>
      <c r="D801" s="42">
        <v>7</v>
      </c>
      <c r="E801" s="42">
        <v>5</v>
      </c>
      <c r="F801" s="42">
        <v>7</v>
      </c>
      <c r="G801" s="42">
        <v>5</v>
      </c>
      <c r="H801" s="42">
        <v>5</v>
      </c>
      <c r="I801" s="42">
        <v>118</v>
      </c>
      <c r="J801" s="43">
        <v>0.3</v>
      </c>
    </row>
    <row r="802" spans="1:10" x14ac:dyDescent="0.3">
      <c r="A802" s="41" t="s">
        <v>1066</v>
      </c>
      <c r="B802" s="41" t="s">
        <v>79</v>
      </c>
      <c r="C802" s="42">
        <v>68</v>
      </c>
      <c r="D802" s="42">
        <v>13</v>
      </c>
      <c r="E802" s="42">
        <v>7</v>
      </c>
      <c r="F802" s="42">
        <v>7</v>
      </c>
      <c r="G802" s="42">
        <v>7</v>
      </c>
      <c r="H802" s="42">
        <v>5</v>
      </c>
      <c r="I802" s="42">
        <v>175</v>
      </c>
      <c r="J802" s="43">
        <v>0.08</v>
      </c>
    </row>
    <row r="803" spans="1:10" x14ac:dyDescent="0.3">
      <c r="A803" s="41" t="s">
        <v>1067</v>
      </c>
      <c r="B803" s="41" t="s">
        <v>66</v>
      </c>
      <c r="C803" s="42">
        <v>57</v>
      </c>
      <c r="D803" s="42">
        <v>7</v>
      </c>
      <c r="E803" s="42">
        <v>13</v>
      </c>
      <c r="F803" s="42">
        <v>7</v>
      </c>
      <c r="G803" s="42">
        <v>13</v>
      </c>
      <c r="H803" s="42">
        <v>9</v>
      </c>
      <c r="I803" s="42">
        <v>261</v>
      </c>
      <c r="J803" s="43">
        <v>0.01</v>
      </c>
    </row>
    <row r="804" spans="1:10" x14ac:dyDescent="0.3">
      <c r="A804" s="41" t="s">
        <v>1068</v>
      </c>
      <c r="B804" s="41" t="s">
        <v>115</v>
      </c>
      <c r="C804" s="42">
        <v>39</v>
      </c>
      <c r="D804" s="42">
        <v>6</v>
      </c>
      <c r="E804" s="42">
        <v>6</v>
      </c>
      <c r="F804" s="42">
        <v>8</v>
      </c>
      <c r="G804" s="42">
        <v>7</v>
      </c>
      <c r="H804" s="42">
        <v>6</v>
      </c>
      <c r="I804" s="42">
        <v>138</v>
      </c>
      <c r="J804" s="43">
        <v>0.16</v>
      </c>
    </row>
    <row r="805" spans="1:10" x14ac:dyDescent="0.3">
      <c r="A805" s="41" t="s">
        <v>1069</v>
      </c>
      <c r="B805" s="41" t="s">
        <v>115</v>
      </c>
      <c r="C805" s="42">
        <v>27</v>
      </c>
      <c r="D805" s="42">
        <v>5</v>
      </c>
      <c r="E805" s="42">
        <v>5</v>
      </c>
      <c r="F805" s="42">
        <v>6</v>
      </c>
      <c r="G805" s="42">
        <v>6</v>
      </c>
      <c r="H805" s="42">
        <v>4</v>
      </c>
      <c r="I805" s="42">
        <v>61</v>
      </c>
      <c r="J805" s="43">
        <v>0.34</v>
      </c>
    </row>
    <row r="806" spans="1:10" x14ac:dyDescent="0.3">
      <c r="A806" s="41" t="s">
        <v>1070</v>
      </c>
      <c r="B806" s="41" t="s">
        <v>115</v>
      </c>
      <c r="C806" s="42">
        <v>54</v>
      </c>
      <c r="D806" s="42">
        <v>9</v>
      </c>
      <c r="E806" s="42">
        <v>8</v>
      </c>
      <c r="F806" s="42">
        <v>11</v>
      </c>
      <c r="G806" s="42">
        <v>9</v>
      </c>
      <c r="H806" s="42">
        <v>8</v>
      </c>
      <c r="I806" s="42">
        <v>241</v>
      </c>
      <c r="J806" s="43">
        <v>0.06</v>
      </c>
    </row>
    <row r="807" spans="1:10" x14ac:dyDescent="0.3">
      <c r="A807" s="41" t="s">
        <v>1071</v>
      </c>
      <c r="B807" s="41" t="s">
        <v>82</v>
      </c>
      <c r="C807" s="42">
        <v>98</v>
      </c>
      <c r="D807" s="42">
        <v>6</v>
      </c>
      <c r="E807" s="42">
        <v>6</v>
      </c>
      <c r="F807" s="42">
        <v>11</v>
      </c>
      <c r="G807" s="42">
        <v>9</v>
      </c>
      <c r="H807" s="42">
        <v>6</v>
      </c>
      <c r="I807" s="42">
        <v>184</v>
      </c>
      <c r="J807" s="43">
        <v>0.06</v>
      </c>
    </row>
    <row r="808" spans="1:10" x14ac:dyDescent="0.3">
      <c r="A808" s="41" t="s">
        <v>1072</v>
      </c>
      <c r="B808" s="41" t="s">
        <v>890</v>
      </c>
      <c r="C808" s="42">
        <v>23</v>
      </c>
      <c r="D808" s="42">
        <v>4</v>
      </c>
      <c r="E808" s="42">
        <v>6</v>
      </c>
      <c r="F808" s="42">
        <v>3</v>
      </c>
      <c r="G808" s="42">
        <v>4</v>
      </c>
      <c r="H808" s="42">
        <v>6</v>
      </c>
      <c r="I808" s="42">
        <v>52</v>
      </c>
      <c r="J808" s="43">
        <v>0.34</v>
      </c>
    </row>
    <row r="809" spans="1:10" x14ac:dyDescent="0.3">
      <c r="A809" s="41" t="s">
        <v>1073</v>
      </c>
      <c r="B809" s="41" t="s">
        <v>105</v>
      </c>
      <c r="C809" s="42">
        <v>53</v>
      </c>
      <c r="D809" s="42">
        <v>6</v>
      </c>
      <c r="E809" s="42">
        <v>6</v>
      </c>
      <c r="F809" s="42">
        <v>9</v>
      </c>
      <c r="G809" s="42">
        <v>7</v>
      </c>
      <c r="H809" s="42">
        <v>9</v>
      </c>
      <c r="I809" s="42">
        <v>158</v>
      </c>
      <c r="J809" s="43">
        <v>0.1</v>
      </c>
    </row>
    <row r="810" spans="1:10" x14ac:dyDescent="0.3">
      <c r="A810" s="41" t="s">
        <v>1074</v>
      </c>
      <c r="B810" s="41" t="s">
        <v>105</v>
      </c>
      <c r="C810" s="42">
        <v>45</v>
      </c>
      <c r="D810" s="42">
        <v>5</v>
      </c>
      <c r="E810" s="42">
        <v>5</v>
      </c>
      <c r="F810" s="42">
        <v>4</v>
      </c>
      <c r="G810" s="42">
        <v>5</v>
      </c>
      <c r="H810" s="42">
        <v>4</v>
      </c>
      <c r="I810" s="42">
        <v>61</v>
      </c>
      <c r="J810" s="43">
        <v>0.25</v>
      </c>
    </row>
    <row r="811" spans="1:10" x14ac:dyDescent="0.3">
      <c r="A811" s="41" t="s">
        <v>1075</v>
      </c>
      <c r="B811" s="41" t="s">
        <v>146</v>
      </c>
      <c r="C811" s="42">
        <v>60</v>
      </c>
      <c r="D811" s="42">
        <v>8</v>
      </c>
      <c r="E811" s="42">
        <v>8</v>
      </c>
      <c r="F811" s="42">
        <v>10</v>
      </c>
      <c r="G811" s="42">
        <v>10</v>
      </c>
      <c r="H811" s="42">
        <v>8</v>
      </c>
      <c r="I811" s="42">
        <v>236</v>
      </c>
      <c r="J811" s="43">
        <v>0.06</v>
      </c>
    </row>
    <row r="812" spans="1:10" x14ac:dyDescent="0.3">
      <c r="A812" s="41" t="s">
        <v>1076</v>
      </c>
      <c r="B812" s="41" t="s">
        <v>139</v>
      </c>
      <c r="C812" s="42">
        <v>53</v>
      </c>
      <c r="D812" s="42">
        <v>8</v>
      </c>
      <c r="E812" s="42">
        <v>10</v>
      </c>
      <c r="F812" s="42">
        <v>8</v>
      </c>
      <c r="G812" s="42">
        <v>10</v>
      </c>
      <c r="H812" s="42">
        <v>4</v>
      </c>
      <c r="I812" s="42">
        <v>166</v>
      </c>
      <c r="J812" s="43">
        <v>0.06</v>
      </c>
    </row>
    <row r="813" spans="1:10" x14ac:dyDescent="0.3">
      <c r="A813" s="41" t="s">
        <v>1077</v>
      </c>
      <c r="B813" s="41" t="s">
        <v>397</v>
      </c>
      <c r="C813" s="42">
        <v>38</v>
      </c>
      <c r="D813" s="42">
        <v>7</v>
      </c>
      <c r="E813" s="42">
        <v>5</v>
      </c>
      <c r="F813" s="42">
        <v>5</v>
      </c>
      <c r="G813" s="42">
        <v>5</v>
      </c>
      <c r="H813" s="42">
        <v>7</v>
      </c>
      <c r="I813" s="42">
        <v>119</v>
      </c>
      <c r="J813" s="43">
        <v>0.16</v>
      </c>
    </row>
    <row r="814" spans="1:10" x14ac:dyDescent="0.3">
      <c r="A814" s="41" t="s">
        <v>1078</v>
      </c>
      <c r="B814" s="41" t="s">
        <v>1079</v>
      </c>
      <c r="C814" s="42">
        <v>75</v>
      </c>
      <c r="D814" s="42">
        <v>10</v>
      </c>
      <c r="E814" s="42">
        <v>10</v>
      </c>
      <c r="F814" s="42">
        <v>10</v>
      </c>
      <c r="G814" s="42">
        <v>10</v>
      </c>
      <c r="H814" s="42">
        <v>10</v>
      </c>
      <c r="I814" s="42">
        <v>270</v>
      </c>
      <c r="J814" s="43">
        <v>0.01</v>
      </c>
    </row>
    <row r="815" spans="1:10" x14ac:dyDescent="0.3">
      <c r="A815" s="41" t="s">
        <v>1080</v>
      </c>
      <c r="B815" s="41" t="s">
        <v>146</v>
      </c>
      <c r="C815" s="42">
        <v>60</v>
      </c>
      <c r="D815" s="42">
        <v>10</v>
      </c>
      <c r="E815" s="42">
        <v>6</v>
      </c>
      <c r="F815" s="42">
        <v>10</v>
      </c>
      <c r="G815" s="42">
        <v>6</v>
      </c>
      <c r="H815" s="42">
        <v>7</v>
      </c>
      <c r="I815" s="42">
        <v>221</v>
      </c>
      <c r="J815" s="43">
        <v>0.06</v>
      </c>
    </row>
    <row r="816" spans="1:10" x14ac:dyDescent="0.3">
      <c r="A816" s="41" t="s">
        <v>1081</v>
      </c>
      <c r="B816" s="41" t="s">
        <v>79</v>
      </c>
      <c r="C816" s="42">
        <v>60</v>
      </c>
      <c r="D816" s="42">
        <v>8</v>
      </c>
      <c r="E816" s="42">
        <v>8</v>
      </c>
      <c r="F816" s="42">
        <v>5</v>
      </c>
      <c r="G816" s="42">
        <v>5</v>
      </c>
      <c r="H816" s="42">
        <v>9</v>
      </c>
      <c r="I816" s="42">
        <v>154</v>
      </c>
      <c r="J816" s="43">
        <v>0.16</v>
      </c>
    </row>
    <row r="817" spans="1:10" x14ac:dyDescent="0.3">
      <c r="A817" s="41" t="s">
        <v>1082</v>
      </c>
      <c r="B817" s="41" t="s">
        <v>218</v>
      </c>
      <c r="C817" s="42">
        <v>58</v>
      </c>
      <c r="D817" s="42">
        <v>7</v>
      </c>
      <c r="E817" s="42">
        <v>9</v>
      </c>
      <c r="F817" s="42">
        <v>14</v>
      </c>
      <c r="G817" s="42">
        <v>7</v>
      </c>
      <c r="H817" s="42">
        <v>4</v>
      </c>
      <c r="I817" s="42">
        <v>225</v>
      </c>
      <c r="J817" s="43">
        <v>0.06</v>
      </c>
    </row>
    <row r="818" spans="1:10" x14ac:dyDescent="0.3">
      <c r="A818" s="41" t="s">
        <v>1083</v>
      </c>
      <c r="B818" s="41" t="s">
        <v>146</v>
      </c>
      <c r="C818" s="42">
        <v>57</v>
      </c>
      <c r="D818" s="42">
        <v>8</v>
      </c>
      <c r="E818" s="42">
        <v>8</v>
      </c>
      <c r="F818" s="42">
        <v>10</v>
      </c>
      <c r="G818" s="42">
        <v>9</v>
      </c>
      <c r="H818" s="42">
        <v>5</v>
      </c>
      <c r="I818" s="42">
        <v>221</v>
      </c>
      <c r="J818" s="43">
        <v>0.06</v>
      </c>
    </row>
    <row r="819" spans="1:10" x14ac:dyDescent="0.3">
      <c r="A819" s="41" t="s">
        <v>1084</v>
      </c>
      <c r="B819" s="41" t="s">
        <v>226</v>
      </c>
      <c r="C819" s="42">
        <v>69</v>
      </c>
      <c r="D819" s="42">
        <v>9</v>
      </c>
      <c r="E819" s="42">
        <v>7</v>
      </c>
      <c r="F819" s="42">
        <v>9</v>
      </c>
      <c r="G819" s="42">
        <v>13</v>
      </c>
      <c r="H819" s="42">
        <v>11</v>
      </c>
      <c r="I819" s="42">
        <v>261</v>
      </c>
      <c r="J819" s="43">
        <v>0.01</v>
      </c>
    </row>
    <row r="820" spans="1:10" x14ac:dyDescent="0.3">
      <c r="A820" s="41" t="s">
        <v>1085</v>
      </c>
      <c r="B820" s="41" t="s">
        <v>1086</v>
      </c>
      <c r="C820" s="42">
        <v>60</v>
      </c>
      <c r="D820" s="42">
        <v>5</v>
      </c>
      <c r="E820" s="42">
        <v>5</v>
      </c>
      <c r="F820" s="42">
        <v>9</v>
      </c>
      <c r="G820" s="42">
        <v>5</v>
      </c>
      <c r="H820" s="42">
        <v>9</v>
      </c>
      <c r="I820" s="42">
        <v>185</v>
      </c>
      <c r="J820" s="43">
        <v>0.06</v>
      </c>
    </row>
    <row r="821" spans="1:10" x14ac:dyDescent="0.3">
      <c r="A821" s="41" t="s">
        <v>1087</v>
      </c>
      <c r="B821" s="41" t="s">
        <v>70</v>
      </c>
      <c r="C821" s="42">
        <v>49</v>
      </c>
      <c r="D821" s="42">
        <v>7</v>
      </c>
      <c r="E821" s="42">
        <v>5</v>
      </c>
      <c r="F821" s="42">
        <v>5</v>
      </c>
      <c r="G821" s="42">
        <v>7</v>
      </c>
      <c r="H821" s="42">
        <v>8</v>
      </c>
      <c r="I821" s="42">
        <v>151</v>
      </c>
      <c r="J821" s="43">
        <v>0.2</v>
      </c>
    </row>
    <row r="822" spans="1:10" x14ac:dyDescent="0.3">
      <c r="A822" s="41" t="s">
        <v>1088</v>
      </c>
      <c r="B822" s="41" t="s">
        <v>1089</v>
      </c>
      <c r="C822" s="42">
        <v>60</v>
      </c>
      <c r="D822" s="42">
        <v>11</v>
      </c>
      <c r="E822" s="42">
        <v>12</v>
      </c>
      <c r="F822" s="42">
        <v>13</v>
      </c>
      <c r="G822" s="42">
        <v>9</v>
      </c>
      <c r="H822" s="42">
        <v>7</v>
      </c>
      <c r="I822" s="42">
        <v>270</v>
      </c>
      <c r="J822" s="43">
        <v>0.01</v>
      </c>
    </row>
    <row r="823" spans="1:10" x14ac:dyDescent="0.3">
      <c r="A823" s="41" t="s">
        <v>1090</v>
      </c>
      <c r="B823" s="41" t="s">
        <v>586</v>
      </c>
      <c r="C823" s="42">
        <v>64</v>
      </c>
      <c r="D823" s="42">
        <v>6</v>
      </c>
      <c r="E823" s="42">
        <v>6</v>
      </c>
      <c r="F823" s="42">
        <v>13</v>
      </c>
      <c r="G823" s="42">
        <v>10</v>
      </c>
      <c r="H823" s="42">
        <v>10</v>
      </c>
      <c r="I823" s="42">
        <v>248</v>
      </c>
      <c r="J823" s="43">
        <v>0.02</v>
      </c>
    </row>
    <row r="824" spans="1:10" x14ac:dyDescent="0.3">
      <c r="A824" s="41" t="s">
        <v>1091</v>
      </c>
      <c r="B824" s="41" t="s">
        <v>91</v>
      </c>
      <c r="C824" s="42">
        <v>30</v>
      </c>
      <c r="D824" s="42">
        <v>3</v>
      </c>
      <c r="E824" s="42">
        <v>5</v>
      </c>
      <c r="F824" s="42">
        <v>5</v>
      </c>
      <c r="G824" s="42">
        <v>5</v>
      </c>
      <c r="H824" s="42">
        <v>10</v>
      </c>
      <c r="I824" s="42">
        <v>66</v>
      </c>
      <c r="J824" s="43">
        <v>0.25</v>
      </c>
    </row>
    <row r="825" spans="1:10" x14ac:dyDescent="0.3">
      <c r="A825" s="41" t="s">
        <v>1092</v>
      </c>
      <c r="B825" s="41" t="s">
        <v>648</v>
      </c>
      <c r="C825" s="42">
        <v>53</v>
      </c>
      <c r="D825" s="42">
        <v>5</v>
      </c>
      <c r="E825" s="42">
        <v>7</v>
      </c>
      <c r="F825" s="42">
        <v>4</v>
      </c>
      <c r="G825" s="42">
        <v>6</v>
      </c>
      <c r="H825" s="42">
        <v>6</v>
      </c>
      <c r="I825" s="42">
        <v>74</v>
      </c>
      <c r="J825" s="43">
        <v>0.25</v>
      </c>
    </row>
    <row r="826" spans="1:10" x14ac:dyDescent="0.3">
      <c r="A826" s="41" t="s">
        <v>1093</v>
      </c>
      <c r="B826" s="41" t="s">
        <v>99</v>
      </c>
      <c r="C826" s="42">
        <v>29</v>
      </c>
      <c r="D826" s="42">
        <v>4</v>
      </c>
      <c r="E826" s="42">
        <v>4</v>
      </c>
      <c r="F826" s="42">
        <v>5</v>
      </c>
      <c r="G826" s="42">
        <v>6</v>
      </c>
      <c r="H826" s="42">
        <v>6</v>
      </c>
      <c r="I826" s="42">
        <v>60</v>
      </c>
      <c r="J826" s="43">
        <v>0.25</v>
      </c>
    </row>
    <row r="827" spans="1:10" ht="27.6" x14ac:dyDescent="0.3">
      <c r="A827" s="41" t="s">
        <v>1094</v>
      </c>
      <c r="B827" s="41" t="s">
        <v>115</v>
      </c>
      <c r="C827" s="42">
        <v>29</v>
      </c>
      <c r="D827" s="42">
        <v>4</v>
      </c>
      <c r="E827" s="42">
        <v>4</v>
      </c>
      <c r="F827" s="42">
        <v>5</v>
      </c>
      <c r="G827" s="42">
        <v>6</v>
      </c>
      <c r="H827" s="42">
        <v>6</v>
      </c>
      <c r="I827" s="42">
        <v>60</v>
      </c>
      <c r="J827" s="43">
        <v>0.25</v>
      </c>
    </row>
    <row r="828" spans="1:10" x14ac:dyDescent="0.3">
      <c r="A828" s="41" t="s">
        <v>1095</v>
      </c>
      <c r="B828" s="41" t="s">
        <v>82</v>
      </c>
      <c r="C828" s="42">
        <v>98</v>
      </c>
      <c r="D828" s="42">
        <v>7</v>
      </c>
      <c r="E828" s="42">
        <v>3</v>
      </c>
      <c r="F828" s="42">
        <v>7</v>
      </c>
      <c r="G828" s="42">
        <v>3</v>
      </c>
      <c r="H828" s="42">
        <v>6</v>
      </c>
      <c r="I828" s="42">
        <v>80</v>
      </c>
      <c r="J828" s="43">
        <v>0.17</v>
      </c>
    </row>
    <row r="829" spans="1:10" x14ac:dyDescent="0.3">
      <c r="A829" s="41" t="s">
        <v>1096</v>
      </c>
      <c r="B829" s="41" t="s">
        <v>82</v>
      </c>
      <c r="C829" s="42">
        <v>128</v>
      </c>
      <c r="D829" s="42">
        <v>9</v>
      </c>
      <c r="E829" s="42">
        <v>4</v>
      </c>
      <c r="F829" s="42">
        <v>9</v>
      </c>
      <c r="G829" s="42">
        <v>4</v>
      </c>
      <c r="H829" s="42">
        <v>6</v>
      </c>
      <c r="I829" s="42">
        <v>175</v>
      </c>
      <c r="J829" s="43">
        <v>0.08</v>
      </c>
    </row>
    <row r="830" spans="1:10" x14ac:dyDescent="0.3">
      <c r="A830" s="41" t="s">
        <v>1097</v>
      </c>
      <c r="B830" s="41" t="s">
        <v>898</v>
      </c>
      <c r="C830" s="42">
        <v>83</v>
      </c>
      <c r="D830" s="42">
        <v>8</v>
      </c>
      <c r="E830" s="42">
        <v>9</v>
      </c>
      <c r="F830" s="42">
        <v>9</v>
      </c>
      <c r="G830" s="42">
        <v>9</v>
      </c>
      <c r="H830" s="42">
        <v>6</v>
      </c>
      <c r="I830" s="42">
        <v>239</v>
      </c>
      <c r="J830" s="43">
        <v>0.06</v>
      </c>
    </row>
    <row r="831" spans="1:10" x14ac:dyDescent="0.3">
      <c r="A831" s="41" t="s">
        <v>1098</v>
      </c>
      <c r="B831" s="41" t="s">
        <v>82</v>
      </c>
      <c r="C831" s="42">
        <v>45</v>
      </c>
      <c r="D831" s="42">
        <v>6</v>
      </c>
      <c r="E831" s="42">
        <v>8</v>
      </c>
      <c r="F831" s="42">
        <v>6</v>
      </c>
      <c r="G831" s="42">
        <v>8</v>
      </c>
      <c r="H831" s="42">
        <v>6</v>
      </c>
      <c r="I831" s="42">
        <v>142</v>
      </c>
      <c r="J831" s="43">
        <v>0.06</v>
      </c>
    </row>
    <row r="832" spans="1:10" x14ac:dyDescent="0.3">
      <c r="A832" s="41" t="s">
        <v>1099</v>
      </c>
      <c r="B832" s="41" t="s">
        <v>79</v>
      </c>
      <c r="C832" s="42">
        <v>45</v>
      </c>
      <c r="D832" s="42">
        <v>8</v>
      </c>
      <c r="E832" s="42">
        <v>7</v>
      </c>
      <c r="F832" s="42">
        <v>6</v>
      </c>
      <c r="G832" s="42">
        <v>7</v>
      </c>
      <c r="H832" s="42">
        <v>8</v>
      </c>
      <c r="I832" s="42">
        <v>147</v>
      </c>
      <c r="J832" s="43">
        <v>0.34</v>
      </c>
    </row>
    <row r="833" spans="1:10" x14ac:dyDescent="0.3">
      <c r="A833" s="41" t="s">
        <v>1100</v>
      </c>
      <c r="B833" s="41" t="s">
        <v>952</v>
      </c>
      <c r="C833" s="42">
        <v>53</v>
      </c>
      <c r="D833" s="42">
        <v>12</v>
      </c>
      <c r="E833" s="42">
        <v>6</v>
      </c>
      <c r="F833" s="42">
        <v>4</v>
      </c>
      <c r="G833" s="42">
        <v>8</v>
      </c>
      <c r="H833" s="42">
        <v>12</v>
      </c>
      <c r="I833" s="42">
        <v>179</v>
      </c>
      <c r="J833" s="43">
        <v>0.06</v>
      </c>
    </row>
    <row r="834" spans="1:10" x14ac:dyDescent="0.3">
      <c r="A834" s="41" t="s">
        <v>1101</v>
      </c>
      <c r="B834" s="41" t="s">
        <v>105</v>
      </c>
      <c r="C834" s="42">
        <v>30</v>
      </c>
      <c r="D834" s="42">
        <v>3</v>
      </c>
      <c r="E834" s="42">
        <v>3</v>
      </c>
      <c r="F834" s="42">
        <v>2</v>
      </c>
      <c r="G834" s="42">
        <v>2</v>
      </c>
      <c r="H834" s="42">
        <v>5</v>
      </c>
      <c r="I834" s="42">
        <v>39</v>
      </c>
      <c r="J834" s="43">
        <v>0.34</v>
      </c>
    </row>
    <row r="835" spans="1:10" x14ac:dyDescent="0.3">
      <c r="A835" s="41" t="s">
        <v>1102</v>
      </c>
      <c r="B835" s="41" t="s">
        <v>146</v>
      </c>
      <c r="C835" s="42">
        <v>49</v>
      </c>
      <c r="D835" s="42">
        <v>9</v>
      </c>
      <c r="E835" s="42">
        <v>5</v>
      </c>
      <c r="F835" s="42">
        <v>8</v>
      </c>
      <c r="G835" s="42">
        <v>4</v>
      </c>
      <c r="H835" s="42">
        <v>5</v>
      </c>
      <c r="I835" s="42">
        <v>137</v>
      </c>
      <c r="J835" s="43">
        <v>0.16</v>
      </c>
    </row>
    <row r="836" spans="1:10" x14ac:dyDescent="0.3">
      <c r="A836" s="41" t="s">
        <v>1103</v>
      </c>
      <c r="B836" s="41" t="s">
        <v>97</v>
      </c>
      <c r="C836" s="42">
        <v>49</v>
      </c>
      <c r="D836" s="42">
        <v>9</v>
      </c>
      <c r="E836" s="42">
        <v>12</v>
      </c>
      <c r="F836" s="42">
        <v>8</v>
      </c>
      <c r="G836" s="42">
        <v>7</v>
      </c>
      <c r="H836" s="42">
        <v>6</v>
      </c>
      <c r="I836" s="42">
        <v>172</v>
      </c>
      <c r="J836" s="43">
        <v>0.08</v>
      </c>
    </row>
    <row r="837" spans="1:10" x14ac:dyDescent="0.3">
      <c r="A837" s="41" t="s">
        <v>1104</v>
      </c>
      <c r="B837" s="41" t="s">
        <v>258</v>
      </c>
      <c r="C837" s="42">
        <v>45</v>
      </c>
      <c r="D837" s="42">
        <v>7</v>
      </c>
      <c r="E837" s="42">
        <v>8</v>
      </c>
      <c r="F837" s="42">
        <v>8</v>
      </c>
      <c r="G837" s="42">
        <v>7</v>
      </c>
      <c r="H837" s="42">
        <v>12</v>
      </c>
      <c r="I837" s="42">
        <v>168</v>
      </c>
      <c r="J837" s="43">
        <v>0.1</v>
      </c>
    </row>
    <row r="838" spans="1:10" x14ac:dyDescent="0.3">
      <c r="A838" s="41" t="s">
        <v>1105</v>
      </c>
      <c r="B838" s="41" t="s">
        <v>890</v>
      </c>
      <c r="C838" s="42">
        <v>30</v>
      </c>
      <c r="D838" s="42">
        <v>5</v>
      </c>
      <c r="E838" s="42">
        <v>10</v>
      </c>
      <c r="F838" s="42">
        <v>4</v>
      </c>
      <c r="G838" s="42">
        <v>8</v>
      </c>
      <c r="H838" s="42">
        <v>5</v>
      </c>
      <c r="I838" s="42">
        <v>126</v>
      </c>
      <c r="J838" s="43">
        <v>0.16</v>
      </c>
    </row>
    <row r="839" spans="1:10" x14ac:dyDescent="0.3">
      <c r="A839" s="41" t="s">
        <v>1106</v>
      </c>
      <c r="B839" s="41" t="s">
        <v>131</v>
      </c>
      <c r="C839" s="42">
        <v>83</v>
      </c>
      <c r="D839" s="42">
        <v>8</v>
      </c>
      <c r="E839" s="42">
        <v>7</v>
      </c>
      <c r="F839" s="42">
        <v>8</v>
      </c>
      <c r="G839" s="42">
        <v>7</v>
      </c>
      <c r="H839" s="42">
        <v>6</v>
      </c>
      <c r="I839" s="42">
        <v>164</v>
      </c>
      <c r="J839" s="43">
        <v>0.1</v>
      </c>
    </row>
    <row r="840" spans="1:10" x14ac:dyDescent="0.3">
      <c r="A840" s="41" t="s">
        <v>1107</v>
      </c>
      <c r="B840" s="41" t="s">
        <v>79</v>
      </c>
      <c r="C840" s="42">
        <v>48</v>
      </c>
      <c r="D840" s="42">
        <v>5</v>
      </c>
      <c r="E840" s="42">
        <v>2</v>
      </c>
      <c r="F840" s="42">
        <v>5</v>
      </c>
      <c r="G840" s="42">
        <v>2</v>
      </c>
      <c r="H840" s="42">
        <v>3</v>
      </c>
      <c r="I840" s="42">
        <v>48</v>
      </c>
      <c r="J840" s="43">
        <v>0.25</v>
      </c>
    </row>
    <row r="841" spans="1:10" x14ac:dyDescent="0.3">
      <c r="A841" s="41" t="s">
        <v>1108</v>
      </c>
      <c r="B841" s="41" t="s">
        <v>122</v>
      </c>
      <c r="C841" s="42">
        <v>105</v>
      </c>
      <c r="D841" s="42">
        <v>7</v>
      </c>
      <c r="E841" s="42">
        <v>4</v>
      </c>
      <c r="F841" s="42">
        <v>7</v>
      </c>
      <c r="G841" s="42">
        <v>5</v>
      </c>
      <c r="H841" s="42">
        <v>4</v>
      </c>
      <c r="I841" s="42">
        <v>196</v>
      </c>
      <c r="J841" s="43">
        <v>7.0000000000000007E-2</v>
      </c>
    </row>
    <row r="842" spans="1:10" x14ac:dyDescent="0.3">
      <c r="A842" s="41" t="s">
        <v>1109</v>
      </c>
      <c r="B842" s="41" t="s">
        <v>452</v>
      </c>
      <c r="C842" s="42">
        <v>19</v>
      </c>
      <c r="D842" s="42">
        <v>3</v>
      </c>
      <c r="E842" s="42">
        <v>4</v>
      </c>
      <c r="F842" s="42">
        <v>2</v>
      </c>
      <c r="G842" s="42">
        <v>3</v>
      </c>
      <c r="H842" s="42">
        <v>8</v>
      </c>
      <c r="I842" s="42">
        <v>46</v>
      </c>
      <c r="J842" s="43">
        <v>0.12</v>
      </c>
    </row>
    <row r="843" spans="1:10" x14ac:dyDescent="0.3">
      <c r="A843" s="41" t="s">
        <v>1110</v>
      </c>
      <c r="B843" s="41" t="s">
        <v>484</v>
      </c>
      <c r="C843" s="42">
        <v>30</v>
      </c>
      <c r="D843" s="42">
        <v>3</v>
      </c>
      <c r="E843" s="42">
        <v>3</v>
      </c>
      <c r="F843" s="42">
        <v>5</v>
      </c>
      <c r="G843" s="42">
        <v>3</v>
      </c>
      <c r="H843" s="42">
        <v>8</v>
      </c>
      <c r="I843" s="42">
        <v>54</v>
      </c>
      <c r="J843" s="43">
        <v>0.25</v>
      </c>
    </row>
    <row r="844" spans="1:10" ht="27.6" x14ac:dyDescent="0.3">
      <c r="A844" s="41" t="s">
        <v>1111</v>
      </c>
      <c r="B844" s="41" t="s">
        <v>82</v>
      </c>
      <c r="C844" s="42">
        <v>34</v>
      </c>
      <c r="D844" s="42">
        <v>14</v>
      </c>
      <c r="E844" s="42">
        <v>13</v>
      </c>
      <c r="F844" s="42">
        <v>14</v>
      </c>
      <c r="G844" s="42">
        <v>13</v>
      </c>
      <c r="H844" s="42">
        <v>3</v>
      </c>
      <c r="I844" s="42">
        <v>61</v>
      </c>
      <c r="J844" s="43">
        <v>0.08</v>
      </c>
    </row>
    <row r="845" spans="1:10" ht="27.6" x14ac:dyDescent="0.3">
      <c r="A845" s="41" t="s">
        <v>2156</v>
      </c>
      <c r="B845" s="41" t="s">
        <v>82</v>
      </c>
      <c r="C845" s="42">
        <v>34</v>
      </c>
      <c r="D845" s="42">
        <v>2</v>
      </c>
      <c r="E845" s="42">
        <v>2</v>
      </c>
      <c r="F845" s="42">
        <v>2</v>
      </c>
      <c r="G845" s="42">
        <v>2</v>
      </c>
      <c r="H845" s="42">
        <v>4</v>
      </c>
      <c r="I845" s="42">
        <v>61</v>
      </c>
      <c r="J845" s="43">
        <v>0.08</v>
      </c>
    </row>
    <row r="846" spans="1:10" x14ac:dyDescent="0.3">
      <c r="A846" s="41" t="s">
        <v>1112</v>
      </c>
      <c r="B846" s="41" t="s">
        <v>66</v>
      </c>
      <c r="C846" s="42">
        <v>143</v>
      </c>
      <c r="D846" s="42">
        <v>3</v>
      </c>
      <c r="E846" s="42">
        <v>6</v>
      </c>
      <c r="F846" s="42">
        <v>3</v>
      </c>
      <c r="G846" s="42">
        <v>6</v>
      </c>
      <c r="H846" s="42">
        <v>3</v>
      </c>
      <c r="I846" s="42">
        <v>142</v>
      </c>
      <c r="J846" s="43">
        <v>0.06</v>
      </c>
    </row>
    <row r="847" spans="1:10" x14ac:dyDescent="0.3">
      <c r="A847" s="41" t="s">
        <v>1113</v>
      </c>
      <c r="B847" s="41" t="s">
        <v>925</v>
      </c>
      <c r="C847" s="42">
        <v>42</v>
      </c>
      <c r="D847" s="42">
        <v>4</v>
      </c>
      <c r="E847" s="42">
        <v>4</v>
      </c>
      <c r="F847" s="42">
        <v>5</v>
      </c>
      <c r="G847" s="42">
        <v>4</v>
      </c>
      <c r="H847" s="42">
        <v>7</v>
      </c>
      <c r="I847" s="42">
        <v>65</v>
      </c>
      <c r="J847" s="43">
        <v>0.25</v>
      </c>
    </row>
    <row r="848" spans="1:10" x14ac:dyDescent="0.3">
      <c r="A848" s="41" t="s">
        <v>1114</v>
      </c>
      <c r="B848" s="41" t="s">
        <v>131</v>
      </c>
      <c r="C848" s="42">
        <v>42</v>
      </c>
      <c r="D848" s="42">
        <v>4</v>
      </c>
      <c r="E848" s="42">
        <v>4</v>
      </c>
      <c r="F848" s="42">
        <v>2</v>
      </c>
      <c r="G848" s="42">
        <v>2</v>
      </c>
      <c r="H848" s="42">
        <v>1</v>
      </c>
      <c r="I848" s="42">
        <v>42</v>
      </c>
      <c r="J848" s="43">
        <v>0.34</v>
      </c>
    </row>
    <row r="849" spans="1:10" ht="27.6" x14ac:dyDescent="0.3">
      <c r="A849" s="41" t="s">
        <v>1115</v>
      </c>
      <c r="B849" s="41" t="s">
        <v>731</v>
      </c>
      <c r="C849" s="42">
        <v>45</v>
      </c>
      <c r="D849" s="42">
        <v>8</v>
      </c>
      <c r="E849" s="42">
        <v>10</v>
      </c>
      <c r="F849" s="42">
        <v>6</v>
      </c>
      <c r="G849" s="42">
        <v>8</v>
      </c>
      <c r="H849" s="42">
        <v>4</v>
      </c>
      <c r="I849" s="42">
        <v>148</v>
      </c>
      <c r="J849" s="43">
        <v>0.06</v>
      </c>
    </row>
    <row r="850" spans="1:10" ht="27.6" x14ac:dyDescent="0.3">
      <c r="A850" s="41" t="s">
        <v>1116</v>
      </c>
      <c r="B850" s="41" t="s">
        <v>401</v>
      </c>
      <c r="C850" s="42">
        <v>45</v>
      </c>
      <c r="D850" s="42">
        <v>7</v>
      </c>
      <c r="E850" s="42">
        <v>9</v>
      </c>
      <c r="F850" s="42">
        <v>7</v>
      </c>
      <c r="G850" s="42">
        <v>9</v>
      </c>
      <c r="H850" s="42">
        <v>4</v>
      </c>
      <c r="I850" s="42">
        <v>148</v>
      </c>
      <c r="J850" s="43">
        <v>0.06</v>
      </c>
    </row>
    <row r="851" spans="1:10" ht="27.6" x14ac:dyDescent="0.3">
      <c r="A851" s="41" t="s">
        <v>1117</v>
      </c>
      <c r="B851" s="41" t="s">
        <v>768</v>
      </c>
      <c r="C851" s="42">
        <v>45</v>
      </c>
      <c r="D851" s="42">
        <v>6</v>
      </c>
      <c r="E851" s="42">
        <v>8</v>
      </c>
      <c r="F851" s="42">
        <v>8</v>
      </c>
      <c r="G851" s="42">
        <v>10</v>
      </c>
      <c r="H851" s="42">
        <v>4</v>
      </c>
      <c r="I851" s="42">
        <v>148</v>
      </c>
      <c r="J851" s="43">
        <v>0.06</v>
      </c>
    </row>
    <row r="852" spans="1:10" x14ac:dyDescent="0.3">
      <c r="A852" s="41" t="s">
        <v>1118</v>
      </c>
      <c r="B852" s="41" t="s">
        <v>70</v>
      </c>
      <c r="C852" s="42">
        <v>34</v>
      </c>
      <c r="D852" s="42">
        <v>4</v>
      </c>
      <c r="E852" s="42">
        <v>3</v>
      </c>
      <c r="F852" s="42">
        <v>2</v>
      </c>
      <c r="G852" s="42">
        <v>3</v>
      </c>
      <c r="H852" s="42">
        <v>2</v>
      </c>
      <c r="I852" s="42">
        <v>56</v>
      </c>
      <c r="J852" s="43">
        <v>0.34</v>
      </c>
    </row>
    <row r="853" spans="1:10" x14ac:dyDescent="0.3">
      <c r="A853" s="41" t="s">
        <v>1119</v>
      </c>
      <c r="B853" s="41" t="s">
        <v>66</v>
      </c>
      <c r="C853" s="42">
        <v>72</v>
      </c>
      <c r="D853" s="42">
        <v>2</v>
      </c>
      <c r="E853" s="42">
        <v>5</v>
      </c>
      <c r="F853" s="42">
        <v>2</v>
      </c>
      <c r="G853" s="42">
        <v>5</v>
      </c>
      <c r="H853" s="42">
        <v>2</v>
      </c>
      <c r="I853" s="42">
        <v>52</v>
      </c>
      <c r="J853" s="43">
        <v>0.17</v>
      </c>
    </row>
    <row r="854" spans="1:10" x14ac:dyDescent="0.3">
      <c r="A854" s="41" t="s">
        <v>1120</v>
      </c>
      <c r="B854" s="41" t="s">
        <v>616</v>
      </c>
      <c r="C854" s="42">
        <v>49</v>
      </c>
      <c r="D854" s="42">
        <v>7</v>
      </c>
      <c r="E854" s="42">
        <v>7</v>
      </c>
      <c r="F854" s="42">
        <v>9</v>
      </c>
      <c r="G854" s="42">
        <v>7</v>
      </c>
      <c r="H854" s="42">
        <v>9</v>
      </c>
      <c r="I854" s="42">
        <v>165</v>
      </c>
      <c r="J854" s="43">
        <v>0.1</v>
      </c>
    </row>
    <row r="855" spans="1:10" x14ac:dyDescent="0.3">
      <c r="A855" s="41" t="s">
        <v>1121</v>
      </c>
      <c r="B855" s="41" t="s">
        <v>108</v>
      </c>
      <c r="C855" s="42">
        <v>95</v>
      </c>
      <c r="D855" s="42">
        <v>13</v>
      </c>
      <c r="E855" s="42">
        <v>9</v>
      </c>
      <c r="F855" s="42">
        <v>13</v>
      </c>
      <c r="G855" s="42">
        <v>10</v>
      </c>
      <c r="H855" s="42">
        <v>10</v>
      </c>
      <c r="I855" s="42">
        <v>306</v>
      </c>
      <c r="J855" s="43">
        <v>0.06</v>
      </c>
    </row>
    <row r="856" spans="1:10" x14ac:dyDescent="0.3">
      <c r="A856" s="41" t="s">
        <v>1122</v>
      </c>
      <c r="B856" s="41" t="s">
        <v>91</v>
      </c>
      <c r="C856" s="42">
        <v>63</v>
      </c>
      <c r="D856" s="42">
        <v>9</v>
      </c>
      <c r="E856" s="42">
        <v>7</v>
      </c>
      <c r="F856" s="42">
        <v>17</v>
      </c>
      <c r="G856" s="42">
        <v>7</v>
      </c>
      <c r="H856" s="42">
        <v>8</v>
      </c>
      <c r="I856" s="42">
        <v>257</v>
      </c>
      <c r="J856" s="43">
        <v>0.06</v>
      </c>
    </row>
    <row r="857" spans="1:10" x14ac:dyDescent="0.3">
      <c r="A857" s="41" t="s">
        <v>1123</v>
      </c>
      <c r="B857" s="41" t="s">
        <v>127</v>
      </c>
      <c r="C857" s="42">
        <v>29</v>
      </c>
      <c r="D857" s="42">
        <v>3</v>
      </c>
      <c r="E857" s="42">
        <v>8</v>
      </c>
      <c r="F857" s="42">
        <v>5</v>
      </c>
      <c r="G857" s="42">
        <v>6</v>
      </c>
      <c r="H857" s="42">
        <v>3</v>
      </c>
      <c r="I857" s="42">
        <v>61</v>
      </c>
      <c r="J857" s="43">
        <v>0.25</v>
      </c>
    </row>
    <row r="858" spans="1:10" x14ac:dyDescent="0.3">
      <c r="A858" s="41" t="s">
        <v>1124</v>
      </c>
      <c r="B858" s="41" t="s">
        <v>139</v>
      </c>
      <c r="C858" s="42">
        <v>49</v>
      </c>
      <c r="D858" s="42">
        <v>6</v>
      </c>
      <c r="E858" s="42">
        <v>4</v>
      </c>
      <c r="F858" s="42">
        <v>7</v>
      </c>
      <c r="G858" s="42">
        <v>4</v>
      </c>
      <c r="H858" s="42">
        <v>9</v>
      </c>
      <c r="I858" s="42">
        <v>78</v>
      </c>
      <c r="J858" s="43">
        <v>0.1</v>
      </c>
    </row>
    <row r="859" spans="1:10" x14ac:dyDescent="0.3">
      <c r="A859" s="41" t="s">
        <v>1125</v>
      </c>
      <c r="B859" s="41" t="s">
        <v>139</v>
      </c>
      <c r="C859" s="42">
        <v>65</v>
      </c>
      <c r="D859" s="42">
        <v>8</v>
      </c>
      <c r="E859" s="42">
        <v>9</v>
      </c>
      <c r="F859" s="42">
        <v>12</v>
      </c>
      <c r="G859" s="42">
        <v>6</v>
      </c>
      <c r="H859" s="42">
        <v>9</v>
      </c>
      <c r="I859" s="42">
        <v>180</v>
      </c>
      <c r="J859" s="43">
        <v>0.04</v>
      </c>
    </row>
    <row r="860" spans="1:10" x14ac:dyDescent="0.3">
      <c r="A860" s="41" t="s">
        <v>1126</v>
      </c>
      <c r="B860" s="41" t="s">
        <v>79</v>
      </c>
      <c r="C860" s="42">
        <v>36</v>
      </c>
      <c r="D860" s="42">
        <v>7</v>
      </c>
      <c r="E860" s="42">
        <v>3</v>
      </c>
      <c r="F860" s="42">
        <v>3</v>
      </c>
      <c r="G860" s="42">
        <v>3</v>
      </c>
      <c r="H860" s="42">
        <v>4</v>
      </c>
      <c r="I860" s="42">
        <v>51</v>
      </c>
      <c r="J860" s="43">
        <v>0.34</v>
      </c>
    </row>
    <row r="861" spans="1:10" x14ac:dyDescent="0.3">
      <c r="A861" s="41" t="s">
        <v>1127</v>
      </c>
      <c r="B861" s="41" t="s">
        <v>648</v>
      </c>
      <c r="C861" s="42">
        <v>95</v>
      </c>
      <c r="D861" s="42">
        <v>13</v>
      </c>
      <c r="E861" s="42">
        <v>9</v>
      </c>
      <c r="F861" s="42">
        <v>13</v>
      </c>
      <c r="G861" s="42">
        <v>10</v>
      </c>
      <c r="H861" s="42">
        <v>10</v>
      </c>
      <c r="I861" s="42">
        <v>306</v>
      </c>
      <c r="J861" s="43">
        <v>0.06</v>
      </c>
    </row>
    <row r="862" spans="1:10" x14ac:dyDescent="0.3">
      <c r="A862" s="41" t="s">
        <v>1128</v>
      </c>
      <c r="B862" s="41" t="s">
        <v>79</v>
      </c>
      <c r="C862" s="42">
        <v>55</v>
      </c>
      <c r="D862" s="42">
        <v>11</v>
      </c>
      <c r="E862" s="42">
        <v>6</v>
      </c>
      <c r="F862" s="42">
        <v>6</v>
      </c>
      <c r="G862" s="42">
        <v>6</v>
      </c>
      <c r="H862" s="42">
        <v>9</v>
      </c>
      <c r="I862" s="42">
        <v>160</v>
      </c>
      <c r="J862" s="43">
        <v>0.12</v>
      </c>
    </row>
    <row r="863" spans="1:10" x14ac:dyDescent="0.3">
      <c r="A863" s="41" t="s">
        <v>1129</v>
      </c>
      <c r="B863" s="41" t="s">
        <v>752</v>
      </c>
      <c r="C863" s="42">
        <v>68</v>
      </c>
      <c r="D863" s="42">
        <v>9</v>
      </c>
      <c r="E863" s="42">
        <v>8</v>
      </c>
      <c r="F863" s="42">
        <v>12</v>
      </c>
      <c r="G863" s="42">
        <v>9</v>
      </c>
      <c r="H863" s="42">
        <v>10</v>
      </c>
      <c r="I863" s="42">
        <v>261</v>
      </c>
      <c r="J863" s="43">
        <v>0.01</v>
      </c>
    </row>
    <row r="864" spans="1:10" x14ac:dyDescent="0.3">
      <c r="A864" s="41" t="s">
        <v>1130</v>
      </c>
      <c r="B864" s="41" t="s">
        <v>91</v>
      </c>
      <c r="C864" s="42">
        <v>57</v>
      </c>
      <c r="D864" s="42">
        <v>10</v>
      </c>
      <c r="E864" s="42">
        <v>6</v>
      </c>
      <c r="F864" s="42">
        <v>8</v>
      </c>
      <c r="G864" s="42">
        <v>6</v>
      </c>
      <c r="H864" s="42">
        <v>12</v>
      </c>
      <c r="I864" s="42">
        <v>174</v>
      </c>
      <c r="J864" s="43">
        <v>0.1</v>
      </c>
    </row>
    <row r="865" spans="1:10" x14ac:dyDescent="0.3">
      <c r="A865" s="41" t="s">
        <v>1131</v>
      </c>
      <c r="B865" s="41" t="s">
        <v>2159</v>
      </c>
      <c r="C865" s="42">
        <v>75</v>
      </c>
      <c r="D865" s="42">
        <v>15</v>
      </c>
      <c r="E865" s="42">
        <v>12</v>
      </c>
      <c r="F865" s="42">
        <v>12</v>
      </c>
      <c r="G865" s="42">
        <v>10</v>
      </c>
      <c r="H865" s="42">
        <v>9</v>
      </c>
      <c r="I865" s="42">
        <v>306</v>
      </c>
      <c r="J865" s="43">
        <v>0.01</v>
      </c>
    </row>
    <row r="866" spans="1:10" x14ac:dyDescent="0.3">
      <c r="A866" s="41" t="s">
        <v>1132</v>
      </c>
      <c r="B866" s="41" t="s">
        <v>91</v>
      </c>
      <c r="C866" s="42">
        <v>66</v>
      </c>
      <c r="D866" s="42">
        <v>11</v>
      </c>
      <c r="E866" s="42">
        <v>7</v>
      </c>
      <c r="F866" s="42">
        <v>10</v>
      </c>
      <c r="G866" s="42">
        <v>8</v>
      </c>
      <c r="H866" s="42">
        <v>14</v>
      </c>
      <c r="I866" s="42">
        <v>270</v>
      </c>
      <c r="J866" s="43">
        <v>0.01</v>
      </c>
    </row>
    <row r="867" spans="1:10" x14ac:dyDescent="0.3">
      <c r="A867" s="41" t="s">
        <v>1133</v>
      </c>
      <c r="B867" s="41" t="s">
        <v>79</v>
      </c>
      <c r="C867" s="42">
        <v>29</v>
      </c>
      <c r="D867" s="42">
        <v>3</v>
      </c>
      <c r="E867" s="42">
        <v>4</v>
      </c>
      <c r="F867" s="42">
        <v>3</v>
      </c>
      <c r="G867" s="42">
        <v>4</v>
      </c>
      <c r="H867" s="42">
        <v>6</v>
      </c>
      <c r="I867" s="42">
        <v>56</v>
      </c>
      <c r="J867" s="43">
        <v>0.34</v>
      </c>
    </row>
    <row r="868" spans="1:10" x14ac:dyDescent="0.3">
      <c r="A868" s="41" t="s">
        <v>1134</v>
      </c>
      <c r="B868" s="41" t="s">
        <v>68</v>
      </c>
      <c r="C868" s="42">
        <v>45</v>
      </c>
      <c r="D868" s="42">
        <v>10</v>
      </c>
      <c r="E868" s="42">
        <v>6</v>
      </c>
      <c r="F868" s="42">
        <v>12</v>
      </c>
      <c r="G868" s="42">
        <v>6</v>
      </c>
      <c r="H868" s="42">
        <v>10</v>
      </c>
      <c r="I868" s="42">
        <v>179</v>
      </c>
      <c r="J868" s="43">
        <v>0.06</v>
      </c>
    </row>
    <row r="869" spans="1:10" x14ac:dyDescent="0.3">
      <c r="A869" s="41" t="s">
        <v>1135</v>
      </c>
      <c r="B869" s="41" t="s">
        <v>68</v>
      </c>
      <c r="C869" s="42">
        <v>30</v>
      </c>
      <c r="D869" s="42">
        <v>6</v>
      </c>
      <c r="E869" s="42">
        <v>4</v>
      </c>
      <c r="F869" s="42">
        <v>8</v>
      </c>
      <c r="G869" s="42">
        <v>4</v>
      </c>
      <c r="H869" s="42">
        <v>6</v>
      </c>
      <c r="I869" s="42">
        <v>66</v>
      </c>
      <c r="J869" s="43">
        <v>0.1</v>
      </c>
    </row>
    <row r="870" spans="1:10" x14ac:dyDescent="0.3">
      <c r="A870" s="41" t="s">
        <v>1136</v>
      </c>
      <c r="B870" s="41" t="s">
        <v>270</v>
      </c>
      <c r="C870" s="42">
        <v>30</v>
      </c>
      <c r="D870" s="42">
        <v>4</v>
      </c>
      <c r="E870" s="42">
        <v>3</v>
      </c>
      <c r="F870" s="42">
        <v>3</v>
      </c>
      <c r="G870" s="42">
        <v>4</v>
      </c>
      <c r="H870" s="42">
        <v>5</v>
      </c>
      <c r="I870" s="42">
        <v>49</v>
      </c>
      <c r="J870" s="43">
        <v>0.34</v>
      </c>
    </row>
    <row r="871" spans="1:10" x14ac:dyDescent="0.3">
      <c r="A871" s="41" t="s">
        <v>1137</v>
      </c>
      <c r="B871" s="41" t="s">
        <v>295</v>
      </c>
      <c r="C871" s="42">
        <v>54</v>
      </c>
      <c r="D871" s="42">
        <v>8</v>
      </c>
      <c r="E871" s="42">
        <v>7</v>
      </c>
      <c r="F871" s="42">
        <v>6</v>
      </c>
      <c r="G871" s="42">
        <v>7</v>
      </c>
      <c r="H871" s="42">
        <v>6</v>
      </c>
      <c r="I871" s="42">
        <v>147</v>
      </c>
      <c r="J871" s="43">
        <v>0.06</v>
      </c>
    </row>
    <row r="872" spans="1:10" ht="27.6" x14ac:dyDescent="0.3">
      <c r="A872" s="41" t="s">
        <v>1138</v>
      </c>
      <c r="B872" s="41" t="s">
        <v>412</v>
      </c>
      <c r="C872" s="42">
        <v>41</v>
      </c>
      <c r="D872" s="42">
        <v>10</v>
      </c>
      <c r="E872" s="42">
        <v>7</v>
      </c>
      <c r="F872" s="42">
        <v>6</v>
      </c>
      <c r="G872" s="42">
        <v>8</v>
      </c>
      <c r="H872" s="42">
        <v>11</v>
      </c>
      <c r="I872" s="42">
        <v>270</v>
      </c>
      <c r="J872" s="43">
        <v>0.01</v>
      </c>
    </row>
    <row r="873" spans="1:10" ht="27.6" x14ac:dyDescent="0.3">
      <c r="A873" s="41" t="s">
        <v>1139</v>
      </c>
      <c r="B873" s="41" t="s">
        <v>412</v>
      </c>
      <c r="C873" s="42">
        <v>162</v>
      </c>
      <c r="D873" s="42">
        <v>10</v>
      </c>
      <c r="E873" s="42">
        <v>12</v>
      </c>
      <c r="F873" s="42">
        <v>9</v>
      </c>
      <c r="G873" s="42">
        <v>9</v>
      </c>
      <c r="H873" s="42">
        <v>8</v>
      </c>
      <c r="I873" s="42">
        <v>270</v>
      </c>
      <c r="J873" s="43">
        <v>0.01</v>
      </c>
    </row>
    <row r="874" spans="1:10" ht="27.6" x14ac:dyDescent="0.3">
      <c r="A874" s="41" t="s">
        <v>1140</v>
      </c>
      <c r="B874" s="41" t="s">
        <v>412</v>
      </c>
      <c r="C874" s="42">
        <v>81</v>
      </c>
      <c r="D874" s="42">
        <v>10</v>
      </c>
      <c r="E874" s="42">
        <v>12</v>
      </c>
      <c r="F874" s="42">
        <v>8</v>
      </c>
      <c r="G874" s="42">
        <v>9</v>
      </c>
      <c r="H874" s="42">
        <v>9</v>
      </c>
      <c r="I874" s="42">
        <v>270</v>
      </c>
      <c r="J874" s="43">
        <v>0.01</v>
      </c>
    </row>
    <row r="875" spans="1:10" x14ac:dyDescent="0.3">
      <c r="A875" s="44" t="s">
        <v>2158</v>
      </c>
      <c r="B875" s="1" t="s">
        <v>79</v>
      </c>
      <c r="C875" s="1">
        <v>65</v>
      </c>
      <c r="D875" s="1">
        <v>9</v>
      </c>
      <c r="E875" s="1">
        <v>9</v>
      </c>
      <c r="F875" s="1">
        <v>9</v>
      </c>
      <c r="G875" s="1">
        <v>9</v>
      </c>
      <c r="H875" s="1">
        <v>9</v>
      </c>
      <c r="I875" s="1">
        <v>184</v>
      </c>
      <c r="J875" s="30">
        <v>0.06</v>
      </c>
    </row>
    <row r="876" spans="1:10" ht="27.6" x14ac:dyDescent="0.3">
      <c r="A876" s="44" t="s">
        <v>2179</v>
      </c>
      <c r="B876" s="1" t="s">
        <v>2160</v>
      </c>
      <c r="C876" s="1">
        <v>50</v>
      </c>
      <c r="D876" s="1">
        <v>4</v>
      </c>
      <c r="E876" s="1">
        <v>4</v>
      </c>
      <c r="F876" s="1">
        <v>5</v>
      </c>
      <c r="G876" s="1">
        <v>6</v>
      </c>
      <c r="H876" s="1">
        <v>7</v>
      </c>
      <c r="I876" s="1">
        <v>67</v>
      </c>
      <c r="J876" s="30">
        <v>0.25</v>
      </c>
    </row>
    <row r="877" spans="1:10" ht="27.6" x14ac:dyDescent="0.3">
      <c r="A877" s="44" t="s">
        <v>2180</v>
      </c>
      <c r="B877" s="1" t="s">
        <v>2160</v>
      </c>
      <c r="C877" s="1">
        <v>70</v>
      </c>
      <c r="D877" s="1">
        <v>4</v>
      </c>
      <c r="E877" s="1">
        <v>8</v>
      </c>
      <c r="F877" s="1">
        <v>10</v>
      </c>
      <c r="G877" s="1">
        <v>9</v>
      </c>
      <c r="H877" s="1">
        <v>7</v>
      </c>
      <c r="I877" s="1">
        <v>166</v>
      </c>
      <c r="J877" s="30">
        <v>0.1</v>
      </c>
    </row>
    <row r="878" spans="1:10" ht="27.6" x14ac:dyDescent="0.3">
      <c r="A878" s="44" t="s">
        <v>2161</v>
      </c>
      <c r="B878" s="1" t="s">
        <v>131</v>
      </c>
      <c r="C878" s="1">
        <v>38</v>
      </c>
      <c r="D878" s="1">
        <v>7</v>
      </c>
      <c r="E878" s="1">
        <v>3</v>
      </c>
      <c r="F878" s="1">
        <v>3</v>
      </c>
      <c r="G878" s="1">
        <v>3</v>
      </c>
      <c r="H878" s="1">
        <v>6</v>
      </c>
      <c r="I878" s="1">
        <v>58</v>
      </c>
      <c r="J878" s="30">
        <v>0.24</v>
      </c>
    </row>
    <row r="879" spans="1:10" ht="27.6" x14ac:dyDescent="0.3">
      <c r="A879" s="44" t="s">
        <v>2162</v>
      </c>
      <c r="B879" s="1" t="s">
        <v>131</v>
      </c>
      <c r="C879" s="1">
        <v>45</v>
      </c>
      <c r="D879" s="1">
        <v>8</v>
      </c>
      <c r="E879" s="1">
        <v>5</v>
      </c>
      <c r="F879" s="1">
        <v>3</v>
      </c>
      <c r="G879" s="1">
        <v>4</v>
      </c>
      <c r="H879" s="1">
        <v>7</v>
      </c>
      <c r="I879" s="1">
        <v>150</v>
      </c>
      <c r="J879" s="30">
        <v>0.12</v>
      </c>
    </row>
    <row r="880" spans="1:10" ht="27.6" x14ac:dyDescent="0.3">
      <c r="A880" s="44" t="s">
        <v>2164</v>
      </c>
      <c r="B880" s="1" t="s">
        <v>2163</v>
      </c>
      <c r="C880" s="1">
        <v>72</v>
      </c>
      <c r="D880" s="1">
        <v>12</v>
      </c>
      <c r="E880" s="1">
        <v>10</v>
      </c>
      <c r="F880" s="1">
        <v>3</v>
      </c>
      <c r="G880" s="1">
        <v>6</v>
      </c>
      <c r="H880" s="1">
        <v>9</v>
      </c>
      <c r="I880" s="1">
        <v>250</v>
      </c>
      <c r="J880" s="30">
        <v>0.06</v>
      </c>
    </row>
    <row r="881" spans="1:10" ht="27.6" x14ac:dyDescent="0.3">
      <c r="A881" s="44" t="s">
        <v>2170</v>
      </c>
      <c r="B881" s="1" t="s">
        <v>99</v>
      </c>
      <c r="C881" s="1">
        <v>38</v>
      </c>
      <c r="D881" s="1">
        <v>8</v>
      </c>
      <c r="E881" s="1">
        <v>7</v>
      </c>
      <c r="F881" s="1">
        <v>2</v>
      </c>
      <c r="G881" s="1">
        <v>3</v>
      </c>
      <c r="H881" s="1">
        <v>4</v>
      </c>
      <c r="I881" s="1">
        <v>60</v>
      </c>
      <c r="J881" s="30">
        <v>0.15</v>
      </c>
    </row>
    <row r="882" spans="1:10" ht="27.6" x14ac:dyDescent="0.3">
      <c r="A882" s="44" t="s">
        <v>2171</v>
      </c>
      <c r="B882" s="1" t="s">
        <v>633</v>
      </c>
      <c r="C882" s="1">
        <v>57</v>
      </c>
      <c r="D882" s="1">
        <v>10</v>
      </c>
      <c r="E882" s="1">
        <v>12</v>
      </c>
      <c r="F882" s="1">
        <v>4</v>
      </c>
      <c r="G882" s="1">
        <v>5</v>
      </c>
      <c r="H882" s="1">
        <v>5</v>
      </c>
      <c r="I882" s="1">
        <v>158</v>
      </c>
      <c r="J882" s="30">
        <v>0.08</v>
      </c>
    </row>
    <row r="883" spans="1:10" ht="27.6" x14ac:dyDescent="0.3">
      <c r="A883" s="44" t="s">
        <v>2174</v>
      </c>
      <c r="B883" s="1" t="s">
        <v>2175</v>
      </c>
      <c r="C883" s="42">
        <v>50</v>
      </c>
      <c r="D883" s="42">
        <v>4</v>
      </c>
      <c r="E883" s="42">
        <v>5</v>
      </c>
      <c r="F883" s="42">
        <v>8</v>
      </c>
      <c r="G883" s="42">
        <v>9</v>
      </c>
      <c r="H883" s="42">
        <v>6</v>
      </c>
      <c r="I883" s="42">
        <v>178</v>
      </c>
      <c r="J883" s="43">
        <v>0.06</v>
      </c>
    </row>
    <row r="884" spans="1:10" ht="27.6" x14ac:dyDescent="0.3">
      <c r="A884" s="41" t="s">
        <v>2177</v>
      </c>
      <c r="B884" s="41" t="s">
        <v>2176</v>
      </c>
      <c r="C884" s="42">
        <v>45</v>
      </c>
      <c r="D884" s="42">
        <v>3</v>
      </c>
      <c r="E884" s="42">
        <v>3</v>
      </c>
      <c r="F884" s="42">
        <v>4</v>
      </c>
      <c r="G884" s="42">
        <v>6</v>
      </c>
      <c r="H884" s="42">
        <v>5</v>
      </c>
      <c r="I884" s="42">
        <v>52</v>
      </c>
      <c r="J884" s="43">
        <v>0.34</v>
      </c>
    </row>
    <row r="885" spans="1:10" ht="27.6" x14ac:dyDescent="0.3">
      <c r="A885" s="41" t="s">
        <v>2178</v>
      </c>
      <c r="B885" s="41" t="s">
        <v>2176</v>
      </c>
      <c r="C885" s="42">
        <v>70</v>
      </c>
      <c r="D885" s="42">
        <v>4</v>
      </c>
      <c r="E885" s="42">
        <v>5</v>
      </c>
      <c r="F885" s="42">
        <v>9</v>
      </c>
      <c r="G885" s="42">
        <v>11</v>
      </c>
      <c r="H885" s="42">
        <v>7</v>
      </c>
      <c r="I885" s="42">
        <v>158</v>
      </c>
      <c r="J885" s="43">
        <v>0.12</v>
      </c>
    </row>
    <row r="886" spans="1:10" ht="27.6" x14ac:dyDescent="0.3">
      <c r="A886" s="44" t="s">
        <v>2181</v>
      </c>
      <c r="B886" s="1" t="s">
        <v>127</v>
      </c>
      <c r="C886" s="42">
        <v>37</v>
      </c>
      <c r="D886" s="42">
        <v>5</v>
      </c>
      <c r="E886" s="42">
        <v>10</v>
      </c>
      <c r="F886" s="42">
        <v>6</v>
      </c>
      <c r="G886" s="42">
        <v>10</v>
      </c>
      <c r="H886" s="42">
        <v>3</v>
      </c>
      <c r="I886" s="42">
        <v>120</v>
      </c>
      <c r="J886" s="43">
        <v>0.12</v>
      </c>
    </row>
    <row r="887" spans="1:10" ht="27.6" x14ac:dyDescent="0.3">
      <c r="A887" s="44" t="s">
        <v>2182</v>
      </c>
      <c r="B887" s="1" t="s">
        <v>127</v>
      </c>
      <c r="C887" s="1">
        <v>37</v>
      </c>
      <c r="D887" s="1">
        <v>9</v>
      </c>
      <c r="E887" s="1">
        <v>5</v>
      </c>
      <c r="F887" s="1">
        <v>14</v>
      </c>
      <c r="G887" s="1">
        <v>13</v>
      </c>
      <c r="H887" s="1">
        <v>3</v>
      </c>
      <c r="I887" s="1">
        <v>190</v>
      </c>
      <c r="J887" s="30">
        <v>0.06</v>
      </c>
    </row>
    <row r="888" spans="1:10" x14ac:dyDescent="0.3">
      <c r="A888" s="44" t="s">
        <v>2183</v>
      </c>
      <c r="B888" s="1" t="s">
        <v>2184</v>
      </c>
      <c r="C888" s="1">
        <v>75</v>
      </c>
      <c r="D888" s="1">
        <v>8</v>
      </c>
      <c r="E888" s="1">
        <v>10</v>
      </c>
      <c r="F888" s="1">
        <v>13</v>
      </c>
      <c r="G888" s="1">
        <v>11</v>
      </c>
      <c r="H888" s="1">
        <v>9</v>
      </c>
      <c r="I888" s="1">
        <v>370</v>
      </c>
      <c r="J888" s="30">
        <v>0.01</v>
      </c>
    </row>
    <row r="889" spans="1:10" x14ac:dyDescent="0.3">
      <c r="A889" s="44" t="s">
        <v>2190</v>
      </c>
      <c r="B889" s="1" t="s">
        <v>2160</v>
      </c>
      <c r="C889" s="1">
        <v>83</v>
      </c>
      <c r="D889" s="1">
        <v>8</v>
      </c>
      <c r="E889" s="1">
        <v>10</v>
      </c>
      <c r="F889" s="1">
        <v>8</v>
      </c>
      <c r="G889" s="1">
        <v>10</v>
      </c>
      <c r="H889" s="1">
        <v>8</v>
      </c>
      <c r="I889" s="1">
        <v>400</v>
      </c>
      <c r="J889" s="30">
        <v>0.01</v>
      </c>
    </row>
    <row r="890" spans="1:10" x14ac:dyDescent="0.3">
      <c r="A890" s="44" t="s">
        <v>2191</v>
      </c>
      <c r="B890" s="1" t="s">
        <v>2192</v>
      </c>
      <c r="C890" s="1">
        <v>83</v>
      </c>
      <c r="D890" s="1">
        <v>12</v>
      </c>
      <c r="E890" s="1">
        <v>10</v>
      </c>
      <c r="F890" s="1">
        <v>14</v>
      </c>
      <c r="G890" s="1">
        <v>10</v>
      </c>
      <c r="H890" s="1">
        <v>9</v>
      </c>
      <c r="I890" s="1">
        <v>400</v>
      </c>
      <c r="J890" s="30">
        <v>0.01</v>
      </c>
    </row>
    <row r="891" spans="1:10" x14ac:dyDescent="0.3">
      <c r="A891" s="44" t="s">
        <v>2195</v>
      </c>
      <c r="B891" s="1" t="s">
        <v>2196</v>
      </c>
      <c r="C891" s="1">
        <v>102</v>
      </c>
      <c r="D891" s="1">
        <v>13</v>
      </c>
      <c r="E891" s="1">
        <v>12</v>
      </c>
      <c r="F891" s="1">
        <v>13</v>
      </c>
      <c r="G891" s="1">
        <v>12</v>
      </c>
      <c r="H891" s="1">
        <v>8</v>
      </c>
      <c r="I891" s="1">
        <v>500</v>
      </c>
      <c r="J891" s="30">
        <v>0</v>
      </c>
    </row>
    <row r="892" spans="1:10" x14ac:dyDescent="0.3">
      <c r="A892" s="44" t="s">
        <v>2197</v>
      </c>
      <c r="B892" s="1" t="s">
        <v>2198</v>
      </c>
      <c r="C892" s="1">
        <v>40</v>
      </c>
      <c r="D892" s="1">
        <v>8</v>
      </c>
      <c r="E892" s="1">
        <v>8</v>
      </c>
      <c r="F892" s="1">
        <v>4</v>
      </c>
      <c r="G892" s="1">
        <v>5</v>
      </c>
      <c r="H892" s="1">
        <v>6</v>
      </c>
      <c r="I892" s="1">
        <v>78</v>
      </c>
      <c r="J892" s="30">
        <v>0.06</v>
      </c>
    </row>
    <row r="893" spans="1:10" x14ac:dyDescent="0.3">
      <c r="A893" s="44" t="s">
        <v>2199</v>
      </c>
      <c r="B893" s="1" t="s">
        <v>376</v>
      </c>
      <c r="C893" s="42">
        <v>70</v>
      </c>
      <c r="D893" s="42">
        <v>12</v>
      </c>
      <c r="E893" s="42">
        <v>9</v>
      </c>
      <c r="F893" s="42">
        <v>5</v>
      </c>
      <c r="G893" s="42">
        <v>9</v>
      </c>
      <c r="H893" s="42">
        <v>10</v>
      </c>
      <c r="I893" s="42">
        <v>190</v>
      </c>
      <c r="J893" s="43">
        <v>0.06</v>
      </c>
    </row>
    <row r="894" spans="1:10" ht="27.6" x14ac:dyDescent="0.3">
      <c r="A894" s="41" t="s">
        <v>2200</v>
      </c>
      <c r="B894" s="41" t="s">
        <v>70</v>
      </c>
      <c r="C894" s="42">
        <v>34</v>
      </c>
      <c r="D894" s="42">
        <v>9</v>
      </c>
      <c r="E894" s="42">
        <v>5</v>
      </c>
      <c r="F894" s="42">
        <v>4</v>
      </c>
      <c r="G894" s="42">
        <v>4</v>
      </c>
      <c r="H894" s="42">
        <v>1</v>
      </c>
      <c r="I894" s="42">
        <v>58</v>
      </c>
      <c r="J894" s="43">
        <v>0.34</v>
      </c>
    </row>
    <row r="895" spans="1:10" ht="27.6" x14ac:dyDescent="0.3">
      <c r="A895" s="41" t="s">
        <v>2201</v>
      </c>
      <c r="B895" s="41" t="s">
        <v>139</v>
      </c>
      <c r="C895" s="42">
        <v>38</v>
      </c>
      <c r="D895" s="42">
        <v>7</v>
      </c>
      <c r="E895" s="42">
        <v>7</v>
      </c>
      <c r="F895" s="42">
        <v>4</v>
      </c>
      <c r="G895" s="42">
        <v>4</v>
      </c>
      <c r="H895" s="42">
        <v>7</v>
      </c>
      <c r="I895" s="42">
        <v>119</v>
      </c>
      <c r="J895" s="43">
        <v>0.16</v>
      </c>
    </row>
    <row r="896" spans="1:10" ht="27.6" x14ac:dyDescent="0.3">
      <c r="A896" s="41" t="s">
        <v>2202</v>
      </c>
      <c r="B896" s="41" t="s">
        <v>2196</v>
      </c>
      <c r="C896" s="42">
        <v>60</v>
      </c>
      <c r="D896" s="42">
        <v>10</v>
      </c>
      <c r="E896" s="42">
        <v>10</v>
      </c>
      <c r="F896" s="42">
        <v>7</v>
      </c>
      <c r="G896" s="42">
        <v>7</v>
      </c>
      <c r="H896" s="42">
        <v>10</v>
      </c>
      <c r="I896" s="42">
        <v>234</v>
      </c>
      <c r="J896" s="43">
        <v>0.06</v>
      </c>
    </row>
    <row r="897" spans="1:14" ht="27.6" x14ac:dyDescent="0.3">
      <c r="A897" s="44" t="s">
        <v>2204</v>
      </c>
      <c r="B897" s="1" t="s">
        <v>2205</v>
      </c>
      <c r="C897" s="42">
        <v>50</v>
      </c>
      <c r="D897" s="42">
        <v>10</v>
      </c>
      <c r="E897" s="42">
        <v>6</v>
      </c>
      <c r="F897" s="42">
        <v>9</v>
      </c>
      <c r="G897" s="42">
        <v>6</v>
      </c>
      <c r="H897" s="42">
        <v>10</v>
      </c>
      <c r="I897" s="42">
        <v>167</v>
      </c>
      <c r="J897" s="43">
        <v>0.06</v>
      </c>
      <c r="K897" s="1" t="s">
        <v>2331</v>
      </c>
    </row>
    <row r="898" spans="1:14" x14ac:dyDescent="0.3">
      <c r="A898" s="44" t="s">
        <v>2209</v>
      </c>
      <c r="B898" s="1" t="s">
        <v>752</v>
      </c>
      <c r="C898" s="1">
        <v>60</v>
      </c>
      <c r="D898" s="1">
        <v>11</v>
      </c>
      <c r="E898" s="1">
        <v>8</v>
      </c>
      <c r="F898" s="1">
        <v>9</v>
      </c>
      <c r="G898" s="1">
        <v>5</v>
      </c>
      <c r="H898" s="1">
        <v>10</v>
      </c>
      <c r="I898" s="1">
        <v>180</v>
      </c>
      <c r="J898" s="30">
        <v>0.04</v>
      </c>
      <c r="K898" s="1" t="s">
        <v>2211</v>
      </c>
    </row>
    <row r="899" spans="1:14" x14ac:dyDescent="0.3">
      <c r="A899" s="44" t="s">
        <v>2210</v>
      </c>
      <c r="B899" s="1" t="s">
        <v>111</v>
      </c>
      <c r="C899" s="1">
        <v>60</v>
      </c>
      <c r="D899" s="1">
        <v>9</v>
      </c>
      <c r="E899" s="1">
        <v>5</v>
      </c>
      <c r="F899" s="1">
        <v>11</v>
      </c>
      <c r="G899" s="1">
        <v>8</v>
      </c>
      <c r="H899" s="1">
        <v>10</v>
      </c>
      <c r="I899" s="1">
        <v>180</v>
      </c>
      <c r="J899" s="30">
        <v>0.04</v>
      </c>
      <c r="K899" s="1" t="s">
        <v>2212</v>
      </c>
    </row>
    <row r="900" spans="1:14" x14ac:dyDescent="0.3">
      <c r="A900" s="41" t="s">
        <v>2327</v>
      </c>
      <c r="B900" s="41" t="s">
        <v>68</v>
      </c>
      <c r="C900" s="42">
        <v>35</v>
      </c>
      <c r="D900" s="42">
        <v>7</v>
      </c>
      <c r="E900" s="42">
        <v>4</v>
      </c>
      <c r="F900" s="42">
        <v>3</v>
      </c>
      <c r="G900" s="42">
        <v>4</v>
      </c>
      <c r="H900" s="42">
        <v>5</v>
      </c>
      <c r="I900" s="42">
        <v>60</v>
      </c>
      <c r="J900" s="43">
        <v>0.4</v>
      </c>
      <c r="M900" s="1" t="s">
        <v>2329</v>
      </c>
      <c r="N900" s="1" t="s">
        <v>2330</v>
      </c>
    </row>
    <row r="901" spans="1:14" x14ac:dyDescent="0.3">
      <c r="A901" s="44" t="s">
        <v>2332</v>
      </c>
      <c r="B901" s="1" t="s">
        <v>68</v>
      </c>
      <c r="C901" s="1">
        <v>70</v>
      </c>
      <c r="D901" s="1">
        <v>10</v>
      </c>
      <c r="E901" s="1">
        <v>7</v>
      </c>
      <c r="F901" s="1">
        <v>5</v>
      </c>
      <c r="G901" s="1">
        <v>5</v>
      </c>
      <c r="H901" s="1">
        <v>9</v>
      </c>
      <c r="I901" s="1">
        <v>180</v>
      </c>
      <c r="J901" s="30">
        <v>0.12</v>
      </c>
      <c r="K901" s="1" t="s">
        <v>2328</v>
      </c>
      <c r="M901" s="1" t="s">
        <v>2329</v>
      </c>
      <c r="N901" s="1" t="s">
        <v>2330</v>
      </c>
    </row>
    <row r="902" spans="1:14" ht="27.6" x14ac:dyDescent="0.3">
      <c r="A902" s="44" t="s">
        <v>2333</v>
      </c>
      <c r="B902" s="1" t="s">
        <v>835</v>
      </c>
      <c r="C902" s="1">
        <v>35</v>
      </c>
      <c r="D902" s="1">
        <v>3</v>
      </c>
      <c r="E902" s="1">
        <v>4</v>
      </c>
      <c r="F902" s="1">
        <v>3</v>
      </c>
      <c r="G902" s="1">
        <v>4</v>
      </c>
      <c r="H902" s="1">
        <v>6</v>
      </c>
      <c r="I902" s="1">
        <v>56</v>
      </c>
      <c r="J902" s="30">
        <v>0.4</v>
      </c>
    </row>
    <row r="903" spans="1:14" ht="27.6" x14ac:dyDescent="0.3">
      <c r="A903" s="44" t="s">
        <v>2334</v>
      </c>
      <c r="B903" s="1" t="s">
        <v>835</v>
      </c>
      <c r="C903" s="1">
        <v>75</v>
      </c>
      <c r="D903" s="1">
        <v>7</v>
      </c>
      <c r="E903" s="1">
        <v>6</v>
      </c>
      <c r="F903" s="1">
        <v>5</v>
      </c>
      <c r="G903" s="1">
        <v>6</v>
      </c>
      <c r="H903" s="1">
        <v>10</v>
      </c>
      <c r="I903" s="1">
        <v>147</v>
      </c>
      <c r="J903" s="30">
        <v>0.12</v>
      </c>
      <c r="K903" s="1" t="s">
        <v>2336</v>
      </c>
    </row>
    <row r="904" spans="1:14" x14ac:dyDescent="0.3">
      <c r="A904" s="44" t="s">
        <v>2335</v>
      </c>
      <c r="B904" s="1" t="s">
        <v>835</v>
      </c>
      <c r="C904" s="1">
        <v>95</v>
      </c>
      <c r="D904" s="1">
        <v>9</v>
      </c>
      <c r="E904" s="1">
        <v>10</v>
      </c>
      <c r="F904" s="1">
        <v>6</v>
      </c>
      <c r="G904" s="1">
        <v>8</v>
      </c>
      <c r="H904" s="1">
        <v>9</v>
      </c>
      <c r="I904" s="1">
        <v>260</v>
      </c>
      <c r="J904" s="30">
        <v>0.06</v>
      </c>
      <c r="K904" s="1" t="s">
        <v>2337</v>
      </c>
    </row>
    <row r="905" spans="1:14" ht="27.6" x14ac:dyDescent="0.3">
      <c r="A905" s="41" t="s">
        <v>2338</v>
      </c>
      <c r="B905" s="41" t="s">
        <v>2339</v>
      </c>
      <c r="C905" s="42">
        <v>57</v>
      </c>
      <c r="D905" s="42">
        <v>9</v>
      </c>
      <c r="E905" s="42">
        <v>6</v>
      </c>
      <c r="F905" s="42">
        <v>9</v>
      </c>
      <c r="G905" s="42">
        <v>6</v>
      </c>
      <c r="H905" s="42">
        <v>10</v>
      </c>
      <c r="I905" s="42">
        <v>166</v>
      </c>
      <c r="J905" s="43">
        <v>0.06</v>
      </c>
    </row>
    <row r="906" spans="1:14" x14ac:dyDescent="0.3">
      <c r="A906" s="44"/>
    </row>
    <row r="907" spans="1:14" x14ac:dyDescent="0.3">
      <c r="A907" s="44"/>
    </row>
    <row r="908" spans="1:14" x14ac:dyDescent="0.3">
      <c r="A908" s="44"/>
    </row>
    <row r="909" spans="1:14" x14ac:dyDescent="0.3">
      <c r="A909" s="44"/>
    </row>
    <row r="910" spans="1:14" x14ac:dyDescent="0.3">
      <c r="A910" s="44"/>
    </row>
    <row r="911" spans="1:14" x14ac:dyDescent="0.3">
      <c r="A911" s="44"/>
    </row>
    <row r="912" spans="1:14" x14ac:dyDescent="0.3">
      <c r="A912" s="44"/>
    </row>
    <row r="913" spans="1:1" x14ac:dyDescent="0.3">
      <c r="A913" s="44"/>
    </row>
    <row r="914" spans="1:1" x14ac:dyDescent="0.3">
      <c r="A914" s="44"/>
    </row>
    <row r="915" spans="1:1" x14ac:dyDescent="0.3">
      <c r="A915" s="44"/>
    </row>
    <row r="916" spans="1:1" x14ac:dyDescent="0.3">
      <c r="A916" s="44"/>
    </row>
    <row r="917" spans="1:1" x14ac:dyDescent="0.3">
      <c r="A917" s="44"/>
    </row>
    <row r="918" spans="1:1" x14ac:dyDescent="0.3">
      <c r="A918" s="44"/>
    </row>
    <row r="919" spans="1:1" x14ac:dyDescent="0.3">
      <c r="A919" s="44"/>
    </row>
    <row r="920" spans="1:1" x14ac:dyDescent="0.3">
      <c r="A920" s="44"/>
    </row>
    <row r="921" spans="1:1" x14ac:dyDescent="0.3">
      <c r="A921" s="44"/>
    </row>
    <row r="922" spans="1:1" x14ac:dyDescent="0.3">
      <c r="A922" s="44"/>
    </row>
    <row r="923" spans="1:1" x14ac:dyDescent="0.3">
      <c r="A923" s="44"/>
    </row>
    <row r="924" spans="1:1" x14ac:dyDescent="0.3">
      <c r="A924" s="44"/>
    </row>
    <row r="925" spans="1:1" x14ac:dyDescent="0.3">
      <c r="A925" s="44"/>
    </row>
    <row r="926" spans="1:1" x14ac:dyDescent="0.3">
      <c r="A926" s="44"/>
    </row>
    <row r="927" spans="1:1" x14ac:dyDescent="0.3">
      <c r="A927" s="44"/>
    </row>
    <row r="928" spans="1:1" x14ac:dyDescent="0.3">
      <c r="A928" s="44"/>
    </row>
    <row r="929" spans="1:1" x14ac:dyDescent="0.3">
      <c r="A929" s="44"/>
    </row>
    <row r="930" spans="1:1" x14ac:dyDescent="0.3">
      <c r="A930" s="44"/>
    </row>
    <row r="931" spans="1:1" x14ac:dyDescent="0.3">
      <c r="A931" s="44"/>
    </row>
    <row r="932" spans="1:1" x14ac:dyDescent="0.3">
      <c r="A932" s="44"/>
    </row>
    <row r="933" spans="1:1" x14ac:dyDescent="0.3">
      <c r="A933" s="44"/>
    </row>
    <row r="934" spans="1:1" x14ac:dyDescent="0.3">
      <c r="A934" s="44"/>
    </row>
    <row r="935" spans="1:1" x14ac:dyDescent="0.3">
      <c r="A935" s="44"/>
    </row>
    <row r="936" spans="1:1" x14ac:dyDescent="0.3">
      <c r="A936" s="44"/>
    </row>
    <row r="937" spans="1:1" x14ac:dyDescent="0.3">
      <c r="A937" s="44"/>
    </row>
    <row r="938" spans="1:1" x14ac:dyDescent="0.3">
      <c r="A938" s="44"/>
    </row>
    <row r="939" spans="1:1" x14ac:dyDescent="0.3">
      <c r="A939" s="44"/>
    </row>
    <row r="940" spans="1:1" x14ac:dyDescent="0.3">
      <c r="A940" s="44"/>
    </row>
    <row r="941" spans="1:1" x14ac:dyDescent="0.3">
      <c r="A941" s="44"/>
    </row>
    <row r="942" spans="1:1" x14ac:dyDescent="0.3">
      <c r="A942" s="44"/>
    </row>
    <row r="943" spans="1:1" x14ac:dyDescent="0.3">
      <c r="A943" s="44"/>
    </row>
    <row r="944" spans="1:1" x14ac:dyDescent="0.3">
      <c r="A944" s="44"/>
    </row>
    <row r="945" spans="1:1" x14ac:dyDescent="0.3">
      <c r="A945" s="44"/>
    </row>
    <row r="946" spans="1:1" x14ac:dyDescent="0.3">
      <c r="A946" s="44"/>
    </row>
    <row r="947" spans="1:1" x14ac:dyDescent="0.3">
      <c r="A947" s="44"/>
    </row>
    <row r="948" spans="1:1" x14ac:dyDescent="0.3">
      <c r="A948" s="44"/>
    </row>
    <row r="949" spans="1:1" x14ac:dyDescent="0.3">
      <c r="A949" s="44"/>
    </row>
    <row r="950" spans="1:1" x14ac:dyDescent="0.3">
      <c r="A950" s="44"/>
    </row>
    <row r="951" spans="1:1" x14ac:dyDescent="0.3">
      <c r="A951" s="44"/>
    </row>
    <row r="952" spans="1:1" x14ac:dyDescent="0.3">
      <c r="A952" s="44"/>
    </row>
    <row r="953" spans="1:1" x14ac:dyDescent="0.3">
      <c r="A953" s="44"/>
    </row>
    <row r="954" spans="1:1" x14ac:dyDescent="0.3">
      <c r="A954" s="44"/>
    </row>
    <row r="955" spans="1:1" x14ac:dyDescent="0.3">
      <c r="A955" s="44"/>
    </row>
    <row r="956" spans="1:1" x14ac:dyDescent="0.3">
      <c r="A956" s="44"/>
    </row>
    <row r="957" spans="1:1" x14ac:dyDescent="0.3">
      <c r="A957" s="44"/>
    </row>
    <row r="958" spans="1:1" x14ac:dyDescent="0.3">
      <c r="A958" s="44"/>
    </row>
    <row r="959" spans="1:1" x14ac:dyDescent="0.3">
      <c r="A959" s="44"/>
    </row>
    <row r="960" spans="1:1" x14ac:dyDescent="0.3">
      <c r="A960" s="44"/>
    </row>
    <row r="961" spans="1:1" x14ac:dyDescent="0.3">
      <c r="A961" s="44"/>
    </row>
    <row r="962" spans="1:1" x14ac:dyDescent="0.3">
      <c r="A962" s="44"/>
    </row>
    <row r="963" spans="1:1" x14ac:dyDescent="0.3">
      <c r="A963" s="44"/>
    </row>
    <row r="964" spans="1:1" x14ac:dyDescent="0.3">
      <c r="A964" s="44"/>
    </row>
    <row r="965" spans="1:1" x14ac:dyDescent="0.3">
      <c r="A965" s="44"/>
    </row>
    <row r="966" spans="1:1" x14ac:dyDescent="0.3">
      <c r="A966" s="44"/>
    </row>
    <row r="967" spans="1:1" x14ac:dyDescent="0.3">
      <c r="A967" s="44"/>
    </row>
    <row r="968" spans="1:1" x14ac:dyDescent="0.3">
      <c r="A968" s="44"/>
    </row>
    <row r="969" spans="1:1" x14ac:dyDescent="0.3">
      <c r="A969" s="44"/>
    </row>
    <row r="970" spans="1:1" x14ac:dyDescent="0.3">
      <c r="A970" s="44"/>
    </row>
    <row r="971" spans="1:1" x14ac:dyDescent="0.3">
      <c r="A971" s="44"/>
    </row>
    <row r="972" spans="1:1" x14ac:dyDescent="0.3">
      <c r="A972" s="44"/>
    </row>
    <row r="973" spans="1:1" x14ac:dyDescent="0.3">
      <c r="A973" s="44"/>
    </row>
    <row r="974" spans="1:1" x14ac:dyDescent="0.3">
      <c r="A974" s="44"/>
    </row>
    <row r="975" spans="1:1" x14ac:dyDescent="0.3">
      <c r="A975" s="44"/>
    </row>
    <row r="976" spans="1:1" x14ac:dyDescent="0.3">
      <c r="A976" s="44"/>
    </row>
    <row r="977" spans="1:1" x14ac:dyDescent="0.3">
      <c r="A977" s="44"/>
    </row>
    <row r="978" spans="1:1" x14ac:dyDescent="0.3">
      <c r="A978" s="44"/>
    </row>
    <row r="979" spans="1:1" x14ac:dyDescent="0.3">
      <c r="A979" s="44"/>
    </row>
    <row r="980" spans="1:1" x14ac:dyDescent="0.3">
      <c r="A980" s="44"/>
    </row>
    <row r="981" spans="1:1" x14ac:dyDescent="0.3">
      <c r="A981" s="44"/>
    </row>
    <row r="982" spans="1:1" x14ac:dyDescent="0.3">
      <c r="A982" s="44"/>
    </row>
    <row r="983" spans="1:1" x14ac:dyDescent="0.3">
      <c r="A983" s="44"/>
    </row>
    <row r="984" spans="1:1" x14ac:dyDescent="0.3">
      <c r="A984" s="44"/>
    </row>
    <row r="985" spans="1:1" x14ac:dyDescent="0.3">
      <c r="A985" s="44"/>
    </row>
    <row r="986" spans="1:1" x14ac:dyDescent="0.3">
      <c r="A986" s="44"/>
    </row>
    <row r="987" spans="1:1" x14ac:dyDescent="0.3">
      <c r="A987" s="44"/>
    </row>
    <row r="988" spans="1:1" x14ac:dyDescent="0.3">
      <c r="A988" s="44"/>
    </row>
    <row r="989" spans="1:1" x14ac:dyDescent="0.3">
      <c r="A989" s="44"/>
    </row>
    <row r="990" spans="1:1" x14ac:dyDescent="0.3">
      <c r="A990" s="44"/>
    </row>
    <row r="991" spans="1:1" x14ac:dyDescent="0.3">
      <c r="A991" s="44"/>
    </row>
    <row r="992" spans="1:1" x14ac:dyDescent="0.3">
      <c r="A992" s="44"/>
    </row>
    <row r="993" spans="1:1" x14ac:dyDescent="0.3">
      <c r="A993" s="44"/>
    </row>
    <row r="994" spans="1:1" x14ac:dyDescent="0.3">
      <c r="A994" s="44"/>
    </row>
    <row r="995" spans="1:1" x14ac:dyDescent="0.3">
      <c r="A995" s="44"/>
    </row>
    <row r="996" spans="1:1" x14ac:dyDescent="0.3">
      <c r="A996" s="44"/>
    </row>
    <row r="997" spans="1:1" x14ac:dyDescent="0.3">
      <c r="A997" s="44"/>
    </row>
    <row r="998" spans="1:1" x14ac:dyDescent="0.3">
      <c r="A998" s="44"/>
    </row>
    <row r="999" spans="1:1" x14ac:dyDescent="0.3">
      <c r="A999" s="44"/>
    </row>
    <row r="1000" spans="1:1" x14ac:dyDescent="0.3">
      <c r="A1000" s="44"/>
    </row>
    <row r="1001" spans="1:1" x14ac:dyDescent="0.3">
      <c r="A1001" s="1" t="s">
        <v>2157</v>
      </c>
    </row>
  </sheetData>
  <sortState xmlns:xlrd2="http://schemas.microsoft.com/office/spreadsheetml/2017/richdata2" ref="A2:J494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Capa</vt:lpstr>
      <vt:lpstr>Gerador de Pokémon</vt:lpstr>
      <vt:lpstr>% de Captura</vt:lpstr>
      <vt:lpstr>Experiência</vt:lpstr>
      <vt:lpstr>CPP - Vender Pokémon</vt:lpstr>
      <vt:lpstr>Criadouro Pokémon</vt:lpstr>
      <vt:lpstr>Dados</vt:lpstr>
      <vt:lpstr>Golpes</vt:lpstr>
      <vt:lpstr>Pokemon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Figueiredo</dc:creator>
  <cp:keywords/>
  <dc:description/>
  <cp:lastModifiedBy>PATRICK GARCIA</cp:lastModifiedBy>
  <cp:revision/>
  <dcterms:created xsi:type="dcterms:W3CDTF">2020-05-01T03:51:34Z</dcterms:created>
  <dcterms:modified xsi:type="dcterms:W3CDTF">2023-10-31T02:30:54Z</dcterms:modified>
  <cp:category/>
  <cp:contentStatus/>
</cp:coreProperties>
</file>