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4620" yWindow="-240" windowWidth="19140" windowHeight="3780" tabRatio="638"/>
  </bookViews>
  <sheets>
    <sheet name="resirtor" sheetId="1" r:id="rId1"/>
    <sheet name="capacitor" sheetId="2" r:id="rId2"/>
    <sheet name="operational amplifier" sheetId="3" r:id="rId3"/>
    <sheet name="power" sheetId="5" r:id="rId4"/>
    <sheet name="MCU_CPU" sheetId="6" r:id="rId5"/>
    <sheet name="inductor_filter" sheetId="7" r:id="rId6"/>
    <sheet name="diod" sheetId="8" r:id="rId7"/>
    <sheet name="transistor" sheetId="9" r:id="rId8"/>
    <sheet name="connector" sheetId="10" r:id="rId9"/>
    <sheet name="other" sheetId="12" r:id="rId10"/>
    <sheet name="mechanical" sheetId="11" r:id="rId11"/>
  </sheets>
  <calcPr calcId="152511"/>
</workbook>
</file>

<file path=xl/calcChain.xml><?xml version="1.0" encoding="utf-8"?>
<calcChain xmlns="http://schemas.openxmlformats.org/spreadsheetml/2006/main">
  <c r="T11" i="2" l="1"/>
  <c r="Q4" i="8"/>
  <c r="Q2" i="7"/>
  <c r="T10" i="2"/>
  <c r="T3" i="2"/>
  <c r="T4" i="2"/>
  <c r="T5" i="2"/>
  <c r="T6" i="2"/>
  <c r="T7" i="2"/>
  <c r="T8" i="2"/>
  <c r="T9" i="2"/>
  <c r="T2" i="2"/>
  <c r="G3" i="2"/>
  <c r="G4" i="2"/>
  <c r="G5" i="2"/>
  <c r="G6" i="2"/>
  <c r="G7" i="2"/>
  <c r="G8" i="2"/>
  <c r="G9" i="2"/>
  <c r="G10" i="2"/>
  <c r="G2" i="2"/>
  <c r="T3" i="1"/>
  <c r="T4" i="1"/>
  <c r="T5" i="1"/>
  <c r="T6" i="1"/>
  <c r="T7" i="1"/>
  <c r="T2" i="1"/>
  <c r="Q2" i="12"/>
  <c r="P2" i="12"/>
  <c r="Q2" i="6"/>
  <c r="P2" i="6"/>
  <c r="P2" i="5"/>
  <c r="P3" i="3"/>
  <c r="P4" i="3"/>
  <c r="P2" i="3"/>
  <c r="Q2" i="5"/>
  <c r="Q3" i="3"/>
  <c r="Q4" i="3"/>
  <c r="Q2" i="3"/>
  <c r="P3" i="5"/>
  <c r="Q3" i="7"/>
  <c r="Q3" i="8"/>
  <c r="Q2" i="8"/>
  <c r="P2" i="11"/>
  <c r="P2" i="10"/>
  <c r="P2" i="9"/>
</calcChain>
</file>

<file path=xl/sharedStrings.xml><?xml version="1.0" encoding="utf-8"?>
<sst xmlns="http://schemas.openxmlformats.org/spreadsheetml/2006/main" count="516" uniqueCount="175">
  <si>
    <t>id</t>
  </si>
  <si>
    <t>rem</t>
  </si>
  <si>
    <t>package</t>
  </si>
  <si>
    <t>value</t>
  </si>
  <si>
    <t>tolerance</t>
  </si>
  <si>
    <t>power/voltage</t>
  </si>
  <si>
    <t>note</t>
  </si>
  <si>
    <t>Library Ref</t>
  </si>
  <si>
    <t>Library Path</t>
  </si>
  <si>
    <t>ComponentLink1Description</t>
  </si>
  <si>
    <t>ComponentLink1URL</t>
  </si>
  <si>
    <t>Footprint Ref</t>
  </si>
  <si>
    <t>Footprint Path</t>
  </si>
  <si>
    <t>Footprint Path2</t>
  </si>
  <si>
    <t>Footprint Ref2</t>
  </si>
  <si>
    <t>Description</t>
  </si>
  <si>
    <t>Comment</t>
  </si>
  <si>
    <t>*</t>
  </si>
  <si>
    <t>100к</t>
  </si>
  <si>
    <t>Резистор чип</t>
  </si>
  <si>
    <t>0805</t>
  </si>
  <si>
    <t>±5%</t>
  </si>
  <si>
    <t>±0,1%</t>
  </si>
  <si>
    <t>100</t>
  </si>
  <si>
    <t xml:space="preserve">TKE </t>
  </si>
  <si>
    <t>10к</t>
  </si>
  <si>
    <t>12к</t>
  </si>
  <si>
    <t>4,7к</t>
  </si>
  <si>
    <t>Конденсатор чип</t>
  </si>
  <si>
    <t>0,047мк</t>
  </si>
  <si>
    <t>4,7мк</t>
  </si>
  <si>
    <t>X7R</t>
  </si>
  <si>
    <t>Manufacturer</t>
  </si>
  <si>
    <t>25В</t>
  </si>
  <si>
    <t>±10%</t>
  </si>
  <si>
    <t>50В</t>
  </si>
  <si>
    <t>NP0</t>
  </si>
  <si>
    <t>0603</t>
  </si>
  <si>
    <t>0,1мк</t>
  </si>
  <si>
    <t>10мк</t>
  </si>
  <si>
    <t>1206</t>
  </si>
  <si>
    <t>Микросхема</t>
  </si>
  <si>
    <t>SOT-23-5</t>
  </si>
  <si>
    <t>name</t>
  </si>
  <si>
    <t>AD8541ARTZ</t>
  </si>
  <si>
    <t>Analog Devices</t>
  </si>
  <si>
    <t>AD8656ARMZ</t>
  </si>
  <si>
    <t>MSOP-8</t>
  </si>
  <si>
    <t>Dual SPST switch</t>
  </si>
  <si>
    <t>Amplifier</t>
  </si>
  <si>
    <t>DC-DC converter</t>
  </si>
  <si>
    <t>Aimtec</t>
  </si>
  <si>
    <t>TPS70933DBV</t>
  </si>
  <si>
    <t>Texas Instruments</t>
  </si>
  <si>
    <t>AD8656</t>
  </si>
  <si>
    <t>Voltage regulator</t>
  </si>
  <si>
    <t>ADG821BRMZ</t>
  </si>
  <si>
    <t>MSP430F2011IPWR</t>
  </si>
  <si>
    <t>16-bit microcontroller</t>
  </si>
  <si>
    <t>SOP-14</t>
  </si>
  <si>
    <t>BLM18AG221S</t>
  </si>
  <si>
    <t>DLW5BSN102SQ2</t>
  </si>
  <si>
    <t>Coil</t>
  </si>
  <si>
    <t>L-фильтр</t>
  </si>
  <si>
    <t>Дроссель</t>
  </si>
  <si>
    <r>
      <t>Murata</t>
    </r>
    <r>
      <rPr>
        <sz val="9"/>
        <color indexed="63"/>
        <rFont val="Arial"/>
        <family val="2"/>
        <charset val="204"/>
      </rPr>
      <t> </t>
    </r>
  </si>
  <si>
    <t>2020</t>
  </si>
  <si>
    <t>Two series diodes</t>
  </si>
  <si>
    <t>LED</t>
  </si>
  <si>
    <t>Диод</t>
  </si>
  <si>
    <t xml:space="preserve"> BAV99</t>
  </si>
  <si>
    <t>Светодиод</t>
  </si>
  <si>
    <t>L-304R</t>
  </si>
  <si>
    <t>SOT-23</t>
  </si>
  <si>
    <t>NXP Semiconductor</t>
  </si>
  <si>
    <t>IRLML2502</t>
  </si>
  <si>
    <t>N-Channel MOSFET</t>
  </si>
  <si>
    <t>транзистор</t>
  </si>
  <si>
    <t>PLS-4</t>
  </si>
  <si>
    <t>Plug 4-pin</t>
  </si>
  <si>
    <t>Вилка</t>
  </si>
  <si>
    <t>SWT-34</t>
  </si>
  <si>
    <t>Connfly</t>
  </si>
  <si>
    <t>Кнопка</t>
  </si>
  <si>
    <t>S0001</t>
  </si>
  <si>
    <t>X0001</t>
  </si>
  <si>
    <t>VD0001</t>
  </si>
  <si>
    <t>VD0002</t>
  </si>
  <si>
    <t>L0001</t>
  </si>
  <si>
    <t>L0002</t>
  </si>
  <si>
    <t>DD0001</t>
  </si>
  <si>
    <t>DUR0001</t>
  </si>
  <si>
    <t>R0001</t>
  </si>
  <si>
    <t>R0002</t>
  </si>
  <si>
    <t>R0003</t>
  </si>
  <si>
    <t>R0004</t>
  </si>
  <si>
    <t>R0005</t>
  </si>
  <si>
    <t>R0006</t>
  </si>
  <si>
    <t>C0001</t>
  </si>
  <si>
    <t>C0002</t>
  </si>
  <si>
    <t>C0003</t>
  </si>
  <si>
    <t>C0004</t>
  </si>
  <si>
    <t>C0005</t>
  </si>
  <si>
    <t>C0006</t>
  </si>
  <si>
    <t>C0007</t>
  </si>
  <si>
    <t>C0008</t>
  </si>
  <si>
    <t>C0009</t>
  </si>
  <si>
    <t>DA0001</t>
  </si>
  <si>
    <t>DA0002</t>
  </si>
  <si>
    <t>DA0003</t>
  </si>
  <si>
    <t>Amplifier.SchLib</t>
  </si>
  <si>
    <t>Power.SchLib</t>
  </si>
  <si>
    <t>MCU, CPU.SchLib</t>
  </si>
  <si>
    <t>Transistor.SchLib</t>
  </si>
  <si>
    <t>Mechanical.SchLib</t>
  </si>
  <si>
    <t>Other.SchLib</t>
  </si>
  <si>
    <t>DO0001</t>
  </si>
  <si>
    <t>DUR0002</t>
  </si>
  <si>
    <t>AM1_4LS-0505S-NZ</t>
  </si>
  <si>
    <t>AM1_4LS</t>
  </si>
  <si>
    <t>aimtec</t>
  </si>
  <si>
    <t>AM1_4LS-NZ</t>
  </si>
  <si>
    <t>Autor</t>
  </si>
  <si>
    <t>resistor.SchLib</t>
  </si>
  <si>
    <t>Mishchenko</t>
  </si>
  <si>
    <t>SMDChip_capacitor.PcbLib</t>
  </si>
  <si>
    <t>0805D_N</t>
  </si>
  <si>
    <t>1206G_NORMA_N</t>
  </si>
  <si>
    <t>0603_N</t>
  </si>
  <si>
    <t>capacitor.SchLib</t>
  </si>
  <si>
    <t>C_2</t>
  </si>
  <si>
    <t>L_3</t>
  </si>
  <si>
    <t>inductor.SchLib</t>
  </si>
  <si>
    <t>SMDChip_ind.PcbLib</t>
  </si>
  <si>
    <t>INDC_0603_N</t>
  </si>
  <si>
    <t>LED.PcbLib</t>
  </si>
  <si>
    <t>VD_6</t>
  </si>
  <si>
    <t>diod.SchLib</t>
  </si>
  <si>
    <t>VD_11</t>
  </si>
  <si>
    <t>SOT23-3_N</t>
  </si>
  <si>
    <t>SOT.PcbLib</t>
  </si>
  <si>
    <t>PartNumber</t>
  </si>
  <si>
    <t>X_4_1</t>
  </si>
  <si>
    <t>connector.PcbLib</t>
  </si>
  <si>
    <t>connector.SchLib</t>
  </si>
  <si>
    <t>LED_3</t>
  </si>
  <si>
    <t>T_4</t>
  </si>
  <si>
    <t>2020_DNF_R</t>
  </si>
  <si>
    <t>Small_outline_packages.PcbLib</t>
  </si>
  <si>
    <t>SOT23-5_N</t>
  </si>
  <si>
    <t>MSOP-8_N</t>
  </si>
  <si>
    <t>other.PcbLib</t>
  </si>
  <si>
    <t>VT_12</t>
  </si>
  <si>
    <t>MICRO3_N</t>
  </si>
  <si>
    <t>TRANSISTOR.PcbLib</t>
  </si>
  <si>
    <t>knopki.PcbLib</t>
  </si>
  <si>
    <t>S_2</t>
  </si>
  <si>
    <t>VD0003</t>
  </si>
  <si>
    <t>Стабилитрон</t>
  </si>
  <si>
    <t>Axial Leaded</t>
  </si>
  <si>
    <t>stabilitron.PcbLib</t>
  </si>
  <si>
    <t>MOTOROLA SEMICONDUCTOR</t>
  </si>
  <si>
    <t>1N5380B</t>
  </si>
  <si>
    <t>VD_1</t>
  </si>
  <si>
    <t>НЕТ 3Д МОДЕЛИ!</t>
  </si>
  <si>
    <t>C0010</t>
  </si>
  <si>
    <t>0,01мк</t>
  </si>
  <si>
    <t>3кВ</t>
  </si>
  <si>
    <t>Конденсатор керамический</t>
  </si>
  <si>
    <t>capacitor.PcbLib</t>
  </si>
  <si>
    <t>KX Small Size</t>
  </si>
  <si>
    <t>ResistorGeneric</t>
  </si>
  <si>
    <t>Resistor.PcbLib</t>
  </si>
  <si>
    <t>RESC1608X05N</t>
  </si>
  <si>
    <t>Boris Prishchepenko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</si>
</sst>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charset val="204"/>
      <scheme val="minor"/>
    </font>
    <font>
      <sz val="9"/>
      <color indexed="63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8"/>
      <color rgb="FF000000"/>
      <name val="Segoe UI"/>
      <family val="2"/>
      <charset val="204"/>
    </font>
    <font>
      <sz val="12"/>
      <color rgb="FF2F2F2F"/>
      <name val="Segoe UI"/>
      <family val="2"/>
      <charset val="204"/>
    </font>
    <font>
      <sz val="9"/>
      <color theme="1"/>
      <name val="Segoe UI"/>
      <family val="2"/>
      <charset val="204"/>
    </font>
    <font>
      <sz val="9"/>
      <color rgb="FF000000"/>
      <name val="Segoe UI"/>
      <family val="2"/>
      <charset val="204"/>
    </font>
    <font>
      <sz val="11"/>
      <color rgb="FF000000"/>
      <name val="Calibri"/>
      <family val="2"/>
      <charset val="204"/>
      <scheme val="minor"/>
    </font>
    <font>
      <b/>
      <sz val="9"/>
      <color theme="1"/>
      <name val="Segoe U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3" fillId="0" borderId="1" xfId="0" quotePrefix="1" applyFont="1" applyBorder="1"/>
    <xf numFmtId="0" fontId="4" fillId="0" borderId="0" xfId="0" applyFont="1"/>
    <xf numFmtId="0" fontId="3" fillId="0" borderId="1" xfId="0" applyFont="1" applyBorder="1"/>
    <xf numFmtId="0" fontId="5" fillId="0" borderId="0" xfId="0" applyFont="1"/>
    <xf numFmtId="0" fontId="6" fillId="0" borderId="1" xfId="0" applyFont="1" applyBorder="1"/>
    <xf numFmtId="0" fontId="6" fillId="0" borderId="1" xfId="0" quotePrefix="1" applyFont="1" applyBorder="1"/>
    <xf numFmtId="0" fontId="7" fillId="0" borderId="1" xfId="0" quotePrefix="1" applyFont="1" applyBorder="1"/>
    <xf numFmtId="0" fontId="7" fillId="0" borderId="1" xfId="0" applyFont="1" applyBorder="1"/>
    <xf numFmtId="0" fontId="0" fillId="0" borderId="1" xfId="0" applyBorder="1"/>
    <xf numFmtId="0" fontId="5" fillId="0" borderId="1" xfId="0" applyFont="1" applyBorder="1"/>
    <xf numFmtId="0" fontId="7" fillId="0" borderId="1" xfId="0" applyFont="1" applyBorder="1" applyAlignment="1">
      <alignment horizontal="center"/>
    </xf>
    <xf numFmtId="0" fontId="0" fillId="0" borderId="2" xfId="0" applyBorder="1"/>
    <xf numFmtId="0" fontId="5" fillId="0" borderId="2" xfId="0" applyFont="1" applyBorder="1"/>
    <xf numFmtId="0" fontId="7" fillId="0" borderId="2" xfId="0" applyFont="1" applyBorder="1" applyAlignment="1">
      <alignment horizontal="center"/>
    </xf>
    <xf numFmtId="0" fontId="0" fillId="0" borderId="0" xfId="0" applyBorder="1"/>
    <xf numFmtId="0" fontId="3" fillId="0" borderId="0" xfId="0" quotePrefix="1" applyFont="1" applyBorder="1"/>
    <xf numFmtId="0" fontId="7" fillId="0" borderId="0" xfId="0" quotePrefix="1" applyFont="1" applyBorder="1"/>
    <xf numFmtId="0" fontId="0" fillId="2" borderId="2" xfId="0" applyFill="1" applyBorder="1"/>
    <xf numFmtId="0" fontId="0" fillId="2" borderId="1" xfId="0" applyFill="1" applyBorder="1"/>
    <xf numFmtId="0" fontId="5" fillId="0" borderId="3" xfId="0" applyFont="1" applyFill="1" applyBorder="1"/>
    <xf numFmtId="0" fontId="5" fillId="0" borderId="4" xfId="0" applyFont="1" applyFill="1" applyBorder="1"/>
    <xf numFmtId="0" fontId="5" fillId="0" borderId="0" xfId="0" applyFont="1" applyFill="1"/>
    <xf numFmtId="0" fontId="0" fillId="0" borderId="0" xfId="0" applyFill="1"/>
    <xf numFmtId="0" fontId="2" fillId="3" borderId="1" xfId="0" applyFont="1" applyFill="1" applyBorder="1"/>
    <xf numFmtId="0" fontId="8" fillId="3" borderId="1" xfId="0" applyFont="1" applyFill="1" applyBorder="1"/>
    <xf numFmtId="49" fontId="5" fillId="0" borderId="1" xfId="0" applyNumberFormat="1" applyFont="1" applyBorder="1"/>
    <xf numFmtId="0" fontId="5" fillId="0" borderId="1" xfId="0" applyFont="1" applyFill="1" applyBorder="1"/>
    <xf numFmtId="0" fontId="2" fillId="4" borderId="5" xfId="0" applyFont="1" applyFill="1" applyBorder="1"/>
    <xf numFmtId="0" fontId="2" fillId="4" borderId="6" xfId="0" applyFont="1" applyFill="1" applyBorder="1"/>
    <xf numFmtId="0" fontId="8" fillId="4" borderId="6" xfId="0" applyFont="1" applyFill="1" applyBorder="1"/>
    <xf numFmtId="0" fontId="8" fillId="4" borderId="4" xfId="0" applyFont="1" applyFill="1" applyBorder="1"/>
    <xf numFmtId="0" fontId="8" fillId="4" borderId="7" xfId="0" applyFont="1" applyFill="1" applyBorder="1"/>
    <xf numFmtId="0" fontId="0" fillId="0" borderId="2" xfId="0" applyFont="1" applyBorder="1"/>
    <xf numFmtId="49" fontId="0" fillId="0" borderId="2" xfId="0" applyNumberFormat="1" applyFont="1" applyBorder="1"/>
    <xf numFmtId="0" fontId="0" fillId="2" borderId="8" xfId="0" applyFont="1" applyFill="1" applyBorder="1"/>
    <xf numFmtId="0" fontId="0" fillId="2" borderId="1" xfId="0" applyFont="1" applyFill="1" applyBorder="1"/>
    <xf numFmtId="0" fontId="0" fillId="0" borderId="1" xfId="0" applyFont="1" applyBorder="1"/>
    <xf numFmtId="49" fontId="0" fillId="0" borderId="1" xfId="0" applyNumberFormat="1" applyFont="1" applyBorder="1"/>
    <xf numFmtId="0" fontId="7" fillId="0" borderId="2" xfId="0" quotePrefix="1" applyFont="1" applyBorder="1"/>
    <xf numFmtId="0" fontId="0" fillId="0" borderId="0" xfId="0" applyFont="1"/>
    <xf numFmtId="49" fontId="7" fillId="0" borderId="2" xfId="0" quotePrefix="1" applyNumberFormat="1" applyFont="1" applyBorder="1"/>
    <xf numFmtId="49" fontId="7" fillId="0" borderId="1" xfId="0" quotePrefix="1" applyNumberFormat="1" applyFont="1" applyBorder="1"/>
    <xf numFmtId="49" fontId="7" fillId="0" borderId="1" xfId="0" applyNumberFormat="1" applyFont="1" applyBorder="1"/>
    <xf numFmtId="0" fontId="2" fillId="4" borderId="1" xfId="0" applyFont="1" applyFill="1" applyBorder="1"/>
    <xf numFmtId="0" fontId="8" fillId="4" borderId="1" xfId="0" applyFont="1" applyFill="1" applyBorder="1"/>
    <xf numFmtId="0" fontId="2" fillId="3" borderId="9" xfId="0" applyFont="1" applyFill="1" applyBorder="1"/>
    <xf numFmtId="0" fontId="0" fillId="0" borderId="1" xfId="0" applyFill="1" applyBorder="1"/>
    <xf numFmtId="0" fontId="0" fillId="0" borderId="1" xfId="0" quotePrefix="1" applyFill="1" applyBorder="1"/>
    <xf numFmtId="0" fontId="3" fillId="0" borderId="1" xfId="0" quotePrefix="1" applyFont="1" applyFill="1" applyBorder="1"/>
    <xf numFmtId="0" fontId="3" fillId="0" borderId="1" xfId="0" applyFont="1" applyFill="1" applyBorder="1"/>
    <xf numFmtId="0" fontId="0" fillId="3" borderId="1" xfId="0" applyFill="1" applyBorder="1"/>
    <xf numFmtId="0" fontId="5" fillId="3" borderId="1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"/>
  <sheetViews>
    <sheetView tabSelected="1" zoomScaleNormal="100" workbookViewId="0">
      <selection activeCell="J12" sqref="J12"/>
    </sheetView>
  </sheetViews>
  <sheetFormatPr defaultRowHeight="15" x14ac:dyDescent="0.25"/>
  <cols>
    <col min="1" max="1" width="6.42578125" customWidth="1"/>
    <col min="2" max="2" width="13.28515625" customWidth="1"/>
    <col min="3" max="3" width="6.28515625" customWidth="1"/>
    <col min="10" max="10" width="12.5703125" customWidth="1"/>
    <col min="11" max="11" width="11.7109375" customWidth="1"/>
    <col min="12" max="12" width="2.85546875" customWidth="1"/>
    <col min="13" max="13" width="13.7109375" customWidth="1"/>
    <col min="14" max="14" width="20.140625" customWidth="1"/>
    <col min="15" max="15" width="14.28515625" customWidth="1"/>
    <col min="16" max="16" width="1.5703125" customWidth="1"/>
    <col min="17" max="17" width="1.7109375" customWidth="1"/>
    <col min="18" max="18" width="4.5703125" customWidth="1"/>
    <col min="19" max="19" width="18.28515625" customWidth="1"/>
  </cols>
  <sheetData>
    <row r="1" spans="1:20" x14ac:dyDescent="0.25">
      <c r="A1" s="24" t="s">
        <v>0</v>
      </c>
      <c r="B1" s="24" t="s">
        <v>1</v>
      </c>
      <c r="C1" s="25" t="s">
        <v>2</v>
      </c>
      <c r="D1" s="25" t="s">
        <v>3</v>
      </c>
      <c r="E1" s="25" t="s">
        <v>4</v>
      </c>
      <c r="F1" s="25" t="s">
        <v>5</v>
      </c>
      <c r="G1" s="25" t="s">
        <v>6</v>
      </c>
      <c r="H1" s="46" t="s">
        <v>141</v>
      </c>
      <c r="I1" s="46" t="s">
        <v>32</v>
      </c>
      <c r="J1" s="25" t="s">
        <v>8</v>
      </c>
      <c r="K1" s="25" t="s">
        <v>7</v>
      </c>
      <c r="L1" s="25" t="s">
        <v>9</v>
      </c>
      <c r="M1" s="25" t="s">
        <v>10</v>
      </c>
      <c r="N1" s="25" t="s">
        <v>12</v>
      </c>
      <c r="O1" s="25" t="s">
        <v>11</v>
      </c>
      <c r="P1" s="25" t="s">
        <v>13</v>
      </c>
      <c r="Q1" s="25" t="s">
        <v>14</v>
      </c>
      <c r="R1" s="25" t="s">
        <v>15</v>
      </c>
      <c r="S1" s="25" t="s">
        <v>122</v>
      </c>
      <c r="T1" s="25" t="s">
        <v>16</v>
      </c>
    </row>
    <row r="2" spans="1:20" x14ac:dyDescent="0.25">
      <c r="A2" s="9" t="s">
        <v>92</v>
      </c>
      <c r="B2" s="9" t="s">
        <v>19</v>
      </c>
      <c r="C2" s="26" t="s">
        <v>20</v>
      </c>
      <c r="D2" s="5" t="s">
        <v>18</v>
      </c>
      <c r="E2" s="10" t="s">
        <v>21</v>
      </c>
      <c r="F2" s="5">
        <v>0.125</v>
      </c>
      <c r="G2" s="10" t="s">
        <v>17</v>
      </c>
      <c r="H2" s="27"/>
      <c r="I2" s="9"/>
      <c r="J2" s="27" t="s">
        <v>123</v>
      </c>
      <c r="K2" s="27" t="s">
        <v>171</v>
      </c>
      <c r="L2" s="27"/>
      <c r="M2" s="27"/>
      <c r="N2" s="10" t="s">
        <v>172</v>
      </c>
      <c r="O2" s="6" t="s">
        <v>173</v>
      </c>
      <c r="P2" s="10"/>
      <c r="Q2" s="10"/>
      <c r="R2" s="10"/>
      <c r="S2" s="10" t="s">
        <v>174</v>
      </c>
      <c r="T2" s="10" t="str">
        <f t="shared" ref="T2:T7" si="0">CONCATENATE(B2," ",C2,"-",CONCATENATE(SUBSTITUTE(SUBSTITUTE(SUBSTITUTE(D2,".",","),"к"," к"),"М"," М"),IF(AND(RIGHT(D2,1)&lt;&gt;"к",RIGHT(D2,1)&lt;&gt;"М")," Ом","Ом"))," ",E2)</f>
        <v>Резистор чип 0805-100 кОм ±5%</v>
      </c>
    </row>
    <row r="3" spans="1:20" x14ac:dyDescent="0.25">
      <c r="A3" s="9" t="s">
        <v>93</v>
      </c>
      <c r="B3" s="9" t="s">
        <v>19</v>
      </c>
      <c r="C3" s="26" t="s">
        <v>20</v>
      </c>
      <c r="D3" s="6" t="s">
        <v>18</v>
      </c>
      <c r="E3" s="10" t="s">
        <v>22</v>
      </c>
      <c r="F3" s="5">
        <v>0.125</v>
      </c>
      <c r="G3" s="10" t="s">
        <v>17</v>
      </c>
      <c r="H3" s="10"/>
      <c r="I3" s="9"/>
      <c r="J3" s="27" t="s">
        <v>123</v>
      </c>
      <c r="K3" s="27" t="s">
        <v>171</v>
      </c>
      <c r="L3" s="27"/>
      <c r="M3" s="27"/>
      <c r="N3" s="10" t="s">
        <v>172</v>
      </c>
      <c r="O3" s="6" t="s">
        <v>173</v>
      </c>
      <c r="P3" s="10"/>
      <c r="Q3" s="10"/>
      <c r="R3" s="10"/>
      <c r="S3" s="10" t="s">
        <v>174</v>
      </c>
      <c r="T3" s="10" t="str">
        <f t="shared" si="0"/>
        <v>Резистор чип 0805-100 кОм ±0,1%</v>
      </c>
    </row>
    <row r="4" spans="1:20" x14ac:dyDescent="0.25">
      <c r="A4" s="9" t="s">
        <v>94</v>
      </c>
      <c r="B4" s="9" t="s">
        <v>19</v>
      </c>
      <c r="C4" s="26" t="s">
        <v>20</v>
      </c>
      <c r="D4" s="6" t="s">
        <v>25</v>
      </c>
      <c r="E4" s="10" t="s">
        <v>21</v>
      </c>
      <c r="F4" s="5">
        <v>0.125</v>
      </c>
      <c r="G4" s="10" t="s">
        <v>17</v>
      </c>
      <c r="H4" s="10"/>
      <c r="I4" s="9"/>
      <c r="J4" s="27" t="s">
        <v>123</v>
      </c>
      <c r="K4" s="27" t="s">
        <v>171</v>
      </c>
      <c r="L4" s="27"/>
      <c r="M4" s="27"/>
      <c r="N4" s="10" t="s">
        <v>172</v>
      </c>
      <c r="O4" s="6" t="s">
        <v>173</v>
      </c>
      <c r="P4" s="10"/>
      <c r="Q4" s="10"/>
      <c r="R4" s="10"/>
      <c r="S4" s="10" t="s">
        <v>174</v>
      </c>
      <c r="T4" s="10" t="str">
        <f t="shared" si="0"/>
        <v>Резистор чип 0805-10 кОм ±5%</v>
      </c>
    </row>
    <row r="5" spans="1:20" x14ac:dyDescent="0.25">
      <c r="A5" s="9" t="s">
        <v>95</v>
      </c>
      <c r="B5" s="9" t="s">
        <v>19</v>
      </c>
      <c r="C5" s="26" t="s">
        <v>20</v>
      </c>
      <c r="D5" s="6" t="s">
        <v>23</v>
      </c>
      <c r="E5" s="10" t="s">
        <v>21</v>
      </c>
      <c r="F5" s="5">
        <v>0.125</v>
      </c>
      <c r="G5" s="10" t="s">
        <v>17</v>
      </c>
      <c r="H5" s="10"/>
      <c r="I5" s="9"/>
      <c r="J5" s="27" t="s">
        <v>123</v>
      </c>
      <c r="K5" s="27" t="s">
        <v>171</v>
      </c>
      <c r="L5" s="27"/>
      <c r="M5" s="27"/>
      <c r="N5" s="10" t="s">
        <v>172</v>
      </c>
      <c r="O5" s="6" t="s">
        <v>173</v>
      </c>
      <c r="P5" s="10"/>
      <c r="Q5" s="10"/>
      <c r="R5" s="10"/>
      <c r="S5" s="10" t="s">
        <v>174</v>
      </c>
      <c r="T5" s="10" t="str">
        <f t="shared" si="0"/>
        <v>Резистор чип 0805-100 Ом ±5%</v>
      </c>
    </row>
    <row r="6" spans="1:20" x14ac:dyDescent="0.25">
      <c r="A6" s="9" t="s">
        <v>96</v>
      </c>
      <c r="B6" s="9" t="s">
        <v>19</v>
      </c>
      <c r="C6" s="26" t="s">
        <v>20</v>
      </c>
      <c r="D6" s="6" t="s">
        <v>26</v>
      </c>
      <c r="E6" s="10" t="s">
        <v>22</v>
      </c>
      <c r="F6" s="5">
        <v>0.125</v>
      </c>
      <c r="G6" s="10" t="s">
        <v>17</v>
      </c>
      <c r="H6" s="10"/>
      <c r="I6" s="9"/>
      <c r="J6" s="27" t="s">
        <v>123</v>
      </c>
      <c r="K6" s="27" t="s">
        <v>171</v>
      </c>
      <c r="L6" s="27"/>
      <c r="M6" s="27"/>
      <c r="N6" s="10" t="s">
        <v>172</v>
      </c>
      <c r="O6" s="6" t="s">
        <v>173</v>
      </c>
      <c r="P6" s="10"/>
      <c r="Q6" s="10"/>
      <c r="R6" s="10"/>
      <c r="S6" s="10" t="s">
        <v>174</v>
      </c>
      <c r="T6" s="10" t="str">
        <f t="shared" si="0"/>
        <v>Резистор чип 0805-12 кОм ±0,1%</v>
      </c>
    </row>
    <row r="7" spans="1:20" x14ac:dyDescent="0.25">
      <c r="A7" s="9" t="s">
        <v>97</v>
      </c>
      <c r="B7" s="9" t="s">
        <v>19</v>
      </c>
      <c r="C7" s="26" t="s">
        <v>20</v>
      </c>
      <c r="D7" s="1" t="s">
        <v>27</v>
      </c>
      <c r="E7" s="10" t="s">
        <v>21</v>
      </c>
      <c r="F7" s="5">
        <v>0.125</v>
      </c>
      <c r="G7" s="10" t="s">
        <v>17</v>
      </c>
      <c r="H7" s="10"/>
      <c r="I7" s="9"/>
      <c r="J7" s="27" t="s">
        <v>123</v>
      </c>
      <c r="K7" s="27" t="s">
        <v>171</v>
      </c>
      <c r="L7" s="27"/>
      <c r="M7" s="27"/>
      <c r="N7" s="10" t="s">
        <v>172</v>
      </c>
      <c r="O7" s="6" t="s">
        <v>173</v>
      </c>
      <c r="P7" s="10"/>
      <c r="Q7" s="10"/>
      <c r="R7" s="10"/>
      <c r="S7" s="10" t="s">
        <v>174</v>
      </c>
      <c r="T7" s="10" t="str">
        <f t="shared" si="0"/>
        <v>Резистор чип 0805-4,7 кОм ±5%</v>
      </c>
    </row>
    <row r="8" spans="1:20" x14ac:dyDescent="0.25">
      <c r="C8" s="4"/>
      <c r="D8" s="4"/>
      <c r="E8" s="4"/>
      <c r="F8" s="4"/>
      <c r="G8" s="4"/>
      <c r="H8" s="4"/>
      <c r="I8" s="4"/>
      <c r="J8" s="22"/>
      <c r="K8" s="22"/>
      <c r="L8" s="22"/>
      <c r="M8" s="22"/>
      <c r="N8" s="4"/>
      <c r="O8" s="4"/>
      <c r="P8" s="4"/>
      <c r="Q8" s="4"/>
      <c r="R8" s="4"/>
      <c r="S8" s="4"/>
      <c r="T8" s="4"/>
    </row>
    <row r="9" spans="1:20" x14ac:dyDescent="0.25">
      <c r="J9" s="23"/>
      <c r="K9" s="23"/>
      <c r="L9" s="23"/>
      <c r="M9" s="23"/>
    </row>
    <row r="10" spans="1:20" x14ac:dyDescent="0.25">
      <c r="J10" s="23"/>
      <c r="K10" s="23"/>
      <c r="L10" s="23"/>
      <c r="M10" s="23"/>
    </row>
    <row r="11" spans="1:20" ht="17.25" x14ac:dyDescent="0.3">
      <c r="I11" s="2"/>
    </row>
  </sheetData>
  <pageMargins left="0.7" right="0.7" top="0.75" bottom="0.75" header="0.3" footer="0.3"/>
  <pageSetup paperSize="9" orientation="portrait" horizontalDpi="180" verticalDpi="180" r:id="rId1"/>
  <ignoredErrors>
    <ignoredError sqref="C2:C3" numberStoredAsText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"/>
  <sheetViews>
    <sheetView workbookViewId="0">
      <selection activeCell="K2" sqref="K2"/>
    </sheetView>
  </sheetViews>
  <sheetFormatPr defaultRowHeight="15" x14ac:dyDescent="0.25"/>
  <sheetData>
    <row r="1" spans="1:17" x14ac:dyDescent="0.25">
      <c r="A1" s="51" t="s">
        <v>0</v>
      </c>
      <c r="B1" s="51" t="s">
        <v>1</v>
      </c>
      <c r="C1" s="52" t="s">
        <v>2</v>
      </c>
      <c r="D1" s="52" t="s">
        <v>43</v>
      </c>
      <c r="E1" s="51" t="s">
        <v>32</v>
      </c>
      <c r="F1" s="52" t="s">
        <v>6</v>
      </c>
      <c r="G1" s="52" t="s">
        <v>8</v>
      </c>
      <c r="H1" s="52" t="s">
        <v>7</v>
      </c>
      <c r="I1" s="52" t="s">
        <v>9</v>
      </c>
      <c r="J1" s="52" t="s">
        <v>10</v>
      </c>
      <c r="K1" s="52" t="s">
        <v>12</v>
      </c>
      <c r="L1" s="52" t="s">
        <v>11</v>
      </c>
      <c r="M1" s="52" t="s">
        <v>13</v>
      </c>
      <c r="N1" s="52" t="s">
        <v>14</v>
      </c>
      <c r="O1" s="52" t="s">
        <v>15</v>
      </c>
      <c r="P1" s="52" t="s">
        <v>16</v>
      </c>
      <c r="Q1" s="52" t="s">
        <v>6</v>
      </c>
    </row>
    <row r="2" spans="1:17" x14ac:dyDescent="0.25">
      <c r="A2" s="9" t="s">
        <v>116</v>
      </c>
      <c r="B2" s="9" t="s">
        <v>41</v>
      </c>
      <c r="C2" s="3" t="s">
        <v>47</v>
      </c>
      <c r="D2" s="9" t="s">
        <v>56</v>
      </c>
      <c r="E2" s="9" t="s">
        <v>45</v>
      </c>
      <c r="F2" s="1" t="s">
        <v>48</v>
      </c>
      <c r="G2" s="10" t="s">
        <v>115</v>
      </c>
      <c r="H2" s="9" t="s">
        <v>56</v>
      </c>
      <c r="I2" s="9"/>
      <c r="J2" s="9"/>
      <c r="K2" s="10" t="s">
        <v>148</v>
      </c>
      <c r="L2" s="3" t="s">
        <v>150</v>
      </c>
      <c r="M2" s="9"/>
      <c r="N2" s="9"/>
      <c r="O2" s="9"/>
      <c r="P2" s="19" t="str">
        <f>CONCATENATE(CONCATENATE(B2," "),CONCATENATE(D2," ")," ")</f>
        <v xml:space="preserve">Микросхема ADG821BRMZ  </v>
      </c>
      <c r="Q2" s="9" t="str">
        <f>C2</f>
        <v>MSOP-8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"/>
  <sheetViews>
    <sheetView workbookViewId="0">
      <selection activeCell="H6" sqref="H6"/>
    </sheetView>
  </sheetViews>
  <sheetFormatPr defaultRowHeight="15" x14ac:dyDescent="0.25"/>
  <cols>
    <col min="12" max="12" width="9.140625" customWidth="1"/>
    <col min="13" max="13" width="3.42578125" customWidth="1"/>
    <col min="14" max="14" width="3.28515625" customWidth="1"/>
  </cols>
  <sheetData>
    <row r="1" spans="1:16" x14ac:dyDescent="0.25">
      <c r="A1" s="51" t="s">
        <v>0</v>
      </c>
      <c r="B1" s="51" t="s">
        <v>1</v>
      </c>
      <c r="C1" s="52" t="s">
        <v>2</v>
      </c>
      <c r="D1" s="52" t="s">
        <v>43</v>
      </c>
      <c r="E1" s="51" t="s">
        <v>32</v>
      </c>
      <c r="F1" s="52" t="s">
        <v>6</v>
      </c>
      <c r="G1" s="52" t="s">
        <v>8</v>
      </c>
      <c r="H1" s="52" t="s">
        <v>7</v>
      </c>
      <c r="I1" s="52" t="s">
        <v>9</v>
      </c>
      <c r="J1" s="52" t="s">
        <v>10</v>
      </c>
      <c r="K1" s="52" t="s">
        <v>12</v>
      </c>
      <c r="L1" s="52" t="s">
        <v>11</v>
      </c>
      <c r="M1" s="52" t="s">
        <v>13</v>
      </c>
      <c r="N1" s="52" t="s">
        <v>14</v>
      </c>
      <c r="O1" s="52" t="s">
        <v>15</v>
      </c>
      <c r="P1" s="52" t="s">
        <v>16</v>
      </c>
    </row>
    <row r="2" spans="1:16" x14ac:dyDescent="0.25">
      <c r="A2" s="1" t="s">
        <v>84</v>
      </c>
      <c r="B2" s="8" t="s">
        <v>83</v>
      </c>
      <c r="C2" s="9"/>
      <c r="D2" s="1" t="s">
        <v>81</v>
      </c>
      <c r="E2" s="9"/>
      <c r="F2" s="9" t="s">
        <v>79</v>
      </c>
      <c r="G2" s="10" t="s">
        <v>114</v>
      </c>
      <c r="H2" s="1" t="s">
        <v>156</v>
      </c>
      <c r="I2" s="9"/>
      <c r="J2" s="9"/>
      <c r="K2" s="10" t="s">
        <v>155</v>
      </c>
      <c r="L2" s="1" t="s">
        <v>81</v>
      </c>
      <c r="M2" s="9"/>
      <c r="N2" s="9"/>
      <c r="O2" s="9"/>
      <c r="P2" s="19" t="str">
        <f>CONCATENATE(CONCATENATE(B2," "),CONCATENATE(D2," "),"")</f>
        <v xml:space="preserve">Кнопка SWT-34 </v>
      </c>
    </row>
    <row r="7" spans="1:16" x14ac:dyDescent="0.25">
      <c r="B7" s="15"/>
      <c r="C7" s="15"/>
      <c r="D7" s="15"/>
      <c r="E7" s="15"/>
      <c r="F7" s="15"/>
      <c r="G7" s="15"/>
      <c r="H7" s="15"/>
      <c r="I7" s="15"/>
    </row>
    <row r="8" spans="1:16" x14ac:dyDescent="0.25">
      <c r="B8" s="15"/>
      <c r="C8" s="15"/>
      <c r="D8" s="15"/>
      <c r="E8" s="15"/>
      <c r="F8" s="15"/>
      <c r="G8" s="15"/>
      <c r="H8" s="15"/>
      <c r="I8" s="15"/>
    </row>
    <row r="9" spans="1:16" x14ac:dyDescent="0.25">
      <c r="B9" s="15"/>
      <c r="C9" s="16"/>
      <c r="D9" s="16"/>
      <c r="E9" s="15"/>
      <c r="F9" s="15"/>
      <c r="G9" s="15"/>
      <c r="H9" s="15"/>
      <c r="I9" s="15"/>
    </row>
    <row r="10" spans="1:16" x14ac:dyDescent="0.25">
      <c r="B10" s="15"/>
      <c r="C10" s="15"/>
      <c r="D10" s="15"/>
      <c r="E10" s="15"/>
      <c r="F10" s="15"/>
      <c r="G10" s="15"/>
      <c r="H10" s="15"/>
      <c r="I10" s="15"/>
    </row>
    <row r="11" spans="1:16" x14ac:dyDescent="0.25">
      <c r="B11" s="15"/>
      <c r="C11" s="15"/>
      <c r="D11" s="15"/>
      <c r="E11" s="15"/>
      <c r="F11" s="15"/>
      <c r="G11" s="15"/>
      <c r="H11" s="15"/>
      <c r="I11" s="15"/>
    </row>
    <row r="12" spans="1:16" x14ac:dyDescent="0.25">
      <c r="B12" s="15"/>
      <c r="C12" s="15"/>
      <c r="D12" s="15"/>
      <c r="E12" s="15"/>
      <c r="F12" s="15"/>
      <c r="G12" s="15"/>
      <c r="H12" s="15"/>
      <c r="I12" s="15"/>
    </row>
    <row r="13" spans="1:16" x14ac:dyDescent="0.25">
      <c r="B13" s="15"/>
      <c r="C13" s="15"/>
      <c r="D13" s="15"/>
      <c r="E13" s="15"/>
      <c r="F13" s="15"/>
      <c r="G13" s="15"/>
      <c r="H13" s="15"/>
      <c r="I13" s="15"/>
    </row>
    <row r="14" spans="1:16" x14ac:dyDescent="0.25">
      <c r="B14" s="15"/>
      <c r="C14" s="15"/>
      <c r="D14" s="15"/>
      <c r="E14" s="15"/>
      <c r="F14" s="15"/>
      <c r="G14" s="15"/>
      <c r="H14" s="15"/>
      <c r="I14" s="15"/>
    </row>
    <row r="15" spans="1:16" x14ac:dyDescent="0.25">
      <c r="B15" s="15"/>
      <c r="C15" s="15"/>
      <c r="D15" s="15"/>
      <c r="E15" s="15"/>
      <c r="F15" s="15"/>
      <c r="G15" s="15"/>
      <c r="H15" s="15"/>
      <c r="I15" s="15"/>
    </row>
    <row r="16" spans="1:16" x14ac:dyDescent="0.25">
      <c r="B16" s="15"/>
      <c r="C16" s="15"/>
      <c r="D16" s="15"/>
      <c r="E16" s="15"/>
      <c r="F16" s="15"/>
      <c r="G16" s="15"/>
      <c r="H16" s="15"/>
      <c r="I16" s="15"/>
    </row>
    <row r="17" spans="2:9" x14ac:dyDescent="0.25">
      <c r="B17" s="15"/>
      <c r="C17" s="15"/>
      <c r="D17" s="15"/>
      <c r="E17" s="15"/>
      <c r="F17" s="15"/>
      <c r="G17" s="15"/>
      <c r="H17" s="15"/>
      <c r="I17" s="15"/>
    </row>
    <row r="18" spans="2:9" x14ac:dyDescent="0.25">
      <c r="B18" s="15"/>
      <c r="C18" s="15"/>
      <c r="D18" s="15"/>
      <c r="E18" s="15"/>
      <c r="F18" s="15"/>
      <c r="G18" s="15"/>
      <c r="H18" s="15"/>
      <c r="I18" s="15"/>
    </row>
    <row r="19" spans="2:9" x14ac:dyDescent="0.25">
      <c r="B19" s="15"/>
      <c r="C19" s="15"/>
      <c r="D19" s="15"/>
      <c r="E19" s="15"/>
      <c r="F19" s="15"/>
      <c r="G19" s="15"/>
      <c r="H19" s="15"/>
      <c r="I19" s="15"/>
    </row>
    <row r="20" spans="2:9" x14ac:dyDescent="0.25">
      <c r="B20" s="15"/>
      <c r="C20" s="15"/>
      <c r="D20" s="15"/>
      <c r="E20" s="15"/>
      <c r="F20" s="15"/>
      <c r="G20" s="15"/>
      <c r="H20" s="15"/>
      <c r="I20" s="15"/>
    </row>
    <row r="21" spans="2:9" x14ac:dyDescent="0.25">
      <c r="B21" s="15"/>
      <c r="C21" s="15"/>
      <c r="D21" s="15"/>
      <c r="E21" s="15"/>
      <c r="F21" s="15"/>
      <c r="G21" s="15"/>
      <c r="H21" s="15"/>
      <c r="I21" s="15"/>
    </row>
    <row r="22" spans="2:9" x14ac:dyDescent="0.25">
      <c r="B22" s="15"/>
      <c r="C22" s="15"/>
      <c r="D22" s="15"/>
      <c r="E22" s="15"/>
      <c r="F22" s="15"/>
      <c r="G22" s="15"/>
      <c r="H22" s="15"/>
      <c r="I22" s="1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5"/>
  <sheetViews>
    <sheetView zoomScale="85" zoomScaleNormal="85" workbookViewId="0">
      <selection activeCell="W17" sqref="W17"/>
    </sheetView>
  </sheetViews>
  <sheetFormatPr defaultRowHeight="15" x14ac:dyDescent="0.25"/>
  <cols>
    <col min="1" max="1" width="6.7109375" customWidth="1"/>
    <col min="2" max="2" width="4.7109375" customWidth="1"/>
    <col min="3" max="3" width="5" customWidth="1"/>
    <col min="5" max="5" width="7.28515625" customWidth="1"/>
    <col min="7" max="7" width="3.140625" customWidth="1"/>
    <col min="9" max="9" width="6.5703125" customWidth="1"/>
    <col min="10" max="10" width="5.42578125" customWidth="1"/>
    <col min="17" max="17" width="1.42578125" customWidth="1"/>
    <col min="18" max="18" width="1.7109375" customWidth="1"/>
    <col min="19" max="19" width="4.140625" customWidth="1"/>
    <col min="20" max="20" width="7.28515625" customWidth="1"/>
  </cols>
  <sheetData>
    <row r="1" spans="1:23" ht="15.75" thickBot="1" x14ac:dyDescent="0.3">
      <c r="A1" s="28" t="s">
        <v>0</v>
      </c>
      <c r="B1" s="29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29" t="s">
        <v>24</v>
      </c>
      <c r="I1" s="29" t="s">
        <v>141</v>
      </c>
      <c r="J1" s="29" t="s">
        <v>32</v>
      </c>
      <c r="K1" s="30" t="s">
        <v>8</v>
      </c>
      <c r="L1" s="30" t="s">
        <v>7</v>
      </c>
      <c r="M1" s="30" t="s">
        <v>9</v>
      </c>
      <c r="N1" s="30" t="s">
        <v>10</v>
      </c>
      <c r="O1" s="30" t="s">
        <v>12</v>
      </c>
      <c r="P1" s="30" t="s">
        <v>11</v>
      </c>
      <c r="Q1" s="30" t="s">
        <v>13</v>
      </c>
      <c r="R1" s="30" t="s">
        <v>14</v>
      </c>
      <c r="S1" s="31" t="s">
        <v>122</v>
      </c>
      <c r="T1" s="32" t="s">
        <v>16</v>
      </c>
      <c r="U1" s="20"/>
      <c r="V1" s="23"/>
      <c r="W1" s="23"/>
    </row>
    <row r="2" spans="1:23" x14ac:dyDescent="0.25">
      <c r="A2" s="33" t="s">
        <v>98</v>
      </c>
      <c r="B2" s="33" t="s">
        <v>28</v>
      </c>
      <c r="C2" s="34">
        <v>1206</v>
      </c>
      <c r="D2" s="41" t="s">
        <v>30</v>
      </c>
      <c r="E2" s="33" t="s">
        <v>34</v>
      </c>
      <c r="F2" s="33" t="s">
        <v>33</v>
      </c>
      <c r="G2" s="33" t="str">
        <f>H2</f>
        <v>X7R</v>
      </c>
      <c r="H2" s="14" t="s">
        <v>31</v>
      </c>
      <c r="I2" s="33"/>
      <c r="J2" s="33"/>
      <c r="K2" s="37" t="s">
        <v>129</v>
      </c>
      <c r="L2" s="39" t="s">
        <v>130</v>
      </c>
      <c r="M2" s="33"/>
      <c r="N2" s="33"/>
      <c r="O2" s="40" t="s">
        <v>125</v>
      </c>
      <c r="P2" s="39" t="s">
        <v>127</v>
      </c>
      <c r="Q2" s="33"/>
      <c r="R2" s="33"/>
      <c r="S2" s="35" t="s">
        <v>124</v>
      </c>
      <c r="T2" s="36" t="str">
        <f>CONCATENATE(IF(I2&lt;&gt;" ",CONCATENATE(I2," ")," "),IF(J2&lt;&gt;" ",CONCATENATE(J2," ")," "),IF(B2&lt;&gt;" ",CONCATENATE(B2," ")," "),C2,IF(C2&lt;&gt;" ","-"," "),SUBSTITUTE(IF(RIGHT(D2,1)="к",CONCATENATE(D2,"Ф"),CONCATENATE(D2,"пФ")),".",",")," ",SUBSTITUTE(F2,".",",")," ",SUBSTITUTE(E2,".",","),IF(H2&lt;&gt;" ",CONCATENATE(" ",H2), " "))</f>
        <v xml:space="preserve">  Конденсатор чип 1206-4,7мкФ 25В ±10% X7R</v>
      </c>
      <c r="U2" s="23"/>
      <c r="V2" s="23"/>
      <c r="W2" s="23"/>
    </row>
    <row r="3" spans="1:23" x14ac:dyDescent="0.25">
      <c r="A3" s="33" t="s">
        <v>99</v>
      </c>
      <c r="B3" s="37" t="s">
        <v>28</v>
      </c>
      <c r="C3" s="38" t="s">
        <v>20</v>
      </c>
      <c r="D3" s="42" t="s">
        <v>23</v>
      </c>
      <c r="E3" s="37" t="s">
        <v>34</v>
      </c>
      <c r="F3" s="37" t="s">
        <v>35</v>
      </c>
      <c r="G3" s="33" t="str">
        <f t="shared" ref="G3:G10" si="0">H3</f>
        <v>NP0</v>
      </c>
      <c r="H3" s="11" t="s">
        <v>36</v>
      </c>
      <c r="I3" s="37"/>
      <c r="J3" s="37"/>
      <c r="K3" s="37" t="s">
        <v>129</v>
      </c>
      <c r="L3" s="39" t="s">
        <v>130</v>
      </c>
      <c r="M3" s="37"/>
      <c r="N3" s="37"/>
      <c r="O3" s="40" t="s">
        <v>125</v>
      </c>
      <c r="P3" s="7" t="s">
        <v>126</v>
      </c>
      <c r="Q3" s="37"/>
      <c r="R3" s="37"/>
      <c r="S3" s="35" t="s">
        <v>124</v>
      </c>
      <c r="T3" s="36" t="str">
        <f t="shared" ref="T3:T9" si="1">CONCATENATE(IF(I3&lt;&gt;" ",CONCATENATE(I3," ")," "),IF(J3&lt;&gt;" ",CONCATENATE(J3," ")," "),IF(B3&lt;&gt;" ",CONCATENATE(B3," ")," "),C3,IF(C3&lt;&gt;" ","-"," "),SUBSTITUTE(IF(RIGHT(D3,1)="к",CONCATENATE(D3,"Ф"),CONCATENATE(D3,"пФ")),".",",")," ",SUBSTITUTE(F3,".",",")," ",SUBSTITUTE(E3,".",","),IF(H3&lt;&gt;" ",CONCATENATE(" ",H3), " "))</f>
        <v xml:space="preserve">  Конденсатор чип 0805-100пФ 50В ±10% NP0</v>
      </c>
      <c r="U3" s="23"/>
      <c r="V3" s="23"/>
      <c r="W3" s="23"/>
    </row>
    <row r="4" spans="1:23" x14ac:dyDescent="0.25">
      <c r="A4" s="33" t="s">
        <v>100</v>
      </c>
      <c r="B4" s="37" t="s">
        <v>28</v>
      </c>
      <c r="C4" s="38" t="s">
        <v>37</v>
      </c>
      <c r="D4" s="42" t="s">
        <v>38</v>
      </c>
      <c r="E4" s="37" t="s">
        <v>34</v>
      </c>
      <c r="F4" s="37" t="s">
        <v>35</v>
      </c>
      <c r="G4" s="33" t="str">
        <f t="shared" si="0"/>
        <v>X7R</v>
      </c>
      <c r="H4" s="11" t="s">
        <v>31</v>
      </c>
      <c r="I4" s="37"/>
      <c r="J4" s="37"/>
      <c r="K4" s="37" t="s">
        <v>129</v>
      </c>
      <c r="L4" s="39" t="s">
        <v>130</v>
      </c>
      <c r="M4" s="37"/>
      <c r="N4" s="37"/>
      <c r="O4" s="40" t="s">
        <v>125</v>
      </c>
      <c r="P4" s="7" t="s">
        <v>128</v>
      </c>
      <c r="Q4" s="37"/>
      <c r="R4" s="37"/>
      <c r="S4" s="35" t="s">
        <v>124</v>
      </c>
      <c r="T4" s="36" t="str">
        <f t="shared" si="1"/>
        <v xml:space="preserve">  Конденсатор чип 0603-0,1мкФ 50В ±10% X7R</v>
      </c>
      <c r="U4" s="23"/>
      <c r="V4" s="23"/>
      <c r="W4" s="23"/>
    </row>
    <row r="5" spans="1:23" x14ac:dyDescent="0.25">
      <c r="A5" s="33" t="s">
        <v>101</v>
      </c>
      <c r="B5" s="37" t="s">
        <v>28</v>
      </c>
      <c r="C5" s="38" t="s">
        <v>40</v>
      </c>
      <c r="D5" s="43" t="s">
        <v>39</v>
      </c>
      <c r="E5" s="37" t="s">
        <v>34</v>
      </c>
      <c r="F5" s="37" t="s">
        <v>33</v>
      </c>
      <c r="G5" s="33" t="str">
        <f t="shared" si="0"/>
        <v>X7R</v>
      </c>
      <c r="H5" s="11" t="s">
        <v>31</v>
      </c>
      <c r="I5" s="37"/>
      <c r="J5" s="37"/>
      <c r="K5" s="37" t="s">
        <v>129</v>
      </c>
      <c r="L5" s="39" t="s">
        <v>130</v>
      </c>
      <c r="M5" s="37"/>
      <c r="N5" s="37"/>
      <c r="O5" s="40" t="s">
        <v>125</v>
      </c>
      <c r="P5" s="7" t="s">
        <v>127</v>
      </c>
      <c r="Q5" s="37"/>
      <c r="R5" s="37"/>
      <c r="S5" s="35" t="s">
        <v>124</v>
      </c>
      <c r="T5" s="36" t="str">
        <f t="shared" si="1"/>
        <v xml:space="preserve">  Конденсатор чип 1206-10мкФ 25В ±10% X7R</v>
      </c>
      <c r="U5" s="23"/>
      <c r="V5" s="23"/>
      <c r="W5" s="23"/>
    </row>
    <row r="6" spans="1:23" x14ac:dyDescent="0.25">
      <c r="A6" s="33" t="s">
        <v>102</v>
      </c>
      <c r="B6" s="37" t="s">
        <v>28</v>
      </c>
      <c r="C6" s="38" t="s">
        <v>20</v>
      </c>
      <c r="D6" s="42">
        <v>2200</v>
      </c>
      <c r="E6" s="37" t="s">
        <v>34</v>
      </c>
      <c r="F6" s="37" t="s">
        <v>35</v>
      </c>
      <c r="G6" s="33" t="str">
        <f t="shared" si="0"/>
        <v>NP0</v>
      </c>
      <c r="H6" s="11" t="s">
        <v>36</v>
      </c>
      <c r="I6" s="37"/>
      <c r="J6" s="37"/>
      <c r="K6" s="37" t="s">
        <v>129</v>
      </c>
      <c r="L6" s="39" t="s">
        <v>130</v>
      </c>
      <c r="M6" s="37"/>
      <c r="N6" s="37"/>
      <c r="O6" s="40" t="s">
        <v>125</v>
      </c>
      <c r="P6" s="7" t="s">
        <v>126</v>
      </c>
      <c r="Q6" s="37"/>
      <c r="R6" s="37"/>
      <c r="S6" s="35" t="s">
        <v>124</v>
      </c>
      <c r="T6" s="36" t="str">
        <f t="shared" si="1"/>
        <v xml:space="preserve">  Конденсатор чип 0805-2200пФ 50В ±10% NP0</v>
      </c>
      <c r="U6" s="23"/>
      <c r="V6" s="23"/>
      <c r="W6" s="23"/>
    </row>
    <row r="7" spans="1:23" x14ac:dyDescent="0.25">
      <c r="A7" s="33" t="s">
        <v>103</v>
      </c>
      <c r="B7" s="37" t="s">
        <v>28</v>
      </c>
      <c r="C7" s="38" t="s">
        <v>20</v>
      </c>
      <c r="D7" s="42">
        <v>1000</v>
      </c>
      <c r="E7" s="37" t="s">
        <v>34</v>
      </c>
      <c r="F7" s="37" t="s">
        <v>35</v>
      </c>
      <c r="G7" s="33" t="str">
        <f t="shared" si="0"/>
        <v>NP0</v>
      </c>
      <c r="H7" s="11" t="s">
        <v>36</v>
      </c>
      <c r="I7" s="37"/>
      <c r="J7" s="37"/>
      <c r="K7" s="37" t="s">
        <v>129</v>
      </c>
      <c r="L7" s="39" t="s">
        <v>130</v>
      </c>
      <c r="M7" s="37"/>
      <c r="N7" s="37"/>
      <c r="O7" s="40" t="s">
        <v>125</v>
      </c>
      <c r="P7" s="7" t="s">
        <v>126</v>
      </c>
      <c r="Q7" s="37"/>
      <c r="R7" s="37"/>
      <c r="S7" s="35" t="s">
        <v>124</v>
      </c>
      <c r="T7" s="36" t="str">
        <f t="shared" si="1"/>
        <v xml:space="preserve">  Конденсатор чип 0805-1000пФ 50В ±10% NP0</v>
      </c>
      <c r="U7" s="23"/>
      <c r="V7" s="23"/>
      <c r="W7" s="23"/>
    </row>
    <row r="8" spans="1:23" x14ac:dyDescent="0.25">
      <c r="A8" s="33" t="s">
        <v>104</v>
      </c>
      <c r="B8" s="37" t="s">
        <v>28</v>
      </c>
      <c r="C8" s="38" t="s">
        <v>20</v>
      </c>
      <c r="D8" s="42">
        <v>3300</v>
      </c>
      <c r="E8" s="37" t="s">
        <v>34</v>
      </c>
      <c r="F8" s="37" t="s">
        <v>35</v>
      </c>
      <c r="G8" s="33" t="str">
        <f t="shared" si="0"/>
        <v>NP0</v>
      </c>
      <c r="H8" s="11" t="s">
        <v>36</v>
      </c>
      <c r="I8" s="37"/>
      <c r="J8" s="37"/>
      <c r="K8" s="37" t="s">
        <v>129</v>
      </c>
      <c r="L8" s="39" t="s">
        <v>130</v>
      </c>
      <c r="M8" s="37"/>
      <c r="N8" s="37"/>
      <c r="O8" s="40" t="s">
        <v>125</v>
      </c>
      <c r="P8" s="7" t="s">
        <v>126</v>
      </c>
      <c r="Q8" s="37"/>
      <c r="R8" s="37"/>
      <c r="S8" s="35" t="s">
        <v>124</v>
      </c>
      <c r="T8" s="36" t="str">
        <f t="shared" si="1"/>
        <v xml:space="preserve">  Конденсатор чип 0805-3300пФ 50В ±10% NP0</v>
      </c>
      <c r="U8" s="23"/>
      <c r="V8" s="23"/>
      <c r="W8" s="23"/>
    </row>
    <row r="9" spans="1:23" x14ac:dyDescent="0.25">
      <c r="A9" s="33" t="s">
        <v>105</v>
      </c>
      <c r="B9" s="37" t="s">
        <v>28</v>
      </c>
      <c r="C9" s="38" t="s">
        <v>40</v>
      </c>
      <c r="D9" s="43" t="s">
        <v>29</v>
      </c>
      <c r="E9" s="37" t="s">
        <v>34</v>
      </c>
      <c r="F9" s="37" t="s">
        <v>33</v>
      </c>
      <c r="G9" s="33" t="str">
        <f t="shared" si="0"/>
        <v>NP0</v>
      </c>
      <c r="H9" s="11" t="s">
        <v>36</v>
      </c>
      <c r="I9" s="37"/>
      <c r="J9" s="37"/>
      <c r="K9" s="37" t="s">
        <v>129</v>
      </c>
      <c r="L9" s="39" t="s">
        <v>130</v>
      </c>
      <c r="M9" s="37"/>
      <c r="N9" s="37"/>
      <c r="O9" s="40" t="s">
        <v>125</v>
      </c>
      <c r="P9" s="7" t="s">
        <v>126</v>
      </c>
      <c r="Q9" s="37"/>
      <c r="R9" s="37"/>
      <c r="S9" s="35" t="s">
        <v>124</v>
      </c>
      <c r="T9" s="36" t="str">
        <f t="shared" si="1"/>
        <v xml:space="preserve">  Конденсатор чип 1206-0,047мкФ 25В ±10% NP0</v>
      </c>
      <c r="U9" s="23"/>
      <c r="V9" s="23"/>
      <c r="W9" s="23"/>
    </row>
    <row r="10" spans="1:23" x14ac:dyDescent="0.25">
      <c r="A10" s="33" t="s">
        <v>106</v>
      </c>
      <c r="B10" s="37" t="s">
        <v>28</v>
      </c>
      <c r="C10" s="38" t="s">
        <v>37</v>
      </c>
      <c r="D10" s="42">
        <v>1000</v>
      </c>
      <c r="E10" s="37" t="s">
        <v>34</v>
      </c>
      <c r="F10" s="37" t="s">
        <v>35</v>
      </c>
      <c r="G10" s="33" t="str">
        <f t="shared" si="0"/>
        <v>NP0</v>
      </c>
      <c r="H10" s="11" t="s">
        <v>36</v>
      </c>
      <c r="I10" s="37"/>
      <c r="J10" s="37"/>
      <c r="K10" s="37" t="s">
        <v>129</v>
      </c>
      <c r="L10" s="39" t="s">
        <v>130</v>
      </c>
      <c r="M10" s="37"/>
      <c r="N10" s="37"/>
      <c r="O10" s="40" t="s">
        <v>125</v>
      </c>
      <c r="P10" s="7" t="s">
        <v>126</v>
      </c>
      <c r="Q10" s="37"/>
      <c r="R10" s="37"/>
      <c r="S10" s="35" t="s">
        <v>124</v>
      </c>
      <c r="T10" s="36" t="str">
        <f>CONCATENATE(IF(I10&lt;&gt;" ",CONCATENATE(I10," ")," "),IF(J10&lt;&gt;" ",CONCATENATE(J10," ")," "),IF(B10&lt;&gt;" ",CONCATENATE(B10," ")," "),C10,IF(C10&lt;&gt;" ","-"," "),SUBSTITUTE(IF(RIGHT(D10,1)="к",CONCATENATE(D10,"Ф"),CONCATENATE(D10,"пФ")),".",",")," ",SUBSTITUTE(F10,".",",")," ",SUBSTITUTE(E10,".",","),IF(H10&lt;&gt;" ",CONCATENATE(" ",H10), " "))</f>
        <v xml:space="preserve">  Конденсатор чип 0603-1000пФ 50В ±10% NP0</v>
      </c>
      <c r="U10" s="23"/>
      <c r="V10" s="23"/>
      <c r="W10" s="23"/>
    </row>
    <row r="11" spans="1:23" x14ac:dyDescent="0.25">
      <c r="A11" s="33" t="s">
        <v>165</v>
      </c>
      <c r="B11" s="9" t="s">
        <v>168</v>
      </c>
      <c r="C11" s="38"/>
      <c r="D11" s="43" t="s">
        <v>166</v>
      </c>
      <c r="E11" s="37"/>
      <c r="F11" s="9" t="s">
        <v>167</v>
      </c>
      <c r="G11" s="33"/>
      <c r="H11" s="11"/>
      <c r="I11" s="37"/>
      <c r="J11" s="37"/>
      <c r="K11" s="37" t="s">
        <v>129</v>
      </c>
      <c r="L11" s="39" t="s">
        <v>130</v>
      </c>
      <c r="M11" s="37"/>
      <c r="N11" s="37"/>
      <c r="O11" t="s">
        <v>169</v>
      </c>
      <c r="P11" s="8" t="s">
        <v>170</v>
      </c>
      <c r="Q11" s="37"/>
      <c r="R11" s="37"/>
      <c r="S11" s="35" t="s">
        <v>124</v>
      </c>
      <c r="T11" s="36" t="str">
        <f>CONCATENATE(IF(I11&lt;&gt;" ",CONCATENATE(I11," ")," "),IF(J11&lt;&gt;" ",CONCATENATE(J11," ")," "),IF(B11&lt;&gt;" ",CONCATENATE(B11," ")," "),C11,IF(C11&lt;&gt;" ","-"," "),SUBSTITUTE(IF(RIGHT(D11,1)="к",CONCATENATE(D11,"Ф"),CONCATENATE(D11,"пФ")),".",",")," ",SUBSTITUTE(F11,".",",")," ",SUBSTITUTE(E11,".",","),IF(H11&lt;&gt;" ",CONCATENATE(" ",H11), " "))</f>
        <v xml:space="preserve">  Конденсатор керамический -0,01мкФ 3кВ  </v>
      </c>
    </row>
    <row r="12" spans="1:23" x14ac:dyDescent="0.25">
      <c r="C12" s="15"/>
      <c r="D12" s="16"/>
      <c r="E12" s="15"/>
      <c r="F12" s="15"/>
    </row>
    <row r="13" spans="1:23" x14ac:dyDescent="0.25">
      <c r="C13" s="15"/>
      <c r="D13" s="16"/>
      <c r="E13" s="15"/>
      <c r="F13" s="15"/>
    </row>
    <row r="14" spans="1:23" x14ac:dyDescent="0.25">
      <c r="C14" s="15"/>
      <c r="D14" s="16"/>
      <c r="E14" s="15"/>
      <c r="F14" s="15"/>
    </row>
    <row r="15" spans="1:23" x14ac:dyDescent="0.25">
      <c r="C15" s="15"/>
      <c r="D15" s="16"/>
      <c r="E15" s="17"/>
      <c r="F15" s="15"/>
    </row>
    <row r="16" spans="1:23" x14ac:dyDescent="0.25">
      <c r="C16" s="15"/>
      <c r="D16" s="15"/>
      <c r="E16" s="17"/>
      <c r="F16" s="15"/>
    </row>
    <row r="17" spans="3:12" x14ac:dyDescent="0.25">
      <c r="C17" s="15"/>
      <c r="D17" s="15"/>
      <c r="E17" s="17"/>
      <c r="F17" s="15"/>
      <c r="H17" s="15"/>
      <c r="I17" s="15"/>
      <c r="J17" s="15"/>
      <c r="K17" s="15"/>
      <c r="L17" s="15"/>
    </row>
    <row r="18" spans="3:12" x14ac:dyDescent="0.25">
      <c r="C18" s="15"/>
      <c r="D18" s="15"/>
      <c r="E18" s="17"/>
      <c r="F18" s="15"/>
      <c r="H18" s="15"/>
      <c r="I18" s="15"/>
      <c r="J18" s="15"/>
      <c r="K18" s="15"/>
      <c r="L18" s="15"/>
    </row>
    <row r="19" spans="3:12" x14ac:dyDescent="0.25">
      <c r="C19" s="15"/>
      <c r="D19" s="15"/>
      <c r="E19" s="15"/>
      <c r="F19" s="15"/>
      <c r="H19" s="15"/>
      <c r="I19" s="15"/>
      <c r="J19" s="15"/>
      <c r="K19" s="15"/>
      <c r="L19" s="15"/>
    </row>
    <row r="20" spans="3:12" x14ac:dyDescent="0.25">
      <c r="C20" s="15"/>
      <c r="D20" s="15"/>
      <c r="E20" s="15"/>
      <c r="F20" s="15"/>
      <c r="H20" s="15"/>
      <c r="I20" s="15"/>
      <c r="J20" s="15"/>
      <c r="K20" s="15"/>
      <c r="L20" s="15"/>
    </row>
    <row r="21" spans="3:12" x14ac:dyDescent="0.25">
      <c r="C21" s="15"/>
      <c r="D21" s="15"/>
      <c r="E21" s="15"/>
      <c r="F21" s="15"/>
      <c r="H21" s="15"/>
      <c r="I21" s="15"/>
      <c r="J21" s="15"/>
      <c r="K21" s="15"/>
      <c r="L21" s="15"/>
    </row>
    <row r="22" spans="3:12" x14ac:dyDescent="0.25">
      <c r="C22" s="15"/>
      <c r="D22" s="15"/>
      <c r="E22" s="15"/>
      <c r="F22" s="15"/>
      <c r="H22" s="15"/>
      <c r="I22" s="15"/>
      <c r="J22" s="15"/>
      <c r="K22" s="15"/>
      <c r="L22" s="15"/>
    </row>
    <row r="23" spans="3:12" x14ac:dyDescent="0.25">
      <c r="C23" s="15"/>
      <c r="D23" s="15"/>
      <c r="E23" s="15"/>
      <c r="F23" s="15"/>
    </row>
    <row r="24" spans="3:12" x14ac:dyDescent="0.25">
      <c r="C24" s="15"/>
      <c r="D24" s="15"/>
      <c r="E24" s="15"/>
      <c r="F24" s="15"/>
    </row>
    <row r="25" spans="3:12" x14ac:dyDescent="0.25">
      <c r="C25" s="15"/>
      <c r="D25" s="15"/>
      <c r="E25" s="15"/>
      <c r="F25" s="15"/>
    </row>
  </sheetData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"/>
  <sheetViews>
    <sheetView workbookViewId="0">
      <selection activeCell="K3" sqref="K3"/>
    </sheetView>
  </sheetViews>
  <sheetFormatPr defaultRowHeight="15" x14ac:dyDescent="0.25"/>
  <cols>
    <col min="4" max="4" width="12.140625" customWidth="1"/>
    <col min="13" max="13" width="3" customWidth="1"/>
    <col min="14" max="14" width="2.7109375" customWidth="1"/>
    <col min="15" max="15" width="5.42578125" customWidth="1"/>
    <col min="16" max="16" width="36" customWidth="1"/>
  </cols>
  <sheetData>
    <row r="1" spans="1:21" x14ac:dyDescent="0.25">
      <c r="A1" s="51" t="s">
        <v>0</v>
      </c>
      <c r="B1" s="51" t="s">
        <v>1</v>
      </c>
      <c r="C1" s="52" t="s">
        <v>2</v>
      </c>
      <c r="D1" s="52" t="s">
        <v>43</v>
      </c>
      <c r="E1" s="51" t="s">
        <v>32</v>
      </c>
      <c r="F1" s="52" t="s">
        <v>6</v>
      </c>
      <c r="G1" s="52" t="s">
        <v>8</v>
      </c>
      <c r="H1" s="52" t="s">
        <v>7</v>
      </c>
      <c r="I1" s="52" t="s">
        <v>9</v>
      </c>
      <c r="J1" s="52" t="s">
        <v>10</v>
      </c>
      <c r="K1" s="52" t="s">
        <v>12</v>
      </c>
      <c r="L1" s="52" t="s">
        <v>11</v>
      </c>
      <c r="M1" s="52" t="s">
        <v>13</v>
      </c>
      <c r="N1" s="52" t="s">
        <v>14</v>
      </c>
      <c r="O1" s="52" t="s">
        <v>15</v>
      </c>
      <c r="P1" s="52" t="s">
        <v>16</v>
      </c>
      <c r="Q1" s="52" t="s">
        <v>6</v>
      </c>
      <c r="U1" s="9"/>
    </row>
    <row r="2" spans="1:21" x14ac:dyDescent="0.25">
      <c r="A2" s="9" t="s">
        <v>107</v>
      </c>
      <c r="B2" s="9" t="s">
        <v>41</v>
      </c>
      <c r="C2" s="3" t="s">
        <v>42</v>
      </c>
      <c r="D2" s="9" t="s">
        <v>44</v>
      </c>
      <c r="E2" s="1" t="s">
        <v>47</v>
      </c>
      <c r="F2" s="1" t="s">
        <v>49</v>
      </c>
      <c r="G2" s="10" t="s">
        <v>110</v>
      </c>
      <c r="H2" s="1" t="s">
        <v>44</v>
      </c>
      <c r="I2" s="9"/>
      <c r="J2" s="9"/>
      <c r="K2" s="10" t="s">
        <v>140</v>
      </c>
      <c r="L2" s="9" t="s">
        <v>149</v>
      </c>
      <c r="M2" s="9"/>
      <c r="N2" s="9"/>
      <c r="O2" s="9"/>
      <c r="P2" s="19" t="str">
        <f>CONCATENATE(CONCATENATE(B2," "),IF(D2&lt;&gt;" ",CONCATENATE(D2," ")," ")," ")</f>
        <v xml:space="preserve">Микросхема AD8541ARTZ  </v>
      </c>
      <c r="Q2" s="9" t="str">
        <f>C2</f>
        <v>SOT-23-5</v>
      </c>
    </row>
    <row r="3" spans="1:21" x14ac:dyDescent="0.25">
      <c r="A3" s="9" t="s">
        <v>108</v>
      </c>
      <c r="B3" s="9" t="s">
        <v>41</v>
      </c>
      <c r="C3" s="3" t="s">
        <v>47</v>
      </c>
      <c r="D3" s="9" t="s">
        <v>46</v>
      </c>
      <c r="E3" s="9" t="s">
        <v>45</v>
      </c>
      <c r="F3" s="1" t="s">
        <v>49</v>
      </c>
      <c r="G3" s="10" t="s">
        <v>110</v>
      </c>
      <c r="H3" s="1" t="s">
        <v>54</v>
      </c>
      <c r="I3" s="9"/>
      <c r="J3" s="9"/>
      <c r="K3" s="10" t="s">
        <v>148</v>
      </c>
      <c r="L3" s="1" t="s">
        <v>150</v>
      </c>
      <c r="M3" s="9"/>
      <c r="N3" s="9"/>
      <c r="O3" s="9"/>
      <c r="P3" s="19" t="str">
        <f>CONCATENATE(CONCATENATE(B3," "),IF(D3&lt;&gt;" ",CONCATENATE(D3," ")," ")," ")</f>
        <v xml:space="preserve">Микросхема AD8656ARMZ  </v>
      </c>
      <c r="Q3" s="9" t="str">
        <f>C3</f>
        <v>MSOP-8</v>
      </c>
    </row>
    <row r="4" spans="1:21" x14ac:dyDescent="0.25">
      <c r="A4" s="9" t="s">
        <v>109</v>
      </c>
      <c r="B4" s="9" t="s">
        <v>41</v>
      </c>
      <c r="C4" s="9" t="s">
        <v>42</v>
      </c>
      <c r="D4" s="9" t="s">
        <v>44</v>
      </c>
      <c r="E4" s="9" t="s">
        <v>51</v>
      </c>
      <c r="F4" s="1" t="s">
        <v>50</v>
      </c>
      <c r="G4" s="10" t="s">
        <v>110</v>
      </c>
      <c r="H4" s="9" t="s">
        <v>44</v>
      </c>
      <c r="I4" s="9"/>
      <c r="J4" s="9"/>
      <c r="K4" s="10" t="s">
        <v>140</v>
      </c>
      <c r="L4" s="9" t="s">
        <v>149</v>
      </c>
      <c r="M4" s="9"/>
      <c r="N4" s="9"/>
      <c r="O4" s="9"/>
      <c r="P4" s="19" t="str">
        <f>CONCATENATE(CONCATENATE(B4," "),IF(D4&lt;&gt;" ",CONCATENATE(D4," ")," ")," ")</f>
        <v xml:space="preserve">Микросхема AD8541ARTZ  </v>
      </c>
      <c r="Q4" s="9" t="str">
        <f>C4</f>
        <v>SOT-23-5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"/>
  <sheetViews>
    <sheetView topLeftCell="K1" workbookViewId="0">
      <selection activeCell="Q3" sqref="Q3"/>
    </sheetView>
  </sheetViews>
  <sheetFormatPr defaultRowHeight="15" x14ac:dyDescent="0.25"/>
  <cols>
    <col min="16" max="16" width="35" customWidth="1"/>
  </cols>
  <sheetData>
    <row r="1" spans="1:17" x14ac:dyDescent="0.25">
      <c r="A1" s="51" t="s">
        <v>0</v>
      </c>
      <c r="B1" s="51" t="s">
        <v>1</v>
      </c>
      <c r="C1" s="52" t="s">
        <v>2</v>
      </c>
      <c r="D1" s="52" t="s">
        <v>43</v>
      </c>
      <c r="E1" s="51" t="s">
        <v>32</v>
      </c>
      <c r="F1" s="52" t="s">
        <v>6</v>
      </c>
      <c r="G1" s="52" t="s">
        <v>8</v>
      </c>
      <c r="H1" s="52" t="s">
        <v>7</v>
      </c>
      <c r="I1" s="52" t="s">
        <v>9</v>
      </c>
      <c r="J1" s="52" t="s">
        <v>10</v>
      </c>
      <c r="K1" s="52" t="s">
        <v>12</v>
      </c>
      <c r="L1" s="52" t="s">
        <v>11</v>
      </c>
      <c r="M1" s="52" t="s">
        <v>13</v>
      </c>
      <c r="N1" s="52" t="s">
        <v>14</v>
      </c>
      <c r="O1" s="52" t="s">
        <v>15</v>
      </c>
      <c r="P1" s="52" t="s">
        <v>16</v>
      </c>
      <c r="Q1" s="52" t="s">
        <v>6</v>
      </c>
    </row>
    <row r="2" spans="1:17" x14ac:dyDescent="0.25">
      <c r="A2" s="9" t="s">
        <v>91</v>
      </c>
      <c r="B2" s="9" t="s">
        <v>41</v>
      </c>
      <c r="C2" s="9" t="s">
        <v>42</v>
      </c>
      <c r="D2" s="1" t="s">
        <v>52</v>
      </c>
      <c r="E2" s="9" t="s">
        <v>53</v>
      </c>
      <c r="F2" s="1" t="s">
        <v>55</v>
      </c>
      <c r="G2" s="10" t="s">
        <v>111</v>
      </c>
      <c r="H2" s="1" t="s">
        <v>52</v>
      </c>
      <c r="I2" s="9"/>
      <c r="J2" s="9"/>
      <c r="K2" s="10" t="s">
        <v>140</v>
      </c>
      <c r="L2" s="9" t="s">
        <v>42</v>
      </c>
      <c r="M2" s="9"/>
      <c r="N2" s="9"/>
      <c r="O2" s="9"/>
      <c r="P2" s="19" t="str">
        <f>CONCATENATE(CONCATENATE(B2," "),CONCATENATE(D2," "))</f>
        <v xml:space="preserve">Микросхема TPS70933DBV </v>
      </c>
      <c r="Q2" s="9" t="str">
        <f>C2</f>
        <v>SOT-23-5</v>
      </c>
    </row>
    <row r="3" spans="1:17" x14ac:dyDescent="0.25">
      <c r="A3" s="9" t="s">
        <v>117</v>
      </c>
      <c r="B3" s="9" t="s">
        <v>41</v>
      </c>
      <c r="C3" s="9"/>
      <c r="D3" s="9" t="s">
        <v>118</v>
      </c>
      <c r="E3" s="9" t="s">
        <v>120</v>
      </c>
      <c r="F3" s="9" t="s">
        <v>50</v>
      </c>
      <c r="G3" s="10" t="s">
        <v>111</v>
      </c>
      <c r="H3" s="9" t="s">
        <v>121</v>
      </c>
      <c r="I3" s="9"/>
      <c r="J3" s="9"/>
      <c r="K3" s="10" t="s">
        <v>151</v>
      </c>
      <c r="L3" s="9" t="s">
        <v>119</v>
      </c>
      <c r="M3" s="9"/>
      <c r="N3" s="9"/>
      <c r="O3" s="9"/>
      <c r="P3" s="19" t="str">
        <f>CONCATENATE(CONCATENATE(B3," "),CONCATENATE(D3," "))</f>
        <v xml:space="preserve">Микросхема AM1_4LS-0505S-NZ </v>
      </c>
      <c r="Q3" s="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"/>
  <sheetViews>
    <sheetView zoomScaleNormal="100" workbookViewId="0">
      <selection activeCell="K2" sqref="K2"/>
    </sheetView>
  </sheetViews>
  <sheetFormatPr defaultRowHeight="15" x14ac:dyDescent="0.25"/>
  <sheetData>
    <row r="1" spans="1:17" x14ac:dyDescent="0.25">
      <c r="A1" s="9" t="s">
        <v>0</v>
      </c>
      <c r="B1" s="9" t="s">
        <v>1</v>
      </c>
      <c r="C1" s="10" t="s">
        <v>2</v>
      </c>
      <c r="D1" s="10" t="s">
        <v>43</v>
      </c>
      <c r="E1" s="9" t="s">
        <v>32</v>
      </c>
      <c r="F1" s="10" t="s">
        <v>6</v>
      </c>
      <c r="G1" s="10" t="s">
        <v>8</v>
      </c>
      <c r="H1" s="10" t="s">
        <v>7</v>
      </c>
      <c r="I1" s="10" t="s">
        <v>9</v>
      </c>
      <c r="J1" s="10" t="s">
        <v>10</v>
      </c>
      <c r="K1" s="10" t="s">
        <v>12</v>
      </c>
      <c r="L1" s="10" t="s">
        <v>11</v>
      </c>
      <c r="M1" s="10" t="s">
        <v>13</v>
      </c>
      <c r="N1" s="10" t="s">
        <v>14</v>
      </c>
      <c r="O1" s="10" t="s">
        <v>15</v>
      </c>
      <c r="P1" s="10" t="s">
        <v>16</v>
      </c>
      <c r="Q1" s="21" t="s">
        <v>6</v>
      </c>
    </row>
    <row r="2" spans="1:17" x14ac:dyDescent="0.25">
      <c r="A2" s="12" t="s">
        <v>90</v>
      </c>
      <c r="B2" s="12" t="s">
        <v>41</v>
      </c>
      <c r="C2" s="1" t="s">
        <v>59</v>
      </c>
      <c r="D2" s="1" t="s">
        <v>57</v>
      </c>
      <c r="E2" s="12" t="s">
        <v>53</v>
      </c>
      <c r="F2" s="1" t="s">
        <v>58</v>
      </c>
      <c r="G2" s="13" t="s">
        <v>112</v>
      </c>
      <c r="H2" s="1" t="s">
        <v>57</v>
      </c>
      <c r="I2" s="12"/>
      <c r="J2" s="12"/>
      <c r="K2" s="4" t="s">
        <v>148</v>
      </c>
      <c r="L2" s="1" t="s">
        <v>59</v>
      </c>
      <c r="M2" s="12"/>
      <c r="N2" s="12"/>
      <c r="O2" s="12"/>
      <c r="P2" s="18" t="str">
        <f>CONCATENATE(CONCATENATE(B2," "),CONCATENATE(D2," "))</f>
        <v xml:space="preserve">Микросхема MSP430F2011IPWR </v>
      </c>
      <c r="Q2" t="str">
        <f>C2</f>
        <v>SOP-14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"/>
  <sheetViews>
    <sheetView workbookViewId="0">
      <selection activeCell="L3" sqref="L3"/>
    </sheetView>
  </sheetViews>
  <sheetFormatPr defaultRowHeight="15" x14ac:dyDescent="0.25"/>
  <cols>
    <col min="9" max="9" width="1.85546875" customWidth="1"/>
    <col min="10" max="10" width="2.28515625" customWidth="1"/>
    <col min="13" max="13" width="4" customWidth="1"/>
    <col min="14" max="14" width="4.28515625" customWidth="1"/>
  </cols>
  <sheetData>
    <row r="1" spans="1:17" x14ac:dyDescent="0.25">
      <c r="A1" s="44" t="s">
        <v>0</v>
      </c>
      <c r="B1" s="44" t="s">
        <v>1</v>
      </c>
      <c r="C1" s="45" t="s">
        <v>2</v>
      </c>
      <c r="D1" s="45" t="s">
        <v>43</v>
      </c>
      <c r="E1" s="44" t="s">
        <v>32</v>
      </c>
      <c r="F1" s="45" t="s">
        <v>6</v>
      </c>
      <c r="G1" s="45" t="s">
        <v>8</v>
      </c>
      <c r="H1" s="45" t="s">
        <v>7</v>
      </c>
      <c r="I1" s="45" t="s">
        <v>9</v>
      </c>
      <c r="J1" s="45" t="s">
        <v>10</v>
      </c>
      <c r="K1" s="45" t="s">
        <v>12</v>
      </c>
      <c r="L1" s="45" t="s">
        <v>11</v>
      </c>
      <c r="M1" s="45" t="s">
        <v>13</v>
      </c>
      <c r="N1" s="45" t="s">
        <v>14</v>
      </c>
      <c r="O1" s="45" t="s">
        <v>15</v>
      </c>
      <c r="P1" s="45" t="s">
        <v>122</v>
      </c>
      <c r="Q1" s="45" t="s">
        <v>16</v>
      </c>
    </row>
    <row r="2" spans="1:17" x14ac:dyDescent="0.25">
      <c r="A2" s="9" t="s">
        <v>88</v>
      </c>
      <c r="B2" s="9" t="s">
        <v>63</v>
      </c>
      <c r="C2" s="1" t="s">
        <v>37</v>
      </c>
      <c r="D2" s="1" t="s">
        <v>60</v>
      </c>
      <c r="E2" s="1" t="s">
        <v>65</v>
      </c>
      <c r="F2" s="1" t="s">
        <v>58</v>
      </c>
      <c r="G2" s="10" t="s">
        <v>132</v>
      </c>
      <c r="H2" s="1" t="s">
        <v>131</v>
      </c>
      <c r="I2" s="9"/>
      <c r="J2" s="9"/>
      <c r="K2" s="10" t="s">
        <v>133</v>
      </c>
      <c r="L2" s="1" t="s">
        <v>134</v>
      </c>
      <c r="M2" s="9"/>
      <c r="N2" s="9"/>
      <c r="O2" s="9"/>
      <c r="P2" s="9" t="s">
        <v>124</v>
      </c>
      <c r="Q2" s="19" t="str">
        <f>CONCATENATE(CONCATENATE(B2," "),CONCATENATE(D2," "))</f>
        <v xml:space="preserve">L-фильтр BLM18AG221S </v>
      </c>
    </row>
    <row r="3" spans="1:17" x14ac:dyDescent="0.25">
      <c r="A3" s="47" t="s">
        <v>89</v>
      </c>
      <c r="B3" s="47" t="s">
        <v>64</v>
      </c>
      <c r="C3" s="48" t="s">
        <v>66</v>
      </c>
      <c r="D3" s="49" t="s">
        <v>61</v>
      </c>
      <c r="E3" s="49"/>
      <c r="F3" s="49" t="s">
        <v>62</v>
      </c>
      <c r="G3" s="10" t="s">
        <v>132</v>
      </c>
      <c r="H3" s="50" t="s">
        <v>146</v>
      </c>
      <c r="I3" s="47"/>
      <c r="J3" s="47"/>
      <c r="K3" s="10" t="s">
        <v>133</v>
      </c>
      <c r="L3" s="49" t="s">
        <v>147</v>
      </c>
      <c r="M3" s="47"/>
      <c r="N3" s="47"/>
      <c r="O3" s="47"/>
      <c r="P3" s="47" t="s">
        <v>124</v>
      </c>
      <c r="Q3" s="47" t="str">
        <f>CONCATENATE(CONCATENATE(B3," "),CONCATENATE(D3," "))</f>
        <v xml:space="preserve">Дроссель DLW5BSN102SQ2 </v>
      </c>
    </row>
    <row r="8" spans="1:17" x14ac:dyDescent="0.25">
      <c r="I8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"/>
  <sheetViews>
    <sheetView workbookViewId="0">
      <selection activeCell="R14" sqref="R14"/>
    </sheetView>
  </sheetViews>
  <sheetFormatPr defaultRowHeight="15" x14ac:dyDescent="0.25"/>
  <cols>
    <col min="13" max="13" width="4.140625" customWidth="1"/>
    <col min="14" max="14" width="2.140625" customWidth="1"/>
  </cols>
  <sheetData>
    <row r="1" spans="1:18" x14ac:dyDescent="0.25">
      <c r="A1" s="24" t="s">
        <v>0</v>
      </c>
      <c r="B1" s="24" t="s">
        <v>1</v>
      </c>
      <c r="C1" s="25" t="s">
        <v>2</v>
      </c>
      <c r="D1" s="25" t="s">
        <v>43</v>
      </c>
      <c r="E1" s="24" t="s">
        <v>32</v>
      </c>
      <c r="F1" s="25" t="s">
        <v>6</v>
      </c>
      <c r="G1" s="25" t="s">
        <v>8</v>
      </c>
      <c r="H1" s="25" t="s">
        <v>7</v>
      </c>
      <c r="I1" s="25" t="s">
        <v>9</v>
      </c>
      <c r="J1" s="25" t="s">
        <v>10</v>
      </c>
      <c r="K1" s="25" t="s">
        <v>12</v>
      </c>
      <c r="L1" s="25" t="s">
        <v>11</v>
      </c>
      <c r="M1" s="25" t="s">
        <v>13</v>
      </c>
      <c r="N1" s="25" t="s">
        <v>14</v>
      </c>
      <c r="O1" s="25" t="s">
        <v>15</v>
      </c>
      <c r="P1" s="25" t="s">
        <v>122</v>
      </c>
      <c r="Q1" s="25" t="s">
        <v>16</v>
      </c>
    </row>
    <row r="2" spans="1:18" x14ac:dyDescent="0.25">
      <c r="A2" s="9" t="s">
        <v>86</v>
      </c>
      <c r="B2" s="7" t="s">
        <v>69</v>
      </c>
      <c r="C2" s="9" t="s">
        <v>73</v>
      </c>
      <c r="D2" s="9" t="s">
        <v>70</v>
      </c>
      <c r="E2" s="9" t="s">
        <v>74</v>
      </c>
      <c r="F2" s="1" t="s">
        <v>67</v>
      </c>
      <c r="G2" s="10" t="s">
        <v>137</v>
      </c>
      <c r="H2" s="3" t="s">
        <v>138</v>
      </c>
      <c r="I2" s="9"/>
      <c r="J2" s="9"/>
      <c r="K2" s="10" t="s">
        <v>140</v>
      </c>
      <c r="L2" s="1" t="s">
        <v>139</v>
      </c>
      <c r="M2" s="9"/>
      <c r="N2" s="9"/>
      <c r="O2" s="9"/>
      <c r="P2" s="9" t="s">
        <v>124</v>
      </c>
      <c r="Q2" s="19" t="str">
        <f>CONCATENATE(CONCATENATE(B2," "),CONCATENATE(D2," "),"")</f>
        <v xml:space="preserve">Диод  BAV99 </v>
      </c>
    </row>
    <row r="3" spans="1:18" x14ac:dyDescent="0.25">
      <c r="A3" s="9" t="s">
        <v>87</v>
      </c>
      <c r="B3" s="9" t="s">
        <v>71</v>
      </c>
      <c r="C3" s="9"/>
      <c r="D3" s="9" t="s">
        <v>72</v>
      </c>
      <c r="E3" s="9"/>
      <c r="F3" s="1" t="s">
        <v>68</v>
      </c>
      <c r="G3" s="10" t="s">
        <v>137</v>
      </c>
      <c r="H3" s="1" t="s">
        <v>136</v>
      </c>
      <c r="I3" s="9"/>
      <c r="J3" s="9"/>
      <c r="K3" s="10" t="s">
        <v>135</v>
      </c>
      <c r="L3" s="1" t="s">
        <v>145</v>
      </c>
      <c r="M3" s="9"/>
      <c r="N3" s="9"/>
      <c r="O3" s="9"/>
      <c r="P3" s="9" t="s">
        <v>124</v>
      </c>
      <c r="Q3" s="19" t="str">
        <f>CONCATENATE(CONCATENATE(B3," "),CONCATENATE(D3," "),"")</f>
        <v xml:space="preserve">Светодиод L-304R </v>
      </c>
    </row>
    <row r="4" spans="1:18" x14ac:dyDescent="0.25">
      <c r="A4" s="9" t="s">
        <v>157</v>
      </c>
      <c r="B4" s="9" t="s">
        <v>158</v>
      </c>
      <c r="C4" s="9"/>
      <c r="D4" s="9" t="s">
        <v>162</v>
      </c>
      <c r="E4" t="s">
        <v>161</v>
      </c>
      <c r="F4" s="1"/>
      <c r="G4" s="10" t="s">
        <v>137</v>
      </c>
      <c r="H4" s="1" t="s">
        <v>163</v>
      </c>
      <c r="I4" s="9"/>
      <c r="J4" s="9"/>
      <c r="K4" s="10" t="s">
        <v>160</v>
      </c>
      <c r="L4" s="1" t="s">
        <v>159</v>
      </c>
      <c r="M4" s="9"/>
      <c r="N4" s="9"/>
      <c r="O4" s="9"/>
      <c r="P4" s="9" t="s">
        <v>124</v>
      </c>
      <c r="Q4" s="19" t="str">
        <f>CONCATENATE(CONCATENATE(B4," "),CONCATENATE(D4," "),"")</f>
        <v xml:space="preserve">Стабилитрон 1N5380B </v>
      </c>
      <c r="R4" t="s">
        <v>164</v>
      </c>
    </row>
    <row r="6" spans="1:18" x14ac:dyDescent="0.25">
      <c r="C6" s="15"/>
      <c r="D6" s="15"/>
      <c r="E6" s="15"/>
      <c r="F6" s="15"/>
      <c r="G6" s="15"/>
    </row>
    <row r="7" spans="1:18" x14ac:dyDescent="0.25">
      <c r="C7" s="15"/>
      <c r="D7" s="16"/>
      <c r="E7" s="15"/>
      <c r="F7" s="15"/>
      <c r="G7" s="16"/>
    </row>
    <row r="8" spans="1:18" x14ac:dyDescent="0.25">
      <c r="C8" s="15"/>
      <c r="D8" s="16"/>
      <c r="E8" s="15"/>
      <c r="F8" s="15"/>
      <c r="G8" s="16"/>
    </row>
    <row r="9" spans="1:18" x14ac:dyDescent="0.25">
      <c r="C9" s="15"/>
      <c r="D9" s="15"/>
      <c r="E9" s="15"/>
      <c r="F9" s="15"/>
      <c r="G9" s="15"/>
    </row>
    <row r="10" spans="1:18" x14ac:dyDescent="0.25">
      <c r="C10" s="15"/>
      <c r="D10" s="17"/>
      <c r="E10" s="15"/>
      <c r="F10" s="15"/>
      <c r="G10" s="15"/>
    </row>
    <row r="11" spans="1:18" x14ac:dyDescent="0.25">
      <c r="C11" s="15"/>
      <c r="D11" s="15"/>
      <c r="E11" s="15"/>
      <c r="F11" s="15"/>
      <c r="G11" s="15"/>
    </row>
    <row r="12" spans="1:18" x14ac:dyDescent="0.25">
      <c r="C12" s="15"/>
      <c r="D12" s="15"/>
      <c r="E12" s="15"/>
      <c r="F12" s="15"/>
      <c r="G12" s="15"/>
    </row>
    <row r="13" spans="1:18" x14ac:dyDescent="0.25">
      <c r="C13" s="15"/>
      <c r="D13" s="15"/>
      <c r="E13" s="15"/>
      <c r="F13" s="15"/>
      <c r="G13" s="15"/>
    </row>
    <row r="14" spans="1:18" x14ac:dyDescent="0.25">
      <c r="C14" s="15"/>
      <c r="D14" s="15"/>
      <c r="E14" s="15"/>
      <c r="F14" s="15"/>
      <c r="G14" s="15"/>
    </row>
    <row r="15" spans="1:18" x14ac:dyDescent="0.25">
      <c r="C15" s="15"/>
      <c r="D15" s="15"/>
      <c r="E15" s="15"/>
      <c r="F15" s="15"/>
      <c r="G15" s="15"/>
    </row>
    <row r="16" spans="1:18" x14ac:dyDescent="0.25">
      <c r="C16" s="15"/>
      <c r="D16" s="15"/>
      <c r="E16" s="15"/>
      <c r="F16" s="15"/>
      <c r="G16" s="15"/>
    </row>
    <row r="17" spans="3:7" x14ac:dyDescent="0.25">
      <c r="C17" s="15"/>
      <c r="D17" s="15"/>
      <c r="E17" s="15"/>
      <c r="F17" s="15"/>
      <c r="G17" s="15"/>
    </row>
    <row r="18" spans="3:7" x14ac:dyDescent="0.25">
      <c r="C18" s="15"/>
      <c r="D18" s="15"/>
      <c r="E18" s="15"/>
      <c r="F18" s="15"/>
      <c r="G18" s="15"/>
    </row>
    <row r="19" spans="3:7" x14ac:dyDescent="0.25">
      <c r="C19" s="15"/>
      <c r="D19" s="15"/>
      <c r="E19" s="15"/>
      <c r="F19" s="15"/>
      <c r="G19" s="1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"/>
  <sheetViews>
    <sheetView workbookViewId="0">
      <selection activeCell="K3" sqref="K3"/>
    </sheetView>
  </sheetViews>
  <sheetFormatPr defaultRowHeight="15" x14ac:dyDescent="0.25"/>
  <sheetData>
    <row r="1" spans="1:16" x14ac:dyDescent="0.25">
      <c r="A1" s="9" t="s">
        <v>0</v>
      </c>
      <c r="B1" s="9" t="s">
        <v>1</v>
      </c>
      <c r="C1" s="10" t="s">
        <v>2</v>
      </c>
      <c r="D1" s="10" t="s">
        <v>43</v>
      </c>
      <c r="E1" s="9" t="s">
        <v>32</v>
      </c>
      <c r="F1" s="10" t="s">
        <v>6</v>
      </c>
      <c r="G1" s="10" t="s">
        <v>8</v>
      </c>
      <c r="H1" s="10" t="s">
        <v>7</v>
      </c>
      <c r="I1" s="10" t="s">
        <v>9</v>
      </c>
      <c r="J1" s="10" t="s">
        <v>10</v>
      </c>
      <c r="K1" s="10" t="s">
        <v>12</v>
      </c>
      <c r="L1" s="10" t="s">
        <v>11</v>
      </c>
      <c r="M1" s="10" t="s">
        <v>13</v>
      </c>
      <c r="N1" s="10" t="s">
        <v>14</v>
      </c>
      <c r="O1" s="10" t="s">
        <v>15</v>
      </c>
      <c r="P1" s="10" t="s">
        <v>16</v>
      </c>
    </row>
    <row r="2" spans="1:16" x14ac:dyDescent="0.25">
      <c r="A2" s="9" t="s">
        <v>86</v>
      </c>
      <c r="B2" s="7" t="s">
        <v>77</v>
      </c>
      <c r="C2" s="9" t="s">
        <v>73</v>
      </c>
      <c r="D2" s="1" t="s">
        <v>75</v>
      </c>
      <c r="E2" s="9" t="s">
        <v>74</v>
      </c>
      <c r="F2" s="1" t="s">
        <v>76</v>
      </c>
      <c r="G2" s="10" t="s">
        <v>113</v>
      </c>
      <c r="H2" s="3" t="s">
        <v>152</v>
      </c>
      <c r="I2" s="9"/>
      <c r="J2" s="9"/>
      <c r="K2" s="10" t="s">
        <v>154</v>
      </c>
      <c r="L2" s="1" t="s">
        <v>153</v>
      </c>
      <c r="M2" s="9"/>
      <c r="N2" s="9"/>
      <c r="O2" s="9"/>
      <c r="P2" s="19" t="str">
        <f>CONCATENATE(CONCATENATE(B2," "),IF(E2&lt;&gt;" ",CONCATENATE(E2," ")," "),CONCATENATE(D2," "),"")</f>
        <v xml:space="preserve">транзистор NXP Semiconductor IRLML2502 </v>
      </c>
    </row>
    <row r="6" spans="1:16" x14ac:dyDescent="0.25">
      <c r="D6" s="15"/>
      <c r="E6" s="16"/>
      <c r="F6" s="15"/>
      <c r="G6" s="15"/>
      <c r="H6" s="15"/>
    </row>
    <row r="7" spans="1:16" x14ac:dyDescent="0.25">
      <c r="D7" s="15"/>
      <c r="E7" s="15"/>
      <c r="F7" s="15"/>
      <c r="G7" s="15"/>
      <c r="H7" s="15"/>
    </row>
    <row r="8" spans="1:16" x14ac:dyDescent="0.25">
      <c r="D8" s="15"/>
      <c r="E8" s="15"/>
      <c r="F8" s="15"/>
      <c r="G8" s="15"/>
      <c r="H8" s="15"/>
    </row>
    <row r="9" spans="1:16" x14ac:dyDescent="0.25">
      <c r="D9" s="15"/>
      <c r="E9" s="15"/>
      <c r="F9" s="15"/>
      <c r="G9" s="15"/>
      <c r="H9" s="15"/>
    </row>
    <row r="10" spans="1:16" x14ac:dyDescent="0.25">
      <c r="D10" s="15"/>
      <c r="E10" s="15"/>
      <c r="F10" s="15"/>
      <c r="G10" s="15"/>
      <c r="H10" s="15"/>
    </row>
    <row r="11" spans="1:16" x14ac:dyDescent="0.25">
      <c r="D11" s="15"/>
      <c r="E11" s="15"/>
      <c r="F11" s="15"/>
      <c r="G11" s="15"/>
      <c r="H11" s="15"/>
    </row>
    <row r="12" spans="1:16" x14ac:dyDescent="0.25">
      <c r="D12" s="15"/>
      <c r="E12" s="15"/>
      <c r="F12" s="15"/>
      <c r="G12" s="15"/>
      <c r="H12" s="15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"/>
  <sheetViews>
    <sheetView topLeftCell="A2" workbookViewId="0">
      <selection activeCell="C38" sqref="C37:C38"/>
    </sheetView>
  </sheetViews>
  <sheetFormatPr defaultRowHeight="15" x14ac:dyDescent="0.25"/>
  <sheetData>
    <row r="1" spans="1:16" x14ac:dyDescent="0.25">
      <c r="A1" s="9" t="s">
        <v>0</v>
      </c>
      <c r="B1" s="9" t="s">
        <v>1</v>
      </c>
      <c r="C1" s="10" t="s">
        <v>2</v>
      </c>
      <c r="D1" s="10" t="s">
        <v>43</v>
      </c>
      <c r="E1" s="9" t="s">
        <v>32</v>
      </c>
      <c r="F1" s="10" t="s">
        <v>6</v>
      </c>
      <c r="G1" s="10" t="s">
        <v>8</v>
      </c>
      <c r="H1" s="10" t="s">
        <v>7</v>
      </c>
      <c r="I1" s="10" t="s">
        <v>9</v>
      </c>
      <c r="J1" s="10" t="s">
        <v>10</v>
      </c>
      <c r="K1" s="10" t="s">
        <v>12</v>
      </c>
      <c r="L1" s="10" t="s">
        <v>11</v>
      </c>
      <c r="M1" s="10" t="s">
        <v>13</v>
      </c>
      <c r="N1" s="10" t="s">
        <v>14</v>
      </c>
      <c r="O1" s="10" t="s">
        <v>15</v>
      </c>
      <c r="P1" s="10" t="s">
        <v>16</v>
      </c>
    </row>
    <row r="2" spans="1:16" x14ac:dyDescent="0.25">
      <c r="A2" t="s">
        <v>85</v>
      </c>
      <c r="B2" s="8" t="s">
        <v>80</v>
      </c>
      <c r="C2" t="s">
        <v>78</v>
      </c>
      <c r="D2" s="1" t="s">
        <v>75</v>
      </c>
      <c r="E2" t="s">
        <v>82</v>
      </c>
      <c r="F2" t="s">
        <v>79</v>
      </c>
      <c r="G2" s="13" t="s">
        <v>144</v>
      </c>
      <c r="H2" s="3" t="s">
        <v>142</v>
      </c>
      <c r="K2" s="4" t="s">
        <v>143</v>
      </c>
      <c r="L2" s="1" t="s">
        <v>78</v>
      </c>
      <c r="P2" s="18" t="str">
        <f>CONCATENATE(CONCATENATE(B2," "),CONCATENATE(D2," "),"")</f>
        <v xml:space="preserve">Вилка IRLML2502 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resirtor</vt:lpstr>
      <vt:lpstr>capacitor</vt:lpstr>
      <vt:lpstr>operational amplifier</vt:lpstr>
      <vt:lpstr>power</vt:lpstr>
      <vt:lpstr>MCU_CPU</vt:lpstr>
      <vt:lpstr>inductor_filter</vt:lpstr>
      <vt:lpstr>diod</vt:lpstr>
      <vt:lpstr>transistor</vt:lpstr>
      <vt:lpstr>connector</vt:lpstr>
      <vt:lpstr>other</vt:lpstr>
      <vt:lpstr>mechanical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2017-03-29T15:30:00Z</dcterms:modified>
</cp:coreProperties>
</file>