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rrorBacklighting\WC\MBLv1\Hardware\"/>
    </mc:Choice>
  </mc:AlternateContent>
  <bookViews>
    <workbookView xWindow="10260" yWindow="0" windowWidth="27600" windowHeight="13020" activeTab="2"/>
  </bookViews>
  <sheets>
    <sheet name="Sheet1" sheetId="1" r:id="rId1"/>
    <sheet name="BATTERY CHARGE" sheetId="3" r:id="rId2"/>
    <sheet name="USB VOLTAGE MONITORING" sheetId="4" r:id="rId3"/>
    <sheet name="BATTERY OU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4" l="1"/>
  <c r="B13" i="4" s="1"/>
  <c r="D6" i="4" s="1"/>
  <c r="B6" i="4"/>
  <c r="B5" i="4"/>
  <c r="B4" i="4"/>
  <c r="D3" i="4" l="1"/>
  <c r="D4" i="4"/>
  <c r="B14" i="4"/>
  <c r="D5" i="4"/>
  <c r="B5" i="3"/>
  <c r="B6" i="3" s="1"/>
  <c r="B7" i="3" s="1"/>
  <c r="B9" i="3" l="1"/>
  <c r="D15" i="2"/>
  <c r="C15" i="2"/>
  <c r="B15" i="2"/>
  <c r="D14" i="2"/>
  <c r="C14" i="2"/>
  <c r="B14" i="2"/>
  <c r="B5" i="2"/>
  <c r="B6" i="2" s="1"/>
  <c r="B8" i="2" s="1"/>
  <c r="B11" i="2" s="1"/>
  <c r="B14" i="1" l="1"/>
  <c r="B6" i="1" l="1"/>
  <c r="B8" i="1" s="1"/>
  <c r="B15" i="1" s="1"/>
  <c r="B9" i="1" l="1"/>
</calcChain>
</file>

<file path=xl/sharedStrings.xml><?xml version="1.0" encoding="utf-8"?>
<sst xmlns="http://schemas.openxmlformats.org/spreadsheetml/2006/main" count="74" uniqueCount="45">
  <si>
    <t>I nom</t>
  </si>
  <si>
    <t>A</t>
  </si>
  <si>
    <t>Intensity</t>
  </si>
  <si>
    <t>%</t>
  </si>
  <si>
    <t>I</t>
  </si>
  <si>
    <t>Ohm</t>
  </si>
  <si>
    <t>R shunt</t>
  </si>
  <si>
    <t>U shunt</t>
  </si>
  <si>
    <t>V</t>
  </si>
  <si>
    <t>P shunt</t>
  </si>
  <si>
    <t>W</t>
  </si>
  <si>
    <t>Amplifier</t>
  </si>
  <si>
    <t>R1</t>
  </si>
  <si>
    <t>R2</t>
  </si>
  <si>
    <t>kOhm</t>
  </si>
  <si>
    <t>Gain</t>
  </si>
  <si>
    <t xml:space="preserve">U </t>
  </si>
  <si>
    <t>U offset</t>
  </si>
  <si>
    <t>string current</t>
  </si>
  <si>
    <t>string voltage</t>
  </si>
  <si>
    <t>string power</t>
  </si>
  <si>
    <t>string count</t>
  </si>
  <si>
    <t>total LED power</t>
  </si>
  <si>
    <t>battery voltage</t>
  </si>
  <si>
    <t>battery LED current</t>
  </si>
  <si>
    <t>battery switch R</t>
  </si>
  <si>
    <t>battery switch P</t>
  </si>
  <si>
    <t>battery switch U</t>
  </si>
  <si>
    <t>ohm</t>
  </si>
  <si>
    <t>I charge</t>
  </si>
  <si>
    <t>I charge @5V</t>
  </si>
  <si>
    <t>R load INA138</t>
  </si>
  <si>
    <t>U load INA138</t>
  </si>
  <si>
    <t>V REF INT</t>
  </si>
  <si>
    <t>V USB MIN</t>
  </si>
  <si>
    <t>Rup</t>
  </si>
  <si>
    <t>Rdown</t>
  </si>
  <si>
    <t>G</t>
  </si>
  <si>
    <t>V COMP IN</t>
  </si>
  <si>
    <t>3/4 V REF INT</t>
  </si>
  <si>
    <t>1/2 V REF INT</t>
  </si>
  <si>
    <t>1/4 V REF INT</t>
  </si>
  <si>
    <t>V USB</t>
  </si>
  <si>
    <t>Rdown1</t>
  </si>
  <si>
    <t>Rdown2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</si>
</sst>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0" fontId="4" fillId="0" borderId="1" xfId="0" applyFont="1" applyBorder="1"/>
    <xf numFmtId="0" fontId="3" fillId="4" borderId="1" xfId="3" applyBorder="1"/>
    <xf numFmtId="0" fontId="1" fillId="2" borderId="1" xfId="1" applyBorder="1"/>
    <xf numFmtId="0" fontId="2" fillId="3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5"/>
  <sheetViews>
    <sheetView workbookViewId="0">
      <selection activeCell="B13" sqref="B13"/>
    </sheetView>
  </sheetViews>
  <sheetFormatPr defaultRowHeight="15" x14ac:dyDescent="0.25"/>
  <sheetData>
    <row r="4" spans="1:3" x14ac:dyDescent="0.25">
      <c r="A4" t="s">
        <v>0</v>
      </c>
      <c r="B4">
        <v>0.35</v>
      </c>
      <c r="C4" t="s">
        <v>1</v>
      </c>
    </row>
    <row r="5" spans="1:3" x14ac:dyDescent="0.25">
      <c r="A5" t="s">
        <v>2</v>
      </c>
      <c r="B5">
        <v>100</v>
      </c>
      <c r="C5" t="s">
        <v>3</v>
      </c>
    </row>
    <row r="6" spans="1:3" x14ac:dyDescent="0.25">
      <c r="A6" t="s">
        <v>4</v>
      </c>
      <c r="B6">
        <f>B4*B5/100</f>
        <v>0.35</v>
      </c>
      <c r="C6" t="s">
        <v>1</v>
      </c>
    </row>
    <row r="7" spans="1:3" x14ac:dyDescent="0.25">
      <c r="A7" t="s">
        <v>6</v>
      </c>
      <c r="B7" s="1">
        <v>0.1</v>
      </c>
      <c r="C7" t="s">
        <v>5</v>
      </c>
    </row>
    <row r="8" spans="1:3" x14ac:dyDescent="0.25">
      <c r="A8" t="s">
        <v>7</v>
      </c>
      <c r="B8" s="1">
        <f>B6*B7</f>
        <v>3.4999999999999996E-2</v>
      </c>
      <c r="C8" t="s">
        <v>8</v>
      </c>
    </row>
    <row r="9" spans="1:3" x14ac:dyDescent="0.25">
      <c r="A9" t="s">
        <v>9</v>
      </c>
      <c r="B9">
        <f>B6*B8</f>
        <v>1.2249999999999999E-2</v>
      </c>
      <c r="C9" t="s">
        <v>10</v>
      </c>
    </row>
    <row r="10" spans="1:3" x14ac:dyDescent="0.25">
      <c r="A10" t="s">
        <v>17</v>
      </c>
      <c r="B10">
        <v>6.0000000000000001E-3</v>
      </c>
      <c r="C10" t="s">
        <v>8</v>
      </c>
    </row>
    <row r="11" spans="1:3" x14ac:dyDescent="0.25">
      <c r="A11" t="s">
        <v>11</v>
      </c>
    </row>
    <row r="12" spans="1:3" x14ac:dyDescent="0.25">
      <c r="A12" t="s">
        <v>12</v>
      </c>
      <c r="B12">
        <v>220</v>
      </c>
      <c r="C12" t="s">
        <v>14</v>
      </c>
    </row>
    <row r="13" spans="1:3" x14ac:dyDescent="0.25">
      <c r="A13" t="s">
        <v>13</v>
      </c>
      <c r="B13">
        <v>4.7</v>
      </c>
      <c r="C13" t="s">
        <v>14</v>
      </c>
    </row>
    <row r="14" spans="1:3" x14ac:dyDescent="0.25">
      <c r="A14" t="s">
        <v>15</v>
      </c>
      <c r="B14">
        <f>1+B12/B13</f>
        <v>47.808510638297868</v>
      </c>
    </row>
    <row r="15" spans="1:3" x14ac:dyDescent="0.25">
      <c r="A15" t="s">
        <v>16</v>
      </c>
      <c r="B15">
        <f>(B8+B10)*B14</f>
        <v>1.9601489361702122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E19" sqref="E19"/>
    </sheetView>
  </sheetViews>
  <sheetFormatPr defaultColWidth="16.28515625" defaultRowHeight="15" x14ac:dyDescent="0.25"/>
  <sheetData>
    <row r="2" spans="1:3" x14ac:dyDescent="0.25">
      <c r="A2" t="s">
        <v>6</v>
      </c>
      <c r="B2">
        <v>0.01</v>
      </c>
      <c r="C2" t="s">
        <v>28</v>
      </c>
    </row>
    <row r="3" spans="1:3" x14ac:dyDescent="0.25">
      <c r="A3" t="s">
        <v>30</v>
      </c>
      <c r="B3">
        <v>1.5</v>
      </c>
      <c r="C3" t="s">
        <v>1</v>
      </c>
    </row>
    <row r="4" spans="1:3" x14ac:dyDescent="0.25">
      <c r="A4" t="s">
        <v>16</v>
      </c>
      <c r="B4">
        <v>4</v>
      </c>
      <c r="C4" t="s">
        <v>8</v>
      </c>
    </row>
    <row r="5" spans="1:3" x14ac:dyDescent="0.25">
      <c r="A5" t="s">
        <v>29</v>
      </c>
      <c r="B5">
        <f>B3*5/B4</f>
        <v>1.875</v>
      </c>
      <c r="C5" t="s">
        <v>1</v>
      </c>
    </row>
    <row r="6" spans="1:3" x14ac:dyDescent="0.25">
      <c r="A6" t="s">
        <v>7</v>
      </c>
      <c r="B6">
        <f>B5*B2</f>
        <v>1.8749999999999999E-2</v>
      </c>
    </row>
    <row r="7" spans="1:3" x14ac:dyDescent="0.25">
      <c r="A7" t="s">
        <v>9</v>
      </c>
      <c r="B7">
        <f>B6*B5</f>
        <v>3.515625E-2</v>
      </c>
      <c r="C7" t="s">
        <v>10</v>
      </c>
    </row>
    <row r="8" spans="1:3" x14ac:dyDescent="0.25">
      <c r="A8" t="s">
        <v>31</v>
      </c>
      <c r="B8">
        <v>470000</v>
      </c>
      <c r="C8" t="s">
        <v>28</v>
      </c>
    </row>
    <row r="9" spans="1:3" x14ac:dyDescent="0.25">
      <c r="A9" t="s">
        <v>32</v>
      </c>
      <c r="B9">
        <f>B6*B8/5000</f>
        <v>1.7625</v>
      </c>
      <c r="C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D3" sqref="D3"/>
    </sheetView>
  </sheetViews>
  <sheetFormatPr defaultColWidth="15.85546875" defaultRowHeight="15" x14ac:dyDescent="0.25"/>
  <sheetData>
    <row r="2" spans="1:4" x14ac:dyDescent="0.25">
      <c r="D2" t="s">
        <v>42</v>
      </c>
    </row>
    <row r="3" spans="1:4" x14ac:dyDescent="0.25">
      <c r="A3" t="s">
        <v>33</v>
      </c>
      <c r="B3">
        <v>1.224</v>
      </c>
      <c r="C3" t="s">
        <v>8</v>
      </c>
      <c r="D3">
        <f>B3/$B$13</f>
        <v>3.918024</v>
      </c>
    </row>
    <row r="4" spans="1:4" x14ac:dyDescent="0.25">
      <c r="A4" t="s">
        <v>39</v>
      </c>
      <c r="B4">
        <f>B3*3/4</f>
        <v>0.91799999999999993</v>
      </c>
      <c r="C4" t="s">
        <v>8</v>
      </c>
      <c r="D4">
        <f>B4/$B$13</f>
        <v>2.9385179999999997</v>
      </c>
    </row>
    <row r="5" spans="1:4" x14ac:dyDescent="0.25">
      <c r="A5" t="s">
        <v>40</v>
      </c>
      <c r="B5">
        <f>B3/2</f>
        <v>0.61199999999999999</v>
      </c>
      <c r="C5" t="s">
        <v>8</v>
      </c>
      <c r="D5">
        <f>B5/$B$13</f>
        <v>1.959012</v>
      </c>
    </row>
    <row r="6" spans="1:4" x14ac:dyDescent="0.25">
      <c r="A6" t="s">
        <v>41</v>
      </c>
      <c r="B6">
        <f>B3/4</f>
        <v>0.30599999999999999</v>
      </c>
      <c r="C6" t="s">
        <v>8</v>
      </c>
      <c r="D6">
        <f>B6/$B$13</f>
        <v>0.97950599999999999</v>
      </c>
    </row>
    <row r="8" spans="1:4" x14ac:dyDescent="0.25">
      <c r="A8" t="s">
        <v>34</v>
      </c>
      <c r="B8">
        <v>4.5</v>
      </c>
      <c r="C8" t="s">
        <v>8</v>
      </c>
    </row>
    <row r="9" spans="1:4" x14ac:dyDescent="0.25">
      <c r="A9" t="s">
        <v>35</v>
      </c>
      <c r="B9">
        <v>220</v>
      </c>
      <c r="C9" t="s">
        <v>14</v>
      </c>
    </row>
    <row r="10" spans="1:4" x14ac:dyDescent="0.25">
      <c r="A10" t="s">
        <v>43</v>
      </c>
      <c r="B10">
        <v>100</v>
      </c>
      <c r="C10" t="s">
        <v>14</v>
      </c>
    </row>
    <row r="11" spans="1:4" x14ac:dyDescent="0.25">
      <c r="A11" t="s">
        <v>44</v>
      </c>
      <c r="B11">
        <v>220000</v>
      </c>
    </row>
    <row r="12" spans="1:4" x14ac:dyDescent="0.25">
      <c r="A12" t="s">
        <v>36</v>
      </c>
      <c r="B12">
        <f>1/(1/B10+1/B11)</f>
        <v>99.954566106315298</v>
      </c>
      <c r="C12" t="s">
        <v>14</v>
      </c>
    </row>
    <row r="13" spans="1:4" x14ac:dyDescent="0.25">
      <c r="A13" t="s">
        <v>37</v>
      </c>
      <c r="B13">
        <f>B12/(B12+B9)</f>
        <v>0.31240237425804435</v>
      </c>
    </row>
    <row r="14" spans="1:4" x14ac:dyDescent="0.25">
      <c r="A14" t="s">
        <v>38</v>
      </c>
      <c r="B14">
        <f>B8*B13</f>
        <v>1.4058106841611995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5"/>
  <sheetViews>
    <sheetView workbookViewId="0">
      <selection activeCell="A10" sqref="A10:E15"/>
    </sheetView>
  </sheetViews>
  <sheetFormatPr defaultColWidth="16.85546875" defaultRowHeight="15" x14ac:dyDescent="0.25"/>
  <sheetData>
    <row r="4" spans="1:5" x14ac:dyDescent="0.25">
      <c r="A4" t="s">
        <v>18</v>
      </c>
      <c r="B4">
        <v>0.35</v>
      </c>
      <c r="C4" t="s">
        <v>1</v>
      </c>
    </row>
    <row r="5" spans="1:5" x14ac:dyDescent="0.25">
      <c r="A5" t="s">
        <v>19</v>
      </c>
      <c r="B5">
        <f>3.3*2</f>
        <v>6.6</v>
      </c>
      <c r="C5" t="s">
        <v>8</v>
      </c>
    </row>
    <row r="6" spans="1:5" x14ac:dyDescent="0.25">
      <c r="A6" t="s">
        <v>20</v>
      </c>
      <c r="B6">
        <f>B5*B4</f>
        <v>2.3099999999999996</v>
      </c>
      <c r="C6" t="s">
        <v>10</v>
      </c>
    </row>
    <row r="7" spans="1:5" x14ac:dyDescent="0.25">
      <c r="A7" t="s">
        <v>21</v>
      </c>
      <c r="B7">
        <v>4</v>
      </c>
    </row>
    <row r="8" spans="1:5" x14ac:dyDescent="0.25">
      <c r="A8" t="s">
        <v>22</v>
      </c>
      <c r="B8">
        <f>B7*B6</f>
        <v>9.2399999999999984</v>
      </c>
    </row>
    <row r="10" spans="1:5" x14ac:dyDescent="0.25">
      <c r="A10" s="2" t="s">
        <v>23</v>
      </c>
      <c r="B10" s="2">
        <v>3.5</v>
      </c>
      <c r="C10" t="s">
        <v>8</v>
      </c>
    </row>
    <row r="11" spans="1:5" x14ac:dyDescent="0.25">
      <c r="A11" s="2" t="s">
        <v>24</v>
      </c>
      <c r="B11" s="3">
        <f>B8/B10</f>
        <v>2.6399999999999997</v>
      </c>
      <c r="C11" t="s">
        <v>1</v>
      </c>
    </row>
    <row r="13" spans="1:5" x14ac:dyDescent="0.25">
      <c r="A13" s="2" t="s">
        <v>25</v>
      </c>
      <c r="B13" s="3">
        <v>0.01</v>
      </c>
      <c r="C13" s="3">
        <v>0.05</v>
      </c>
      <c r="D13" s="3">
        <v>0.1</v>
      </c>
      <c r="E13" s="2" t="s">
        <v>5</v>
      </c>
    </row>
    <row r="14" spans="1:5" x14ac:dyDescent="0.25">
      <c r="A14" s="2" t="s">
        <v>26</v>
      </c>
      <c r="B14" s="5">
        <f>B13*$B$11^2</f>
        <v>6.969599999999998E-2</v>
      </c>
      <c r="C14" s="4">
        <f>C13*$B$11^2</f>
        <v>0.3484799999999999</v>
      </c>
      <c r="D14" s="6">
        <f>D13*$B$11^2</f>
        <v>0.6969599999999998</v>
      </c>
      <c r="E14" s="2" t="s">
        <v>10</v>
      </c>
    </row>
    <row r="15" spans="1:5" x14ac:dyDescent="0.25">
      <c r="A15" s="2" t="s">
        <v>27</v>
      </c>
      <c r="B15" s="2">
        <f>$B$11*$B$13</f>
        <v>2.6399999999999996E-2</v>
      </c>
      <c r="C15" s="2">
        <f>$B$11*$B$13</f>
        <v>2.6399999999999996E-2</v>
      </c>
      <c r="D15" s="2">
        <f>$B$11*$B$13</f>
        <v>2.6399999999999996E-2</v>
      </c>
      <c r="E15" s="2" t="s">
        <v>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BATTERY CHARGE</vt:lpstr>
      <vt:lpstr>USB VOLTAGE MONITORING</vt:lpstr>
      <vt:lpstr>BATTERY 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prishchepenko</cp:lastModifiedBy>
  <dcterms:created xsi:type="dcterms:W3CDTF">2016-09-13T21:46:25Z</dcterms:created>
  <dcterms:modified xsi:type="dcterms:W3CDTF">2016-09-20T08:06:54Z</dcterms:modified>
</cp:coreProperties>
</file>