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Servo based linear actuator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E9" i="2" l="1"/>
  <c r="G23" i="1"/>
  <c r="G21" i="1"/>
  <c r="G22" i="1" s="1"/>
  <c r="C26" i="1"/>
  <c r="C25" i="1"/>
  <c r="C24" i="1"/>
  <c r="C21" i="1"/>
  <c r="C20" i="1"/>
  <c r="C23" i="1" s="1"/>
  <c r="C27" i="1" l="1"/>
  <c r="C22" i="1"/>
</calcChain>
</file>

<file path=xl/sharedStrings.xml><?xml version="1.0" encoding="utf-8"?>
<sst xmlns="http://schemas.openxmlformats.org/spreadsheetml/2006/main" count="22" uniqueCount="21">
  <si>
    <t>Cremallera</t>
  </si>
  <si>
    <t>Espesor del diente ( e )</t>
  </si>
  <si>
    <t>Radio del pie del diente ( r )</t>
  </si>
  <si>
    <r>
      <t xml:space="preserve">Semi angulo del diente ( </t>
    </r>
    <r>
      <rPr>
        <sz val="11"/>
        <color theme="1"/>
        <rFont val="Calibri"/>
        <family val="2"/>
      </rPr>
      <t>α )</t>
    </r>
  </si>
  <si>
    <t>Ancho del fondo del diente ( T )</t>
  </si>
  <si>
    <t>Altura de la cabeza del diente ( L )</t>
  </si>
  <si>
    <t>Altura total del diente ( H )</t>
  </si>
  <si>
    <t>Paso ( P )</t>
  </si>
  <si>
    <t>Modulo ( M )</t>
  </si>
  <si>
    <t xml:space="preserve"> ( c )</t>
  </si>
  <si>
    <t>Gear</t>
  </si>
  <si>
    <t>Numero de dientes ( N )</t>
  </si>
  <si>
    <t>Diametro primitivo (Dp)</t>
  </si>
  <si>
    <t>Altura del diente ( H )</t>
  </si>
  <si>
    <t>Diametro exterior ( De )</t>
  </si>
  <si>
    <t>S1</t>
  </si>
  <si>
    <t>S2</t>
  </si>
  <si>
    <t>H</t>
  </si>
  <si>
    <t>g</t>
  </si>
  <si>
    <t>t</t>
  </si>
  <si>
    <t>Length (max)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</si>
</sst>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2</xdr:row>
      <xdr:rowOff>165100</xdr:rowOff>
    </xdr:from>
    <xdr:to>
      <xdr:col>4</xdr:col>
      <xdr:colOff>396961</xdr:colOff>
      <xdr:row>16</xdr:row>
      <xdr:rowOff>25400</xdr:rowOff>
    </xdr:to>
    <xdr:pic>
      <xdr:nvPicPr>
        <xdr:cNvPr id="3" name="Picture 2" descr="Cremallera mecÃ¡nica mÃ©tric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533400"/>
          <a:ext cx="4333961" cy="2438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G28"/>
  <sheetViews>
    <sheetView tabSelected="1" topLeftCell="A7" workbookViewId="0">
      <selection activeCell="F27" sqref="F27"/>
    </sheetView>
  </sheetViews>
  <sheetFormatPr defaultRowHeight="14.5" x14ac:dyDescent="0.35"/>
  <cols>
    <col min="2" max="2" width="29.08984375" bestFit="1" customWidth="1"/>
    <col min="4" max="4" width="13.81640625" bestFit="1" customWidth="1"/>
    <col min="6" max="6" width="29.08984375" bestFit="1" customWidth="1"/>
    <col min="7" max="7" width="9" customWidth="1"/>
  </cols>
  <sheetData>
    <row r="18" spans="2:7" x14ac:dyDescent="0.35">
      <c r="B18" s="8" t="s">
        <v>0</v>
      </c>
      <c r="C18" s="8"/>
      <c r="D18" s="2"/>
      <c r="F18" s="8" t="s">
        <v>10</v>
      </c>
      <c r="G18" s="8"/>
    </row>
    <row r="19" spans="2:7" x14ac:dyDescent="0.35">
      <c r="B19" s="3" t="s">
        <v>8</v>
      </c>
      <c r="C19" s="4">
        <v>1</v>
      </c>
      <c r="D19" s="1"/>
      <c r="F19" s="5" t="s">
        <v>11</v>
      </c>
      <c r="G19" s="5">
        <v>20</v>
      </c>
    </row>
    <row r="20" spans="2:7" x14ac:dyDescent="0.35">
      <c r="B20" s="3" t="s">
        <v>7</v>
      </c>
      <c r="C20" s="4">
        <f>PI()*C19</f>
        <v>3.1415926535897931</v>
      </c>
      <c r="D20" s="1"/>
      <c r="F20" s="3" t="s">
        <v>8</v>
      </c>
      <c r="G20" s="4">
        <v>1</v>
      </c>
    </row>
    <row r="21" spans="2:7" x14ac:dyDescent="0.35">
      <c r="B21" s="3" t="s">
        <v>6</v>
      </c>
      <c r="C21" s="4">
        <f>2.167*C19</f>
        <v>2.1669999999999998</v>
      </c>
      <c r="D21" s="1"/>
      <c r="F21" s="3" t="s">
        <v>12</v>
      </c>
      <c r="G21" s="4">
        <f>G19*G20</f>
        <v>20</v>
      </c>
    </row>
    <row r="22" spans="2:7" x14ac:dyDescent="0.35">
      <c r="B22" s="3" t="s">
        <v>1</v>
      </c>
      <c r="C22" s="4">
        <f>0.5*C20</f>
        <v>1.5707963267948966</v>
      </c>
      <c r="D22" s="1"/>
      <c r="F22" s="3" t="s">
        <v>14</v>
      </c>
      <c r="G22" s="4">
        <f>G21+2*G20</f>
        <v>22</v>
      </c>
    </row>
    <row r="23" spans="2:7" x14ac:dyDescent="0.35">
      <c r="B23" s="3" t="s">
        <v>9</v>
      </c>
      <c r="C23" s="4">
        <f>0.5*C20</f>
        <v>1.5707963267948966</v>
      </c>
      <c r="D23" s="1"/>
      <c r="F23" s="3" t="s">
        <v>13</v>
      </c>
      <c r="G23" s="4">
        <f>2.167*G20</f>
        <v>2.1669999999999998</v>
      </c>
    </row>
    <row r="24" spans="2:7" x14ac:dyDescent="0.35">
      <c r="B24" s="3" t="s">
        <v>5</v>
      </c>
      <c r="C24" s="4">
        <f>C19</f>
        <v>1</v>
      </c>
      <c r="D24" s="1"/>
      <c r="F24" s="6"/>
      <c r="G24" s="7"/>
    </row>
    <row r="25" spans="2:7" x14ac:dyDescent="0.35">
      <c r="B25" s="3" t="s">
        <v>3</v>
      </c>
      <c r="C25" s="4">
        <f>RADIANS(20)</f>
        <v>0.3490658503988659</v>
      </c>
      <c r="D25" s="1"/>
      <c r="F25" s="6"/>
      <c r="G25" s="7"/>
    </row>
    <row r="26" spans="2:7" x14ac:dyDescent="0.35">
      <c r="B26" s="3" t="s">
        <v>2</v>
      </c>
      <c r="C26" s="4">
        <f>C19*0.3</f>
        <v>0.3</v>
      </c>
      <c r="D26" s="1"/>
      <c r="F26" s="9" t="s">
        <v>20</v>
      </c>
      <c r="G26" s="7"/>
    </row>
    <row r="27" spans="2:7" x14ac:dyDescent="0.35">
      <c r="B27" s="3" t="s">
        <v>4</v>
      </c>
      <c r="C27" s="4">
        <f>(C20-((4*(C24)*(TAN(C25)))))/2</f>
        <v>0.84285585826249187</v>
      </c>
      <c r="D27" s="1"/>
      <c r="F27" s="6">
        <f xml:space="preserve"> 2*PI()*20</f>
        <v>125.66370614359172</v>
      </c>
      <c r="G27" s="7"/>
    </row>
    <row r="28" spans="2:7" x14ac:dyDescent="0.35">
      <c r="F28" s="6"/>
      <c r="G28" s="7"/>
    </row>
  </sheetData>
  <mergeCells count="2">
    <mergeCell ref="B18:C18"/>
    <mergeCell ref="F18:G1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9"/>
  <sheetViews>
    <sheetView workbookViewId="0">
      <selection activeCell="E11" sqref="E11"/>
    </sheetView>
  </sheetViews>
  <sheetFormatPr defaultRowHeight="14.5" x14ac:dyDescent="0.35"/>
  <sheetData>
    <row r="5" spans="4:5" x14ac:dyDescent="0.35">
      <c r="D5" t="s">
        <v>18</v>
      </c>
      <c r="E5">
        <v>9.81</v>
      </c>
    </row>
    <row r="6" spans="4:5" x14ac:dyDescent="0.35">
      <c r="D6" t="s">
        <v>15</v>
      </c>
      <c r="E6">
        <v>1.15E-2</v>
      </c>
    </row>
    <row r="7" spans="4:5" x14ac:dyDescent="0.35">
      <c r="D7" t="s">
        <v>16</v>
      </c>
      <c r="E7">
        <v>2E-3</v>
      </c>
    </row>
    <row r="8" spans="4:5" x14ac:dyDescent="0.35">
      <c r="D8" t="s">
        <v>17</v>
      </c>
      <c r="E8">
        <v>4.4999999999999998E-2</v>
      </c>
    </row>
    <row r="9" spans="4:5" x14ac:dyDescent="0.35">
      <c r="D9" t="s">
        <v>19</v>
      </c>
      <c r="E9">
        <f>(E6/E7)*SQRT((2*E8/E5))</f>
        <v>0.55075011400216201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2019-03-07T10:58:31Z</dcterms:created>
  <dcterms:modified xsi:type="dcterms:W3CDTF">2020-06-20T14:15:09Z</dcterms:modified>
</cp:coreProperties>
</file>