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Git\testing-scripts\testModulesUnderDevelopment\"/>
    </mc:Choice>
  </mc:AlternateContent>
  <xr:revisionPtr revIDLastSave="0" documentId="13_ncr:1_{A330C39B-BBCB-4552-AE1E-5A52449D0040}" xr6:coauthVersionLast="47" xr6:coauthVersionMax="47" xr10:uidLastSave="{00000000-0000-0000-0000-000000000000}"/>
  <bookViews>
    <workbookView xWindow="-19310" yWindow="15720" windowWidth="19420" windowHeight="10420" tabRatio="955" firstSheet="4" activeTab="7" xr2:uid="{00000000-000D-0000-FFFF-FFFF00000000}"/>
  </bookViews>
  <sheets>
    <sheet name="Testcases" sheetId="67" r:id="rId1"/>
    <sheet name="Labels - English" sheetId="143" r:id="rId2"/>
    <sheet name="Labels - Spanish" sheetId="161" r:id="rId3"/>
    <sheet name="Questions - Digital Form" sheetId="160" r:id="rId4"/>
    <sheet name="Directions - Digital Form" sheetId="144" r:id="rId5"/>
    <sheet name="Quick Tips Reports" sheetId="145" r:id="rId6"/>
    <sheet name="Form Comparison Reports" sheetId="217" r:id="rId7"/>
    <sheet name="Case01_InfantForm" sheetId="146" r:id="rId8"/>
    <sheet name="Case02_InfantForm_incomplete" sheetId="147" r:id="rId9"/>
    <sheet name="Case03_ToddlerForm" sheetId="148" r:id="rId10"/>
    <sheet name="Case04_ToddlerForm_incomplete" sheetId="149" r:id="rId11"/>
    <sheet name="Case05_ITCaregiver" sheetId="150" r:id="rId12"/>
    <sheet name="Case06_ITCaregiver_incomplete" sheetId="151" r:id="rId13"/>
    <sheet name="Case07_PrekHome" sheetId="152" r:id="rId14"/>
    <sheet name="Case08_PreKHome_incomplete" sheetId="153" r:id="rId15"/>
    <sheet name="Case09_PreKSchool" sheetId="154" r:id="rId16"/>
    <sheet name="Case10_PreKSchool_incomplete" sheetId="155" r:id="rId17"/>
    <sheet name="Case11_ChildHome" sheetId="156" r:id="rId18"/>
    <sheet name="Case12_ChildHome_Incomplete" sheetId="157" r:id="rId19"/>
    <sheet name="Case13_ChildSchool" sheetId="158" r:id="rId20"/>
    <sheet name="Case14_ChildSchool_incomplete" sheetId="159" r:id="rId21"/>
    <sheet name="Case15_SchEnv_Art" sheetId="96" r:id="rId22"/>
    <sheet name="Case16_SchEnv_Art_Incomplete" sheetId="97" r:id="rId23"/>
    <sheet name="Case17_SchEnv_Bus" sheetId="98" r:id="rId24"/>
    <sheet name="Case18_SchEnv_Bus_Incomplete" sheetId="99" r:id="rId25"/>
    <sheet name="Case19_SchEnv_Caf" sheetId="100" r:id="rId26"/>
    <sheet name="Case20_SchEnv_Caf_incomplete" sheetId="101" r:id="rId27"/>
    <sheet name="Case21_SchEnv_Mus" sheetId="102" r:id="rId28"/>
    <sheet name="Case22_SchEnv_Mus_incomplete" sheetId="103" r:id="rId29"/>
    <sheet name="Case23_SchEnv_PH" sheetId="104" r:id="rId30"/>
    <sheet name="Case24_SchEnv_PH_incomplete" sheetId="105" r:id="rId31"/>
    <sheet name="Case25_SchEnv_Recess" sheetId="106" r:id="rId32"/>
    <sheet name="Case26_SchEnv_Recess_incomplete" sheetId="107" r:id="rId33"/>
    <sheet name="Case27_AdolHome" sheetId="108" r:id="rId34"/>
    <sheet name="Case28_AdolHome_incomplete" sheetId="109" r:id="rId35"/>
    <sheet name="Case29_AdolSchool" sheetId="110" r:id="rId36"/>
    <sheet name="Case30_AdolSchool_incomplete" sheetId="111" r:id="rId37"/>
    <sheet name="Case31_AdolSelf" sheetId="112" r:id="rId38"/>
    <sheet name="Case32_AdolSelf_incomplete" sheetId="113" r:id="rId39"/>
    <sheet name="Case33_Adol_drivingself-report" sheetId="114" r:id="rId40"/>
    <sheet name="Case34_Adol_drivingself_incompl" sheetId="115" r:id="rId41"/>
    <sheet name="Case35_Adol_DrivRater" sheetId="116" r:id="rId42"/>
    <sheet name="Case36_Adol_DrivRater_incomplet" sheetId="117" r:id="rId43"/>
    <sheet name="Case37_AdultRaterReport" sheetId="118" r:id="rId44"/>
    <sheet name="Case38_AdultRaterReport_incompl" sheetId="119" r:id="rId45"/>
    <sheet name="Case39_AdultSelf-Report" sheetId="120" r:id="rId46"/>
    <sheet name="Case40_AdultSelf-Report_incompl" sheetId="121" r:id="rId47"/>
    <sheet name="Case41_AdultDrive_self" sheetId="122" r:id="rId48"/>
    <sheet name="Case42_AdultDrive_self_incom" sheetId="123" r:id="rId49"/>
    <sheet name="Case43_AdultDriveRater" sheetId="124" r:id="rId50"/>
    <sheet name="Case44_AdultDriveRater_incomple" sheetId="125" r:id="rId51"/>
    <sheet name="Case45_SP-InfantForm" sheetId="162" r:id="rId52"/>
    <sheet name="Case46_SP-InfantForm_incomplete" sheetId="163" r:id="rId53"/>
    <sheet name="Case47_SP-ToddlerForm" sheetId="164" r:id="rId54"/>
    <sheet name="Case48_SP-ToddlerForm_incomplet" sheetId="165" r:id="rId55"/>
    <sheet name="Case49_SP-ITCaregiver" sheetId="166" r:id="rId56"/>
    <sheet name="Case50_SP-ITCaregiver_incomplet" sheetId="167" r:id="rId57"/>
    <sheet name="Case51_SP-PrekHome" sheetId="168" r:id="rId58"/>
    <sheet name="Case52_SP-PreKHome_incomplete" sheetId="169" r:id="rId59"/>
    <sheet name="Case53_SP-PreKSchool" sheetId="170" r:id="rId60"/>
    <sheet name="Case54_SP-PreKSchool_incomplet" sheetId="171" r:id="rId61"/>
    <sheet name="Case55_SP-ChildHome" sheetId="172" r:id="rId62"/>
    <sheet name="Case56_SP-ChildHome_Incomplete" sheetId="173" r:id="rId63"/>
    <sheet name="Case57_SP-ChildSchool" sheetId="174" r:id="rId64"/>
    <sheet name="Case58_SP-ChildSchool_incomple" sheetId="175" r:id="rId65"/>
    <sheet name="Case59_SP-SchEnv_Art" sheetId="176" r:id="rId66"/>
    <sheet name="Case60_SP-SchEnv_Art_Incomplet" sheetId="177" r:id="rId67"/>
    <sheet name="Case61_SP-SchEnv_Bus" sheetId="178" r:id="rId68"/>
    <sheet name="Case62_SP-SchEnv_Bus_Incomplet" sheetId="179" r:id="rId69"/>
    <sheet name="Case63_SP-SchEnv_Caf" sheetId="180" r:id="rId70"/>
    <sheet name="Case64_SP-SchEnv_Caf_incomplet" sheetId="181" r:id="rId71"/>
    <sheet name="Case65_SP-SchEnv_Mus" sheetId="182" r:id="rId72"/>
    <sheet name="Case66_SP-SchEnv_Mus_incomplet" sheetId="183" r:id="rId73"/>
    <sheet name="Case67_SP-SchEnv_PH" sheetId="184" r:id="rId74"/>
    <sheet name="Case68_SP-SchEnv_PH_incomplete" sheetId="185" r:id="rId75"/>
    <sheet name="Case69_SP-SchEnv_Recess" sheetId="186" r:id="rId76"/>
    <sheet name="Case70_SP-SchEnv_Recess_incomp" sheetId="187" r:id="rId77"/>
    <sheet name="Case71_SP-AdolHome" sheetId="188" r:id="rId78"/>
    <sheet name="Case72_SP-AdolHome_incomplete" sheetId="189" r:id="rId79"/>
    <sheet name="Case73_SP-AdolSchool" sheetId="190" r:id="rId80"/>
    <sheet name="Case74_SP-AdolSchool_incomplet" sheetId="191" r:id="rId81"/>
    <sheet name="Case75_SP-AdolSelf" sheetId="192" r:id="rId82"/>
    <sheet name="Case76_SP-AdolSelf_incomplete" sheetId="193" r:id="rId83"/>
    <sheet name="Case77_SP-Adol_drivingself-rep" sheetId="194" r:id="rId84"/>
    <sheet name="Case78_SP-Adol_drivingself_inc" sheetId="195" r:id="rId85"/>
    <sheet name="Case79_SP-Adol_DrivRater" sheetId="196" r:id="rId86"/>
    <sheet name="Case80_SP-Adol_DrivRater_incom" sheetId="197" r:id="rId87"/>
    <sheet name="Case81_SP-AdultRaterReport" sheetId="198" r:id="rId88"/>
    <sheet name="Case82_SP-AdultRaterReport_inc" sheetId="199" r:id="rId89"/>
    <sheet name="Case83_SP-AdultSelf-Report" sheetId="200" r:id="rId90"/>
    <sheet name="Case84_SP-AdultSelf-Report_inc" sheetId="201" r:id="rId91"/>
    <sheet name="Case85_SP-AdultDrive_self" sheetId="202" r:id="rId92"/>
    <sheet name="Case86_SP-AdultDrive_self_inco" sheetId="203" r:id="rId93"/>
    <sheet name="Case87_SP-AdultDriveRater" sheetId="204" r:id="rId94"/>
    <sheet name="Case88_SP-AdultDriveRater_inco" sheetId="205" r:id="rId95"/>
    <sheet name="Case89_ShortFormUnscorable" sheetId="206" r:id="rId96"/>
    <sheet name="Case90_SP-ShortFormUnscorable" sheetId="207" r:id="rId97"/>
    <sheet name="Case91_LongFormUnscorable" sheetId="209" r:id="rId98"/>
    <sheet name="Case92_SP-LongFormUnscorable" sheetId="210" r:id="rId99"/>
    <sheet name="Case93_PrekFormCompare" sheetId="214" r:id="rId100"/>
    <sheet name="Case94_ChildFormCompare" sheetId="213" r:id="rId101"/>
    <sheet name="Case95_AdolFormCompare" sheetId="216" r:id="rId102"/>
    <sheet name="Case96_CaregiverFormCompare" sheetId="220" r:id="rId10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8" i="177" l="1"/>
  <c r="B8" i="176"/>
  <c r="B7" i="220"/>
  <c r="B7" i="213"/>
  <c r="B7" i="214"/>
  <c r="B4" i="206"/>
  <c r="B7" i="209"/>
  <c r="B7" i="146"/>
  <c r="B9" i="207"/>
  <c r="B8" i="206"/>
  <c r="B9" i="203"/>
  <c r="B9" i="202"/>
  <c r="B9" i="195"/>
  <c r="B9" i="194"/>
  <c r="B11" i="193"/>
  <c r="B8" i="187"/>
  <c r="B8" i="186"/>
  <c r="B8" i="185"/>
  <c r="B8" i="184"/>
  <c r="B8" i="183"/>
  <c r="B8" i="182"/>
  <c r="B8" i="181"/>
  <c r="B8" i="180"/>
  <c r="B8" i="179"/>
  <c r="B8" i="197"/>
  <c r="B8" i="196"/>
  <c r="B8" i="194"/>
  <c r="B14" i="220"/>
  <c r="B15" i="216"/>
  <c r="B15" i="213"/>
  <c r="B14" i="214"/>
  <c r="B10" i="210"/>
  <c r="B14" i="209"/>
  <c r="B13" i="205"/>
  <c r="B13" i="204"/>
  <c r="B10" i="201"/>
  <c r="B10" i="200"/>
  <c r="B14" i="199"/>
  <c r="B14" i="198"/>
  <c r="B13" i="197"/>
  <c r="B13" i="196"/>
  <c r="B11" i="192"/>
  <c r="B15" i="191"/>
  <c r="B15" i="190"/>
  <c r="B15" i="189"/>
  <c r="B15" i="188"/>
  <c r="B8" i="178"/>
  <c r="B15" i="175"/>
  <c r="B8" i="216"/>
  <c r="B8" i="210"/>
  <c r="B8" i="207"/>
  <c r="B8" i="205"/>
  <c r="B8" i="204"/>
  <c r="B8" i="203"/>
  <c r="B8" i="202"/>
  <c r="B8" i="201"/>
  <c r="B8" i="200"/>
  <c r="B8" i="199"/>
  <c r="B8" i="198"/>
  <c r="B8" i="195"/>
  <c r="B8" i="193"/>
  <c r="B8" i="192"/>
  <c r="B8" i="191"/>
  <c r="B8" i="190"/>
  <c r="B8" i="189"/>
  <c r="B8" i="188"/>
  <c r="B4" i="187"/>
  <c r="B4" i="186"/>
  <c r="B4" i="185"/>
  <c r="B4" i="184"/>
  <c r="B4" i="183"/>
  <c r="B4" i="182"/>
  <c r="B4" i="181"/>
  <c r="B4" i="180"/>
  <c r="B4" i="179"/>
  <c r="B4" i="178"/>
  <c r="B4" i="177"/>
  <c r="B4" i="176"/>
  <c r="B8" i="175"/>
  <c r="B15" i="174"/>
  <c r="B8" i="174"/>
  <c r="B8" i="173"/>
  <c r="B15" i="173"/>
  <c r="B15" i="172"/>
  <c r="B8" i="172"/>
  <c r="B8" i="171"/>
  <c r="B14" i="171"/>
  <c r="B14" i="170"/>
  <c r="B8" i="170"/>
  <c r="B8" i="169"/>
  <c r="B14" i="169"/>
  <c r="B14" i="168"/>
  <c r="B8" i="168"/>
  <c r="B14" i="167"/>
  <c r="B8" i="167"/>
  <c r="B14" i="166"/>
  <c r="B8" i="166"/>
  <c r="B8" i="165"/>
  <c r="B14" i="165"/>
  <c r="B14" i="164"/>
  <c r="B8" i="164"/>
  <c r="B14" i="163"/>
  <c r="B8" i="163"/>
  <c r="B8" i="162"/>
  <c r="B14" i="162"/>
  <c r="B13" i="125"/>
  <c r="B8" i="125"/>
  <c r="B8" i="124"/>
  <c r="B13" i="124"/>
  <c r="B9" i="123"/>
  <c r="B8" i="123"/>
  <c r="B9" i="122"/>
  <c r="B8" i="122"/>
  <c r="B10" i="121"/>
  <c r="B8" i="121"/>
  <c r="B10" i="120"/>
  <c r="B8" i="120"/>
  <c r="B14" i="119"/>
  <c r="B8" i="119"/>
  <c r="B14" i="118"/>
  <c r="B8" i="118"/>
  <c r="B8" i="117"/>
  <c r="B13" i="117"/>
  <c r="B13" i="116"/>
  <c r="B8" i="116"/>
  <c r="B9" i="115"/>
  <c r="B8" i="115"/>
  <c r="B8" i="114"/>
  <c r="B9" i="114"/>
  <c r="B11" i="113"/>
  <c r="B8" i="113"/>
  <c r="B8" i="112"/>
  <c r="B11" i="112"/>
  <c r="B15" i="111"/>
  <c r="B8" i="111"/>
  <c r="B7" i="109"/>
  <c r="B15" i="110"/>
  <c r="B15" i="109"/>
  <c r="B8" i="110"/>
  <c r="B15" i="108"/>
  <c r="B7" i="108"/>
  <c r="B4" i="107"/>
  <c r="B8" i="107"/>
  <c r="B8" i="106"/>
  <c r="B4" i="106"/>
  <c r="B4" i="105"/>
  <c r="B8" i="105"/>
  <c r="B4" i="104"/>
  <c r="B8" i="104"/>
  <c r="B4" i="103"/>
  <c r="B8" i="103"/>
  <c r="B8" i="102" l="1"/>
  <c r="B4" i="102"/>
  <c r="B8" i="101"/>
  <c r="B4" i="101"/>
  <c r="B8" i="100"/>
  <c r="B4" i="100"/>
  <c r="B4" i="99"/>
  <c r="B8" i="99"/>
  <c r="B8" i="98"/>
  <c r="B8" i="97"/>
  <c r="B4" i="98"/>
  <c r="B4" i="97"/>
  <c r="B8" i="96"/>
  <c r="B15" i="159"/>
  <c r="B4" i="96"/>
  <c r="B7" i="159"/>
  <c r="B15" i="158"/>
  <c r="B7" i="158"/>
  <c r="B15" i="157"/>
  <c r="B15" i="156"/>
  <c r="B7" i="157"/>
  <c r="B7" i="156"/>
  <c r="B14" i="155"/>
  <c r="B7" i="155"/>
  <c r="B7" i="154"/>
  <c r="B14" i="154"/>
  <c r="B7" i="153"/>
  <c r="B14" i="153"/>
  <c r="B14" i="152"/>
  <c r="B7" i="152"/>
  <c r="B7" i="151"/>
  <c r="B14" i="151"/>
  <c r="B7" i="150"/>
  <c r="B14" i="150"/>
  <c r="B13" i="149"/>
  <c r="B7" i="149"/>
  <c r="B7" i="148"/>
  <c r="B14" i="148"/>
  <c r="B7" i="147"/>
  <c r="B14" i="147"/>
  <c r="B14" i="146"/>
  <c r="A47" i="214" l="1"/>
  <c r="A46" i="214"/>
  <c r="A45" i="214"/>
  <c r="A44" i="214"/>
  <c r="A43" i="214"/>
  <c r="A42" i="214"/>
  <c r="A41" i="214"/>
  <c r="A40" i="214"/>
  <c r="I24" i="214"/>
  <c r="H24" i="214"/>
  <c r="G24" i="214"/>
  <c r="F24" i="214"/>
  <c r="E24" i="214"/>
  <c r="D24" i="214"/>
  <c r="C24" i="214"/>
  <c r="B24" i="214"/>
  <c r="J22" i="214"/>
  <c r="I22" i="214"/>
  <c r="H22" i="214"/>
  <c r="G22" i="214"/>
  <c r="F22" i="214"/>
  <c r="E22" i="214"/>
  <c r="D22" i="214"/>
  <c r="C22" i="214"/>
  <c r="B22" i="214"/>
  <c r="B5" i="201" a="1"/>
  <c r="B5" i="201" s="1"/>
  <c r="B5" i="200" a="1"/>
  <c r="B5" i="200" s="1"/>
  <c r="A47" i="220"/>
  <c r="A46" i="220"/>
  <c r="A45" i="220"/>
  <c r="A44" i="220"/>
  <c r="A43" i="220"/>
  <c r="A42" i="220"/>
  <c r="A41" i="220"/>
  <c r="A40" i="220"/>
  <c r="I24" i="220"/>
  <c r="H24" i="220"/>
  <c r="G24" i="220"/>
  <c r="F24" i="220"/>
  <c r="E24" i="220"/>
  <c r="D24" i="220"/>
  <c r="C24" i="220"/>
  <c r="B24" i="220"/>
  <c r="J22" i="220"/>
  <c r="I22" i="220"/>
  <c r="H22" i="220"/>
  <c r="G22" i="220"/>
  <c r="F22" i="220"/>
  <c r="E22" i="220"/>
  <c r="D22" i="220"/>
  <c r="C22" i="220"/>
  <c r="B22" i="220"/>
  <c r="A14" i="220"/>
  <c r="A13" i="220"/>
  <c r="A12" i="220"/>
  <c r="A11" i="220"/>
  <c r="A9" i="220"/>
  <c r="A8" i="220"/>
  <c r="A7" i="220"/>
  <c r="A6" i="220"/>
  <c r="A5" i="220"/>
  <c r="A4" i="220"/>
  <c r="B3" i="220" a="1"/>
  <c r="B3" i="220" s="1"/>
  <c r="A1" i="220"/>
  <c r="B24" i="217" a="1"/>
  <c r="B4" i="217" a="1"/>
  <c r="B9" i="217" a="1"/>
  <c r="B14" i="217" a="1"/>
  <c r="B19" i="217" a="1"/>
  <c r="B24" i="217" l="1"/>
  <c r="B19" i="217"/>
  <c r="B14" i="217"/>
  <c r="B9" i="217"/>
  <c r="B4" i="217"/>
  <c r="A15" i="216" l="1"/>
  <c r="A14" i="216"/>
  <c r="A13" i="216"/>
  <c r="A12" i="216"/>
  <c r="A10" i="216"/>
  <c r="A9" i="216"/>
  <c r="A8" i="216"/>
  <c r="A7" i="216"/>
  <c r="A6" i="216"/>
  <c r="A5" i="216"/>
  <c r="A4" i="216"/>
  <c r="A48" i="216"/>
  <c r="A47" i="216"/>
  <c r="A46" i="216"/>
  <c r="A45" i="216"/>
  <c r="A44" i="216"/>
  <c r="A43" i="216"/>
  <c r="A42" i="216"/>
  <c r="A41" i="216"/>
  <c r="I25" i="216"/>
  <c r="H25" i="216"/>
  <c r="G25" i="216"/>
  <c r="F25" i="216"/>
  <c r="E25" i="216"/>
  <c r="D25" i="216"/>
  <c r="C25" i="216"/>
  <c r="B25" i="216"/>
  <c r="J23" i="216"/>
  <c r="I23" i="216"/>
  <c r="H23" i="216"/>
  <c r="G23" i="216"/>
  <c r="F23" i="216"/>
  <c r="E23" i="216"/>
  <c r="D23" i="216"/>
  <c r="C23" i="216"/>
  <c r="B23" i="216"/>
  <c r="A1" i="216"/>
  <c r="B3" i="216" a="1"/>
  <c r="B3" i="216" s="1"/>
  <c r="B3" i="214" a="1"/>
  <c r="B3" i="214" s="1"/>
  <c r="A14" i="214"/>
  <c r="A13" i="214"/>
  <c r="A12" i="214"/>
  <c r="A11" i="214"/>
  <c r="A9" i="214"/>
  <c r="A8" i="214"/>
  <c r="A7" i="214"/>
  <c r="A6" i="214"/>
  <c r="A5" i="214"/>
  <c r="A4" i="214"/>
  <c r="A1" i="214"/>
  <c r="B3" i="213" a="1"/>
  <c r="B3" i="213" s="1"/>
  <c r="A4" i="213"/>
  <c r="A5" i="213"/>
  <c r="A6" i="213"/>
  <c r="A7" i="213"/>
  <c r="A8" i="213"/>
  <c r="A9" i="213"/>
  <c r="A10" i="213"/>
  <c r="A12" i="213"/>
  <c r="A13" i="213"/>
  <c r="A14" i="213"/>
  <c r="A15" i="213"/>
  <c r="A48" i="213"/>
  <c r="A47" i="213"/>
  <c r="A46" i="213"/>
  <c r="A45" i="213"/>
  <c r="A44" i="213"/>
  <c r="A43" i="213"/>
  <c r="A42" i="213"/>
  <c r="A41" i="213"/>
  <c r="I25" i="213"/>
  <c r="H25" i="213"/>
  <c r="G25" i="213"/>
  <c r="F25" i="213"/>
  <c r="E25" i="213"/>
  <c r="D25" i="213"/>
  <c r="C25" i="213"/>
  <c r="B25" i="213"/>
  <c r="J23" i="213"/>
  <c r="I23" i="213"/>
  <c r="H23" i="213"/>
  <c r="G23" i="213"/>
  <c r="F23" i="213"/>
  <c r="E23" i="213"/>
  <c r="D23" i="213"/>
  <c r="C23" i="213"/>
  <c r="B23" i="213"/>
  <c r="A1" i="213"/>
  <c r="A259" i="144"/>
  <c r="A253" i="144"/>
  <c r="A247" i="144"/>
  <c r="A241" i="144"/>
  <c r="A235" i="144"/>
  <c r="A229" i="144"/>
  <c r="A223" i="144"/>
  <c r="A217" i="144"/>
  <c r="A211" i="144"/>
  <c r="A205" i="144"/>
  <c r="A199" i="144"/>
  <c r="A193" i="144"/>
  <c r="A187" i="144"/>
  <c r="A181" i="144"/>
  <c r="A175" i="144"/>
  <c r="A169" i="144"/>
  <c r="A163" i="144"/>
  <c r="A157" i="144"/>
  <c r="A151" i="144"/>
  <c r="A145" i="144"/>
  <c r="A139" i="144"/>
  <c r="A133" i="144"/>
  <c r="A127" i="144"/>
  <c r="A121" i="144"/>
  <c r="A115" i="144"/>
  <c r="A109" i="144"/>
  <c r="A103" i="144"/>
  <c r="A97" i="144"/>
  <c r="A91" i="144"/>
  <c r="A85" i="144"/>
  <c r="A79" i="144"/>
  <c r="A73" i="144"/>
  <c r="A67" i="144"/>
  <c r="A61" i="144"/>
  <c r="A55" i="144"/>
  <c r="A49" i="144"/>
  <c r="A43" i="144"/>
  <c r="A37" i="144"/>
  <c r="A31" i="144"/>
  <c r="A25" i="144"/>
  <c r="A19" i="144"/>
  <c r="A13" i="144"/>
  <c r="A7" i="144"/>
  <c r="A1" i="144"/>
  <c r="B46" i="161" l="1"/>
  <c r="B50" i="143"/>
  <c r="A44" i="187"/>
  <c r="A44" i="186"/>
  <c r="A44" i="185"/>
  <c r="A44" i="184"/>
  <c r="A44" i="183"/>
  <c r="A44" i="182"/>
  <c r="A44" i="181"/>
  <c r="A44" i="180"/>
  <c r="A44" i="179"/>
  <c r="A44" i="178"/>
  <c r="A44" i="177"/>
  <c r="A44" i="176"/>
  <c r="A44" i="206"/>
  <c r="A43" i="207"/>
  <c r="A47" i="205"/>
  <c r="A47" i="204"/>
  <c r="A43" i="203"/>
  <c r="A43" i="202"/>
  <c r="A47" i="197"/>
  <c r="A47" i="196"/>
  <c r="A43" i="195"/>
  <c r="A43" i="194"/>
  <c r="A47" i="125"/>
  <c r="A47" i="124"/>
  <c r="A43" i="123"/>
  <c r="A43" i="122"/>
  <c r="A47" i="117"/>
  <c r="A47" i="116"/>
  <c r="A43" i="115"/>
  <c r="A43" i="114"/>
  <c r="A44" i="107"/>
  <c r="A44" i="106"/>
  <c r="A44" i="105"/>
  <c r="A44" i="104"/>
  <c r="A44" i="103"/>
  <c r="A44" i="102"/>
  <c r="A44" i="101"/>
  <c r="A44" i="100"/>
  <c r="A44" i="99"/>
  <c r="A44" i="98"/>
  <c r="A44" i="97"/>
  <c r="A44" i="96"/>
  <c r="D31" i="96"/>
  <c r="A8" i="187"/>
  <c r="A43" i="210"/>
  <c r="A42" i="210"/>
  <c r="A41" i="210"/>
  <c r="A40" i="210"/>
  <c r="A39" i="210"/>
  <c r="A38" i="210"/>
  <c r="A37" i="210"/>
  <c r="A36" i="210"/>
  <c r="I20" i="210"/>
  <c r="H20" i="210"/>
  <c r="G20" i="210"/>
  <c r="F20" i="210"/>
  <c r="E20" i="210"/>
  <c r="D20" i="210"/>
  <c r="C20" i="210"/>
  <c r="B20" i="210"/>
  <c r="J18" i="210"/>
  <c r="I18" i="210"/>
  <c r="H18" i="210"/>
  <c r="G18" i="210"/>
  <c r="F18" i="210"/>
  <c r="E18" i="210"/>
  <c r="D18" i="210"/>
  <c r="C18" i="210"/>
  <c r="B18" i="210"/>
  <c r="A10" i="210"/>
  <c r="A9" i="210"/>
  <c r="A8" i="210"/>
  <c r="A7" i="210"/>
  <c r="A6" i="210"/>
  <c r="B5" i="210" a="1"/>
  <c r="B5" i="210" s="1"/>
  <c r="A5" i="210"/>
  <c r="A4" i="210"/>
  <c r="B3" i="210" a="1"/>
  <c r="B3" i="210" s="1"/>
  <c r="A47" i="209"/>
  <c r="A46" i="209"/>
  <c r="A45" i="209"/>
  <c r="A44" i="209"/>
  <c r="A43" i="209"/>
  <c r="A42" i="209"/>
  <c r="A41" i="209"/>
  <c r="A40" i="209"/>
  <c r="I24" i="209"/>
  <c r="H24" i="209"/>
  <c r="G24" i="209"/>
  <c r="F24" i="209"/>
  <c r="E24" i="209"/>
  <c r="D24" i="209"/>
  <c r="C24" i="209"/>
  <c r="B24" i="209"/>
  <c r="J22" i="209"/>
  <c r="I22" i="209"/>
  <c r="H22" i="209"/>
  <c r="G22" i="209"/>
  <c r="F22" i="209"/>
  <c r="E22" i="209"/>
  <c r="D22" i="209"/>
  <c r="C22" i="209"/>
  <c r="B22" i="209"/>
  <c r="A14" i="209"/>
  <c r="A13" i="209"/>
  <c r="A12" i="209"/>
  <c r="A11" i="209"/>
  <c r="A9" i="209"/>
  <c r="A8" i="209"/>
  <c r="A7" i="209"/>
  <c r="A6" i="209"/>
  <c r="B5" i="209" a="1"/>
  <c r="B5" i="209" s="1"/>
  <c r="A5" i="209"/>
  <c r="A4" i="209"/>
  <c r="B3" i="209" a="1"/>
  <c r="B3" i="209" s="1"/>
  <c r="A1" i="209"/>
  <c r="B19" i="207"/>
  <c r="B17" i="207"/>
  <c r="A9" i="207"/>
  <c r="A8" i="207"/>
  <c r="A7" i="207"/>
  <c r="A6" i="207"/>
  <c r="B5" i="207" a="1"/>
  <c r="B5" i="207" s="1"/>
  <c r="A5" i="207"/>
  <c r="A4" i="207"/>
  <c r="B3" i="207" a="1"/>
  <c r="B3" i="207" s="1"/>
  <c r="B23" i="206"/>
  <c r="B21" i="206"/>
  <c r="A13" i="206"/>
  <c r="A12" i="206"/>
  <c r="A11" i="206"/>
  <c r="A9" i="206"/>
  <c r="A8" i="206"/>
  <c r="A7" i="206"/>
  <c r="B6" i="206" a="1"/>
  <c r="B6" i="206" s="1"/>
  <c r="A6" i="206"/>
  <c r="A5" i="206"/>
  <c r="A4" i="206"/>
  <c r="B3" i="206" a="1"/>
  <c r="B3" i="206" s="1"/>
  <c r="A1" i="206"/>
  <c r="A7" i="205"/>
  <c r="A7" i="204"/>
  <c r="A9" i="203"/>
  <c r="A8" i="203"/>
  <c r="A7" i="203"/>
  <c r="A9" i="202"/>
  <c r="A8" i="202"/>
  <c r="A7" i="202"/>
  <c r="A10" i="201"/>
  <c r="A9" i="201"/>
  <c r="A8" i="201"/>
  <c r="A7" i="201"/>
  <c r="A10" i="200"/>
  <c r="A9" i="200"/>
  <c r="A7" i="200"/>
  <c r="A7" i="199"/>
  <c r="A7" i="198"/>
  <c r="A8" i="197"/>
  <c r="A7" i="197"/>
  <c r="A8" i="196"/>
  <c r="A7" i="196"/>
  <c r="A9" i="195"/>
  <c r="A8" i="195"/>
  <c r="A7" i="195"/>
  <c r="A9" i="194"/>
  <c r="A11" i="193"/>
  <c r="A8" i="194"/>
  <c r="A7" i="194"/>
  <c r="A5" i="194"/>
  <c r="B5" i="194" a="1"/>
  <c r="B5" i="194" s="1"/>
  <c r="A6" i="194"/>
  <c r="A10" i="193"/>
  <c r="A9" i="193"/>
  <c r="A8" i="193"/>
  <c r="A7" i="193"/>
  <c r="A9" i="192"/>
  <c r="A10" i="192"/>
  <c r="A11" i="192"/>
  <c r="A7" i="192"/>
  <c r="A10" i="191"/>
  <c r="A9" i="191"/>
  <c r="A7" i="191"/>
  <c r="A10" i="190"/>
  <c r="A9" i="190"/>
  <c r="A7" i="190"/>
  <c r="A10" i="189"/>
  <c r="A9" i="189"/>
  <c r="A7" i="189"/>
  <c r="A10" i="188"/>
  <c r="A9" i="188"/>
  <c r="A7" i="188"/>
  <c r="A4" i="187"/>
  <c r="A8" i="186"/>
  <c r="A4" i="186"/>
  <c r="A8" i="185"/>
  <c r="A8" i="184"/>
  <c r="A8" i="183"/>
  <c r="A8" i="182"/>
  <c r="A8" i="181"/>
  <c r="A8" i="180"/>
  <c r="A8" i="179"/>
  <c r="A8" i="178"/>
  <c r="A8" i="177"/>
  <c r="A8" i="176"/>
  <c r="A10" i="175"/>
  <c r="A9" i="175"/>
  <c r="A7" i="175"/>
  <c r="A10" i="174"/>
  <c r="A9" i="174"/>
  <c r="A7" i="174"/>
  <c r="A7" i="173"/>
  <c r="A10" i="173"/>
  <c r="A9" i="173"/>
  <c r="A10" i="172"/>
  <c r="A9" i="172"/>
  <c r="A7" i="172"/>
  <c r="A7" i="171"/>
  <c r="A7" i="170"/>
  <c r="A7" i="169"/>
  <c r="A7" i="168"/>
  <c r="A7" i="167"/>
  <c r="A7" i="166"/>
  <c r="A7" i="165"/>
  <c r="A7" i="164"/>
  <c r="A7" i="163"/>
  <c r="A7" i="162"/>
  <c r="A7" i="125"/>
  <c r="A7" i="124"/>
  <c r="A7" i="123"/>
  <c r="A7" i="122"/>
  <c r="A7" i="121"/>
  <c r="A7" i="120"/>
  <c r="A7" i="119"/>
  <c r="A7" i="118"/>
  <c r="A7" i="117"/>
  <c r="A7" i="116"/>
  <c r="A7" i="115"/>
  <c r="A7" i="114"/>
  <c r="A7" i="113"/>
  <c r="A10" i="113"/>
  <c r="A9" i="113"/>
  <c r="A10" i="112"/>
  <c r="A9" i="112"/>
  <c r="A7" i="112"/>
  <c r="A4" i="112"/>
  <c r="A7" i="111"/>
  <c r="A10" i="111"/>
  <c r="A9" i="111"/>
  <c r="A10" i="110"/>
  <c r="A9" i="110"/>
  <c r="A7" i="110"/>
  <c r="A8" i="110"/>
  <c r="A9" i="109"/>
  <c r="A8" i="109"/>
  <c r="A9" i="108"/>
  <c r="A8" i="108"/>
  <c r="A8" i="107"/>
  <c r="A4" i="107"/>
  <c r="A8" i="106"/>
  <c r="A4" i="106"/>
  <c r="A8" i="105"/>
  <c r="A4" i="105"/>
  <c r="A8" i="104"/>
  <c r="A4" i="104"/>
  <c r="A4" i="103"/>
  <c r="A8" i="103"/>
  <c r="A4" i="102"/>
  <c r="A8" i="102"/>
  <c r="A4" i="101"/>
  <c r="A8" i="101"/>
  <c r="A4" i="100"/>
  <c r="A8" i="100"/>
  <c r="A4" i="99"/>
  <c r="A8" i="99"/>
  <c r="A8" i="98"/>
  <c r="A8" i="97"/>
  <c r="A4" i="98"/>
  <c r="A4" i="97"/>
  <c r="A8" i="96"/>
  <c r="A4" i="96"/>
  <c r="A8" i="159"/>
  <c r="A8" i="158"/>
  <c r="A8" i="157"/>
  <c r="A8" i="156"/>
  <c r="A7" i="156"/>
  <c r="A8" i="155"/>
  <c r="A8" i="154"/>
  <c r="A8" i="153"/>
  <c r="A8" i="152"/>
  <c r="A8" i="151"/>
  <c r="A8" i="150"/>
  <c r="A7" i="150"/>
  <c r="A8" i="148"/>
  <c r="A8" i="147"/>
  <c r="A7" i="147"/>
  <c r="A8" i="146"/>
  <c r="B17" i="145" a="1"/>
  <c r="B53" i="145" a="1"/>
  <c r="B29" i="145" a="1"/>
  <c r="B23" i="145" a="1"/>
  <c r="B5" i="145" a="1"/>
  <c r="B47" i="145" a="1"/>
  <c r="B11" i="145" a="1"/>
  <c r="B35" i="145" a="1"/>
  <c r="B41" i="145" a="1"/>
  <c r="B59" i="145" a="1"/>
  <c r="F7" i="216" l="1"/>
  <c r="F7" i="198"/>
  <c r="F7" i="190"/>
  <c r="F7" i="182"/>
  <c r="F7" i="174"/>
  <c r="F7" i="166"/>
  <c r="F7" i="200"/>
  <c r="F7" i="210"/>
  <c r="E7" i="210" s="1"/>
  <c r="B7" i="210" s="1"/>
  <c r="F7" i="197"/>
  <c r="F7" i="189"/>
  <c r="F7" i="181"/>
  <c r="F7" i="173"/>
  <c r="F7" i="165"/>
  <c r="F7" i="176"/>
  <c r="F7" i="191"/>
  <c r="F7" i="207"/>
  <c r="E7" i="207" s="1"/>
  <c r="B7" i="207" s="1"/>
  <c r="F7" i="196"/>
  <c r="F7" i="188"/>
  <c r="F7" i="180"/>
  <c r="F7" i="172"/>
  <c r="F7" i="164"/>
  <c r="F7" i="168"/>
  <c r="F7" i="205"/>
  <c r="F7" i="195"/>
  <c r="F7" i="187"/>
  <c r="F7" i="179"/>
  <c r="F7" i="171"/>
  <c r="F7" i="163"/>
  <c r="F7" i="184"/>
  <c r="F7" i="183"/>
  <c r="F7" i="204"/>
  <c r="F7" i="194"/>
  <c r="F7" i="186"/>
  <c r="F7" i="178"/>
  <c r="F7" i="170"/>
  <c r="F7" i="162"/>
  <c r="F7" i="192"/>
  <c r="F7" i="167"/>
  <c r="F7" i="203"/>
  <c r="F7" i="193"/>
  <c r="F7" i="185"/>
  <c r="F7" i="177"/>
  <c r="F7" i="169"/>
  <c r="F7" i="202"/>
  <c r="F7" i="175"/>
  <c r="F7" i="201"/>
  <c r="E7" i="201" s="1"/>
  <c r="F7" i="119"/>
  <c r="E7" i="119" s="1"/>
  <c r="F7" i="111"/>
  <c r="F7" i="103"/>
  <c r="F7" i="159"/>
  <c r="F7" i="151"/>
  <c r="E7" i="151" s="1"/>
  <c r="F7" i="112"/>
  <c r="E7" i="112" s="1"/>
  <c r="F7" i="199"/>
  <c r="E7" i="199" s="1"/>
  <c r="C8" i="199" s="1"/>
  <c r="F7" i="118"/>
  <c r="F7" i="110"/>
  <c r="F7" i="102"/>
  <c r="F7" i="158"/>
  <c r="F7" i="150"/>
  <c r="E7" i="150" s="1"/>
  <c r="F7" i="124"/>
  <c r="F7" i="108"/>
  <c r="E7" i="108" s="1"/>
  <c r="F7" i="156"/>
  <c r="F7" i="213"/>
  <c r="E7" i="213" s="1"/>
  <c r="F7" i="115"/>
  <c r="E7" i="115" s="1"/>
  <c r="F7" i="99"/>
  <c r="F7" i="214"/>
  <c r="F7" i="114"/>
  <c r="F7" i="98"/>
  <c r="F7" i="146"/>
  <c r="F7" i="121"/>
  <c r="F7" i="105"/>
  <c r="F7" i="206"/>
  <c r="E7" i="206" s="1"/>
  <c r="C4" i="206" s="1"/>
  <c r="F7" i="104"/>
  <c r="F7" i="152"/>
  <c r="F7" i="125"/>
  <c r="F7" i="117"/>
  <c r="E7" i="117" s="1"/>
  <c r="F7" i="109"/>
  <c r="F7" i="101"/>
  <c r="F7" i="157"/>
  <c r="F7" i="149"/>
  <c r="F7" i="220"/>
  <c r="F7" i="116"/>
  <c r="E7" i="116" s="1"/>
  <c r="F7" i="100"/>
  <c r="F7" i="148"/>
  <c r="E7" i="148" s="1"/>
  <c r="F7" i="123"/>
  <c r="E7" i="123" s="1"/>
  <c r="F7" i="107"/>
  <c r="F7" i="155"/>
  <c r="E7" i="155" s="1"/>
  <c r="F7" i="147"/>
  <c r="E7" i="147" s="1"/>
  <c r="F7" i="122"/>
  <c r="E7" i="122" s="1"/>
  <c r="F7" i="106"/>
  <c r="F7" i="154"/>
  <c r="E7" i="154" s="1"/>
  <c r="F7" i="209"/>
  <c r="F7" i="113"/>
  <c r="E7" i="113" s="1"/>
  <c r="F7" i="97"/>
  <c r="F7" i="153"/>
  <c r="E7" i="153" s="1"/>
  <c r="F7" i="120"/>
  <c r="F7" i="96"/>
  <c r="E7" i="176"/>
  <c r="E7" i="198"/>
  <c r="E7" i="190"/>
  <c r="E7" i="204"/>
  <c r="E7" i="191"/>
  <c r="B7" i="191" s="1"/>
  <c r="E7" i="205"/>
  <c r="E7" i="177"/>
  <c r="E7" i="197"/>
  <c r="E7" i="169"/>
  <c r="E7" i="168"/>
  <c r="E7" i="167"/>
  <c r="E7" i="162"/>
  <c r="C5" i="199"/>
  <c r="E7" i="120"/>
  <c r="F4" i="201"/>
  <c r="F4" i="220"/>
  <c r="C5" i="220"/>
  <c r="C5" i="216"/>
  <c r="F4" i="216"/>
  <c r="C5" i="210"/>
  <c r="C5" i="213"/>
  <c r="C5" i="214"/>
  <c r="F4" i="214"/>
  <c r="F4" i="213"/>
  <c r="C5" i="125"/>
  <c r="F4" i="148"/>
  <c r="B17" i="145"/>
  <c r="B23" i="145"/>
  <c r="B29" i="145"/>
  <c r="B11" i="145"/>
  <c r="B35" i="145"/>
  <c r="B41" i="145"/>
  <c r="B47" i="145"/>
  <c r="B53" i="145"/>
  <c r="B5" i="145"/>
  <c r="B59" i="145"/>
  <c r="F4" i="207"/>
  <c r="C5" i="162"/>
  <c r="C6" i="178"/>
  <c r="F4" i="210"/>
  <c r="C6" i="179"/>
  <c r="C6" i="180"/>
  <c r="C5" i="163"/>
  <c r="C6" i="186"/>
  <c r="C5" i="164"/>
  <c r="C6" i="187"/>
  <c r="C5" i="170"/>
  <c r="C5" i="188"/>
  <c r="C5" i="171"/>
  <c r="C5" i="196"/>
  <c r="C5" i="172"/>
  <c r="C5" i="202"/>
  <c r="C5" i="194"/>
  <c r="C5" i="195"/>
  <c r="C5" i="203"/>
  <c r="C5" i="204"/>
  <c r="C5" i="165"/>
  <c r="C5" i="173"/>
  <c r="C6" i="181"/>
  <c r="C5" i="189"/>
  <c r="C5" i="197"/>
  <c r="C5" i="205"/>
  <c r="C5" i="166"/>
  <c r="C5" i="174"/>
  <c r="C6" i="182"/>
  <c r="C5" i="190"/>
  <c r="C5" i="198"/>
  <c r="C6" i="206"/>
  <c r="C5" i="167"/>
  <c r="C5" i="175"/>
  <c r="C6" i="183"/>
  <c r="C5" i="191"/>
  <c r="C5" i="207"/>
  <c r="C5" i="168"/>
  <c r="C6" i="176"/>
  <c r="C6" i="184"/>
  <c r="C5" i="192"/>
  <c r="C5" i="200"/>
  <c r="C5" i="209"/>
  <c r="C5" i="169"/>
  <c r="C6" i="177"/>
  <c r="C6" i="185"/>
  <c r="C5" i="193"/>
  <c r="C5" i="201"/>
  <c r="C5" i="111"/>
  <c r="C5" i="119"/>
  <c r="C5" i="113"/>
  <c r="C5" i="117"/>
  <c r="F4" i="206"/>
  <c r="C5" i="110"/>
  <c r="C5" i="118"/>
  <c r="C5" i="112"/>
  <c r="C5" i="120"/>
  <c r="C5" i="121"/>
  <c r="C5" i="122"/>
  <c r="C5" i="123"/>
  <c r="C5" i="114"/>
  <c r="F4" i="209"/>
  <c r="C5" i="115"/>
  <c r="C5" i="116"/>
  <c r="C5" i="124"/>
  <c r="B723" i="160"/>
  <c r="B701" i="160"/>
  <c r="B629" i="160"/>
  <c r="B651" i="160"/>
  <c r="B568" i="160"/>
  <c r="B549" i="160"/>
  <c r="B530" i="160"/>
  <c r="B511" i="160"/>
  <c r="B492" i="160"/>
  <c r="B352" i="160"/>
  <c r="B280" i="160"/>
  <c r="A4" i="125"/>
  <c r="A4" i="124"/>
  <c r="A4" i="123"/>
  <c r="A4" i="122"/>
  <c r="A4" i="121"/>
  <c r="A4" i="120"/>
  <c r="A4" i="119"/>
  <c r="A4" i="118"/>
  <c r="A4" i="117"/>
  <c r="A4" i="116"/>
  <c r="A4" i="115"/>
  <c r="A4" i="114"/>
  <c r="A4" i="113"/>
  <c r="A4" i="109"/>
  <c r="A4" i="108"/>
  <c r="A11" i="96"/>
  <c r="A11" i="97"/>
  <c r="A11" i="98"/>
  <c r="A11" i="99"/>
  <c r="A11" i="100"/>
  <c r="A11" i="101"/>
  <c r="A11" i="102"/>
  <c r="A11" i="103"/>
  <c r="A11" i="104"/>
  <c r="A11" i="105"/>
  <c r="A11" i="106"/>
  <c r="A11" i="107"/>
  <c r="A5" i="107"/>
  <c r="A5" i="106"/>
  <c r="A5" i="105"/>
  <c r="A5" i="104"/>
  <c r="A5" i="103"/>
  <c r="A5" i="102"/>
  <c r="A5" i="101"/>
  <c r="A5" i="100"/>
  <c r="A5" i="99"/>
  <c r="A5" i="98"/>
  <c r="A5" i="97"/>
  <c r="A5" i="96"/>
  <c r="A4" i="159"/>
  <c r="A4" i="158"/>
  <c r="A13" i="107"/>
  <c r="A13" i="106"/>
  <c r="A13" i="105"/>
  <c r="A13" i="104"/>
  <c r="A13" i="103"/>
  <c r="A13" i="102"/>
  <c r="A13" i="101"/>
  <c r="A13" i="100"/>
  <c r="A13" i="99"/>
  <c r="A13" i="98"/>
  <c r="A13" i="97"/>
  <c r="A13" i="96"/>
  <c r="A14" i="158"/>
  <c r="A5" i="158"/>
  <c r="A5" i="159"/>
  <c r="A14" i="159"/>
  <c r="A7" i="146"/>
  <c r="A7" i="148"/>
  <c r="A7" i="149"/>
  <c r="A13" i="187"/>
  <c r="A13" i="186"/>
  <c r="A13" i="185"/>
  <c r="A13" i="184"/>
  <c r="A13" i="183"/>
  <c r="A13" i="182"/>
  <c r="A13" i="181"/>
  <c r="A13" i="180"/>
  <c r="A13" i="179"/>
  <c r="A13" i="178"/>
  <c r="A13" i="177"/>
  <c r="A13" i="176"/>
  <c r="A14" i="175"/>
  <c r="A5" i="175"/>
  <c r="A14" i="174"/>
  <c r="A5" i="174"/>
  <c r="A8" i="167"/>
  <c r="A8" i="166"/>
  <c r="A11" i="162"/>
  <c r="A11" i="163"/>
  <c r="A11" i="164"/>
  <c r="A11" i="165"/>
  <c r="A11" i="166"/>
  <c r="A11" i="167"/>
  <c r="A11" i="168"/>
  <c r="A11" i="169"/>
  <c r="A11" i="170"/>
  <c r="A11" i="171"/>
  <c r="A12" i="172"/>
  <c r="A12" i="173"/>
  <c r="A12" i="174"/>
  <c r="A12" i="175"/>
  <c r="A11" i="176"/>
  <c r="A11" i="177"/>
  <c r="A11" i="178"/>
  <c r="A11" i="179"/>
  <c r="A11" i="180"/>
  <c r="A11" i="181"/>
  <c r="A11" i="182"/>
  <c r="A11" i="183"/>
  <c r="A11" i="184"/>
  <c r="A11" i="185"/>
  <c r="A11" i="186"/>
  <c r="A11" i="187"/>
  <c r="A4" i="196"/>
  <c r="A4" i="197"/>
  <c r="B23" i="205"/>
  <c r="B23" i="204"/>
  <c r="B19" i="203"/>
  <c r="B19" i="202"/>
  <c r="B23" i="197"/>
  <c r="B23" i="196"/>
  <c r="B19" i="195"/>
  <c r="B19" i="194"/>
  <c r="B23" i="187"/>
  <c r="B23" i="186"/>
  <c r="B23" i="185"/>
  <c r="B23" i="184"/>
  <c r="B23" i="183"/>
  <c r="B23" i="182"/>
  <c r="B23" i="181"/>
  <c r="B23" i="180"/>
  <c r="B23" i="179"/>
  <c r="B23" i="178"/>
  <c r="B23" i="125"/>
  <c r="B23" i="124"/>
  <c r="B23" i="117"/>
  <c r="B23" i="116"/>
  <c r="W1" i="161"/>
  <c r="V1" i="161"/>
  <c r="U1" i="161"/>
  <c r="T1" i="161"/>
  <c r="A1" i="198" s="1"/>
  <c r="S1" i="161"/>
  <c r="R1" i="161"/>
  <c r="Q1" i="161"/>
  <c r="A613" i="160" s="1"/>
  <c r="P1" i="161"/>
  <c r="A599" i="160" s="1"/>
  <c r="O1" i="161"/>
  <c r="N1" i="161"/>
  <c r="M1" i="161"/>
  <c r="L1" i="161"/>
  <c r="K1" i="161"/>
  <c r="J1" i="161"/>
  <c r="I1" i="161"/>
  <c r="A1" i="177" s="1"/>
  <c r="H1" i="161"/>
  <c r="G1" i="161"/>
  <c r="A1" i="172" s="1"/>
  <c r="F1" i="161"/>
  <c r="A1" i="171" s="1"/>
  <c r="E1" i="161"/>
  <c r="D1" i="161"/>
  <c r="C1" i="161"/>
  <c r="B1" i="161"/>
  <c r="A1" i="162" s="1"/>
  <c r="A1" i="146"/>
  <c r="A45" i="163"/>
  <c r="A43" i="163"/>
  <c r="A42" i="163"/>
  <c r="A41" i="163"/>
  <c r="A40" i="163"/>
  <c r="A47" i="163"/>
  <c r="B19" i="122"/>
  <c r="B19" i="123"/>
  <c r="B330" i="160"/>
  <c r="A13" i="116"/>
  <c r="A46" i="163"/>
  <c r="A44" i="163"/>
  <c r="B23" i="96"/>
  <c r="B5" i="205" a="1"/>
  <c r="B5" i="205" s="1"/>
  <c r="B5" i="204" a="1"/>
  <c r="B5" i="204" s="1"/>
  <c r="B5" i="203" a="1"/>
  <c r="B5" i="203" s="1"/>
  <c r="B5" i="202" a="1"/>
  <c r="B5" i="202" s="1"/>
  <c r="B5" i="197" a="1"/>
  <c r="B5" i="197" s="1"/>
  <c r="B5" i="196" a="1"/>
  <c r="B5" i="196" s="1"/>
  <c r="B5" i="195" a="1"/>
  <c r="B5" i="195" s="1"/>
  <c r="B5" i="193" a="1"/>
  <c r="B5" i="193" s="1"/>
  <c r="B5" i="192" a="1"/>
  <c r="B5" i="192" s="1"/>
  <c r="B5" i="191" a="1"/>
  <c r="B5" i="191" s="1"/>
  <c r="B5" i="190" a="1"/>
  <c r="B5" i="190" s="1"/>
  <c r="B5" i="189" a="1"/>
  <c r="B5" i="189" s="1"/>
  <c r="B5" i="188" a="1"/>
  <c r="B5" i="188" s="1"/>
  <c r="B6" i="187" a="1"/>
  <c r="B6" i="187" s="1"/>
  <c r="B6" i="186" a="1"/>
  <c r="B6" i="186" s="1"/>
  <c r="B6" i="185" a="1"/>
  <c r="B6" i="185" s="1"/>
  <c r="B6" i="184" a="1"/>
  <c r="B6" i="184" s="1"/>
  <c r="B6" i="183" a="1"/>
  <c r="B6" i="183" s="1"/>
  <c r="B6" i="182" a="1"/>
  <c r="B6" i="182" s="1"/>
  <c r="B6" i="181" a="1"/>
  <c r="B6" i="181" s="1"/>
  <c r="B6" i="180" a="1"/>
  <c r="B6" i="180" s="1"/>
  <c r="B6" i="179" a="1"/>
  <c r="B6" i="179" s="1"/>
  <c r="B6" i="178" a="1"/>
  <c r="B6" i="178" s="1"/>
  <c r="B6" i="177" a="1"/>
  <c r="B6" i="177" s="1"/>
  <c r="B6" i="176" a="1"/>
  <c r="B6" i="176" s="1"/>
  <c r="B5" i="175" a="1"/>
  <c r="B5" i="175" s="1"/>
  <c r="B5" i="174" a="1"/>
  <c r="B5" i="174" s="1"/>
  <c r="B5" i="173" a="1"/>
  <c r="B5" i="173" s="1"/>
  <c r="B5" i="172" a="1"/>
  <c r="B5" i="172" s="1"/>
  <c r="B5" i="171" a="1"/>
  <c r="B5" i="171" s="1"/>
  <c r="B5" i="170" a="1"/>
  <c r="B5" i="170" s="1"/>
  <c r="B5" i="169" a="1"/>
  <c r="B5" i="169" s="1"/>
  <c r="B5" i="168" a="1"/>
  <c r="B5" i="168" s="1"/>
  <c r="B5" i="167" a="1"/>
  <c r="B5" i="167" s="1"/>
  <c r="B5" i="166" a="1"/>
  <c r="B5" i="166" s="1"/>
  <c r="B5" i="165" a="1"/>
  <c r="B5" i="165" s="1"/>
  <c r="B5" i="164" a="1"/>
  <c r="B5" i="164" s="1"/>
  <c r="B5" i="163" a="1"/>
  <c r="B5" i="163" s="1"/>
  <c r="B5" i="162" a="1"/>
  <c r="B5" i="162" s="1"/>
  <c r="B5" i="125" a="1"/>
  <c r="B5" i="125" s="1"/>
  <c r="B5" i="124" a="1"/>
  <c r="B5" i="124" s="1"/>
  <c r="B5" i="123" a="1"/>
  <c r="B5" i="123" s="1"/>
  <c r="B5" i="122" a="1"/>
  <c r="B5" i="122" s="1"/>
  <c r="B5" i="121" a="1"/>
  <c r="B5" i="121" s="1"/>
  <c r="B5" i="119" a="1"/>
  <c r="B5" i="119" s="1"/>
  <c r="B5" i="118" a="1"/>
  <c r="B5" i="118" s="1"/>
  <c r="B5" i="117" a="1"/>
  <c r="B5" i="117" s="1"/>
  <c r="B5" i="116" a="1"/>
  <c r="B5" i="116" s="1"/>
  <c r="B5" i="115" a="1"/>
  <c r="B5" i="115" s="1"/>
  <c r="B5" i="114" a="1"/>
  <c r="B5" i="114" s="1"/>
  <c r="B5" i="113" a="1"/>
  <c r="B5" i="113" s="1"/>
  <c r="B5" i="112" a="1"/>
  <c r="B5" i="112" s="1"/>
  <c r="B5" i="111" a="1"/>
  <c r="B5" i="111" s="1"/>
  <c r="B5" i="110" a="1"/>
  <c r="B5" i="110" s="1"/>
  <c r="B5" i="109" a="1"/>
  <c r="B5" i="109" s="1"/>
  <c r="B5" i="108" a="1"/>
  <c r="B5" i="108" s="1"/>
  <c r="B6" i="107" a="1"/>
  <c r="B6" i="107" s="1"/>
  <c r="B6" i="106" a="1"/>
  <c r="B6" i="106" s="1"/>
  <c r="B6" i="105" a="1"/>
  <c r="B6" i="105" s="1"/>
  <c r="B6" i="104" a="1"/>
  <c r="B6" i="104" s="1"/>
  <c r="B6" i="103" a="1"/>
  <c r="B6" i="103" s="1"/>
  <c r="B6" i="102" a="1"/>
  <c r="B6" i="102" s="1"/>
  <c r="B6" i="101" a="1"/>
  <c r="B6" i="101" s="1"/>
  <c r="B6" i="100" a="1"/>
  <c r="B6" i="100" s="1"/>
  <c r="B6" i="99" a="1"/>
  <c r="B6" i="99" s="1"/>
  <c r="B6" i="98" a="1"/>
  <c r="B6" i="98" s="1"/>
  <c r="B6" i="97" a="1"/>
  <c r="B6" i="97" s="1"/>
  <c r="B6" i="96" a="1"/>
  <c r="B6" i="96" s="1"/>
  <c r="B5" i="159" a="1"/>
  <c r="B5" i="159" s="1"/>
  <c r="B5" i="158" a="1"/>
  <c r="B5" i="158" s="1"/>
  <c r="B5" i="157" a="1"/>
  <c r="B5" i="157" s="1"/>
  <c r="B5" i="156" a="1"/>
  <c r="B5" i="156" s="1"/>
  <c r="B5" i="155" a="1"/>
  <c r="B5" i="155" s="1"/>
  <c r="B5" i="154" a="1"/>
  <c r="B5" i="154" s="1"/>
  <c r="B5" i="153" a="1"/>
  <c r="B5" i="153" s="1"/>
  <c r="B5" i="152" a="1"/>
  <c r="B5" i="152" s="1"/>
  <c r="B5" i="151" a="1"/>
  <c r="B5" i="151" s="1"/>
  <c r="B5" i="150" a="1"/>
  <c r="B5" i="150" s="1"/>
  <c r="B5" i="149" a="1"/>
  <c r="B5" i="149" s="1"/>
  <c r="B5" i="148" a="1"/>
  <c r="B5" i="148" s="1"/>
  <c r="B5" i="147" a="1"/>
  <c r="B5" i="147" s="1"/>
  <c r="B5" i="146" a="1"/>
  <c r="B5" i="146" s="1"/>
  <c r="A5" i="202"/>
  <c r="A5" i="203"/>
  <c r="A10" i="205"/>
  <c r="A10" i="204"/>
  <c r="A11" i="199"/>
  <c r="A11" i="198"/>
  <c r="A10" i="197"/>
  <c r="A10" i="196"/>
  <c r="A12" i="191"/>
  <c r="A12" i="190"/>
  <c r="A12" i="189"/>
  <c r="A12" i="188"/>
  <c r="I687" i="160"/>
  <c r="H687" i="160"/>
  <c r="G687" i="160"/>
  <c r="F687" i="160"/>
  <c r="E687" i="160"/>
  <c r="D687" i="160"/>
  <c r="C687" i="160"/>
  <c r="B687" i="160"/>
  <c r="I673" i="160"/>
  <c r="H673" i="160"/>
  <c r="G673" i="160"/>
  <c r="F673" i="160"/>
  <c r="E673" i="160"/>
  <c r="D673" i="160"/>
  <c r="C673" i="160"/>
  <c r="B673" i="160"/>
  <c r="I615" i="160"/>
  <c r="H615" i="160"/>
  <c r="G615" i="160"/>
  <c r="F615" i="160"/>
  <c r="E615" i="160"/>
  <c r="D615" i="160"/>
  <c r="C615" i="160"/>
  <c r="B615" i="160"/>
  <c r="I601" i="160"/>
  <c r="H601" i="160"/>
  <c r="G601" i="160"/>
  <c r="F601" i="160"/>
  <c r="E601" i="160"/>
  <c r="D601" i="160"/>
  <c r="C601" i="160"/>
  <c r="B601" i="160"/>
  <c r="I587" i="160"/>
  <c r="H587" i="160"/>
  <c r="G587" i="160"/>
  <c r="F587" i="160"/>
  <c r="E587" i="160"/>
  <c r="D587" i="160"/>
  <c r="C587" i="160"/>
  <c r="B587" i="160"/>
  <c r="A649" i="160"/>
  <c r="A671" i="160"/>
  <c r="A685" i="160"/>
  <c r="A699" i="160"/>
  <c r="B473" i="160"/>
  <c r="A566" i="160"/>
  <c r="A509" i="160"/>
  <c r="A471" i="160"/>
  <c r="A5" i="187"/>
  <c r="A5" i="186"/>
  <c r="A5" i="185"/>
  <c r="A5" i="184"/>
  <c r="A5" i="183"/>
  <c r="A5" i="182"/>
  <c r="A5" i="181"/>
  <c r="A5" i="180"/>
  <c r="A5" i="179"/>
  <c r="A5" i="178"/>
  <c r="A5" i="177"/>
  <c r="A5" i="176"/>
  <c r="A4" i="175"/>
  <c r="A4" i="174"/>
  <c r="A47" i="188"/>
  <c r="A46" i="188"/>
  <c r="A45" i="188"/>
  <c r="A44" i="188"/>
  <c r="A43" i="188"/>
  <c r="A42" i="188"/>
  <c r="A41" i="188"/>
  <c r="A48" i="188"/>
  <c r="H25" i="188"/>
  <c r="G25" i="188"/>
  <c r="F25" i="188"/>
  <c r="E25" i="188"/>
  <c r="D25" i="188"/>
  <c r="C25" i="188"/>
  <c r="B25" i="188"/>
  <c r="I25" i="188"/>
  <c r="A15" i="188"/>
  <c r="A14" i="188"/>
  <c r="A13" i="188"/>
  <c r="A8" i="188"/>
  <c r="A6" i="188"/>
  <c r="A5" i="188"/>
  <c r="F4" i="188"/>
  <c r="A4" i="188"/>
  <c r="A47" i="189"/>
  <c r="A46" i="189"/>
  <c r="A45" i="189"/>
  <c r="A44" i="189"/>
  <c r="A43" i="189"/>
  <c r="A42" i="189"/>
  <c r="A41" i="189"/>
  <c r="A48" i="189"/>
  <c r="H25" i="189"/>
  <c r="G25" i="189"/>
  <c r="F25" i="189"/>
  <c r="E25" i="189"/>
  <c r="D25" i="189"/>
  <c r="C25" i="189"/>
  <c r="B25" i="189"/>
  <c r="I25" i="189"/>
  <c r="A15" i="189"/>
  <c r="A14" i="189"/>
  <c r="A13" i="189"/>
  <c r="A8" i="189"/>
  <c r="A6" i="189"/>
  <c r="A5" i="189"/>
  <c r="F4" i="189"/>
  <c r="A4" i="189"/>
  <c r="A1" i="189"/>
  <c r="A47" i="190"/>
  <c r="A46" i="190"/>
  <c r="A45" i="190"/>
  <c r="A44" i="190"/>
  <c r="A43" i="190"/>
  <c r="A42" i="190"/>
  <c r="A41" i="190"/>
  <c r="A48" i="190"/>
  <c r="H25" i="190"/>
  <c r="G25" i="190"/>
  <c r="F25" i="190"/>
  <c r="E25" i="190"/>
  <c r="D25" i="190"/>
  <c r="C25" i="190"/>
  <c r="B25" i="190"/>
  <c r="I25" i="190"/>
  <c r="A15" i="190"/>
  <c r="A14" i="190"/>
  <c r="A13" i="190"/>
  <c r="A8" i="190"/>
  <c r="A6" i="190"/>
  <c r="A5" i="190"/>
  <c r="F4" i="190"/>
  <c r="A4" i="190"/>
  <c r="A1" i="190"/>
  <c r="A47" i="191"/>
  <c r="A46" i="191"/>
  <c r="A45" i="191"/>
  <c r="A44" i="191"/>
  <c r="A43" i="191"/>
  <c r="A42" i="191"/>
  <c r="A41" i="191"/>
  <c r="A48" i="191"/>
  <c r="H25" i="191"/>
  <c r="G25" i="191"/>
  <c r="F25" i="191"/>
  <c r="E25" i="191"/>
  <c r="D25" i="191"/>
  <c r="C25" i="191"/>
  <c r="B25" i="191"/>
  <c r="I25" i="191"/>
  <c r="A15" i="191"/>
  <c r="A14" i="191"/>
  <c r="A13" i="191"/>
  <c r="A8" i="191"/>
  <c r="A6" i="191"/>
  <c r="A5" i="191"/>
  <c r="F4" i="191"/>
  <c r="A4" i="191"/>
  <c r="A1" i="191"/>
  <c r="A43" i="192"/>
  <c r="A42" i="192"/>
  <c r="A41" i="192"/>
  <c r="A40" i="192"/>
  <c r="A39" i="192"/>
  <c r="A38" i="192"/>
  <c r="A37" i="192"/>
  <c r="A44" i="192"/>
  <c r="H21" i="192"/>
  <c r="G21" i="192"/>
  <c r="F21" i="192"/>
  <c r="E21" i="192"/>
  <c r="D21" i="192"/>
  <c r="C21" i="192"/>
  <c r="B21" i="192"/>
  <c r="I21" i="192"/>
  <c r="A8" i="192"/>
  <c r="A6" i="192"/>
  <c r="A5" i="192"/>
  <c r="F4" i="192"/>
  <c r="A4" i="192"/>
  <c r="A1" i="192"/>
  <c r="A43" i="193"/>
  <c r="A42" i="193"/>
  <c r="A41" i="193"/>
  <c r="A40" i="193"/>
  <c r="A39" i="193"/>
  <c r="A38" i="193"/>
  <c r="A37" i="193"/>
  <c r="A44" i="193"/>
  <c r="H21" i="193"/>
  <c r="G21" i="193"/>
  <c r="F21" i="193"/>
  <c r="E21" i="193"/>
  <c r="D21" i="193"/>
  <c r="C21" i="193"/>
  <c r="B21" i="193"/>
  <c r="I21" i="193"/>
  <c r="A6" i="193"/>
  <c r="A5" i="193"/>
  <c r="F4" i="193"/>
  <c r="A4" i="193"/>
  <c r="A1" i="193"/>
  <c r="F4" i="194"/>
  <c r="A4" i="194"/>
  <c r="A6" i="195"/>
  <c r="A5" i="195"/>
  <c r="F4" i="195"/>
  <c r="A4" i="195"/>
  <c r="A13" i="196"/>
  <c r="A12" i="196"/>
  <c r="A11" i="196"/>
  <c r="A6" i="196"/>
  <c r="A5" i="196"/>
  <c r="F4" i="196"/>
  <c r="A1" i="196"/>
  <c r="A13" i="197"/>
  <c r="A12" i="197"/>
  <c r="A11" i="197"/>
  <c r="A6" i="197"/>
  <c r="A5" i="197"/>
  <c r="F4" i="197"/>
  <c r="A1" i="197"/>
  <c r="A46" i="198"/>
  <c r="A45" i="198"/>
  <c r="A44" i="198"/>
  <c r="A43" i="198"/>
  <c r="A42" i="198"/>
  <c r="A41" i="198"/>
  <c r="A40" i="198"/>
  <c r="A47" i="198"/>
  <c r="H24" i="198"/>
  <c r="G24" i="198"/>
  <c r="F24" i="198"/>
  <c r="E24" i="198"/>
  <c r="D24" i="198"/>
  <c r="C24" i="198"/>
  <c r="B24" i="198"/>
  <c r="I24" i="198"/>
  <c r="A14" i="198"/>
  <c r="A13" i="198"/>
  <c r="A12" i="198"/>
  <c r="A9" i="198"/>
  <c r="A8" i="198"/>
  <c r="A6" i="198"/>
  <c r="A5" i="198"/>
  <c r="F4" i="198"/>
  <c r="A4" i="198"/>
  <c r="A46" i="199"/>
  <c r="A45" i="199"/>
  <c r="A44" i="199"/>
  <c r="A43" i="199"/>
  <c r="A42" i="199"/>
  <c r="A41" i="199"/>
  <c r="A40" i="199"/>
  <c r="A47" i="199"/>
  <c r="H24" i="199"/>
  <c r="G24" i="199"/>
  <c r="F24" i="199"/>
  <c r="E24" i="199"/>
  <c r="D24" i="199"/>
  <c r="C24" i="199"/>
  <c r="B24" i="199"/>
  <c r="I24" i="199"/>
  <c r="A14" i="199"/>
  <c r="A13" i="199"/>
  <c r="A12" i="199"/>
  <c r="A9" i="199"/>
  <c r="A8" i="199"/>
  <c r="A6" i="199"/>
  <c r="A5" i="199"/>
  <c r="F4" i="199"/>
  <c r="A4" i="199"/>
  <c r="A1" i="199"/>
  <c r="A42" i="200"/>
  <c r="A41" i="200"/>
  <c r="A40" i="200"/>
  <c r="A39" i="200"/>
  <c r="A38" i="200"/>
  <c r="A37" i="200"/>
  <c r="A36" i="200"/>
  <c r="A43" i="200"/>
  <c r="H20" i="200"/>
  <c r="G20" i="200"/>
  <c r="F20" i="200"/>
  <c r="E20" i="200"/>
  <c r="D20" i="200"/>
  <c r="C20" i="200"/>
  <c r="B20" i="200"/>
  <c r="I20" i="200"/>
  <c r="A8" i="200"/>
  <c r="A6" i="200"/>
  <c r="A5" i="200"/>
  <c r="F4" i="200"/>
  <c r="A4" i="200"/>
  <c r="A42" i="201"/>
  <c r="A41" i="201"/>
  <c r="A40" i="201"/>
  <c r="A39" i="201"/>
  <c r="A38" i="201"/>
  <c r="A37" i="201"/>
  <c r="A36" i="201"/>
  <c r="A43" i="201"/>
  <c r="H20" i="201"/>
  <c r="G20" i="201"/>
  <c r="F20" i="201"/>
  <c r="E20" i="201"/>
  <c r="D20" i="201"/>
  <c r="C20" i="201"/>
  <c r="B20" i="201"/>
  <c r="I20" i="201"/>
  <c r="A6" i="201"/>
  <c r="A5" i="201"/>
  <c r="A4" i="201"/>
  <c r="A1" i="201"/>
  <c r="A6" i="202"/>
  <c r="F4" i="202"/>
  <c r="A4" i="202"/>
  <c r="A1" i="202"/>
  <c r="A6" i="203"/>
  <c r="F4" i="203"/>
  <c r="A4" i="203"/>
  <c r="A1" i="203"/>
  <c r="A13" i="204"/>
  <c r="A12" i="204"/>
  <c r="A11" i="204"/>
  <c r="A8" i="204"/>
  <c r="A6" i="204"/>
  <c r="A5" i="204"/>
  <c r="F4" i="204"/>
  <c r="A4" i="204"/>
  <c r="A1" i="204"/>
  <c r="A13" i="205"/>
  <c r="A12" i="205"/>
  <c r="A11" i="205"/>
  <c r="A8" i="205"/>
  <c r="A6" i="205"/>
  <c r="A5" i="205"/>
  <c r="F4" i="205"/>
  <c r="A4" i="205"/>
  <c r="A1" i="205"/>
  <c r="B21" i="205"/>
  <c r="B3" i="205" a="1"/>
  <c r="B3" i="205" s="1"/>
  <c r="B21" i="204"/>
  <c r="B3" i="204" a="1"/>
  <c r="B3" i="204" s="1"/>
  <c r="B17" i="203"/>
  <c r="B3" i="203" a="1"/>
  <c r="B3" i="203" s="1"/>
  <c r="B17" i="202"/>
  <c r="B3" i="202" a="1"/>
  <c r="B3" i="202" s="1"/>
  <c r="J18" i="201"/>
  <c r="H18" i="201"/>
  <c r="G18" i="201"/>
  <c r="F18" i="201"/>
  <c r="E18" i="201"/>
  <c r="D18" i="201"/>
  <c r="C18" i="201"/>
  <c r="B18" i="201"/>
  <c r="I18" i="201"/>
  <c r="B3" i="201" a="1"/>
  <c r="B3" i="201" s="1"/>
  <c r="J18" i="200"/>
  <c r="H18" i="200"/>
  <c r="G18" i="200"/>
  <c r="F18" i="200"/>
  <c r="E18" i="200"/>
  <c r="D18" i="200"/>
  <c r="C18" i="200"/>
  <c r="B18" i="200"/>
  <c r="I18" i="200"/>
  <c r="B3" i="200" a="1"/>
  <c r="B3" i="200" s="1"/>
  <c r="J22" i="199"/>
  <c r="H22" i="199"/>
  <c r="G22" i="199"/>
  <c r="F22" i="199"/>
  <c r="E22" i="199"/>
  <c r="D22" i="199"/>
  <c r="C22" i="199"/>
  <c r="B22" i="199"/>
  <c r="I22" i="199"/>
  <c r="B3" i="199" a="1"/>
  <c r="B3" i="199" s="1"/>
  <c r="J22" i="198"/>
  <c r="H22" i="198"/>
  <c r="G22" i="198"/>
  <c r="F22" i="198"/>
  <c r="E22" i="198"/>
  <c r="D22" i="198"/>
  <c r="C22" i="198"/>
  <c r="B22" i="198"/>
  <c r="I22" i="198"/>
  <c r="B3" i="198" a="1"/>
  <c r="B3" i="198" s="1"/>
  <c r="B21" i="197"/>
  <c r="B3" i="197" a="1"/>
  <c r="B3" i="197" s="1"/>
  <c r="B21" i="196"/>
  <c r="B3" i="196" a="1"/>
  <c r="B3" i="196" s="1"/>
  <c r="B17" i="195"/>
  <c r="B3" i="195" a="1"/>
  <c r="B3" i="195" s="1"/>
  <c r="B17" i="194"/>
  <c r="B3" i="194" a="1"/>
  <c r="B3" i="194" s="1"/>
  <c r="J19" i="193"/>
  <c r="H19" i="193"/>
  <c r="G19" i="193"/>
  <c r="F19" i="193"/>
  <c r="E19" i="193"/>
  <c r="D19" i="193"/>
  <c r="C19" i="193"/>
  <c r="B19" i="193"/>
  <c r="I19" i="193"/>
  <c r="B3" i="193" a="1"/>
  <c r="B3" i="193" s="1"/>
  <c r="J19" i="192"/>
  <c r="H19" i="192"/>
  <c r="G19" i="192"/>
  <c r="F19" i="192"/>
  <c r="E19" i="192"/>
  <c r="D19" i="192"/>
  <c r="C19" i="192"/>
  <c r="B19" i="192"/>
  <c r="I19" i="192"/>
  <c r="B3" i="192" a="1"/>
  <c r="B3" i="192" s="1"/>
  <c r="J23" i="191"/>
  <c r="H23" i="191"/>
  <c r="G23" i="191"/>
  <c r="F23" i="191"/>
  <c r="E23" i="191"/>
  <c r="D23" i="191"/>
  <c r="C23" i="191"/>
  <c r="B23" i="191"/>
  <c r="I23" i="191"/>
  <c r="B3" i="191" a="1"/>
  <c r="B3" i="191" s="1"/>
  <c r="J23" i="190"/>
  <c r="H23" i="190"/>
  <c r="G23" i="190"/>
  <c r="F23" i="190"/>
  <c r="E23" i="190"/>
  <c r="D23" i="190"/>
  <c r="C23" i="190"/>
  <c r="B23" i="190"/>
  <c r="I23" i="190"/>
  <c r="B3" i="190" a="1"/>
  <c r="B3" i="190" s="1"/>
  <c r="J23" i="189"/>
  <c r="H23" i="189"/>
  <c r="G23" i="189"/>
  <c r="F23" i="189"/>
  <c r="E23" i="189"/>
  <c r="D23" i="189"/>
  <c r="C23" i="189"/>
  <c r="B23" i="189"/>
  <c r="I23" i="189"/>
  <c r="B3" i="189" a="1"/>
  <c r="B3" i="189" s="1"/>
  <c r="J23" i="188"/>
  <c r="H23" i="188"/>
  <c r="G23" i="188"/>
  <c r="F23" i="188"/>
  <c r="E23" i="188"/>
  <c r="D23" i="188"/>
  <c r="C23" i="188"/>
  <c r="B23" i="188"/>
  <c r="I23" i="188"/>
  <c r="B3" i="188" a="1"/>
  <c r="B3" i="188" s="1"/>
  <c r="A12" i="187"/>
  <c r="A9" i="187"/>
  <c r="A7" i="187"/>
  <c r="A6" i="187"/>
  <c r="F4" i="187"/>
  <c r="A1" i="187"/>
  <c r="A12" i="186"/>
  <c r="A9" i="186"/>
  <c r="A7" i="186"/>
  <c r="A6" i="186"/>
  <c r="F4" i="186"/>
  <c r="A1" i="186"/>
  <c r="A12" i="185"/>
  <c r="A9" i="185"/>
  <c r="A4" i="185"/>
  <c r="A7" i="185"/>
  <c r="A6" i="185"/>
  <c r="F4" i="185"/>
  <c r="A1" i="185"/>
  <c r="A12" i="184"/>
  <c r="A9" i="184"/>
  <c r="A4" i="184"/>
  <c r="A7" i="184"/>
  <c r="A6" i="184"/>
  <c r="F4" i="184"/>
  <c r="A1" i="184"/>
  <c r="A12" i="183"/>
  <c r="A9" i="183"/>
  <c r="A4" i="183"/>
  <c r="A7" i="183"/>
  <c r="A6" i="183"/>
  <c r="F4" i="183"/>
  <c r="A12" i="182"/>
  <c r="A9" i="182"/>
  <c r="A4" i="182"/>
  <c r="A7" i="182"/>
  <c r="A6" i="182"/>
  <c r="F4" i="182"/>
  <c r="A12" i="181"/>
  <c r="A9" i="181"/>
  <c r="A4" i="181"/>
  <c r="A7" i="181"/>
  <c r="A6" i="181"/>
  <c r="F4" i="181"/>
  <c r="A1" i="181"/>
  <c r="A12" i="180"/>
  <c r="A9" i="180"/>
  <c r="A4" i="180"/>
  <c r="A7" i="180"/>
  <c r="A6" i="180"/>
  <c r="F4" i="180"/>
  <c r="A1" i="180"/>
  <c r="A12" i="179"/>
  <c r="A9" i="179"/>
  <c r="A4" i="179"/>
  <c r="A7" i="179"/>
  <c r="A6" i="179"/>
  <c r="F4" i="179"/>
  <c r="A12" i="178"/>
  <c r="A9" i="178"/>
  <c r="A4" i="178"/>
  <c r="A7" i="178"/>
  <c r="A6" i="178"/>
  <c r="F4" i="178"/>
  <c r="B23" i="177"/>
  <c r="A12" i="177"/>
  <c r="A9" i="177"/>
  <c r="A4" i="177"/>
  <c r="A7" i="177"/>
  <c r="A6" i="177"/>
  <c r="F4" i="177"/>
  <c r="B23" i="176"/>
  <c r="A12" i="176"/>
  <c r="A9" i="176"/>
  <c r="A4" i="176"/>
  <c r="A7" i="176"/>
  <c r="A6" i="176"/>
  <c r="F4" i="176"/>
  <c r="A47" i="175"/>
  <c r="A46" i="175"/>
  <c r="A45" i="175"/>
  <c r="A44" i="175"/>
  <c r="A43" i="175"/>
  <c r="A42" i="175"/>
  <c r="A41" i="175"/>
  <c r="A48" i="175"/>
  <c r="H25" i="175"/>
  <c r="G25" i="175"/>
  <c r="F25" i="175"/>
  <c r="E25" i="175"/>
  <c r="D25" i="175"/>
  <c r="C25" i="175"/>
  <c r="B25" i="175"/>
  <c r="I25" i="175"/>
  <c r="A15" i="175"/>
  <c r="A13" i="175"/>
  <c r="A8" i="175"/>
  <c r="A6" i="175"/>
  <c r="F4" i="175"/>
  <c r="A1" i="175"/>
  <c r="A47" i="174"/>
  <c r="A46" i="174"/>
  <c r="A45" i="174"/>
  <c r="A44" i="174"/>
  <c r="A43" i="174"/>
  <c r="A42" i="174"/>
  <c r="A41" i="174"/>
  <c r="A48" i="174"/>
  <c r="H25" i="174"/>
  <c r="G25" i="174"/>
  <c r="F25" i="174"/>
  <c r="E25" i="174"/>
  <c r="D25" i="174"/>
  <c r="C25" i="174"/>
  <c r="B25" i="174"/>
  <c r="I25" i="174"/>
  <c r="A15" i="174"/>
  <c r="A13" i="174"/>
  <c r="A8" i="174"/>
  <c r="A6" i="174"/>
  <c r="F4" i="174"/>
  <c r="A1" i="174"/>
  <c r="A47" i="173"/>
  <c r="A46" i="173"/>
  <c r="A45" i="173"/>
  <c r="A44" i="173"/>
  <c r="A43" i="173"/>
  <c r="A42" i="173"/>
  <c r="A41" i="173"/>
  <c r="A48" i="173"/>
  <c r="H25" i="173"/>
  <c r="G25" i="173"/>
  <c r="F25" i="173"/>
  <c r="E25" i="173"/>
  <c r="D25" i="173"/>
  <c r="C25" i="173"/>
  <c r="B25" i="173"/>
  <c r="I25" i="173"/>
  <c r="A15" i="173"/>
  <c r="A14" i="173"/>
  <c r="A13" i="173"/>
  <c r="A8" i="173"/>
  <c r="A6" i="173"/>
  <c r="A5" i="173"/>
  <c r="F4" i="173"/>
  <c r="A4" i="173"/>
  <c r="A1" i="173"/>
  <c r="A47" i="172"/>
  <c r="A46" i="172"/>
  <c r="A45" i="172"/>
  <c r="A44" i="172"/>
  <c r="A43" i="172"/>
  <c r="A42" i="172"/>
  <c r="A41" i="172"/>
  <c r="A48" i="172"/>
  <c r="H25" i="172"/>
  <c r="G25" i="172"/>
  <c r="F25" i="172"/>
  <c r="E25" i="172"/>
  <c r="D25" i="172"/>
  <c r="C25" i="172"/>
  <c r="B25" i="172"/>
  <c r="I25" i="172"/>
  <c r="A15" i="172"/>
  <c r="A14" i="172"/>
  <c r="A13" i="172"/>
  <c r="A8" i="172"/>
  <c r="A6" i="172"/>
  <c r="A5" i="172"/>
  <c r="F4" i="172"/>
  <c r="A4" i="172"/>
  <c r="B21" i="187"/>
  <c r="B3" i="187" a="1"/>
  <c r="B3" i="187" s="1"/>
  <c r="B21" i="186"/>
  <c r="B3" i="186" a="1"/>
  <c r="B3" i="186" s="1"/>
  <c r="B21" i="185"/>
  <c r="B3" i="185" a="1"/>
  <c r="B3" i="185" s="1"/>
  <c r="B21" i="184"/>
  <c r="B3" i="184" a="1"/>
  <c r="B3" i="184" s="1"/>
  <c r="B21" i="183"/>
  <c r="B3" i="183" a="1"/>
  <c r="B3" i="183" s="1"/>
  <c r="B21" i="182"/>
  <c r="B3" i="182" a="1"/>
  <c r="B3" i="182" s="1"/>
  <c r="B21" i="181"/>
  <c r="B3" i="181" a="1"/>
  <c r="B3" i="181" s="1"/>
  <c r="B21" i="180"/>
  <c r="B3" i="180" a="1"/>
  <c r="B3" i="180" s="1"/>
  <c r="B21" i="179"/>
  <c r="B3" i="179" a="1"/>
  <c r="B3" i="179" s="1"/>
  <c r="B21" i="178"/>
  <c r="B3" i="178" a="1"/>
  <c r="B3" i="178" s="1"/>
  <c r="B21" i="177"/>
  <c r="B3" i="177" a="1"/>
  <c r="B3" i="177" s="1"/>
  <c r="B21" i="176"/>
  <c r="B3" i="176" a="1"/>
  <c r="B3" i="176" s="1"/>
  <c r="J23" i="175"/>
  <c r="H23" i="175"/>
  <c r="G23" i="175"/>
  <c r="F23" i="175"/>
  <c r="E23" i="175"/>
  <c r="D23" i="175"/>
  <c r="C23" i="175"/>
  <c r="B23" i="175"/>
  <c r="I23" i="175"/>
  <c r="B3" i="175" a="1"/>
  <c r="B3" i="175" s="1"/>
  <c r="J23" i="174"/>
  <c r="H23" i="174"/>
  <c r="G23" i="174"/>
  <c r="F23" i="174"/>
  <c r="E23" i="174"/>
  <c r="D23" i="174"/>
  <c r="C23" i="174"/>
  <c r="B23" i="174"/>
  <c r="I23" i="174"/>
  <c r="B3" i="174" a="1"/>
  <c r="B3" i="174" s="1"/>
  <c r="J23" i="173"/>
  <c r="H23" i="173"/>
  <c r="G23" i="173"/>
  <c r="F23" i="173"/>
  <c r="E23" i="173"/>
  <c r="D23" i="173"/>
  <c r="C23" i="173"/>
  <c r="B23" i="173"/>
  <c r="I23" i="173"/>
  <c r="B3" i="173" a="1"/>
  <c r="B3" i="173" s="1"/>
  <c r="J23" i="172"/>
  <c r="H23" i="172"/>
  <c r="G23" i="172"/>
  <c r="F23" i="172"/>
  <c r="E23" i="172"/>
  <c r="D23" i="172"/>
  <c r="C23" i="172"/>
  <c r="B23" i="172"/>
  <c r="I23" i="172"/>
  <c r="B3" i="172" a="1"/>
  <c r="B3" i="172" s="1"/>
  <c r="A46" i="171"/>
  <c r="A45" i="171"/>
  <c r="A44" i="171"/>
  <c r="A43" i="171"/>
  <c r="A42" i="171"/>
  <c r="A41" i="171"/>
  <c r="A40" i="171"/>
  <c r="A47" i="171"/>
  <c r="H24" i="171"/>
  <c r="G24" i="171"/>
  <c r="F24" i="171"/>
  <c r="E24" i="171"/>
  <c r="D24" i="171"/>
  <c r="C24" i="171"/>
  <c r="B24" i="171"/>
  <c r="I24" i="171"/>
  <c r="A14" i="171"/>
  <c r="A13" i="171"/>
  <c r="A12" i="171"/>
  <c r="A9" i="171"/>
  <c r="A8" i="171"/>
  <c r="A6" i="171"/>
  <c r="A5" i="171"/>
  <c r="F4" i="171"/>
  <c r="A4" i="171"/>
  <c r="A46" i="170"/>
  <c r="A45" i="170"/>
  <c r="A44" i="170"/>
  <c r="A43" i="170"/>
  <c r="A42" i="170"/>
  <c r="A41" i="170"/>
  <c r="A40" i="170"/>
  <c r="A47" i="170"/>
  <c r="H24" i="170"/>
  <c r="G24" i="170"/>
  <c r="F24" i="170"/>
  <c r="E24" i="170"/>
  <c r="D24" i="170"/>
  <c r="C24" i="170"/>
  <c r="B24" i="170"/>
  <c r="I24" i="170"/>
  <c r="A14" i="170"/>
  <c r="A13" i="170"/>
  <c r="A12" i="170"/>
  <c r="A9" i="170"/>
  <c r="A8" i="170"/>
  <c r="A6" i="170"/>
  <c r="A5" i="170"/>
  <c r="F4" i="170"/>
  <c r="A4" i="170"/>
  <c r="A1" i="170"/>
  <c r="A46" i="169"/>
  <c r="A45" i="169"/>
  <c r="A44" i="169"/>
  <c r="A43" i="169"/>
  <c r="A42" i="169"/>
  <c r="A41" i="169"/>
  <c r="A40" i="169"/>
  <c r="A47" i="169"/>
  <c r="H24" i="169"/>
  <c r="G24" i="169"/>
  <c r="F24" i="169"/>
  <c r="E24" i="169"/>
  <c r="D24" i="169"/>
  <c r="C24" i="169"/>
  <c r="B24" i="169"/>
  <c r="I24" i="169"/>
  <c r="A14" i="169"/>
  <c r="A13" i="169"/>
  <c r="A12" i="169"/>
  <c r="A9" i="169"/>
  <c r="A8" i="169"/>
  <c r="A6" i="169"/>
  <c r="A5" i="169"/>
  <c r="F4" i="169"/>
  <c r="A4" i="169"/>
  <c r="A1" i="169"/>
  <c r="A46" i="168"/>
  <c r="A45" i="168"/>
  <c r="A44" i="168"/>
  <c r="A43" i="168"/>
  <c r="A42" i="168"/>
  <c r="A41" i="168"/>
  <c r="A40" i="168"/>
  <c r="A47" i="168"/>
  <c r="H24" i="168"/>
  <c r="G24" i="168"/>
  <c r="F24" i="168"/>
  <c r="E24" i="168"/>
  <c r="D24" i="168"/>
  <c r="C24" i="168"/>
  <c r="B24" i="168"/>
  <c r="I24" i="168"/>
  <c r="A14" i="168"/>
  <c r="A13" i="168"/>
  <c r="A12" i="168"/>
  <c r="A9" i="168"/>
  <c r="A8" i="168"/>
  <c r="A6" i="168"/>
  <c r="A5" i="168"/>
  <c r="F4" i="168"/>
  <c r="A4" i="168"/>
  <c r="A1" i="168"/>
  <c r="J22" i="171"/>
  <c r="H22" i="171"/>
  <c r="G22" i="171"/>
  <c r="F22" i="171"/>
  <c r="E22" i="171"/>
  <c r="D22" i="171"/>
  <c r="C22" i="171"/>
  <c r="B22" i="171"/>
  <c r="I22" i="171"/>
  <c r="B3" i="171" a="1"/>
  <c r="B3" i="171" s="1"/>
  <c r="J22" i="170"/>
  <c r="H22" i="170"/>
  <c r="G22" i="170"/>
  <c r="F22" i="170"/>
  <c r="E22" i="170"/>
  <c r="D22" i="170"/>
  <c r="C22" i="170"/>
  <c r="B22" i="170"/>
  <c r="I22" i="170"/>
  <c r="B3" i="170" a="1"/>
  <c r="B3" i="170" s="1"/>
  <c r="J22" i="169"/>
  <c r="H22" i="169"/>
  <c r="G22" i="169"/>
  <c r="F22" i="169"/>
  <c r="E22" i="169"/>
  <c r="D22" i="169"/>
  <c r="C22" i="169"/>
  <c r="B22" i="169"/>
  <c r="I22" i="169"/>
  <c r="B3" i="169" a="1"/>
  <c r="B3" i="169" s="1"/>
  <c r="J22" i="168"/>
  <c r="H22" i="168"/>
  <c r="G22" i="168"/>
  <c r="F22" i="168"/>
  <c r="E22" i="168"/>
  <c r="D22" i="168"/>
  <c r="C22" i="168"/>
  <c r="B22" i="168"/>
  <c r="I22" i="168"/>
  <c r="B3" i="168" a="1"/>
  <c r="B3" i="168" s="1"/>
  <c r="A457" i="160"/>
  <c r="A443" i="160"/>
  <c r="I430" i="160"/>
  <c r="H430" i="160"/>
  <c r="G430" i="160"/>
  <c r="F430" i="160"/>
  <c r="E430" i="160"/>
  <c r="D430" i="160"/>
  <c r="C430" i="160"/>
  <c r="B430" i="160"/>
  <c r="A428" i="160"/>
  <c r="I416" i="160"/>
  <c r="H416" i="160"/>
  <c r="G416" i="160"/>
  <c r="F416" i="160"/>
  <c r="E416" i="160"/>
  <c r="D416" i="160"/>
  <c r="C416" i="160"/>
  <c r="B416" i="160"/>
  <c r="A414" i="160"/>
  <c r="B445" i="160"/>
  <c r="C445" i="160"/>
  <c r="D445" i="160"/>
  <c r="E445" i="160"/>
  <c r="F445" i="160"/>
  <c r="G445" i="160"/>
  <c r="H445" i="160"/>
  <c r="I445" i="160"/>
  <c r="B459" i="160"/>
  <c r="C459" i="160"/>
  <c r="D459" i="160"/>
  <c r="E459" i="160"/>
  <c r="F459" i="160"/>
  <c r="G459" i="160"/>
  <c r="H459" i="160"/>
  <c r="I459" i="160"/>
  <c r="A46" i="167"/>
  <c r="A45" i="167"/>
  <c r="A44" i="167"/>
  <c r="A43" i="167"/>
  <c r="A42" i="167"/>
  <c r="A41" i="167"/>
  <c r="A40" i="167"/>
  <c r="A47" i="167"/>
  <c r="H24" i="167"/>
  <c r="G24" i="167"/>
  <c r="F24" i="167"/>
  <c r="E24" i="167"/>
  <c r="D24" i="167"/>
  <c r="C24" i="167"/>
  <c r="B24" i="167"/>
  <c r="I24" i="167"/>
  <c r="A14" i="167"/>
  <c r="A13" i="167"/>
  <c r="A12" i="167"/>
  <c r="A9" i="167"/>
  <c r="A6" i="167"/>
  <c r="A5" i="167"/>
  <c r="F4" i="167"/>
  <c r="A4" i="167"/>
  <c r="A1" i="167"/>
  <c r="A46" i="166"/>
  <c r="A45" i="166"/>
  <c r="A44" i="166"/>
  <c r="A43" i="166"/>
  <c r="A42" i="166"/>
  <c r="A41" i="166"/>
  <c r="A40" i="166"/>
  <c r="A47" i="166"/>
  <c r="H24" i="166"/>
  <c r="G24" i="166"/>
  <c r="F24" i="166"/>
  <c r="E24" i="166"/>
  <c r="D24" i="166"/>
  <c r="C24" i="166"/>
  <c r="B24" i="166"/>
  <c r="I24" i="166"/>
  <c r="A14" i="166"/>
  <c r="A13" i="166"/>
  <c r="A12" i="166"/>
  <c r="A9" i="166"/>
  <c r="A6" i="166"/>
  <c r="A5" i="166"/>
  <c r="F4" i="166"/>
  <c r="A4" i="166"/>
  <c r="A1" i="166"/>
  <c r="A46" i="165"/>
  <c r="A45" i="165"/>
  <c r="A44" i="165"/>
  <c r="A43" i="165"/>
  <c r="A42" i="165"/>
  <c r="A41" i="165"/>
  <c r="A40" i="165"/>
  <c r="A47" i="165"/>
  <c r="H24" i="165"/>
  <c r="G24" i="165"/>
  <c r="F24" i="165"/>
  <c r="E24" i="165"/>
  <c r="D24" i="165"/>
  <c r="C24" i="165"/>
  <c r="B24" i="165"/>
  <c r="I24" i="165"/>
  <c r="A14" i="165"/>
  <c r="A13" i="165"/>
  <c r="A12" i="165"/>
  <c r="A9" i="165"/>
  <c r="A8" i="165"/>
  <c r="A6" i="165"/>
  <c r="A5" i="165"/>
  <c r="F4" i="165"/>
  <c r="A4" i="165"/>
  <c r="A1" i="165"/>
  <c r="A46" i="164"/>
  <c r="A45" i="164"/>
  <c r="A44" i="164"/>
  <c r="A43" i="164"/>
  <c r="A42" i="164"/>
  <c r="A41" i="164"/>
  <c r="A40" i="164"/>
  <c r="A47" i="164"/>
  <c r="H24" i="164"/>
  <c r="G24" i="164"/>
  <c r="F24" i="164"/>
  <c r="E24" i="164"/>
  <c r="D24" i="164"/>
  <c r="C24" i="164"/>
  <c r="B24" i="164"/>
  <c r="I24" i="164"/>
  <c r="A14" i="164"/>
  <c r="A13" i="164"/>
  <c r="A12" i="164"/>
  <c r="A9" i="164"/>
  <c r="A8" i="164"/>
  <c r="A6" i="164"/>
  <c r="A5" i="164"/>
  <c r="F4" i="164"/>
  <c r="A4" i="164"/>
  <c r="A1" i="164"/>
  <c r="H24" i="163"/>
  <c r="G24" i="163"/>
  <c r="F24" i="163"/>
  <c r="E24" i="163"/>
  <c r="D24" i="163"/>
  <c r="C24" i="163"/>
  <c r="B24" i="163"/>
  <c r="I24" i="163"/>
  <c r="A14" i="163"/>
  <c r="A13" i="163"/>
  <c r="A12" i="163"/>
  <c r="A9" i="163"/>
  <c r="A8" i="163"/>
  <c r="A6" i="163"/>
  <c r="A5" i="163"/>
  <c r="F4" i="163"/>
  <c r="A4" i="163"/>
  <c r="A46" i="162"/>
  <c r="A45" i="162"/>
  <c r="A44" i="162"/>
  <c r="A43" i="162"/>
  <c r="A42" i="162"/>
  <c r="A41" i="162"/>
  <c r="A40" i="162"/>
  <c r="A47" i="162"/>
  <c r="H24" i="162"/>
  <c r="G24" i="162"/>
  <c r="F24" i="162"/>
  <c r="E24" i="162"/>
  <c r="D24" i="162"/>
  <c r="C24" i="162"/>
  <c r="B24" i="162"/>
  <c r="I24" i="162"/>
  <c r="A14" i="162"/>
  <c r="A13" i="162"/>
  <c r="A12" i="162"/>
  <c r="A9" i="162"/>
  <c r="A8" i="162"/>
  <c r="A6" i="162"/>
  <c r="A5" i="162"/>
  <c r="F4" i="162"/>
  <c r="A4" i="162"/>
  <c r="J22" i="167"/>
  <c r="H22" i="167"/>
  <c r="G22" i="167"/>
  <c r="F22" i="167"/>
  <c r="E22" i="167"/>
  <c r="D22" i="167"/>
  <c r="C22" i="167"/>
  <c r="B22" i="167"/>
  <c r="I22" i="167"/>
  <c r="B3" i="167" a="1"/>
  <c r="B3" i="167" s="1"/>
  <c r="J22" i="166"/>
  <c r="H22" i="166"/>
  <c r="G22" i="166"/>
  <c r="F22" i="166"/>
  <c r="E22" i="166"/>
  <c r="D22" i="166"/>
  <c r="C22" i="166"/>
  <c r="B22" i="166"/>
  <c r="I22" i="166"/>
  <c r="B3" i="166" a="1"/>
  <c r="B3" i="166" s="1"/>
  <c r="J22" i="165"/>
  <c r="H22" i="165"/>
  <c r="G22" i="165"/>
  <c r="F22" i="165"/>
  <c r="E22" i="165"/>
  <c r="D22" i="165"/>
  <c r="C22" i="165"/>
  <c r="B22" i="165"/>
  <c r="I22" i="165"/>
  <c r="B3" i="165" a="1"/>
  <c r="B3" i="165" s="1"/>
  <c r="J22" i="164"/>
  <c r="H22" i="164"/>
  <c r="G22" i="164"/>
  <c r="F22" i="164"/>
  <c r="E22" i="164"/>
  <c r="D22" i="164"/>
  <c r="C22" i="164"/>
  <c r="B22" i="164"/>
  <c r="I22" i="164"/>
  <c r="B3" i="164" a="1"/>
  <c r="B3" i="164" s="1"/>
  <c r="J22" i="163"/>
  <c r="H22" i="163"/>
  <c r="G22" i="163"/>
  <c r="F22" i="163"/>
  <c r="E22" i="163"/>
  <c r="D22" i="163"/>
  <c r="C22" i="163"/>
  <c r="B22" i="163"/>
  <c r="I22" i="163"/>
  <c r="B3" i="163" a="1"/>
  <c r="B3" i="163" s="1"/>
  <c r="J22" i="162"/>
  <c r="H22" i="162"/>
  <c r="G22" i="162"/>
  <c r="F22" i="162"/>
  <c r="E22" i="162"/>
  <c r="D22" i="162"/>
  <c r="C22" i="162"/>
  <c r="B22" i="162"/>
  <c r="I22" i="162"/>
  <c r="B3" i="162" a="1"/>
  <c r="B3" i="162" s="1"/>
  <c r="I402" i="160"/>
  <c r="H402" i="160"/>
  <c r="G402" i="160"/>
  <c r="F402" i="160"/>
  <c r="E402" i="160"/>
  <c r="D402" i="160"/>
  <c r="C402" i="160"/>
  <c r="B402" i="160"/>
  <c r="A400" i="160"/>
  <c r="I388" i="160"/>
  <c r="H388" i="160"/>
  <c r="G388" i="160"/>
  <c r="F388" i="160"/>
  <c r="E388" i="160"/>
  <c r="D388" i="160"/>
  <c r="C388" i="160"/>
  <c r="B388" i="160"/>
  <c r="A386" i="160"/>
  <c r="I374" i="160"/>
  <c r="H374" i="160"/>
  <c r="G374" i="160"/>
  <c r="F374" i="160"/>
  <c r="E374" i="160"/>
  <c r="D374" i="160"/>
  <c r="C374" i="160"/>
  <c r="B374" i="160"/>
  <c r="A5" i="117"/>
  <c r="A5" i="116"/>
  <c r="A5" i="111"/>
  <c r="A350" i="160"/>
  <c r="A328" i="160"/>
  <c r="A314" i="160"/>
  <c r="I316" i="160"/>
  <c r="H316" i="160"/>
  <c r="G316" i="160"/>
  <c r="F316" i="160"/>
  <c r="E316" i="160"/>
  <c r="D316" i="160"/>
  <c r="C316" i="160"/>
  <c r="B316" i="160"/>
  <c r="I302" i="160"/>
  <c r="H302" i="160"/>
  <c r="G302" i="160"/>
  <c r="F302" i="160"/>
  <c r="E302" i="160"/>
  <c r="D302" i="160"/>
  <c r="C302" i="160"/>
  <c r="B302" i="160"/>
  <c r="A300" i="160"/>
  <c r="A278" i="160"/>
  <c r="B258" i="160"/>
  <c r="A256" i="160"/>
  <c r="A242" i="160"/>
  <c r="I244" i="160"/>
  <c r="H244" i="160"/>
  <c r="G244" i="160"/>
  <c r="F244" i="160"/>
  <c r="E244" i="160"/>
  <c r="D244" i="160"/>
  <c r="C244" i="160"/>
  <c r="B244" i="160"/>
  <c r="A228" i="160"/>
  <c r="I230" i="160"/>
  <c r="H230" i="160"/>
  <c r="G230" i="160"/>
  <c r="F230" i="160"/>
  <c r="E230" i="160"/>
  <c r="D230" i="160"/>
  <c r="C230" i="160"/>
  <c r="B230" i="160"/>
  <c r="A214" i="160"/>
  <c r="I216" i="160"/>
  <c r="H216" i="160"/>
  <c r="G216" i="160"/>
  <c r="F216" i="160"/>
  <c r="E216" i="160"/>
  <c r="D216" i="160"/>
  <c r="C216" i="160"/>
  <c r="B216" i="160"/>
  <c r="B159" i="160"/>
  <c r="A157" i="160"/>
  <c r="B197" i="160"/>
  <c r="A195" i="160"/>
  <c r="B178" i="160"/>
  <c r="A176" i="160"/>
  <c r="B140" i="160"/>
  <c r="A138" i="160"/>
  <c r="B121" i="160"/>
  <c r="A119" i="160"/>
  <c r="B102" i="160"/>
  <c r="A100" i="160"/>
  <c r="A86" i="160"/>
  <c r="I88" i="160"/>
  <c r="H88" i="160"/>
  <c r="G88" i="160"/>
  <c r="F88" i="160"/>
  <c r="E88" i="160"/>
  <c r="D88" i="160"/>
  <c r="C88" i="160"/>
  <c r="B88" i="160"/>
  <c r="A72" i="160"/>
  <c r="I74" i="160"/>
  <c r="H74" i="160"/>
  <c r="G74" i="160"/>
  <c r="F74" i="160"/>
  <c r="E74" i="160"/>
  <c r="D74" i="160"/>
  <c r="C74" i="160"/>
  <c r="B74" i="160"/>
  <c r="A1" i="156"/>
  <c r="A58" i="160"/>
  <c r="I60" i="160"/>
  <c r="H60" i="160"/>
  <c r="G60" i="160"/>
  <c r="F60" i="160"/>
  <c r="E60" i="160"/>
  <c r="D60" i="160"/>
  <c r="C60" i="160"/>
  <c r="B60" i="160"/>
  <c r="A44" i="160"/>
  <c r="I46" i="160"/>
  <c r="H46" i="160"/>
  <c r="G46" i="160"/>
  <c r="F46" i="160"/>
  <c r="E46" i="160"/>
  <c r="D46" i="160"/>
  <c r="C46" i="160"/>
  <c r="B46" i="160"/>
  <c r="A30" i="160"/>
  <c r="I32" i="160"/>
  <c r="H32" i="160"/>
  <c r="G32" i="160"/>
  <c r="F32" i="160"/>
  <c r="E32" i="160"/>
  <c r="D32" i="160"/>
  <c r="C32" i="160"/>
  <c r="B32" i="160"/>
  <c r="I18" i="160"/>
  <c r="H18" i="160"/>
  <c r="G18" i="160"/>
  <c r="F18" i="160"/>
  <c r="E18" i="160"/>
  <c r="D18" i="160"/>
  <c r="C18" i="160"/>
  <c r="B18" i="160"/>
  <c r="A16" i="160"/>
  <c r="A1" i="149"/>
  <c r="A1" i="148"/>
  <c r="A1" i="160"/>
  <c r="I3" i="160"/>
  <c r="H3" i="160"/>
  <c r="G3" i="160"/>
  <c r="F3" i="160"/>
  <c r="E3" i="160"/>
  <c r="D3" i="160"/>
  <c r="C3" i="160"/>
  <c r="B3" i="160"/>
  <c r="H20" i="121"/>
  <c r="G20" i="121"/>
  <c r="F20" i="121"/>
  <c r="E20" i="121"/>
  <c r="D20" i="121"/>
  <c r="C20" i="121"/>
  <c r="B20" i="121"/>
  <c r="I20" i="121"/>
  <c r="H20" i="120"/>
  <c r="G20" i="120"/>
  <c r="F20" i="120"/>
  <c r="E20" i="120"/>
  <c r="D20" i="120"/>
  <c r="C20" i="120"/>
  <c r="B20" i="120"/>
  <c r="I20" i="120"/>
  <c r="H24" i="119"/>
  <c r="G24" i="119"/>
  <c r="F24" i="119"/>
  <c r="E24" i="119"/>
  <c r="D24" i="119"/>
  <c r="C24" i="119"/>
  <c r="B24" i="119"/>
  <c r="I24" i="119"/>
  <c r="H24" i="118"/>
  <c r="G24" i="118"/>
  <c r="F24" i="118"/>
  <c r="E24" i="118"/>
  <c r="D24" i="118"/>
  <c r="C24" i="118"/>
  <c r="B24" i="118"/>
  <c r="I24" i="118"/>
  <c r="B19" i="115"/>
  <c r="B19" i="114"/>
  <c r="H21" i="113"/>
  <c r="G21" i="113"/>
  <c r="F21" i="113"/>
  <c r="E21" i="113"/>
  <c r="D21" i="113"/>
  <c r="C21" i="113"/>
  <c r="B21" i="113"/>
  <c r="I21" i="113"/>
  <c r="H21" i="112"/>
  <c r="G21" i="112"/>
  <c r="F21" i="112"/>
  <c r="E21" i="112"/>
  <c r="D21" i="112"/>
  <c r="C21" i="112"/>
  <c r="B21" i="112"/>
  <c r="I21" i="112"/>
  <c r="H25" i="111"/>
  <c r="G25" i="111"/>
  <c r="F25" i="111"/>
  <c r="E25" i="111"/>
  <c r="D25" i="111"/>
  <c r="C25" i="111"/>
  <c r="B25" i="111"/>
  <c r="I25" i="111"/>
  <c r="H25" i="110"/>
  <c r="G25" i="110"/>
  <c r="F25" i="110"/>
  <c r="E25" i="110"/>
  <c r="D25" i="110"/>
  <c r="C25" i="110"/>
  <c r="B25" i="110"/>
  <c r="I25" i="110"/>
  <c r="H25" i="109"/>
  <c r="G25" i="109"/>
  <c r="F25" i="109"/>
  <c r="E25" i="109"/>
  <c r="D25" i="109"/>
  <c r="C25" i="109"/>
  <c r="B25" i="109"/>
  <c r="I25" i="109"/>
  <c r="H25" i="108"/>
  <c r="G25" i="108"/>
  <c r="F25" i="108"/>
  <c r="E25" i="108"/>
  <c r="D25" i="108"/>
  <c r="C25" i="108"/>
  <c r="B25" i="108"/>
  <c r="I25" i="108"/>
  <c r="B23" i="107"/>
  <c r="B23" i="106"/>
  <c r="B23" i="105"/>
  <c r="B23" i="104"/>
  <c r="B23" i="103"/>
  <c r="B23" i="102"/>
  <c r="B23" i="101"/>
  <c r="B23" i="100"/>
  <c r="B23" i="99"/>
  <c r="B23" i="98"/>
  <c r="B23" i="97"/>
  <c r="H25" i="159"/>
  <c r="G25" i="159"/>
  <c r="F25" i="159"/>
  <c r="E25" i="159"/>
  <c r="D25" i="159"/>
  <c r="C25" i="159"/>
  <c r="B25" i="159"/>
  <c r="I25" i="159"/>
  <c r="H25" i="158"/>
  <c r="G25" i="158"/>
  <c r="F25" i="158"/>
  <c r="E25" i="158"/>
  <c r="D25" i="158"/>
  <c r="C25" i="158"/>
  <c r="B25" i="158"/>
  <c r="I25" i="158"/>
  <c r="H25" i="157"/>
  <c r="G25" i="157"/>
  <c r="F25" i="157"/>
  <c r="E25" i="157"/>
  <c r="D25" i="157"/>
  <c r="C25" i="157"/>
  <c r="B25" i="157"/>
  <c r="I25" i="157"/>
  <c r="H25" i="156"/>
  <c r="G25" i="156"/>
  <c r="F25" i="156"/>
  <c r="E25" i="156"/>
  <c r="D25" i="156"/>
  <c r="C25" i="156"/>
  <c r="B25" i="156"/>
  <c r="I25" i="156"/>
  <c r="H24" i="155"/>
  <c r="G24" i="155"/>
  <c r="F24" i="155"/>
  <c r="E24" i="155"/>
  <c r="D24" i="155"/>
  <c r="C24" i="155"/>
  <c r="B24" i="155"/>
  <c r="I24" i="155"/>
  <c r="H24" i="154"/>
  <c r="G24" i="154"/>
  <c r="F24" i="154"/>
  <c r="E24" i="154"/>
  <c r="D24" i="154"/>
  <c r="C24" i="154"/>
  <c r="B24" i="154"/>
  <c r="I24" i="154"/>
  <c r="H24" i="153"/>
  <c r="G24" i="153"/>
  <c r="F24" i="153"/>
  <c r="E24" i="153"/>
  <c r="D24" i="153"/>
  <c r="C24" i="153"/>
  <c r="B24" i="153"/>
  <c r="I24" i="153"/>
  <c r="H24" i="152"/>
  <c r="G24" i="152"/>
  <c r="F24" i="152"/>
  <c r="E24" i="152"/>
  <c r="D24" i="152"/>
  <c r="C24" i="152"/>
  <c r="B24" i="152"/>
  <c r="I24" i="152"/>
  <c r="H24" i="151"/>
  <c r="G24" i="151"/>
  <c r="F24" i="151"/>
  <c r="E24" i="151"/>
  <c r="D24" i="151"/>
  <c r="C24" i="151"/>
  <c r="B24" i="151"/>
  <c r="I24" i="151"/>
  <c r="H24" i="150"/>
  <c r="G24" i="150"/>
  <c r="F24" i="150"/>
  <c r="E24" i="150"/>
  <c r="D24" i="150"/>
  <c r="C24" i="150"/>
  <c r="B24" i="150"/>
  <c r="I24" i="150"/>
  <c r="H23" i="149"/>
  <c r="G23" i="149"/>
  <c r="F23" i="149"/>
  <c r="E23" i="149"/>
  <c r="D23" i="149"/>
  <c r="C23" i="149"/>
  <c r="B23" i="149"/>
  <c r="I23" i="149"/>
  <c r="H24" i="148"/>
  <c r="G24" i="148"/>
  <c r="F24" i="148"/>
  <c r="E24" i="148"/>
  <c r="D24" i="148"/>
  <c r="C24" i="148"/>
  <c r="B24" i="148"/>
  <c r="I24" i="148"/>
  <c r="H24" i="147"/>
  <c r="G24" i="147"/>
  <c r="F24" i="147"/>
  <c r="E24" i="147"/>
  <c r="D24" i="147"/>
  <c r="C24" i="147"/>
  <c r="B24" i="147"/>
  <c r="I24" i="147"/>
  <c r="A45" i="146"/>
  <c r="A44" i="146"/>
  <c r="A43" i="146"/>
  <c r="A42" i="146"/>
  <c r="A41" i="146"/>
  <c r="A40" i="146"/>
  <c r="A47" i="146"/>
  <c r="A46" i="146"/>
  <c r="A9" i="146"/>
  <c r="A6" i="146"/>
  <c r="A5" i="146"/>
  <c r="A4" i="146"/>
  <c r="A13" i="146"/>
  <c r="A14" i="146"/>
  <c r="H24" i="146"/>
  <c r="G24" i="146"/>
  <c r="F24" i="146"/>
  <c r="E24" i="146"/>
  <c r="D24" i="146"/>
  <c r="C24" i="146"/>
  <c r="B24" i="146"/>
  <c r="I24" i="146"/>
  <c r="A6" i="108"/>
  <c r="A13" i="125"/>
  <c r="A12" i="125"/>
  <c r="A11" i="125"/>
  <c r="A10" i="125"/>
  <c r="A8" i="125"/>
  <c r="A6" i="125"/>
  <c r="A5" i="125"/>
  <c r="F4" i="125"/>
  <c r="A1" i="125"/>
  <c r="A13" i="124"/>
  <c r="A12" i="124"/>
  <c r="A11" i="124"/>
  <c r="A10" i="124"/>
  <c r="A8" i="124"/>
  <c r="A6" i="124"/>
  <c r="A5" i="124"/>
  <c r="F4" i="124"/>
  <c r="A1" i="124"/>
  <c r="A9" i="123"/>
  <c r="A8" i="123"/>
  <c r="A6" i="123"/>
  <c r="A5" i="123"/>
  <c r="F4" i="123"/>
  <c r="A1" i="123"/>
  <c r="A9" i="122"/>
  <c r="A8" i="122"/>
  <c r="A6" i="122"/>
  <c r="A5" i="122"/>
  <c r="F4" i="122"/>
  <c r="A1" i="122"/>
  <c r="A42" i="121"/>
  <c r="A41" i="121"/>
  <c r="A40" i="121"/>
  <c r="A39" i="121"/>
  <c r="A38" i="121"/>
  <c r="A37" i="121"/>
  <c r="A36" i="121"/>
  <c r="A43" i="121"/>
  <c r="A10" i="121"/>
  <c r="A9" i="121"/>
  <c r="A8" i="121"/>
  <c r="A6" i="121"/>
  <c r="A5" i="121"/>
  <c r="F4" i="121"/>
  <c r="A1" i="121"/>
  <c r="A42" i="120"/>
  <c r="A41" i="120"/>
  <c r="A40" i="120"/>
  <c r="A39" i="120"/>
  <c r="A38" i="120"/>
  <c r="A37" i="120"/>
  <c r="A36" i="120"/>
  <c r="A43" i="120"/>
  <c r="A10" i="120"/>
  <c r="A9" i="120"/>
  <c r="A8" i="120"/>
  <c r="A6" i="120"/>
  <c r="A5" i="120"/>
  <c r="F4" i="120"/>
  <c r="A1" i="120"/>
  <c r="A46" i="119"/>
  <c r="A45" i="119"/>
  <c r="A44" i="119"/>
  <c r="A43" i="119"/>
  <c r="A42" i="119"/>
  <c r="A41" i="119"/>
  <c r="A40" i="119"/>
  <c r="A47" i="119"/>
  <c r="A14" i="119"/>
  <c r="A13" i="119"/>
  <c r="A12" i="119"/>
  <c r="A11" i="119"/>
  <c r="A9" i="119"/>
  <c r="A8" i="119"/>
  <c r="A6" i="119"/>
  <c r="A5" i="119"/>
  <c r="F4" i="119"/>
  <c r="A1" i="119"/>
  <c r="A46" i="118"/>
  <c r="A45" i="118"/>
  <c r="A44" i="118"/>
  <c r="A43" i="118"/>
  <c r="A42" i="118"/>
  <c r="A41" i="118"/>
  <c r="A40" i="118"/>
  <c r="A47" i="118"/>
  <c r="A14" i="118"/>
  <c r="A13" i="118"/>
  <c r="A12" i="118"/>
  <c r="A11" i="118"/>
  <c r="A9" i="118"/>
  <c r="A8" i="118"/>
  <c r="A6" i="118"/>
  <c r="A5" i="118"/>
  <c r="F4" i="118"/>
  <c r="A1" i="118"/>
  <c r="A13" i="117"/>
  <c r="A12" i="117"/>
  <c r="A11" i="117"/>
  <c r="A10" i="117"/>
  <c r="A8" i="117"/>
  <c r="A6" i="117"/>
  <c r="F4" i="117"/>
  <c r="A1" i="117"/>
  <c r="A12" i="116"/>
  <c r="A11" i="116"/>
  <c r="A10" i="116"/>
  <c r="A8" i="116"/>
  <c r="A6" i="116"/>
  <c r="F4" i="116"/>
  <c r="A1" i="116"/>
  <c r="A9" i="115"/>
  <c r="A8" i="115"/>
  <c r="A6" i="115"/>
  <c r="A5" i="115"/>
  <c r="F4" i="115"/>
  <c r="A1" i="115"/>
  <c r="A9" i="114"/>
  <c r="A8" i="114"/>
  <c r="A6" i="114"/>
  <c r="A5" i="114"/>
  <c r="F4" i="114"/>
  <c r="A1" i="114"/>
  <c r="A43" i="113"/>
  <c r="A42" i="113"/>
  <c r="A41" i="113"/>
  <c r="A40" i="113"/>
  <c r="A39" i="113"/>
  <c r="A38" i="113"/>
  <c r="A37" i="113"/>
  <c r="A44" i="113"/>
  <c r="A11" i="113"/>
  <c r="A8" i="113"/>
  <c r="A6" i="113"/>
  <c r="A5" i="113"/>
  <c r="F4" i="113"/>
  <c r="A1" i="113"/>
  <c r="A43" i="112"/>
  <c r="A42" i="112"/>
  <c r="A41" i="112"/>
  <c r="A40" i="112"/>
  <c r="A39" i="112"/>
  <c r="A38" i="112"/>
  <c r="A37" i="112"/>
  <c r="A44" i="112"/>
  <c r="A11" i="112"/>
  <c r="A8" i="112"/>
  <c r="A6" i="112"/>
  <c r="A5" i="112"/>
  <c r="F4" i="112"/>
  <c r="A1" i="112"/>
  <c r="A47" i="111"/>
  <c r="A46" i="111"/>
  <c r="A45" i="111"/>
  <c r="A44" i="111"/>
  <c r="A43" i="111"/>
  <c r="A42" i="111"/>
  <c r="A41" i="111"/>
  <c r="A48" i="111"/>
  <c r="A15" i="111"/>
  <c r="A14" i="111"/>
  <c r="A13" i="111"/>
  <c r="A12" i="111"/>
  <c r="A8" i="111"/>
  <c r="A6" i="111"/>
  <c r="F4" i="111"/>
  <c r="A4" i="111"/>
  <c r="A1" i="111"/>
  <c r="A47" i="110"/>
  <c r="A46" i="110"/>
  <c r="A45" i="110"/>
  <c r="A44" i="110"/>
  <c r="A43" i="110"/>
  <c r="A42" i="110"/>
  <c r="A41" i="110"/>
  <c r="A48" i="110"/>
  <c r="A15" i="110"/>
  <c r="A14" i="110"/>
  <c r="A13" i="110"/>
  <c r="A12" i="110"/>
  <c r="A6" i="110"/>
  <c r="A5" i="110"/>
  <c r="F4" i="110"/>
  <c r="A4" i="110"/>
  <c r="A1" i="110"/>
  <c r="A47" i="109"/>
  <c r="A46" i="109"/>
  <c r="A45" i="109"/>
  <c r="A44" i="109"/>
  <c r="A43" i="109"/>
  <c r="A42" i="109"/>
  <c r="A41" i="109"/>
  <c r="A48" i="109"/>
  <c r="A15" i="109"/>
  <c r="A14" i="109"/>
  <c r="A13" i="109"/>
  <c r="A12" i="109"/>
  <c r="A10" i="109"/>
  <c r="A7" i="109"/>
  <c r="A6" i="109"/>
  <c r="A5" i="109"/>
  <c r="F4" i="109"/>
  <c r="A1" i="109"/>
  <c r="A47" i="108"/>
  <c r="A46" i="108"/>
  <c r="A45" i="108"/>
  <c r="A44" i="108"/>
  <c r="A43" i="108"/>
  <c r="A42" i="108"/>
  <c r="A41" i="108"/>
  <c r="A48" i="108"/>
  <c r="A15" i="108"/>
  <c r="A14" i="108"/>
  <c r="A13" i="108"/>
  <c r="A12" i="108"/>
  <c r="A10" i="108"/>
  <c r="A7" i="108"/>
  <c r="A5" i="108"/>
  <c r="F4" i="108"/>
  <c r="A1" i="108"/>
  <c r="A12" i="107"/>
  <c r="A9" i="107"/>
  <c r="A7" i="107"/>
  <c r="A6" i="107"/>
  <c r="F4" i="107"/>
  <c r="A1" i="107"/>
  <c r="A12" i="106"/>
  <c r="A9" i="106"/>
  <c r="A7" i="106"/>
  <c r="A6" i="106"/>
  <c r="F4" i="106"/>
  <c r="A1" i="106"/>
  <c r="A12" i="105"/>
  <c r="A9" i="105"/>
  <c r="A7" i="105"/>
  <c r="A6" i="105"/>
  <c r="F4" i="105"/>
  <c r="A1" i="105"/>
  <c r="A12" i="104"/>
  <c r="A9" i="104"/>
  <c r="A7" i="104"/>
  <c r="A6" i="104"/>
  <c r="F4" i="104"/>
  <c r="A1" i="104"/>
  <c r="A12" i="103"/>
  <c r="A9" i="103"/>
  <c r="A7" i="103"/>
  <c r="A6" i="103"/>
  <c r="F4" i="103"/>
  <c r="A1" i="103"/>
  <c r="A12" i="102"/>
  <c r="A9" i="102"/>
  <c r="A7" i="102"/>
  <c r="A6" i="102"/>
  <c r="F4" i="102"/>
  <c r="A1" i="102"/>
  <c r="A12" i="101"/>
  <c r="A9" i="101"/>
  <c r="A7" i="101"/>
  <c r="A6" i="101"/>
  <c r="F4" i="101"/>
  <c r="A1" i="101"/>
  <c r="A12" i="100"/>
  <c r="A9" i="100"/>
  <c r="A7" i="100"/>
  <c r="A6" i="100"/>
  <c r="F4" i="100"/>
  <c r="A1" i="100"/>
  <c r="A12" i="99"/>
  <c r="A9" i="99"/>
  <c r="A7" i="99"/>
  <c r="A6" i="99"/>
  <c r="F4" i="99"/>
  <c r="A1" i="99"/>
  <c r="A12" i="98"/>
  <c r="A9" i="98"/>
  <c r="A7" i="98"/>
  <c r="A6" i="98"/>
  <c r="F4" i="98"/>
  <c r="A1" i="98"/>
  <c r="A12" i="97"/>
  <c r="A9" i="97"/>
  <c r="A7" i="97"/>
  <c r="A6" i="97"/>
  <c r="F4" i="97"/>
  <c r="A1" i="97"/>
  <c r="A12" i="96"/>
  <c r="A9" i="96"/>
  <c r="A7" i="96"/>
  <c r="A6" i="96"/>
  <c r="A1" i="96"/>
  <c r="F4" i="96"/>
  <c r="A47" i="159"/>
  <c r="A46" i="159"/>
  <c r="A45" i="159"/>
  <c r="A44" i="159"/>
  <c r="A43" i="159"/>
  <c r="A42" i="159"/>
  <c r="A41" i="159"/>
  <c r="A48" i="159"/>
  <c r="J23" i="159"/>
  <c r="H23" i="159"/>
  <c r="G23" i="159"/>
  <c r="F23" i="159"/>
  <c r="E23" i="159"/>
  <c r="D23" i="159"/>
  <c r="C23" i="159"/>
  <c r="B23" i="159"/>
  <c r="I23" i="159"/>
  <c r="A15" i="159"/>
  <c r="A13" i="159"/>
  <c r="A12" i="159"/>
  <c r="A10" i="159"/>
  <c r="A9" i="159"/>
  <c r="A7" i="159"/>
  <c r="A6" i="159"/>
  <c r="F4" i="159"/>
  <c r="B3" i="159" a="1"/>
  <c r="B3" i="159" s="1"/>
  <c r="A1" i="159"/>
  <c r="A47" i="158"/>
  <c r="A46" i="158"/>
  <c r="A45" i="158"/>
  <c r="A44" i="158"/>
  <c r="A43" i="158"/>
  <c r="A42" i="158"/>
  <c r="A41" i="158"/>
  <c r="A48" i="158"/>
  <c r="J23" i="158"/>
  <c r="H23" i="158"/>
  <c r="G23" i="158"/>
  <c r="F23" i="158"/>
  <c r="E23" i="158"/>
  <c r="D23" i="158"/>
  <c r="C23" i="158"/>
  <c r="B23" i="158"/>
  <c r="I23" i="158"/>
  <c r="A15" i="158"/>
  <c r="A13" i="158"/>
  <c r="A12" i="158"/>
  <c r="A10" i="158"/>
  <c r="A9" i="158"/>
  <c r="A7" i="158"/>
  <c r="A6" i="158"/>
  <c r="F4" i="158"/>
  <c r="B3" i="158" a="1"/>
  <c r="B3" i="158" s="1"/>
  <c r="A1" i="158"/>
  <c r="A47" i="157"/>
  <c r="A46" i="157"/>
  <c r="A45" i="157"/>
  <c r="A44" i="157"/>
  <c r="A43" i="157"/>
  <c r="A42" i="157"/>
  <c r="A41" i="157"/>
  <c r="A48" i="157"/>
  <c r="J23" i="157"/>
  <c r="H23" i="157"/>
  <c r="G23" i="157"/>
  <c r="F23" i="157"/>
  <c r="E23" i="157"/>
  <c r="D23" i="157"/>
  <c r="C23" i="157"/>
  <c r="B23" i="157"/>
  <c r="I23" i="157"/>
  <c r="A15" i="157"/>
  <c r="A14" i="157"/>
  <c r="A13" i="157"/>
  <c r="A12" i="157"/>
  <c r="A10" i="157"/>
  <c r="A9" i="157"/>
  <c r="A7" i="157"/>
  <c r="A6" i="157"/>
  <c r="A5" i="157"/>
  <c r="F4" i="157"/>
  <c r="A4" i="157"/>
  <c r="B3" i="157" a="1"/>
  <c r="B3" i="157" s="1"/>
  <c r="A1" i="157"/>
  <c r="A47" i="156"/>
  <c r="A46" i="156"/>
  <c r="A45" i="156"/>
  <c r="A44" i="156"/>
  <c r="A43" i="156"/>
  <c r="A42" i="156"/>
  <c r="A41" i="156"/>
  <c r="A48" i="156"/>
  <c r="J23" i="156"/>
  <c r="H23" i="156"/>
  <c r="G23" i="156"/>
  <c r="F23" i="156"/>
  <c r="E23" i="156"/>
  <c r="D23" i="156"/>
  <c r="C23" i="156"/>
  <c r="B23" i="156"/>
  <c r="I23" i="156"/>
  <c r="A15" i="156"/>
  <c r="A14" i="156"/>
  <c r="A13" i="156"/>
  <c r="A12" i="156"/>
  <c r="A10" i="156"/>
  <c r="A9" i="156"/>
  <c r="A6" i="156"/>
  <c r="A5" i="156"/>
  <c r="F4" i="156"/>
  <c r="A4" i="156"/>
  <c r="B3" i="156" a="1"/>
  <c r="B3" i="156" s="1"/>
  <c r="A46" i="155"/>
  <c r="A45" i="155"/>
  <c r="A44" i="155"/>
  <c r="A43" i="155"/>
  <c r="A42" i="155"/>
  <c r="A41" i="155"/>
  <c r="A40" i="155"/>
  <c r="A47" i="155"/>
  <c r="J22" i="155"/>
  <c r="H22" i="155"/>
  <c r="G22" i="155"/>
  <c r="F22" i="155"/>
  <c r="E22" i="155"/>
  <c r="D22" i="155"/>
  <c r="C22" i="155"/>
  <c r="B22" i="155"/>
  <c r="I22" i="155"/>
  <c r="A14" i="155"/>
  <c r="A13" i="155"/>
  <c r="A12" i="155"/>
  <c r="A11" i="155"/>
  <c r="A9" i="155"/>
  <c r="A7" i="155"/>
  <c r="A6" i="155"/>
  <c r="A5" i="155"/>
  <c r="F4" i="155"/>
  <c r="A4" i="155"/>
  <c r="B3" i="155" a="1"/>
  <c r="B3" i="155" s="1"/>
  <c r="A1" i="155"/>
  <c r="A46" i="154"/>
  <c r="A45" i="154"/>
  <c r="A44" i="154"/>
  <c r="A43" i="154"/>
  <c r="A42" i="154"/>
  <c r="A41" i="154"/>
  <c r="A40" i="154"/>
  <c r="A47" i="154"/>
  <c r="J22" i="154"/>
  <c r="H22" i="154"/>
  <c r="G22" i="154"/>
  <c r="F22" i="154"/>
  <c r="E22" i="154"/>
  <c r="D22" i="154"/>
  <c r="C22" i="154"/>
  <c r="B22" i="154"/>
  <c r="I22" i="154"/>
  <c r="A14" i="154"/>
  <c r="A13" i="154"/>
  <c r="A12" i="154"/>
  <c r="A11" i="154"/>
  <c r="A9" i="154"/>
  <c r="A7" i="154"/>
  <c r="A6" i="154"/>
  <c r="A5" i="154"/>
  <c r="F4" i="154"/>
  <c r="A4" i="154"/>
  <c r="B3" i="154" a="1"/>
  <c r="B3" i="154" s="1"/>
  <c r="A1" i="154"/>
  <c r="A46" i="153"/>
  <c r="A45" i="153"/>
  <c r="A44" i="153"/>
  <c r="A43" i="153"/>
  <c r="A42" i="153"/>
  <c r="A41" i="153"/>
  <c r="A40" i="153"/>
  <c r="A47" i="153"/>
  <c r="J22" i="153"/>
  <c r="H22" i="153"/>
  <c r="G22" i="153"/>
  <c r="F22" i="153"/>
  <c r="E22" i="153"/>
  <c r="D22" i="153"/>
  <c r="C22" i="153"/>
  <c r="B22" i="153"/>
  <c r="I22" i="153"/>
  <c r="A14" i="153"/>
  <c r="A13" i="153"/>
  <c r="A12" i="153"/>
  <c r="A11" i="153"/>
  <c r="A9" i="153"/>
  <c r="A7" i="153"/>
  <c r="A6" i="153"/>
  <c r="A5" i="153"/>
  <c r="F4" i="153"/>
  <c r="A4" i="153"/>
  <c r="B3" i="153" a="1"/>
  <c r="B3" i="153" s="1"/>
  <c r="A1" i="153"/>
  <c r="A46" i="152"/>
  <c r="A45" i="152"/>
  <c r="A44" i="152"/>
  <c r="A43" i="152"/>
  <c r="A42" i="152"/>
  <c r="A41" i="152"/>
  <c r="A40" i="152"/>
  <c r="A47" i="152"/>
  <c r="J22" i="152"/>
  <c r="H22" i="152"/>
  <c r="G22" i="152"/>
  <c r="F22" i="152"/>
  <c r="E22" i="152"/>
  <c r="D22" i="152"/>
  <c r="C22" i="152"/>
  <c r="B22" i="152"/>
  <c r="I22" i="152"/>
  <c r="A14" i="152"/>
  <c r="A13" i="152"/>
  <c r="A12" i="152"/>
  <c r="A11" i="152"/>
  <c r="A9" i="152"/>
  <c r="A7" i="152"/>
  <c r="A6" i="152"/>
  <c r="A5" i="152"/>
  <c r="F4" i="152"/>
  <c r="A4" i="152"/>
  <c r="B3" i="152" a="1"/>
  <c r="B3" i="152" s="1"/>
  <c r="A1" i="152"/>
  <c r="A46" i="151"/>
  <c r="A45" i="151"/>
  <c r="A44" i="151"/>
  <c r="A43" i="151"/>
  <c r="A42" i="151"/>
  <c r="A41" i="151"/>
  <c r="A40" i="151"/>
  <c r="A47" i="151"/>
  <c r="J22" i="151"/>
  <c r="H22" i="151"/>
  <c r="G22" i="151"/>
  <c r="F22" i="151"/>
  <c r="E22" i="151"/>
  <c r="D22" i="151"/>
  <c r="C22" i="151"/>
  <c r="B22" i="151"/>
  <c r="I22" i="151"/>
  <c r="A14" i="151"/>
  <c r="A13" i="151"/>
  <c r="A12" i="151"/>
  <c r="A11" i="151"/>
  <c r="A9" i="151"/>
  <c r="A7" i="151"/>
  <c r="A6" i="151"/>
  <c r="A5" i="151"/>
  <c r="F4" i="151"/>
  <c r="A4" i="151"/>
  <c r="B3" i="151" a="1"/>
  <c r="B3" i="151" s="1"/>
  <c r="A1" i="151"/>
  <c r="A46" i="150"/>
  <c r="A45" i="150"/>
  <c r="A44" i="150"/>
  <c r="A43" i="150"/>
  <c r="A42" i="150"/>
  <c r="A41" i="150"/>
  <c r="A40" i="150"/>
  <c r="A47" i="150"/>
  <c r="J22" i="150"/>
  <c r="H22" i="150"/>
  <c r="G22" i="150"/>
  <c r="F22" i="150"/>
  <c r="E22" i="150"/>
  <c r="D22" i="150"/>
  <c r="C22" i="150"/>
  <c r="B22" i="150"/>
  <c r="I22" i="150"/>
  <c r="A14" i="150"/>
  <c r="A13" i="150"/>
  <c r="A12" i="150"/>
  <c r="A11" i="150"/>
  <c r="A9" i="150"/>
  <c r="A6" i="150"/>
  <c r="A5" i="150"/>
  <c r="F4" i="150"/>
  <c r="A4" i="150"/>
  <c r="B3" i="150" a="1"/>
  <c r="B3" i="150" s="1"/>
  <c r="A1" i="150"/>
  <c r="A45" i="149"/>
  <c r="A44" i="149"/>
  <c r="A43" i="149"/>
  <c r="A42" i="149"/>
  <c r="A41" i="149"/>
  <c r="A40" i="149"/>
  <c r="A39" i="149"/>
  <c r="A46" i="149"/>
  <c r="J21" i="149"/>
  <c r="H21" i="149"/>
  <c r="G21" i="149"/>
  <c r="F21" i="149"/>
  <c r="E21" i="149"/>
  <c r="D21" i="149"/>
  <c r="C21" i="149"/>
  <c r="B21" i="149"/>
  <c r="I21" i="149"/>
  <c r="A13" i="149"/>
  <c r="A12" i="149"/>
  <c r="A11" i="149"/>
  <c r="A10" i="149"/>
  <c r="A8" i="149"/>
  <c r="A6" i="149"/>
  <c r="A5" i="149"/>
  <c r="F4" i="149"/>
  <c r="A4" i="149"/>
  <c r="B3" i="149" a="1"/>
  <c r="B3" i="149" s="1"/>
  <c r="A46" i="148"/>
  <c r="A45" i="148"/>
  <c r="A44" i="148"/>
  <c r="A43" i="148"/>
  <c r="A42" i="148"/>
  <c r="A41" i="148"/>
  <c r="A40" i="148"/>
  <c r="A47" i="148"/>
  <c r="J22" i="148"/>
  <c r="H22" i="148"/>
  <c r="G22" i="148"/>
  <c r="F22" i="148"/>
  <c r="E22" i="148"/>
  <c r="D22" i="148"/>
  <c r="C22" i="148"/>
  <c r="B22" i="148"/>
  <c r="I22" i="148"/>
  <c r="A14" i="148"/>
  <c r="A13" i="148"/>
  <c r="A12" i="148"/>
  <c r="A11" i="148"/>
  <c r="A9" i="148"/>
  <c r="A6" i="148"/>
  <c r="A5" i="148"/>
  <c r="A4" i="148"/>
  <c r="B3" i="148" a="1"/>
  <c r="B3" i="148" s="1"/>
  <c r="A46" i="147"/>
  <c r="A45" i="147"/>
  <c r="A44" i="147"/>
  <c r="A43" i="147"/>
  <c r="A42" i="147"/>
  <c r="A41" i="147"/>
  <c r="A40" i="147"/>
  <c r="A47" i="147"/>
  <c r="J22" i="147"/>
  <c r="H22" i="147"/>
  <c r="G22" i="147"/>
  <c r="F22" i="147"/>
  <c r="E22" i="147"/>
  <c r="D22" i="147"/>
  <c r="C22" i="147"/>
  <c r="B22" i="147"/>
  <c r="I22" i="147"/>
  <c r="A14" i="147"/>
  <c r="A13" i="147"/>
  <c r="A12" i="147"/>
  <c r="A11" i="147"/>
  <c r="A9" i="147"/>
  <c r="A6" i="147"/>
  <c r="A5" i="147"/>
  <c r="F4" i="147"/>
  <c r="A4" i="147"/>
  <c r="B3" i="147" a="1"/>
  <c r="B3" i="147" s="1"/>
  <c r="A1" i="147"/>
  <c r="J22" i="146"/>
  <c r="H22" i="146"/>
  <c r="G22" i="146"/>
  <c r="F22" i="146"/>
  <c r="E22" i="146"/>
  <c r="D22" i="146"/>
  <c r="C22" i="146"/>
  <c r="B22" i="146"/>
  <c r="I22" i="146"/>
  <c r="A12" i="146"/>
  <c r="A11" i="146"/>
  <c r="F4" i="146"/>
  <c r="B3" i="146" a="1"/>
  <c r="B3" i="146" s="1"/>
  <c r="B21" i="125"/>
  <c r="B3" i="125" a="1"/>
  <c r="B3" i="125" s="1"/>
  <c r="B21" i="124"/>
  <c r="B3" i="124" a="1"/>
  <c r="B3" i="124" s="1"/>
  <c r="B17" i="123"/>
  <c r="B3" i="123" a="1"/>
  <c r="B3" i="123" s="1"/>
  <c r="B17" i="122"/>
  <c r="B3" i="122" a="1"/>
  <c r="B3" i="122" s="1"/>
  <c r="J18" i="121"/>
  <c r="H18" i="121"/>
  <c r="G18" i="121"/>
  <c r="F18" i="121"/>
  <c r="E18" i="121"/>
  <c r="D18" i="121"/>
  <c r="C18" i="121"/>
  <c r="B18" i="121"/>
  <c r="I18" i="121"/>
  <c r="B3" i="121" a="1"/>
  <c r="B3" i="121" s="1"/>
  <c r="J18" i="120"/>
  <c r="H18" i="120"/>
  <c r="G18" i="120"/>
  <c r="F18" i="120"/>
  <c r="E18" i="120"/>
  <c r="D18" i="120"/>
  <c r="C18" i="120"/>
  <c r="B18" i="120"/>
  <c r="I18" i="120"/>
  <c r="B3" i="120" a="1"/>
  <c r="B3" i="120" s="1"/>
  <c r="J22" i="119"/>
  <c r="H22" i="119"/>
  <c r="G22" i="119"/>
  <c r="F22" i="119"/>
  <c r="E22" i="119"/>
  <c r="D22" i="119"/>
  <c r="C22" i="119"/>
  <c r="B22" i="119"/>
  <c r="I22" i="119"/>
  <c r="B3" i="119" a="1"/>
  <c r="B3" i="119" s="1"/>
  <c r="J22" i="118"/>
  <c r="H22" i="118"/>
  <c r="G22" i="118"/>
  <c r="F22" i="118"/>
  <c r="E22" i="118"/>
  <c r="D22" i="118"/>
  <c r="C22" i="118"/>
  <c r="B22" i="118"/>
  <c r="I22" i="118"/>
  <c r="B3" i="118" a="1"/>
  <c r="B3" i="118" s="1"/>
  <c r="B21" i="117"/>
  <c r="B3" i="117" a="1"/>
  <c r="B3" i="117" s="1"/>
  <c r="B21" i="116"/>
  <c r="B3" i="116" a="1"/>
  <c r="B3" i="116" s="1"/>
  <c r="B17" i="115"/>
  <c r="B3" i="115" a="1"/>
  <c r="B3" i="115" s="1"/>
  <c r="B17" i="114"/>
  <c r="B3" i="114" a="1"/>
  <c r="B3" i="114" s="1"/>
  <c r="J19" i="113"/>
  <c r="H19" i="113"/>
  <c r="G19" i="113"/>
  <c r="F19" i="113"/>
  <c r="E19" i="113"/>
  <c r="D19" i="113"/>
  <c r="C19" i="113"/>
  <c r="B19" i="113"/>
  <c r="I19" i="113"/>
  <c r="B3" i="113" a="1"/>
  <c r="B3" i="113" s="1"/>
  <c r="J19" i="112"/>
  <c r="H19" i="112"/>
  <c r="G19" i="112"/>
  <c r="F19" i="112"/>
  <c r="E19" i="112"/>
  <c r="D19" i="112"/>
  <c r="C19" i="112"/>
  <c r="B19" i="112"/>
  <c r="I19" i="112"/>
  <c r="B3" i="112" a="1"/>
  <c r="B3" i="112" s="1"/>
  <c r="J23" i="111"/>
  <c r="H23" i="111"/>
  <c r="G23" i="111"/>
  <c r="F23" i="111"/>
  <c r="E23" i="111"/>
  <c r="D23" i="111"/>
  <c r="C23" i="111"/>
  <c r="B23" i="111"/>
  <c r="I23" i="111"/>
  <c r="B3" i="111" a="1"/>
  <c r="B3" i="111" s="1"/>
  <c r="J23" i="110"/>
  <c r="H23" i="110"/>
  <c r="G23" i="110"/>
  <c r="F23" i="110"/>
  <c r="E23" i="110"/>
  <c r="D23" i="110"/>
  <c r="C23" i="110"/>
  <c r="B23" i="110"/>
  <c r="I23" i="110"/>
  <c r="B3" i="110" a="1"/>
  <c r="B3" i="110" s="1"/>
  <c r="J23" i="109"/>
  <c r="H23" i="109"/>
  <c r="G23" i="109"/>
  <c r="F23" i="109"/>
  <c r="E23" i="109"/>
  <c r="D23" i="109"/>
  <c r="C23" i="109"/>
  <c r="B23" i="109"/>
  <c r="I23" i="109"/>
  <c r="B3" i="109" a="1"/>
  <c r="B3" i="109" s="1"/>
  <c r="J23" i="108"/>
  <c r="H23" i="108"/>
  <c r="G23" i="108"/>
  <c r="F23" i="108"/>
  <c r="E23" i="108"/>
  <c r="D23" i="108"/>
  <c r="C23" i="108"/>
  <c r="B23" i="108"/>
  <c r="I23" i="108"/>
  <c r="B3" i="108" a="1"/>
  <c r="B3" i="108" s="1"/>
  <c r="B21" i="107"/>
  <c r="B3" i="107" a="1"/>
  <c r="B3" i="107" s="1"/>
  <c r="B21" i="106"/>
  <c r="B3" i="106" a="1"/>
  <c r="B3" i="106" s="1"/>
  <c r="B21" i="105"/>
  <c r="B3" i="105" a="1"/>
  <c r="B3" i="105" s="1"/>
  <c r="B21" i="104"/>
  <c r="B3" i="104" a="1"/>
  <c r="B3" i="104" s="1"/>
  <c r="B21" i="103"/>
  <c r="B3" i="103" a="1"/>
  <c r="B3" i="103" s="1"/>
  <c r="B21" i="102"/>
  <c r="B3" i="102" a="1"/>
  <c r="B3" i="102" s="1"/>
  <c r="B21" i="101"/>
  <c r="B3" i="101" a="1"/>
  <c r="B3" i="101" s="1"/>
  <c r="B21" i="100"/>
  <c r="B3" i="100" a="1"/>
  <c r="B3" i="100" s="1"/>
  <c r="B21" i="99"/>
  <c r="B3" i="99" a="1"/>
  <c r="B3" i="99" s="1"/>
  <c r="B21" i="98"/>
  <c r="B3" i="98" a="1"/>
  <c r="B3" i="98" s="1"/>
  <c r="B21" i="97"/>
  <c r="B3" i="97" a="1"/>
  <c r="B3" i="97" s="1"/>
  <c r="B21" i="96"/>
  <c r="B3" i="96" a="1"/>
  <c r="B3" i="96" s="1"/>
  <c r="C4" i="177" l="1"/>
  <c r="B7" i="199"/>
  <c r="E7" i="188"/>
  <c r="B7" i="188" s="1"/>
  <c r="E7" i="220"/>
  <c r="E7" i="216"/>
  <c r="B8" i="213"/>
  <c r="C7" i="213"/>
  <c r="E7" i="214"/>
  <c r="E7" i="124"/>
  <c r="C8" i="124" s="1"/>
  <c r="C8" i="207"/>
  <c r="E7" i="109"/>
  <c r="B9" i="109" s="1"/>
  <c r="C8" i="210"/>
  <c r="E7" i="195"/>
  <c r="B7" i="195" s="1"/>
  <c r="E7" i="175"/>
  <c r="B7" i="175" s="1"/>
  <c r="E7" i="165"/>
  <c r="C8" i="165" s="1"/>
  <c r="E7" i="209"/>
  <c r="C7" i="209" s="1"/>
  <c r="B7" i="204"/>
  <c r="C8" i="204"/>
  <c r="E7" i="202"/>
  <c r="B7" i="197"/>
  <c r="C8" i="197"/>
  <c r="E7" i="170"/>
  <c r="B7" i="170" s="1"/>
  <c r="E7" i="166"/>
  <c r="B7" i="166" s="1"/>
  <c r="C7" i="108"/>
  <c r="B9" i="108"/>
  <c r="E7" i="104"/>
  <c r="C4" i="104" s="1"/>
  <c r="C7" i="155"/>
  <c r="B8" i="155"/>
  <c r="C7" i="153"/>
  <c r="B8" i="153"/>
  <c r="E7" i="152"/>
  <c r="C7" i="151"/>
  <c r="B8" i="151"/>
  <c r="C7" i="150"/>
  <c r="B8" i="150"/>
  <c r="C7" i="148"/>
  <c r="B8" i="148"/>
  <c r="C7" i="147"/>
  <c r="B8" i="147"/>
  <c r="A1" i="207"/>
  <c r="A1" i="200"/>
  <c r="A1" i="210"/>
  <c r="A1" i="182"/>
  <c r="A1" i="183"/>
  <c r="A547" i="160"/>
  <c r="C8" i="201"/>
  <c r="E7" i="200"/>
  <c r="B7" i="200" s="1"/>
  <c r="E7" i="173"/>
  <c r="B7" i="173" s="1"/>
  <c r="E7" i="164"/>
  <c r="C8" i="164" s="1"/>
  <c r="B7" i="205"/>
  <c r="C8" i="205"/>
  <c r="C8" i="198"/>
  <c r="B7" i="198"/>
  <c r="E7" i="194"/>
  <c r="C8" i="194" s="1"/>
  <c r="E7" i="192"/>
  <c r="C8" i="191"/>
  <c r="C8" i="190"/>
  <c r="B7" i="190"/>
  <c r="E7" i="187"/>
  <c r="C4" i="187" s="1"/>
  <c r="E7" i="186"/>
  <c r="E7" i="183"/>
  <c r="C4" i="183" s="1"/>
  <c r="E7" i="182"/>
  <c r="C4" i="182" s="1"/>
  <c r="E7" i="181"/>
  <c r="C4" i="181" s="1"/>
  <c r="E7" i="180"/>
  <c r="C4" i="180" s="1"/>
  <c r="E7" i="179"/>
  <c r="C4" i="179" s="1"/>
  <c r="E7" i="178"/>
  <c r="C4" i="178" s="1"/>
  <c r="E7" i="174"/>
  <c r="E7" i="172"/>
  <c r="E7" i="171"/>
  <c r="C8" i="169"/>
  <c r="B7" i="169"/>
  <c r="C8" i="168"/>
  <c r="B7" i="168"/>
  <c r="C8" i="167"/>
  <c r="B7" i="167"/>
  <c r="E7" i="163"/>
  <c r="C8" i="162"/>
  <c r="B7" i="162"/>
  <c r="C8" i="123"/>
  <c r="B7" i="123"/>
  <c r="C8" i="122"/>
  <c r="B7" i="122"/>
  <c r="C8" i="120"/>
  <c r="B7" i="120"/>
  <c r="C8" i="119"/>
  <c r="B7" i="119"/>
  <c r="C8" i="117"/>
  <c r="B7" i="117"/>
  <c r="C8" i="116"/>
  <c r="B7" i="116"/>
  <c r="C8" i="115"/>
  <c r="B7" i="115"/>
  <c r="C8" i="113"/>
  <c r="B7" i="113"/>
  <c r="C8" i="112"/>
  <c r="B7" i="112"/>
  <c r="E7" i="106"/>
  <c r="C4" i="106" s="1"/>
  <c r="E7" i="101"/>
  <c r="C4" i="101" s="1"/>
  <c r="E7" i="100"/>
  <c r="C4" i="100" s="1"/>
  <c r="E7" i="98"/>
  <c r="C4" i="98" s="1"/>
  <c r="E7" i="97"/>
  <c r="C4" i="97" s="1"/>
  <c r="E7" i="96"/>
  <c r="C4" i="96" s="1"/>
  <c r="C7" i="154"/>
  <c r="B8" i="154"/>
  <c r="E7" i="184"/>
  <c r="C4" i="184" s="1"/>
  <c r="A627" i="160"/>
  <c r="A1" i="163"/>
  <c r="E7" i="185"/>
  <c r="C4" i="185" s="1"/>
  <c r="A490" i="160"/>
  <c r="E7" i="193"/>
  <c r="C4" i="176"/>
  <c r="E7" i="196"/>
  <c r="A1" i="179"/>
  <c r="A1" i="195"/>
  <c r="E7" i="189"/>
  <c r="E7" i="203"/>
  <c r="C8" i="203" s="1"/>
  <c r="A372" i="160"/>
  <c r="A1" i="176"/>
  <c r="A1" i="178"/>
  <c r="A1" i="194"/>
  <c r="A1" i="188"/>
  <c r="A528" i="160"/>
  <c r="A721" i="160"/>
  <c r="A585" i="160"/>
  <c r="E7" i="121"/>
  <c r="E7" i="149"/>
  <c r="C7" i="149" s="1"/>
  <c r="E7" i="146"/>
  <c r="E7" i="105"/>
  <c r="E7" i="110"/>
  <c r="E7" i="118"/>
  <c r="E7" i="107"/>
  <c r="E7" i="156"/>
  <c r="E7" i="102"/>
  <c r="C4" i="102" s="1"/>
  <c r="E7" i="99"/>
  <c r="C4" i="99" s="1"/>
  <c r="E7" i="114"/>
  <c r="B7" i="114" s="1"/>
  <c r="E7" i="157"/>
  <c r="E7" i="159"/>
  <c r="E7" i="103"/>
  <c r="C4" i="103" s="1"/>
  <c r="E7" i="125"/>
  <c r="E7" i="111"/>
  <c r="E7" i="158"/>
  <c r="C8" i="188" l="1"/>
  <c r="C7" i="220"/>
  <c r="B8" i="220"/>
  <c r="C8" i="216"/>
  <c r="B7" i="216"/>
  <c r="B8" i="214"/>
  <c r="C7" i="214"/>
  <c r="B7" i="124"/>
  <c r="C7" i="109"/>
  <c r="C8" i="195"/>
  <c r="B8" i="209"/>
  <c r="C8" i="170"/>
  <c r="C8" i="175"/>
  <c r="B7" i="165"/>
  <c r="B7" i="202"/>
  <c r="C8" i="202"/>
  <c r="B7" i="196"/>
  <c r="C8" i="196"/>
  <c r="C8" i="173"/>
  <c r="C8" i="166"/>
  <c r="C7" i="159"/>
  <c r="B8" i="159"/>
  <c r="C7" i="158"/>
  <c r="B8" i="158"/>
  <c r="C7" i="157"/>
  <c r="B8" i="157"/>
  <c r="C7" i="156"/>
  <c r="B8" i="156"/>
  <c r="C7" i="152"/>
  <c r="B8" i="152"/>
  <c r="C7" i="146"/>
  <c r="B8" i="146"/>
  <c r="B7" i="201"/>
  <c r="C8" i="200"/>
  <c r="B7" i="164"/>
  <c r="B7" i="203"/>
  <c r="B7" i="194"/>
  <c r="C8" i="193"/>
  <c r="B7" i="193"/>
  <c r="B7" i="192"/>
  <c r="C8" i="192"/>
  <c r="C8" i="189"/>
  <c r="B7" i="189"/>
  <c r="C4" i="186"/>
  <c r="B7" i="174"/>
  <c r="C8" i="174"/>
  <c r="C8" i="172"/>
  <c r="B7" i="172"/>
  <c r="C8" i="171"/>
  <c r="B7" i="171"/>
  <c r="B7" i="163"/>
  <c r="C8" i="163"/>
  <c r="C8" i="125"/>
  <c r="B7" i="125"/>
  <c r="C8" i="121"/>
  <c r="B7" i="121"/>
  <c r="C8" i="118"/>
  <c r="B7" i="118"/>
  <c r="C8" i="114"/>
  <c r="C8" i="111"/>
  <c r="B7" i="111"/>
  <c r="C8" i="110"/>
  <c r="B7" i="110"/>
  <c r="C4" i="107"/>
  <c r="C4" i="10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<sst xmlns="http://schemas.openxmlformats.org/spreadsheetml/2006/main" count="12047" uniqueCount="1759">
  <si>
    <t>Max item No.</t>
  </si>
  <si>
    <t>yes</t>
  </si>
  <si>
    <t>no</t>
  </si>
  <si>
    <t>x</t>
  </si>
  <si>
    <t>Test
#</t>
  </si>
  <si>
    <t>Test
Name</t>
  </si>
  <si>
    <t>Form Name</t>
  </si>
  <si>
    <t>Form Age Limit</t>
  </si>
  <si>
    <t>n/a</t>
  </si>
  <si>
    <t>Scale Comparison</t>
  </si>
  <si>
    <t>Score report</t>
  </si>
  <si>
    <t>Clinician's name/ID</t>
  </si>
  <si>
    <t>Report type</t>
  </si>
  <si>
    <t>Test cases</t>
  </si>
  <si>
    <t>Confidence Interval</t>
  </si>
  <si>
    <t>DOB</t>
  </si>
  <si>
    <t>Age in Months</t>
  </si>
  <si>
    <t>Admin Date</t>
  </si>
  <si>
    <t xml:space="preserve">Respondent </t>
  </si>
  <si>
    <t>Note</t>
  </si>
  <si>
    <t>Current Date</t>
  </si>
  <si>
    <t>Completed forms</t>
  </si>
  <si>
    <t>Title</t>
  </si>
  <si>
    <t>Description</t>
  </si>
  <si>
    <t>Submit message</t>
  </si>
  <si>
    <t>This form is now ready to score. Please click OK to continue.</t>
  </si>
  <si>
    <t>Validation message</t>
  </si>
  <si>
    <t>For Clinician Use Only</t>
  </si>
  <si>
    <t>TestFormID: 1</t>
  </si>
  <si>
    <t>Directions</t>
  </si>
  <si>
    <t>Gender</t>
  </si>
  <si>
    <t>Grade</t>
  </si>
  <si>
    <t>Age in months</t>
  </si>
  <si>
    <t>Male</t>
  </si>
  <si>
    <t>Age in Days</t>
  </si>
  <si>
    <t>Ms. Smith</t>
  </si>
  <si>
    <t>Form status</t>
  </si>
  <si>
    <r>
      <rPr>
        <b/>
        <sz val="11"/>
        <color rgb="FFC00000"/>
        <rFont val="Calibri"/>
        <family val="2"/>
        <scheme val="minor"/>
      </rPr>
      <t>Case</t>
    </r>
    <r>
      <rPr>
        <b/>
        <sz val="11"/>
        <rFont val="Calibri"/>
        <family val="2"/>
        <scheme val="minor"/>
      </rPr>
      <t xml:space="preserve">
Client  Name</t>
    </r>
  </si>
  <si>
    <r>
      <rPr>
        <b/>
        <sz val="11"/>
        <color rgb="FFC00000"/>
        <rFont val="Calibri"/>
        <family val="2"/>
        <scheme val="minor"/>
      </rPr>
      <t>Case</t>
    </r>
    <r>
      <rPr>
        <b/>
        <sz val="11"/>
        <color theme="1"/>
        <rFont val="Calibri"/>
        <family val="2"/>
        <scheme val="minor"/>
      </rPr>
      <t xml:space="preserve">
Age-testcase</t>
    </r>
  </si>
  <si>
    <t>Validation
passed?</t>
  </si>
  <si>
    <t>CAPs</t>
  </si>
  <si>
    <t>CAPs sample</t>
  </si>
  <si>
    <t xml:space="preserve">Report Created </t>
  </si>
  <si>
    <t>CAPs Record Form</t>
  </si>
  <si>
    <t>7y-18y11m</t>
  </si>
  <si>
    <t>0-CAPs Update-QA</t>
  </si>
  <si>
    <t>9y3m</t>
  </si>
  <si>
    <t>enter all subtests</t>
  </si>
  <si>
    <t>Report Created</t>
  </si>
  <si>
    <t xml:space="preserve">Cannot Score </t>
  </si>
  <si>
    <t>Cannot Score</t>
  </si>
  <si>
    <t>Enter response and Item score for each scale</t>
  </si>
  <si>
    <t>SKIP</t>
  </si>
  <si>
    <t>Case4-missing-2-subtest-item</t>
  </si>
  <si>
    <t>Case5-missing-1-subtest-item</t>
  </si>
  <si>
    <t>Case7-missing-3-subtests-item</t>
  </si>
  <si>
    <t>Case1-6-subtest</t>
  </si>
  <si>
    <t>Case2-missing-2-subtest</t>
  </si>
  <si>
    <t>Case3-missing-3-subtest</t>
  </si>
  <si>
    <t>Case6-missing-4-subtest</t>
  </si>
  <si>
    <t>Too many responses are missing to permit scoring. Please provide the missing responses.</t>
  </si>
  <si>
    <t>Case8-missing-6-subtest</t>
  </si>
  <si>
    <t>allow to skip 3 or less subtests to score the form - missing 2</t>
  </si>
  <si>
    <t>allow to skip 3 or less subtests to score the form - missing 3</t>
  </si>
  <si>
    <t>allow to skip 3 or less subtests to score the form - missing 2 and missing item</t>
  </si>
  <si>
    <t>allow to skip 3 or less subtests to score the form - missing 1 and missing item</t>
  </si>
  <si>
    <t>FormId
DEV1</t>
  </si>
  <si>
    <t>FormId
QA</t>
  </si>
  <si>
    <r>
      <t xml:space="preserve">Warning:
This form cannot be scored because some items are missing responses. You must administer and enter responses for all items within at least three or more subtests to receive scores using this program. If only administering one or two subtests, no scores will be calculated. Administering all 6 </t>
    </r>
    <r>
      <rPr>
        <sz val="11"/>
        <color rgb="FF080807"/>
        <rFont val="Calibri"/>
        <family val="2"/>
        <scheme val="minor"/>
      </rPr>
      <t>CAPs</t>
    </r>
    <r>
      <rPr>
        <sz val="11"/>
        <color theme="1"/>
        <rFont val="Calibri"/>
        <family val="2"/>
        <scheme val="minor"/>
      </rPr>
      <t xml:space="preserve"> subtests is recommended to gain the most insight into the client’s pragmatic language skills. Please edit the form to complete missing items, and then click on Score Form to generate the report.</t>
    </r>
    <r>
      <rPr>
        <sz val="11"/>
        <color theme="1"/>
        <rFont val="Calibri"/>
        <family val="2"/>
        <scheme val="minor"/>
      </rPr>
      <t xml:space="preserve">
</t>
    </r>
  </si>
  <si>
    <t>Assessment: SPM-2</t>
  </si>
  <si>
    <t>Female</t>
  </si>
  <si>
    <t>Frequently</t>
  </si>
  <si>
    <t>Never</t>
  </si>
  <si>
    <t>Occasionally</t>
  </si>
  <si>
    <t>Always</t>
  </si>
  <si>
    <t>Name of child being evaluated</t>
  </si>
  <si>
    <t>Date of birth</t>
  </si>
  <si>
    <t>Provider/Agency</t>
  </si>
  <si>
    <t>Rater’s name</t>
  </si>
  <si>
    <t>Rater’s relationship to child being evaluated</t>
  </si>
  <si>
    <t>Sections/Scales</t>
  </si>
  <si>
    <t>Social Participation</t>
  </si>
  <si>
    <t>Vision</t>
  </si>
  <si>
    <t>Hearing</t>
  </si>
  <si>
    <t>Touch</t>
  </si>
  <si>
    <t>Taste and Smell</t>
  </si>
  <si>
    <t>Body Awareness</t>
  </si>
  <si>
    <t>Balance and Motion</t>
  </si>
  <si>
    <t>Planning and Ideas</t>
  </si>
  <si>
    <t>Age in Years</t>
  </si>
  <si>
    <t>Adjustment of Months</t>
  </si>
  <si>
    <t>Results</t>
  </si>
  <si>
    <t>DOB Control</t>
  </si>
  <si>
    <t>Admin Date Control</t>
  </si>
  <si>
    <t>Age Control Section</t>
  </si>
  <si>
    <t>RD</t>
  </si>
  <si>
    <t>Mother</t>
  </si>
  <si>
    <t>Provide scores in the chart below for this testcase</t>
  </si>
  <si>
    <t>Age</t>
  </si>
  <si>
    <t>Scale</t>
  </si>
  <si>
    <t>Sensory Total</t>
  </si>
  <si>
    <t>Moderate Difficulties</t>
  </si>
  <si>
    <t>Typical</t>
  </si>
  <si>
    <t>Severe Difficulties</t>
  </si>
  <si>
    <t>Pediatrician Office</t>
  </si>
  <si>
    <t>DA</t>
  </si>
  <si>
    <t>Father</t>
  </si>
  <si>
    <t>PTN</t>
  </si>
  <si>
    <t>AS</t>
  </si>
  <si>
    <t>Adjustment of Days</t>
  </si>
  <si>
    <t>TestFormID: 2</t>
  </si>
  <si>
    <t>RJ</t>
  </si>
  <si>
    <t>TestFormID: 3</t>
  </si>
  <si>
    <t>TestFormID: 4</t>
  </si>
  <si>
    <t>Preschool</t>
  </si>
  <si>
    <t>Preschool/Day care/Agency</t>
  </si>
  <si>
    <t>JB</t>
  </si>
  <si>
    <t>NJ</t>
  </si>
  <si>
    <t>Mrs. Parker</t>
  </si>
  <si>
    <t>Daycare Provider</t>
  </si>
  <si>
    <t>Preschool/Day care</t>
  </si>
  <si>
    <t>TestFormID: 5</t>
  </si>
  <si>
    <t>Mr. Brown</t>
  </si>
  <si>
    <t>Daycare</t>
  </si>
  <si>
    <t>EG</t>
  </si>
  <si>
    <t>Elementary School</t>
  </si>
  <si>
    <t>&gt;99</t>
  </si>
  <si>
    <t>School/Agency</t>
  </si>
  <si>
    <t>El Segundo Elementary</t>
  </si>
  <si>
    <t>MT</t>
  </si>
  <si>
    <t>Torrance Elementary</t>
  </si>
  <si>
    <t>General Education Teacher</t>
  </si>
  <si>
    <t>JW</t>
  </si>
  <si>
    <t>Seaside Elementary</t>
  </si>
  <si>
    <t>RL</t>
  </si>
  <si>
    <t>Name of student being evaluated</t>
  </si>
  <si>
    <t>Art Teacher</t>
  </si>
  <si>
    <t>Total Score</t>
  </si>
  <si>
    <t>Above Cutoff</t>
  </si>
  <si>
    <t>Mr. Wingard</t>
  </si>
  <si>
    <t>Below Cutoff</t>
  </si>
  <si>
    <t>Mr. Jackson</t>
  </si>
  <si>
    <t>Bus Driver</t>
  </si>
  <si>
    <t>Mrs. Colton</t>
  </si>
  <si>
    <t>Lunch room aide</t>
  </si>
  <si>
    <t>Ms. Rodrigues</t>
  </si>
  <si>
    <t>Mr. Sturgeon</t>
  </si>
  <si>
    <t>Music Teacher</t>
  </si>
  <si>
    <t>Mr. Smith</t>
  </si>
  <si>
    <t>Mrs. Post</t>
  </si>
  <si>
    <t>P.E. Teacher</t>
  </si>
  <si>
    <t>Mrs. Rese</t>
  </si>
  <si>
    <t>Ms. Dani</t>
  </si>
  <si>
    <t>Recess aide</t>
  </si>
  <si>
    <t>Ms. Julie</t>
  </si>
  <si>
    <t>AL</t>
  </si>
  <si>
    <t>Los Angeles Middle School</t>
  </si>
  <si>
    <t>Marina Del Rey Middle</t>
  </si>
  <si>
    <t>AB</t>
  </si>
  <si>
    <t>TBG</t>
  </si>
  <si>
    <t>Science Teacher</t>
  </si>
  <si>
    <t>El Segundo Middle School</t>
  </si>
  <si>
    <t>Emerson Middle</t>
  </si>
  <si>
    <t>CD</t>
  </si>
  <si>
    <t>Teacher</t>
  </si>
  <si>
    <t>El Segundo Middle</t>
  </si>
  <si>
    <t>RP</t>
  </si>
  <si>
    <t>Rater’s relationship to individual being evaluated</t>
  </si>
  <si>
    <t>Friend</t>
  </si>
  <si>
    <t>Occupational Therapy Clinic</t>
  </si>
  <si>
    <t>Roommate</t>
  </si>
  <si>
    <t>Harbor Regional Center</t>
  </si>
  <si>
    <t>SP</t>
  </si>
  <si>
    <t>FP</t>
  </si>
  <si>
    <t>Administration Date</t>
  </si>
  <si>
    <t>Age (months)</t>
  </si>
  <si>
    <t>Name of individual being evaluated</t>
  </si>
  <si>
    <t>Rater’s relationship to student being evaluated</t>
  </si>
  <si>
    <t>Name</t>
  </si>
  <si>
    <t>Are you ready to submit this form? You will not be able to change any responses.</t>
  </si>
  <si>
    <t>Use median values?</t>
  </si>
  <si>
    <t>Yes</t>
  </si>
  <si>
    <t>Are you ready to submit this form? There are still unanswered questions remaining.</t>
  </si>
  <si>
    <t>Physical Therapy Clinic</t>
  </si>
  <si>
    <t>MP</t>
  </si>
  <si>
    <t>I avoid large stores or malls because I get overwhelmed by so much visual stimulation.</t>
  </si>
  <si>
    <t>I am bothered by sunlight or bright lighting.</t>
  </si>
  <si>
    <t>I bump into or step on objects, such as toys, because I don’t see them.</t>
  </si>
  <si>
    <t>I feel overwhelmed by the look of a cluttered room.</t>
  </si>
  <si>
    <t>I feel dizzy when I watch children swinging or twirling.</t>
  </si>
  <si>
    <t>I am distracted by moving objects that I can see out of the corner of my eye.</t>
  </si>
  <si>
    <t>I have trouble finding items on a store or kitchen shelf.</t>
  </si>
  <si>
    <t>I have trouble following moving objects with my eyes.</t>
  </si>
  <si>
    <t>I have trouble finding what I am looking for on a map or mall directory.</t>
  </si>
  <si>
    <t>I am bothered by flickering lights.</t>
  </si>
  <si>
    <t>I am bothered by loud sounds, such as the vacuum cleaner or toys that make sounds.</t>
  </si>
  <si>
    <r>
      <t xml:space="preserve">I am irritated by the sounds of my child fussing </t>
    </r>
    <r>
      <rPr>
        <sz val="12"/>
        <color theme="1"/>
        <rFont val="Calibri (Body)"/>
      </rPr>
      <t>or</t>
    </r>
    <r>
      <rPr>
        <sz val="12"/>
        <color theme="1"/>
        <rFont val="Calibri"/>
        <family val="2"/>
        <scheme val="minor"/>
      </rPr>
      <t xml:space="preserve"> crying.</t>
    </r>
  </si>
  <si>
    <t>I am easily distracted by background noises, such as an air conditioner or refrigerator.</t>
  </si>
  <si>
    <t>I need to be in a very quiet place in order to work or fall asleep.</t>
  </si>
  <si>
    <t>I enjoy making certain sounds over and over again, such as clicking a pen or jingling keys.</t>
  </si>
  <si>
    <t>I hear things that other people tell me they don’t hear.</t>
  </si>
  <si>
    <t>I have trouble figuring out where sounds or voices are coming from.</t>
  </si>
  <si>
    <t>All of my child’s cries sound the same to me.</t>
  </si>
  <si>
    <t>I am bothered by shrill sounds, such as whistles or musical toys.</t>
  </si>
  <si>
    <t>I am startled easily by loud or unexpected sounds.</t>
  </si>
  <si>
    <t>Fusses or shuts eyes in bright light.</t>
  </si>
  <si>
    <t>Stares at flickering or flashing lights.</t>
  </si>
  <si>
    <t>Shows distress in brightly colored rooms.</t>
  </si>
  <si>
    <t>Stares at bright lights.</t>
  </si>
  <si>
    <t>Stares at spinning objects.</t>
  </si>
  <si>
    <t>Has trouble following moving objects with his or her eyes.</t>
  </si>
  <si>
    <t>Looks at objects out of the corner of his or her eye.</t>
  </si>
  <si>
    <t>Has difficulty finding a toy that is lying on a patterned rug or blanket.</t>
  </si>
  <si>
    <t>Stares intently at people or objects.</t>
  </si>
  <si>
    <t>Has difficulty spotting a favorite toy when it is lying among other objects.</t>
  </si>
  <si>
    <t>Shows distress at ordinary household sounds, such as a vacuum cleaner or a toilet flushing.</t>
  </si>
  <si>
    <t>Fails to notice everyday sounds, such as toys chiming or a phone ringing.</t>
  </si>
  <si>
    <t>Fails to look at me when I call his or her name.</t>
  </si>
  <si>
    <t>Has difficulty sleeping with quiet background noise, such as footsteps or clicking of a computer keyboard.</t>
  </si>
  <si>
    <t>Seems confused about where sounds are coming from.</t>
  </si>
  <si>
    <t>Shows distress when hearing busy sounds from a party or a crowded room.</t>
  </si>
  <si>
    <t>Fails to notice new voices or new sounds in the room.</t>
  </si>
  <si>
    <t>Prefers noisy toys over quiet ones.</t>
  </si>
  <si>
    <t>Fails to notice loud sounds, such as a siren or thunder.</t>
  </si>
  <si>
    <t>Fails to recognize my voice.</t>
  </si>
  <si>
    <t>Shows distress when bare skin touches textured surfaces, such as certain clothes, grass, sand, carpet, or fuzzy toys.</t>
  </si>
  <si>
    <t>Shows distress when touching foods with fingers.</t>
  </si>
  <si>
    <t>Shows distress or pulls away when touched.</t>
  </si>
  <si>
    <t>Fusses unless the temperature of food, bathwater, or a wet washcloth is just right.</t>
  </si>
  <si>
    <t>Fusses while being dressed or diapered.</t>
  </si>
  <si>
    <t>Cries or pushes away when held.</t>
  </si>
  <si>
    <t>Rubs hands or face with fabrics or stuffed animals.</t>
  </si>
  <si>
    <r>
      <t>Shows</t>
    </r>
    <r>
      <rPr>
        <sz val="12"/>
        <color theme="1"/>
        <rFont val="Calibri (Body)"/>
      </rPr>
      <t xml:space="preserve"> distress, gags,</t>
    </r>
    <r>
      <rPr>
        <sz val="12"/>
        <color theme="1"/>
        <rFont val="Calibri"/>
        <family val="2"/>
        <scheme val="minor"/>
      </rPr>
      <t xml:space="preserve"> or vomits at certain food textures, such as mushy or crunchy foods. </t>
    </r>
  </si>
  <si>
    <t>Gasps or coughs during eating, drinking, or bottle- or breast-feeding.</t>
  </si>
  <si>
    <t xml:space="preserve">Puts hands, head, or body against vibrating objects, such as a dishwasher or washing machine. </t>
  </si>
  <si>
    <t>Fusses around certain smells.</t>
  </si>
  <si>
    <t>Smells food before eating it.</t>
  </si>
  <si>
    <t xml:space="preserve">Avoids foods with strong smells. </t>
  </si>
  <si>
    <t>Gags at certain smells.</t>
  </si>
  <si>
    <t>Smells toys or other nonfood objects.</t>
  </si>
  <si>
    <t>Fusses during a meal if there are changes between foods that taste different.</t>
  </si>
  <si>
    <t>Fails to show preference for one food taste over another.</t>
  </si>
  <si>
    <t xml:space="preserve">Avoids foods with strong flavors. </t>
  </si>
  <si>
    <t>Gags when tasting foods.</t>
  </si>
  <si>
    <t>Insists on eating the same brand of a particular food.</t>
  </si>
  <si>
    <t>Plays roughly with objects, pets, or other children.</t>
  </si>
  <si>
    <t>Chews on toys, clothes, or other objects.</t>
  </si>
  <si>
    <t>Tires easily during feeding.</t>
  </si>
  <si>
    <t>Repeatedly makes large, rapid movements with arms or legs.</t>
  </si>
  <si>
    <t>Deliberately bangs or hits head on floor, wall, or object.</t>
  </si>
  <si>
    <t>Puts too much food in mouth.</t>
  </si>
  <si>
    <t>Moves slowly or sluggishly.</t>
  </si>
  <si>
    <t>Moves body in odd ways, such as flicking fingers or flapping wrists.</t>
  </si>
  <si>
    <t>Goes limp when picked up by an adult.</t>
  </si>
  <si>
    <t>Bites or hits self.</t>
  </si>
  <si>
    <t>Shows distress when rocked or bounced.</t>
  </si>
  <si>
    <t>Fusses when lying on tummy.</t>
  </si>
  <si>
    <t>Arches, stiffens, or fusses when being swung or lifted up in the air.</t>
  </si>
  <si>
    <t>Startles or cries when moved suddenly.</t>
  </si>
  <si>
    <t>Needs intense movement to calm down.</t>
  </si>
  <si>
    <t>Needs movement to fall asleep, such as riding in a car or swinging in an infant seat.</t>
  </si>
  <si>
    <t xml:space="preserve">Seeks out intense or continuous movement, such as swinging, rocking, or bouncing. </t>
  </si>
  <si>
    <t>Fusses when head goes upside down.</t>
  </si>
  <si>
    <t>Shows distress when moved from one position to another.</t>
  </si>
  <si>
    <t>Struggles to raise head when being lifted up from lying down.</t>
  </si>
  <si>
    <t>Fails to explore new ways to play with familiar objects.</t>
  </si>
  <si>
    <t>Fails to initiate play with toys.</t>
  </si>
  <si>
    <t>Fails to explore new environments.</t>
  </si>
  <si>
    <t>Has difficulty climbing down from a chair, couch, or high surface.</t>
  </si>
  <si>
    <t>Has difficulty managing foods in mouth.</t>
  </si>
  <si>
    <t>Has difficulty managing liquids in mouth.</t>
  </si>
  <si>
    <t>Has difficulty maneuvering around, under, or over obstacles.</t>
  </si>
  <si>
    <t>Fails to try to imitate others’ actions, such as waving goodbye.</t>
  </si>
  <si>
    <t>Has trouble accurately imitating sounds, such as blowing raspberries or saying “mama.”</t>
  </si>
  <si>
    <t>Has trouble accurately imitating facial expressions or mouth or tongue movements.</t>
  </si>
  <si>
    <t xml:space="preserve">Responds to my voice or face with vocal or facial expressions. </t>
  </si>
  <si>
    <t>Smiles, laughs, or joins in during games such as “peek-a-boo.”</t>
  </si>
  <si>
    <t>Makes happy vocal sounds when I play with him or her.</t>
  </si>
  <si>
    <t>Looks into my eyes for more than a quick glance when I speak to him or her.</t>
  </si>
  <si>
    <t>Actively moves arms or legs when playing with me.</t>
  </si>
  <si>
    <t>Looks at what I am looking at.</t>
  </si>
  <si>
    <t>Tries to give or take objects to and from adults.</t>
  </si>
  <si>
    <t>Is easily calmed by a familiar adult when upset.</t>
  </si>
  <si>
    <t>Expresses a range of emotions, such as joy, sadness, and frustration.</t>
  </si>
  <si>
    <t>Leans forward and opens mouth during feeding.</t>
  </si>
  <si>
    <t>Points at objects to show them to adults.</t>
  </si>
  <si>
    <t>Easily goes along with an unexpected change in routine.</t>
  </si>
  <si>
    <t xml:space="preserve">Sleeps without disrupting the family routine. </t>
  </si>
  <si>
    <t>Checks to make sure that I am nearby when in a new place.</t>
  </si>
  <si>
    <t>Stares at spinning objects or lights that flicker or flash.</t>
  </si>
  <si>
    <t>Fails to notice bright or colorful toys.</t>
  </si>
  <si>
    <t>Notices subtle sounds that others don’t, such as a distant airplane or a humming refrigerator.</t>
  </si>
  <si>
    <t>Shows distress at unexpected or loud noises.</t>
  </si>
  <si>
    <t>Listens intently to the sounds he or she makes, while ignoring everything else.</t>
  </si>
  <si>
    <t>Seems to enjoy loud noises that irritate others.</t>
  </si>
  <si>
    <t xml:space="preserve">Likes making certain sounds over and over again, such as repeatedly flushing the toilet. </t>
  </si>
  <si>
    <r>
      <t>Shows distress when touching food</t>
    </r>
    <r>
      <rPr>
        <sz val="12"/>
        <color theme="1"/>
        <rFont val="Calibri (Body)"/>
      </rPr>
      <t>s</t>
    </r>
    <r>
      <rPr>
        <sz val="12"/>
        <color theme="1"/>
        <rFont val="Calibri"/>
        <family val="2"/>
        <scheme val="minor"/>
      </rPr>
      <t xml:space="preserve"> with fingers.</t>
    </r>
  </si>
  <si>
    <t xml:space="preserve">Fails to notice sensations that would be painful to others. </t>
  </si>
  <si>
    <t>Fails to notice that food is in his or her mouth.</t>
  </si>
  <si>
    <t>Seeks out sensations that would be painful to others, such as crashing onto the floor.</t>
  </si>
  <si>
    <t>Seeks out being wrapped in tight blankets or clothing.</t>
  </si>
  <si>
    <t>Shows distress, gags, or vomits at certain food textures, such as mushy or crunchy foods.</t>
  </si>
  <si>
    <t>Seeks out small spaces to burrow under, such as a pile of pillows.</t>
  </si>
  <si>
    <t>Puts hands, head, or body against vibrating objects, such as a dishwasher or washing machine.</t>
  </si>
  <si>
    <t>Shows distress at the scent of soap, perfume, or skin lotions.</t>
  </si>
  <si>
    <t>Fails to notice strong or unusual smells.</t>
  </si>
  <si>
    <t>Prefers foods with strong smells.</t>
  </si>
  <si>
    <t>Deliberately bangs head into objects or people.</t>
  </si>
  <si>
    <t>Breaks toys by handling them with too much force.</t>
  </si>
  <si>
    <t>Walks on toes.</t>
  </si>
  <si>
    <t>Drops a lot of food while eating with a spoon.</t>
  </si>
  <si>
    <t>Bites or hits self or others.</t>
  </si>
  <si>
    <t>Gets carsick.</t>
  </si>
  <si>
    <t>Slouches or slumps forward while sitting.</t>
  </si>
  <si>
    <t>Fails to catch himself or herself when falling.</t>
  </si>
  <si>
    <t>Needs movement to fall asleep, such as rocking or riding in a car.</t>
  </si>
  <si>
    <t>Seeks out intense or continuous movement, such as swinging, rocking, or bouncing.</t>
  </si>
  <si>
    <t>Leans on people or furniture to stay upright.</t>
  </si>
  <si>
    <t>Can spin around many times without getting dizzy.</t>
  </si>
  <si>
    <t xml:space="preserve">Fails to jump off the ground using both feet. </t>
  </si>
  <si>
    <t>Uses the same pattern repeatedly when playing with toys or objects, such as lining up items in the same way.</t>
  </si>
  <si>
    <t>Fails to put one object inside another when playing, such as putting a block in a cup.</t>
  </si>
  <si>
    <t>Has difficulty climbing onto a chair or car seat and turning around to sit.</t>
  </si>
  <si>
    <t>Has difficulty managing foods or liquids in mouth.</t>
  </si>
  <si>
    <t>Repeats the same activity over and over with no improvement in skill.</t>
  </si>
  <si>
    <t>I notice when an activity is too easy or too difficult for my child.</t>
  </si>
  <si>
    <t>During play, I adjust my energy level to match my child’s energy level.</t>
  </si>
  <si>
    <t>I know when my child wants me to stop an activity.</t>
  </si>
  <si>
    <t>I know when to let my child struggle a bit to achieve a new skill.</t>
  </si>
  <si>
    <t>I give my child time to calm himself or herself before I try to help.</t>
  </si>
  <si>
    <t>I use different ways to soothe my child, depending on his or her needs.</t>
  </si>
  <si>
    <t>I am frustrated by the needs of my child.</t>
  </si>
  <si>
    <t>I feel tension between myself and others who care for my child.</t>
  </si>
  <si>
    <t>I avoid social activities with unfamiliar people.</t>
  </si>
  <si>
    <t>I avoid social activities in unfamiliar places.</t>
  </si>
  <si>
    <t>I avoid certain food because of its texture.</t>
  </si>
  <si>
    <t>I am bothered by the feel of a cold, wet cloth or diaper wipe.</t>
  </si>
  <si>
    <t>I have trouble finding things in a pocket, bag, or backpack without looking.</t>
  </si>
  <si>
    <t>I am uncomfortable when people are close to me, such as on a crowded bus or waiting in line.</t>
  </si>
  <si>
    <t>I am bothered by the feel of new clothes.</t>
  </si>
  <si>
    <t>People tell me that I need to clean food from my face or “baby spit-up” from my skin because I don’t notice it.</t>
  </si>
  <si>
    <t>It bothers me when my child drools on me.</t>
  </si>
  <si>
    <t>I eat food only if it is exactly the right temperature.</t>
  </si>
  <si>
    <t>I have trouble with fasteners that I can’t see, such as buttoning at my neck without a mirror.</t>
  </si>
  <si>
    <t>I drop objects because I don’t feel them slipping through my fingers.</t>
  </si>
  <si>
    <t>I am bothered by smells that don’t bother others.</t>
  </si>
  <si>
    <t>I prefer unscented diaper wipes, detergents, or lotions.</t>
  </si>
  <si>
    <t>I gag when I smell my child’s baby food or formula.</t>
  </si>
  <si>
    <t>I avoid going to certain restaurants because of the smells.</t>
  </si>
  <si>
    <t>I avoid foods with strong smells.</t>
  </si>
  <si>
    <t>I insist on eating the same brand of a particular food because of the taste.</t>
  </si>
  <si>
    <t>I have to heavily salt or flavor my food to taste it.</t>
  </si>
  <si>
    <t>I am sensitive to even small amounts of bitter or sour tastes.</t>
  </si>
  <si>
    <t xml:space="preserve">I prefer foods that have strong flavors. </t>
  </si>
  <si>
    <t>Foods of the same group, such as vegetables, all taste the same to me.</t>
  </si>
  <si>
    <t>I have trouble throwing a ball the right distance for someone to catch.</t>
  </si>
  <si>
    <t>I spill things while carrying a tray.</t>
  </si>
  <si>
    <t>I handle containers so tightly or roughly that they dent, break, or spill.</t>
  </si>
  <si>
    <t>I walk so heavily that the sound of my footsteps wakes up or distracts my child.</t>
  </si>
  <si>
    <t>It is hard for me to tell how much muscle power to use when I pick up my child.</t>
  </si>
  <si>
    <t>I break things from pressing or pushing too hard on them, such as pencil points while writing.</t>
  </si>
  <si>
    <t>I slam doors shut or push them open with too much force.</t>
  </si>
  <si>
    <t>I hold objects so loosely that they fall out of my hand.</t>
  </si>
  <si>
    <t>My hands shake when I do something that requires precise, controlled movements.</t>
  </si>
  <si>
    <t>I diaper my child too loosely or too tightly.</t>
  </si>
  <si>
    <t xml:space="preserve">I am afraid of going up or down stairs. </t>
  </si>
  <si>
    <t>I dislike activities that cause me to tilt my head back, such as looking at something above me or rinsing my hair.</t>
  </si>
  <si>
    <t>I dislike riding in elevators or on escalators because the movement makes me uncomfortable.</t>
  </si>
  <si>
    <t>I trip or lose my balance.</t>
  </si>
  <si>
    <t>I get carsick.</t>
  </si>
  <si>
    <t>I am uncomfortable when I have to walk through a dimly lit room.</t>
  </si>
  <si>
    <t>I rock or swivel in my chair while seated at a desk or table.</t>
  </si>
  <si>
    <t>I have trouble staying still while holding my infant so that he or she can finish nursing or fall asleep.</t>
  </si>
  <si>
    <t>I slump or hold my head up in my hands while seated at a desk.</t>
  </si>
  <si>
    <t>I avoid walking on uneven surfaces that require balance, such as dirt or grass.</t>
  </si>
  <si>
    <t>I have trouble imitating actions that other people demonstrate, such as a dance move or sports skill.</t>
  </si>
  <si>
    <t>I have trouble following a diagram to build something, such as putting together baby furniture or toys.</t>
  </si>
  <si>
    <t>I need a lot more practice than most people need to learn a new skill.</t>
  </si>
  <si>
    <t>I have trouble coming up with ideas for new activities or games.</t>
  </si>
  <si>
    <t>I prefer to do the same activities or routines, rather than trying something new.</t>
  </si>
  <si>
    <t>I have trouble moving my body to a rhythm, such as tapping my foot to music.</t>
  </si>
  <si>
    <t>I have trouble figuring out how to carry several things at the same time.</t>
  </si>
  <si>
    <t>I have trouble keeping my child’s materials organized.</t>
  </si>
  <si>
    <t>I have trouble completing tasks requiring many steps that must be done in the correct order.</t>
  </si>
  <si>
    <t xml:space="preserve">I need to talk myself through the steps of a task while doing it. </t>
  </si>
  <si>
    <t>Plays with friends cooperatively.</t>
  </si>
  <si>
    <t>Shares things when asked.</t>
  </si>
  <si>
    <t>Waits his or her turn.</t>
  </si>
  <si>
    <t>Joins in play with others without disrupting the ongoing activity.</t>
  </si>
  <si>
    <t>Participates appropriately in family gatherings and outings.</t>
  </si>
  <si>
    <t>Cooperates while running errands with family members.</t>
  </si>
  <si>
    <t>Maintains appropriate eye contact during conversation.</t>
  </si>
  <si>
    <t>Transitions smoothly to new activities.</t>
  </si>
  <si>
    <t>Is flexible when a routine is changed.</t>
  </si>
  <si>
    <t>Works cooperatively toward a common goal, such as cleaning up.</t>
  </si>
  <si>
    <t>Squints, covers eyes, or complains about bright lighting or sunlight.</t>
  </si>
  <si>
    <t>Has trouble finding an object among other items.</t>
  </si>
  <si>
    <t>Stares intently at lights or objects that spin or flash.</t>
  </si>
  <si>
    <t>Walks into objects or people as if they were not there.</t>
  </si>
  <si>
    <t>Flips lights on and off repeatedly.</t>
  </si>
  <si>
    <t>Is distracted by visible objects or people.</t>
  </si>
  <si>
    <t>Is bothered by busy visual environments, such as a cluttered room or a store with a lot of items.</t>
  </si>
  <si>
    <t>Becomes distracted by looking at things while walking.</t>
  </si>
  <si>
    <t>Is bothered by ordinary household sounds, such as the vacuum cleaner.</t>
  </si>
  <si>
    <t>Responds to loud noises by running away, crying, or holding hands over ears.</t>
  </si>
  <si>
    <t>Is distracted or bothered by background noises that others ignore, such as a lawn mower outside or an air conditioner.</t>
  </si>
  <si>
    <t>Likes making certain sounds over and over again, such as humming or repeatedly flushing the toilet.</t>
  </si>
  <si>
    <t>Is distressed by shrill sounds, such as whistles or party noisemakers.</t>
  </si>
  <si>
    <t>Becomes distressed in noisy places, such as a party or a crowded room.</t>
  </si>
  <si>
    <t>Startles easily at loud or unexpected sounds.</t>
  </si>
  <si>
    <t>Fails to respond when name is called.</t>
  </si>
  <si>
    <t>Has difficulty following verbal directions.</t>
  </si>
  <si>
    <t>Has difficulty determining the location of sounds or voices.</t>
  </si>
  <si>
    <t>Pulls away when touched lightly or unexpectedly.</t>
  </si>
  <si>
    <t>Becomes distressed when someone washes, wipes, or touches face.</t>
  </si>
  <si>
    <t>Is distressed by having his or her hair cut or brushed.</t>
  </si>
  <si>
    <t>Seems unaware of the need to use the toilet.</t>
  </si>
  <si>
    <t xml:space="preserve">Enjoys sensations that would be painful to others, such as crashing into walls. </t>
  </si>
  <si>
    <t>Rubs objects repetitively with hands or fingertips.</t>
  </si>
  <si>
    <t>Gags or vomits in response to foods of certain textures.</t>
  </si>
  <si>
    <t>Fails to clean saliva or food from face.</t>
  </si>
  <si>
    <t>Likes to lie under heavy things, such as blankets, pillows, or couch cushions.</t>
  </si>
  <si>
    <t>Rejects foods with mixed textures, such as yogurt with fruit.</t>
  </si>
  <si>
    <t>Refuses to try new foods or snacks.</t>
  </si>
  <si>
    <t>Fails to distinguish or indicate preference among flavors.</t>
  </si>
  <si>
    <t>Insists on eating only certain foods or brands of food.</t>
  </si>
  <si>
    <t>Is distressed by the tastes of foods that do not bother other children.</t>
  </si>
  <si>
    <t>Smells new objects or items before using them.</t>
  </si>
  <si>
    <t>Notices scents or odors that others do not.</t>
  </si>
  <si>
    <t>Sniffs or smells people.</t>
  </si>
  <si>
    <t>Gags or vomits at certain smells.</t>
  </si>
  <si>
    <t>Seeks out certain scents or odors.</t>
  </si>
  <si>
    <t>Avoids public restrooms because of the smell.</t>
  </si>
  <si>
    <t>Seeks out activities that involve pushing, pulling, or dragging.</t>
  </si>
  <si>
    <t>Slams doors shut or pushes them open with excessive force.</t>
  </si>
  <si>
    <r>
      <t xml:space="preserve">Jumps down from heights with strong impact onto </t>
    </r>
    <r>
      <rPr>
        <sz val="12"/>
        <color theme="1"/>
        <rFont val="Calibri (Body)"/>
      </rPr>
      <t>feet.</t>
    </r>
  </si>
  <si>
    <t>Pets animals with too much force.</t>
  </si>
  <si>
    <t>Plays too roughly with peers.</t>
  </si>
  <si>
    <t>Throws ball with too much or too little force.</t>
  </si>
  <si>
    <t>Spills or knocks over items at the table.</t>
  </si>
  <si>
    <t>Is fearful of movement, such as riding swings or slides.</t>
  </si>
  <si>
    <t>Avoids walking on uneven surfaces that require balance, such as dirt or grass.</t>
  </si>
  <si>
    <t>Falls out of a chair when changing position.</t>
  </si>
  <si>
    <t>Twirls or spins excessively on playground equipment.</t>
  </si>
  <si>
    <t>Shows poor coordination when using both sides of the body, such as jumping and landing on two feet at the same time.</t>
  </si>
  <si>
    <t>Rocks, sways, or squirms when seated.</t>
  </si>
  <si>
    <t>Is afraid to descend stairs or hills.</t>
  </si>
  <si>
    <t>Slumps forward, leans back, or holds head up in hands while seated.</t>
  </si>
  <si>
    <t>Has poor balance.</t>
  </si>
  <si>
    <t>Has trouble figuring out how to carry several objects at the same time.</t>
  </si>
  <si>
    <t>Becomes confused when trying to put away materials or belongings in their correct places.</t>
  </si>
  <si>
    <t>Fails to complete tasks with multiple steps.</t>
  </si>
  <si>
    <t>Has difficulty correctly imitating movements, sounds, or expressions.</t>
  </si>
  <si>
    <t>Has difficulty copying an adult or another child when building with blocks.</t>
  </si>
  <si>
    <t>Has trouble coming up with new ideas during play activities.</t>
  </si>
  <si>
    <t xml:space="preserve">Does familiar activities over and over, rather than trying new activities. </t>
  </si>
  <si>
    <t>Shows poor timing when kicking or catching a ball.</t>
  </si>
  <si>
    <t>Has difficulty accurately copying a completed model to make an identical project.</t>
  </si>
  <si>
    <t>Has difficulty with tasks that require coordination of both hands, such as opening a container.</t>
  </si>
  <si>
    <t>Participates appropriately in circle time.</t>
  </si>
  <si>
    <t>Follows class rules and routines.</t>
  </si>
  <si>
    <t>Shares classroom toys and materials when asked.</t>
  </si>
  <si>
    <t>Interacts with peers during pretend play.</t>
  </si>
  <si>
    <t>Resolves peer conflicts without teacher intervention.</t>
  </si>
  <si>
    <t>Has difficulty locating items or people by visually scanning the room or playground.</t>
  </si>
  <si>
    <t>Looks around the room or at peers while the teacher is speaking.</t>
  </si>
  <si>
    <t>Has difficulty recognizing how objects are similar or different based on their colors, shapes, or sizes.</t>
  </si>
  <si>
    <t>Flicks objects or fingers near the eyes.</t>
  </si>
  <si>
    <t>Is distressed by loud or unexpected sounds, such as fire drills or crashing blocks.</t>
  </si>
  <si>
    <t>Becomes distressed when others clap or sing.</t>
  </si>
  <si>
    <t>Hums, sings, or yells during class time.</t>
  </si>
  <si>
    <t>Is distracted or bothered by background noises that others ignore, such as fans or ticking clocks.</t>
  </si>
  <si>
    <t>Has trouble paying attention when the classroom is noisy.</t>
  </si>
  <si>
    <t>Seems intensely interested in sounds that others do not notice.</t>
  </si>
  <si>
    <t>Lashes out or withdraws when accidentally touched by others.</t>
  </si>
  <si>
    <t>Is distressed by the feel of certain textures.</t>
  </si>
  <si>
    <t>Avoids touching or playing with messy things, such as paint or glue.</t>
  </si>
  <si>
    <t>Has difficulty manipulating small items in his or her hand.</t>
  </si>
  <si>
    <t>Pokes, taps, or touches peers during class or when standing in line.</t>
  </si>
  <si>
    <t>Enjoys squeezing body into small spaces.</t>
  </si>
  <si>
    <t>Purposely bumps or crashes into peers or hard surfaces, such as walls.</t>
  </si>
  <si>
    <t>Tastes or eats nonfood items, such as glue or paint.</t>
  </si>
  <si>
    <t xml:space="preserve">Is distressed by the tastes of foods that do not bother other children. </t>
  </si>
  <si>
    <t>Prefers foods with strong flavors.</t>
  </si>
  <si>
    <t>Is distressed at the scent of soap, perfume, or skin lotions.</t>
  </si>
  <si>
    <t>Moves classroom furniture roughly or with too much force.</t>
  </si>
  <si>
    <t>Accidentally breaks glue sticks, crayons, or pencils, or tears paper by using too much force.</t>
  </si>
  <si>
    <t>Jumps down from heights with strong impact onto feet.</t>
  </si>
  <si>
    <t>Handles food and drink containers too roughly.</t>
  </si>
  <si>
    <t>Knocks over other children’s building projects.</t>
  </si>
  <si>
    <t>Colors with too much or too little pressure.</t>
  </si>
  <si>
    <t>Swings excessively to the exclusion of other activities.</t>
  </si>
  <si>
    <t>Becomes disoriented or shows fear when leaning over to get materials off the ground.</t>
  </si>
  <si>
    <t>Has difficulty moving body to rhythm, such as clapping or marching.</t>
  </si>
  <si>
    <t>Does familiar activities over and over, rather than trying new activities.</t>
  </si>
  <si>
    <t>Fails to perform the proper sequence of actions in everyday routines, such as putting away school materials.</t>
  </si>
  <si>
    <t>Has difficulty generating ideas for what to make or build, such as when playing with blocks or craft materials.</t>
  </si>
  <si>
    <t>TestFormID: 6</t>
  </si>
  <si>
    <t>Plays with friends cooperatively, without lots of arguments.</t>
  </si>
  <si>
    <t>Interacts appropriately with parents and other adults.</t>
  </si>
  <si>
    <t>Carries on a conversation without standing or sitting too close to others.</t>
  </si>
  <si>
    <t>Takes part in appropriate mealtime conversation and interaction.</t>
  </si>
  <si>
    <t>Is bothered by bright light.</t>
  </si>
  <si>
    <t>Becomes distressed in unusual visual environments, such as a bright, colorful room or a dimly lit room.</t>
  </si>
  <si>
    <t>Dislikes certain types of lighting, such as strobe lights, flickering lights, or fluorescent lights.</t>
  </si>
  <si>
    <t>Gets overwhelmed or distracted in stores because of all the things on display.</t>
  </si>
  <si>
    <t>Seeks out darkened areas.</t>
  </si>
  <si>
    <t>Fails to notice sounds that others notice.</t>
  </si>
  <si>
    <t>Is frightened of sounds that do not usually distress others.</t>
  </si>
  <si>
    <t>Avoids places with loud music or noise.</t>
  </si>
  <si>
    <t>Is distressed by the feel of new clothes.</t>
  </si>
  <si>
    <t>Becomes distressed by having his or her fingernails or toenails cut.</t>
  </si>
  <si>
    <t>Seems bothered when someone touches his or her face.</t>
  </si>
  <si>
    <t>Has an unusually high tolerance for pain, showing little or no distress at minor injuries.</t>
  </si>
  <si>
    <t>Dislikes brushing his or her teeth.</t>
  </si>
  <si>
    <t>Has trouble finding things in a pocket, bag, or backpack without looking.</t>
  </si>
  <si>
    <t>Complains that foods are “too hot” or “too cold.”</t>
  </si>
  <si>
    <t>Is bothered by smells that do not bother others.</t>
  </si>
  <si>
    <t xml:space="preserve">Fails to notice strong or unusual smells. </t>
  </si>
  <si>
    <t>Is bothered by the taste of certain foods.</t>
  </si>
  <si>
    <t>Avoids tasting unfamiliar foods.</t>
  </si>
  <si>
    <t>Grasps objects, such as a pencil or spoon, too loosely or tightly to use easily.</t>
  </si>
  <si>
    <t>Uses too much pressure for a task, such as slamming doors or pressing too hard on the keyboard.</t>
  </si>
  <si>
    <t>Jumps a lot.</t>
  </si>
  <si>
    <t>Breaks things by pressing, pulling, or pushing too hard.</t>
  </si>
  <si>
    <t>Spills or knocks over items.</t>
  </si>
  <si>
    <t>Dislikes tilting the head backward, such as when looking at something overhead or rinsing hair.</t>
  </si>
  <si>
    <t>Shows poor coordination when using both sides of the body, such as jumping on two feet at the same time or scooping from a container with a spoon.</t>
  </si>
  <si>
    <t>Leans on walls, furniture, or other people for support when standing.</t>
  </si>
  <si>
    <t>Seeks out opportunities to be upside down.</t>
  </si>
  <si>
    <t>Has trouble looking at something while the head is moving, for example, when running to catch a ball.</t>
  </si>
  <si>
    <t>Has difficulty putting belongings away in their proper places.</t>
  </si>
  <si>
    <t>Fails to perform the proper sequence of actions in everyday routines, such as getting dressed or setting the table.</t>
  </si>
  <si>
    <t>Has difficulty copying a model when building with blocks or Legos.</t>
  </si>
  <si>
    <t>Needs more practice than others to learn a new skill.</t>
  </si>
  <si>
    <r>
      <t>Take</t>
    </r>
    <r>
      <rPr>
        <sz val="12"/>
        <color theme="1"/>
        <rFont val="Calibri (Body)"/>
      </rPr>
      <t>s</t>
    </r>
    <r>
      <rPr>
        <sz val="12"/>
        <color theme="1"/>
        <rFont val="Calibri"/>
        <family val="2"/>
        <scheme val="minor"/>
      </rPr>
      <t xml:space="preserve"> excessive time to complete routine tasks.</t>
    </r>
  </si>
  <si>
    <t>TestFormID: 7</t>
  </si>
  <si>
    <t>Works well as part of a group.</t>
  </si>
  <si>
    <t>Shows caring toward other students.</t>
  </si>
  <si>
    <t>Handles frustration without outbursts or aggressive behavior.</t>
  </si>
  <si>
    <t>Willingly plays with peers in a variety of games and activities.</t>
  </si>
  <si>
    <t>Easily shifts from one activity to another.</t>
  </si>
  <si>
    <t>Shares classroom materials when asked.</t>
  </si>
  <si>
    <t>Demonstrates respect and courtesy toward teachers and staff.</t>
  </si>
  <si>
    <t xml:space="preserve">Enjoys watching objects spin or move.  </t>
  </si>
  <si>
    <t>Loses his or her place when reading or copying text.</t>
  </si>
  <si>
    <t>Is distressed by loud or unexpected sounds, such as a pencil sharpener or PA announcement.</t>
  </si>
  <si>
    <t>Makes excessive noise during transitions.</t>
  </si>
  <si>
    <t>Hums, sings, or makes unusual noises during class time.</t>
  </si>
  <si>
    <r>
      <t xml:space="preserve">Confuses words that sound similar, such as </t>
    </r>
    <r>
      <rPr>
        <i/>
        <sz val="12"/>
        <rFont val="Calibri"/>
        <family val="2"/>
        <scheme val="minor"/>
      </rPr>
      <t>quiet</t>
    </r>
    <r>
      <rPr>
        <sz val="12"/>
        <rFont val="Calibri"/>
        <family val="2"/>
        <scheme val="minor"/>
      </rPr>
      <t xml:space="preserve"> and </t>
    </r>
    <r>
      <rPr>
        <i/>
        <sz val="12"/>
        <rFont val="Calibri"/>
        <family val="2"/>
        <scheme val="minor"/>
      </rPr>
      <t>quite.</t>
    </r>
  </si>
  <si>
    <t>Fails to respond to being touched.</t>
  </si>
  <si>
    <t xml:space="preserve">Fails to notice strong or unusual smells, such as paint or markers. </t>
  </si>
  <si>
    <t>Avoids the bathroom because of the smell.</t>
  </si>
  <si>
    <t>Avoids foods that have a strong flavor or smell.</t>
  </si>
  <si>
    <t xml:space="preserve">Stomps or slaps feet when walking or climbing stairs. </t>
  </si>
  <si>
    <t>Writes or colors with too much or too little pressure.</t>
  </si>
  <si>
    <t>Hooks his or her feet around the bottom of the chair while seated.</t>
  </si>
  <si>
    <t xml:space="preserve">Has to lean on something when sitting on the floor. </t>
  </si>
  <si>
    <t>Shows poor coordination when using both sides of the body, such as for a two-handed activity like cutting with scissors or catching a ball.</t>
  </si>
  <si>
    <t>Trips, falls, or loses balance when running or playing sports.</t>
  </si>
  <si>
    <t>Fails to perform consistently in daily tasks.</t>
  </si>
  <si>
    <t>Fails to solve problems effectively.</t>
  </si>
  <si>
    <t xml:space="preserve">Has difficulty keeping a notebook or workspace organized. </t>
  </si>
  <si>
    <t>Takes more time than others to complete necessary tasks.</t>
  </si>
  <si>
    <t>TestFormID: 8</t>
  </si>
  <si>
    <t>Follows classroom rules and routines.</t>
  </si>
  <si>
    <t>Seems distracted by visual things nearby, such as items hanging on the wall or children moving around.</t>
  </si>
  <si>
    <t>Fails to open or close scissors far enough to cut properly.</t>
  </si>
  <si>
    <t xml:space="preserve">Shows poor coordination when using both sides of the body, such as for a two-handed activity like using a ruler or opening a container.  </t>
  </si>
  <si>
    <t>Has difficulty putting materials away in their proper places.</t>
  </si>
  <si>
    <t>Has difficulty generating ideas for arts and crafts projects.</t>
  </si>
  <si>
    <t>Has trouble figuring out how to do things differently when a problem arises.</t>
  </si>
  <si>
    <t>Fails to perform the proper sequence of actions for classroom routines.</t>
  </si>
  <si>
    <t>Demonstrates limited imagination and creativity in use of materials.</t>
  </si>
  <si>
    <t>TestFormID: 9</t>
  </si>
  <si>
    <t>Has friends and chooses to be with them when possible.</t>
  </si>
  <si>
    <t>Makes excessive noise.</t>
  </si>
  <si>
    <t>Complains about the bus smell.</t>
  </si>
  <si>
    <t>Pushes or kicks the seat in front so that others complain.</t>
  </si>
  <si>
    <t>Runs, hops, or bounces instead of walking.</t>
  </si>
  <si>
    <t>Is constantly active or in motion.</t>
  </si>
  <si>
    <t>Jumps off when exiting bus rather than stepping off.</t>
  </si>
  <si>
    <t>Falls out of seat.</t>
  </si>
  <si>
    <t>Loses balance while walking in bus aisle.</t>
  </si>
  <si>
    <t>Fails to secure self and belongings in seat as bus begins to move.</t>
  </si>
  <si>
    <t>Fails to gather belongings or otherwise take notice of approaching bus stop.</t>
  </si>
  <si>
    <t>TestFormID: 10</t>
  </si>
  <si>
    <t>Becomes distracted or complains when the noise level increases.</t>
  </si>
  <si>
    <t>Fails to respond to voices or sounds, such as the lunch bell.</t>
  </si>
  <si>
    <t>Handles food and drink containers so tightly or roughly that they dent, break, or spill.</t>
  </si>
  <si>
    <t>Chews clothing.</t>
  </si>
  <si>
    <t>Has trouble carrying items on a tray.</t>
  </si>
  <si>
    <t>Avoids sitting on seats without a back.</t>
  </si>
  <si>
    <t>Leaves seat repeatedly during meal.</t>
  </si>
  <si>
    <t>Rocks or bounces in seat while eating.</t>
  </si>
  <si>
    <t>TestFormID: 11</t>
  </si>
  <si>
    <t>Is distressed by sounds of singing or musical instruments.</t>
  </si>
  <si>
    <t>Makes excessive noises or vocalizations.</t>
  </si>
  <si>
    <t>Fails to respond to voices or sounds.</t>
  </si>
  <si>
    <t>Is distressed by loud or unexpected sounds.</t>
  </si>
  <si>
    <t>Moves body too forcefully, such as when dancing or playing musical instruments.</t>
  </si>
  <si>
    <t>Chews or mouths clothing or classroom materials.</t>
  </si>
  <si>
    <t>Has difficulty with breath control for singing.</t>
  </si>
  <si>
    <t>Has difficulty moving body to rhythm, such as clapping hands or tapping feet.</t>
  </si>
  <si>
    <t xml:space="preserve">Seeks out movement, such as fidgeting or rocking, when seated. </t>
  </si>
  <si>
    <t>Has difficulty correctly imitating demonstrations, such as during movement games or songs with motions.</t>
  </si>
  <si>
    <t>TestFormID: 12</t>
  </si>
  <si>
    <t>Fails to notice nearby motion of others (might collide with others).</t>
  </si>
  <si>
    <t>Chews clothing or other materials.</t>
  </si>
  <si>
    <t>Fails to keep up with peers in physical activities.</t>
  </si>
  <si>
    <t>Has problems with balance, such as when standing on one foot or running.</t>
  </si>
  <si>
    <t>Fails to perform tasks in proper sequence.</t>
  </si>
  <si>
    <t>Has difficulty following a demonstration.</t>
  </si>
  <si>
    <t xml:space="preserve">“Hangs back” to watch how other children perform a task.  </t>
  </si>
  <si>
    <t>TestFormID: 13</t>
  </si>
  <si>
    <t>Fails to respond to voices or sounds, such as a teacher’s whistle or a bell.</t>
  </si>
  <si>
    <t>Plays by self away from others.</t>
  </si>
  <si>
    <t>Purposely crashes body into other people or hard surfaces, such as the ground or equipment.</t>
  </si>
  <si>
    <t>Loses balance on playground or gym equipment.</t>
  </si>
  <si>
    <t>Avoids climbing up on playground equipment.</t>
  </si>
  <si>
    <t>Wanders instead of playing.</t>
  </si>
  <si>
    <t>TestFormID: 14</t>
  </si>
  <si>
    <t xml:space="preserve">Gets along with friends easily, without much drama or arguing. </t>
  </si>
  <si>
    <t>Gets along well with adults outside of the family.</t>
  </si>
  <si>
    <t>Attends social activities outside of school.</t>
  </si>
  <si>
    <t xml:space="preserve">Has difficulty making eye contact with people when talking to them. </t>
  </si>
  <si>
    <t>Stands or sits too close to people.</t>
  </si>
  <si>
    <t>Seeks out extracurricular activities, such as organized sports or special interest clubs.</t>
  </si>
  <si>
    <t>Chooses to be with friends when possible.</t>
  </si>
  <si>
    <t>Fails to be adequately clean or groomed, to the point that friends or family members complain.</t>
  </si>
  <si>
    <t>Seems to ignore people.</t>
  </si>
  <si>
    <t>Speaks too softly or too loudly.</t>
  </si>
  <si>
    <t>Gets distracted by visual things nearby, such as items on the wall or people moving around.</t>
  </si>
  <si>
    <t>Has trouble finding items on a shelf.</t>
  </si>
  <si>
    <t>Is bothered by a change in the usual lighting in a familiar place.</t>
  </si>
  <si>
    <t>Looks intently at something that no one else notices.</t>
  </si>
  <si>
    <t>Becomes distressed or uncomfortable when looking at quickly moving objects or flickering images.</t>
  </si>
  <si>
    <t>Is bothered so much by loud sounds, such as a vacuum cleaner, that he or she tries to leave the area or mute the sound in some way.</t>
  </si>
  <si>
    <t>Notices or is bothered by sounds that other people do not notice.</t>
  </si>
  <si>
    <t>Is easily distracted by subtle background noises, such as an air conditioner or refrigerator.</t>
  </si>
  <si>
    <t>Has trouble figuring out where sounds or voices are coming from.</t>
  </si>
  <si>
    <t>Has difficulty focusing on a movie when there are sounds nearby, such as people opening snack food packages.</t>
  </si>
  <si>
    <t>Is bothered by shrill sounds, such as whistles or noisemakers.</t>
  </si>
  <si>
    <t>Is interested in sounds that most people do not pay attention to. </t>
  </si>
  <si>
    <t>Hears things that other people do not hear.</t>
  </si>
  <si>
    <t>Complains of intense pain in reaction to small cuts or bumps.</t>
  </si>
  <si>
    <t>Enjoys having items in his or her mouth, such as pens or clothing.</t>
  </si>
  <si>
    <t>Seeks to touch cold surfaces.</t>
  </si>
  <si>
    <t>Licks nonfood items.</t>
  </si>
  <si>
    <t>Reacts strongly to light or unexpected touch.</t>
  </si>
  <si>
    <t>Dislikes cutting his or her fingernails or toenails.</t>
  </si>
  <si>
    <t>Gags or dry heaves when brushing teeth or receiving dental care.</t>
  </si>
  <si>
    <t>Fails to notice when clothing is twisted on the body.</t>
  </si>
  <si>
    <t>Gags from food smells.</t>
  </si>
  <si>
    <r>
      <t xml:space="preserve">Dislikes eating in restaurants because of the different smells </t>
    </r>
    <r>
      <rPr>
        <sz val="12"/>
        <color theme="1"/>
        <rFont val="Calibri (Body)"/>
      </rPr>
      <t>or</t>
    </r>
    <r>
      <rPr>
        <sz val="12"/>
        <color theme="1"/>
        <rFont val="Calibri"/>
        <family val="2"/>
        <scheme val="minor"/>
      </rPr>
      <t xml:space="preserve"> tastes.</t>
    </r>
  </si>
  <si>
    <t>Avoids smells like perfume or candles.</t>
  </si>
  <si>
    <t>Is bothered by the smell of certain foods.</t>
  </si>
  <si>
    <r>
      <t xml:space="preserve">Notices scents </t>
    </r>
    <r>
      <rPr>
        <sz val="12"/>
        <color theme="1"/>
        <rFont val="Calibri (Body)"/>
      </rPr>
      <t>or</t>
    </r>
    <r>
      <rPr>
        <sz val="12"/>
        <color theme="1"/>
        <rFont val="Calibri"/>
        <family val="2"/>
        <scheme val="minor"/>
      </rPr>
      <t xml:space="preserve"> odors that other people don’t. </t>
    </r>
  </si>
  <si>
    <t>Avoids groups of people in enclosed spaces, such as elevators or crowded rooms, because of the smell.</t>
  </si>
  <si>
    <t xml:space="preserve">Tends to spill or drop objects when carrying them on a tray. </t>
  </si>
  <si>
    <t>Chews on objects such as pencils or clothing.</t>
  </si>
  <si>
    <t>Handles containers so tightly or roughly that they dent, break, or spill.</t>
  </si>
  <si>
    <t>Holds objects so loosely that they fall out of the hand.</t>
  </si>
  <si>
    <t>Pushes, hits, or hugs so hard that others complain.</t>
  </si>
  <si>
    <t>Accidentally knocks things over.</t>
  </si>
  <si>
    <t>Has trouble blowing hard enough to inflate a balloon.</t>
  </si>
  <si>
    <t>Has poor control of eating utensils.</t>
  </si>
  <si>
    <t>Dislikes riding in elevators or on escalators because of the movement.</t>
  </si>
  <si>
    <t xml:space="preserve">Is uncomfortable on stairs or ladders. </t>
  </si>
  <si>
    <t xml:space="preserve">Fails to catch himself or herself when falling. </t>
  </si>
  <si>
    <t>Loses balance when bending over.</t>
  </si>
  <si>
    <t>Has trouble imitating demonstrated actions, such as a new dance move or using a new tool.</t>
  </si>
  <si>
    <t>Has trouble following instructions to put something together, such as a bookshelf or model car.</t>
  </si>
  <si>
    <t xml:space="preserve">Has trouble getting both hands to work together when doing tasks like opening containers or wrapping a present. </t>
  </si>
  <si>
    <t>Has difficulty following the steps for a new task, such as in a recipe or a repair manual.</t>
  </si>
  <si>
    <t>Has trouble coming up with ideas for new activities or games.</t>
  </si>
  <si>
    <t>Prefers to repeat activities over and over in the same way, rather than change something in the activity or change to a new activity.</t>
  </si>
  <si>
    <t>Takes more time than others to complete necessary tasks at home.</t>
  </si>
  <si>
    <t xml:space="preserve">Has trouble completing steps in the correct order when doing familiar routines, such as getting dressed or making breakfast. </t>
  </si>
  <si>
    <t>TestFormID: 15</t>
  </si>
  <si>
    <t xml:space="preserve">Gets along with classmates easily, without much drama or arguing.  </t>
  </si>
  <si>
    <t>Participates in social activities at school.</t>
  </si>
  <si>
    <t>Works well as part of a team.</t>
  </si>
  <si>
    <t>Works well in a leadership role during peer group work.</t>
  </si>
  <si>
    <t xml:space="preserve">Enjoys being with friends.   </t>
  </si>
  <si>
    <t>Joins in group activities without disrupting them.</t>
  </si>
  <si>
    <t xml:space="preserve">Speaks too softly or too loudly. </t>
  </si>
  <si>
    <t xml:space="preserve">Blinks, squints, or complains about indoor lighting or bright sunlight. </t>
  </si>
  <si>
    <t>Has trouble understanding stories when they are presented visually, as in comic books or graphic novels.</t>
  </si>
  <si>
    <r>
      <t xml:space="preserve">Becomes distressed or concerned when lights are dimmed for movies </t>
    </r>
    <r>
      <rPr>
        <sz val="12"/>
        <color theme="1"/>
        <rFont val="Calibri (Body)"/>
      </rPr>
      <t>or</t>
    </r>
    <r>
      <rPr>
        <sz val="12"/>
        <color theme="1"/>
        <rFont val="Calibri"/>
        <family val="2"/>
        <scheme val="minor"/>
      </rPr>
      <t xml:space="preserve"> assemblies.</t>
    </r>
  </si>
  <si>
    <t>Is bothered so much by loud sounds, such as a PA announcement, that he or she tries to leave the area or mute the sound in some way.</t>
  </si>
  <si>
    <t>Is easily distracted by subtle background noises, such as an air conditioner or fluorescent lights.</t>
  </si>
  <si>
    <t>Makes certain sounds repeatedly, such as humming, singing, or yelling.</t>
  </si>
  <si>
    <t>Is interested in sounds that most people do not pay attention to.</t>
  </si>
  <si>
    <t xml:space="preserve">Fails to notice when people tap him or her to get his or her attention.  </t>
  </si>
  <si>
    <t>Wears heavy clothing when the weather is hot.</t>
  </si>
  <si>
    <t>Does things that most people find painful, such as pinching, hitting, or cutting himself or herself.</t>
  </si>
  <si>
    <t>Avoids tasting unfamiliar foods at school events.</t>
  </si>
  <si>
    <t>Dislikes eating in the cafeteria or lunch area because of the different smells.</t>
  </si>
  <si>
    <r>
      <t xml:space="preserve">Notices scents </t>
    </r>
    <r>
      <rPr>
        <sz val="12"/>
        <color theme="1"/>
        <rFont val="Calibri (Body)"/>
      </rPr>
      <t>or</t>
    </r>
    <r>
      <rPr>
        <sz val="12"/>
        <color theme="1"/>
        <rFont val="Calibri"/>
        <family val="2"/>
        <scheme val="minor"/>
      </rPr>
      <t xml:space="preserve"> odors that other people don’t.</t>
    </r>
  </si>
  <si>
    <t>Uses too much pressure for a task, such as breaking pencil points or pressing too hard on the keyboard.</t>
  </si>
  <si>
    <t>Opens doors so forcefully that the door hits the wall or other people.</t>
  </si>
  <si>
    <t>Walks loudly, with heavy or shuffling feet.</t>
  </si>
  <si>
    <t>Pushes, kicks, or hits so hard that peers complain.</t>
  </si>
  <si>
    <t>Has shaky hands when doing something that requires precise, controlled movements.</t>
  </si>
  <si>
    <t xml:space="preserve">Presses too lightly when writing, drawing, or painting. </t>
  </si>
  <si>
    <t>Slumps, leans, or needs extra support while seated.</t>
  </si>
  <si>
    <t>Rocks, sways, or fidgets in the chair when seated at a desk or table.</t>
  </si>
  <si>
    <t>Loses balance or falls out of the chair while seated.</t>
  </si>
  <si>
    <t>Uses the walls or furniture for balance when walking.</t>
  </si>
  <si>
    <t>Shakes or moves head from side to side repeatedly.</t>
  </si>
  <si>
    <t>Has trouble following a diagram to put something together.</t>
  </si>
  <si>
    <t>Accidentally leaves belongings behind.</t>
  </si>
  <si>
    <t>Has trouble completing steps in the correct order when doing familiar routines.</t>
  </si>
  <si>
    <t>Becomes confused about how to follow teacher instructions when a class routine changes.</t>
  </si>
  <si>
    <t>TestFormID: 16</t>
  </si>
  <si>
    <t>I get along with classmates easily, without much arguing.</t>
  </si>
  <si>
    <t>I get along well with the adults in my life.</t>
  </si>
  <si>
    <t xml:space="preserve">I enjoy being with friends.   </t>
  </si>
  <si>
    <t>I enjoy participating in family gatherings, such as holidays or parties.</t>
  </si>
  <si>
    <t>It is difficult for me to make eye contact with people when talking to them.</t>
  </si>
  <si>
    <t>People tell me that I stand or sit too close to them.</t>
  </si>
  <si>
    <t>I join activities with others without disrupting the ongoing activity.</t>
  </si>
  <si>
    <t>I get stuck on one topic when talking with others.</t>
  </si>
  <si>
    <t>Others tell me I seem to be ignoring people, when actually I didn’t notice they were there.</t>
  </si>
  <si>
    <t>People tell me that I speak too softly or too loudly.</t>
  </si>
  <si>
    <t>I get overwhelmed or distracted in stores because of all the things on display.</t>
  </si>
  <si>
    <t>I am bothered by bright light.</t>
  </si>
  <si>
    <t>I walk into objects or people because I don’t notice they are in my way.</t>
  </si>
  <si>
    <t>I am distracted by things I see nearby, such as items on the wall or people moving around.</t>
  </si>
  <si>
    <t>I have trouble finding items on a shelf.</t>
  </si>
  <si>
    <t>I have trouble noticing street signs or traffic signals when I am in a new place.</t>
  </si>
  <si>
    <t>I lose my place when moving my eyes from one place to another, for example, when copying from the board to the desktop or reading from one line to the next.</t>
  </si>
  <si>
    <t>I have trouble judging the speed of oncoming cars.</t>
  </si>
  <si>
    <t>I have trouble understanding visual information, such as diagrams or maps.</t>
  </si>
  <si>
    <t>I am bothered so much by loud sounds, such as a vacuum cleaner or lawn mower, that I want to leave the area or cover my ears.</t>
  </si>
  <si>
    <t>I like making certain sounds over and over again, such as humming, singing, or yelling.</t>
  </si>
  <si>
    <t>I avoid places with loud music or noise.</t>
  </si>
  <si>
    <t>I have difficulty focusing on a movie when I hear sounds nearby, such as people opening snack food packages.</t>
  </si>
  <si>
    <t>I am bothered by shrill sounds, such as whistles or noisemakers.</t>
  </si>
  <si>
    <t>I notice sounds that other people don’t notice.</t>
  </si>
  <si>
    <t>People tell me that I don’t hear them calling my name.</t>
  </si>
  <si>
    <t>I am easily distracted by subtle background noises, such as an air conditioner or refrigerator.</t>
  </si>
  <si>
    <t>I dislike eating food with certain textures.</t>
  </si>
  <si>
    <t>I dislike the feel of certain clothes.</t>
  </si>
  <si>
    <t>Others have to tell me when I need to clean something off my face, because I don’t notice it.</t>
  </si>
  <si>
    <t>I dislike the feeling of cutting my fingernails or toenails.</t>
  </si>
  <si>
    <t>The sensations of brushing my teeth make me gag.</t>
  </si>
  <si>
    <t xml:space="preserve">Food has to be exactly the right temperature before I will eat it.   </t>
  </si>
  <si>
    <t>I have trouble feeling when my clothing, such as my shirt, is twisted on my body.</t>
  </si>
  <si>
    <t>I cough because I have trouble feeling food or liquids go down my throat.</t>
  </si>
  <si>
    <t>I have trouble noticing that something is too hot, and accidentally burn myself.</t>
  </si>
  <si>
    <t>I dislike tasting unfamiliar food.</t>
  </si>
  <si>
    <t>I am disgusted by the taste of certain foods.</t>
  </si>
  <si>
    <t>When I come across something new, I like to smell it.</t>
  </si>
  <si>
    <t xml:space="preserve">I notice scents and odors that other people don’t. </t>
  </si>
  <si>
    <t>I avoid groups of people in enclosed spaces, such as elevators or crowded rooms, because of the smell.</t>
  </si>
  <si>
    <t>I dislike eating in restaurants because of the different smells and tastes.</t>
  </si>
  <si>
    <t>I avoid foods that have a strong flavor or smell.</t>
  </si>
  <si>
    <t>I gag at the thought of food smells that I don’t like.</t>
  </si>
  <si>
    <t>I am upset or disgusted by the smells of certain foods.</t>
  </si>
  <si>
    <t>I tend to use too much pressure for the task I am doing, such as breaking pencil points when writing.</t>
  </si>
  <si>
    <t>I chew on objects such as pencils or clothing.</t>
  </si>
  <si>
    <t>I throw the ball too hard or too soft and miss the target.</t>
  </si>
  <si>
    <t>When I carry things on a tray, objects tend to spill or fall off.</t>
  </si>
  <si>
    <t>Others complain that I push, kick, hug, or hit too hard.</t>
  </si>
  <si>
    <t>I break things by pressing, pulling, or pushing too hard on them.</t>
  </si>
  <si>
    <t>I like to bump into things.</t>
  </si>
  <si>
    <t>I accidentally knock things over.</t>
  </si>
  <si>
    <t>I trip, fall, or lose my balance when running or playing sports.</t>
  </si>
  <si>
    <t>I have trouble balancing when riding a bicycle or skateboard.</t>
  </si>
  <si>
    <t xml:space="preserve">I feel uncomfortable on stairs or ladders. </t>
  </si>
  <si>
    <t xml:space="preserve">When I lose my balance, I have trouble catching myself in time to keep from falling. </t>
  </si>
  <si>
    <t xml:space="preserve">I lose my balance or fall out of my chair when sitting at a desk or a table. </t>
  </si>
  <si>
    <t>I get dizzy when turning my head back and forth, such as looking both ways before crossing the street.</t>
  </si>
  <si>
    <t>I have trouble looking at something while my head is moving, for example, when running to catch a ball.</t>
  </si>
  <si>
    <t>I become uncomfortable when I have to sit on a seat without a back.</t>
  </si>
  <si>
    <t>I need more practice than others to learn a new skill.</t>
  </si>
  <si>
    <t xml:space="preserve">I have trouble getting my hands to work together when doing tasks like opening containers or wrapping a present. </t>
  </si>
  <si>
    <t xml:space="preserve">I have difficulty following the steps for a new task, such as in a recipe or repair manual. </t>
  </si>
  <si>
    <t xml:space="preserve">I have trouble coming up with ideas for new activities or games. </t>
  </si>
  <si>
    <t>I prefer to do the same activities or games over and over in the same way rather than change something.</t>
  </si>
  <si>
    <t xml:space="preserve">During sports activities, it is difficult for me to kick or catch a ball at exactly the right moment. </t>
  </si>
  <si>
    <t>I have trouble figuring out how to carry several objects at the same time.</t>
  </si>
  <si>
    <t xml:space="preserve">I have trouble completing steps in the correct order when doing familiar routines, such as getting dressed or making breakfast. </t>
  </si>
  <si>
    <t xml:space="preserve">It is difficult for me to keep a notebook or backpack organized. </t>
  </si>
  <si>
    <t>TestFormID: 17</t>
  </si>
  <si>
    <t>I have trouble judging the speed of oncoming cars when I make left turns.</t>
  </si>
  <si>
    <t>I have trouble noticing traffic signals or signs.</t>
  </si>
  <si>
    <t>I get confused about the meaning of road-sign symbols.</t>
  </si>
  <si>
    <t>I have trouble knowing where to look.</t>
  </si>
  <si>
    <t xml:space="preserve">I have trouble judging the distance between the car and other vehicles or objects such as light posts or gas pumps. </t>
  </si>
  <si>
    <t>I am bothered by the sounds of other cars or trucks passing by.</t>
  </si>
  <si>
    <t>I fail to hear sirens until emergency or police vehicles are very close.</t>
  </si>
  <si>
    <t>I have trouble determining where the sounds of sirens are coming from.</t>
  </si>
  <si>
    <t>I have trouble finding the correct pedal (gas or brake) with my foot.</t>
  </si>
  <si>
    <r>
      <t>I have trouble making small adjustments to the steering wheel to drive in a straight line.</t>
    </r>
    <r>
      <rPr>
        <sz val="11"/>
        <color theme="8"/>
        <rFont val="Calibri (Body)"/>
      </rPr>
      <t/>
    </r>
  </si>
  <si>
    <t>I have trouble knowing how much to turn the steering wheel for a sharp or wide turn.</t>
  </si>
  <si>
    <t>I have trouble knowing how hard to press on the gas pedal or brake.</t>
  </si>
  <si>
    <t xml:space="preserve">I confuse right and left turns. </t>
  </si>
  <si>
    <t>I get disoriented or confused when I turn my head to change lanes or back up.</t>
  </si>
  <si>
    <t>I get dizzy when making a turn.</t>
  </si>
  <si>
    <t>I have trouble backing up in the direction I intend.</t>
  </si>
  <si>
    <t xml:space="preserve">I have trouble following directions to a new place without a GPS. </t>
  </si>
  <si>
    <t>I have trouble changing lanes or merging smoothly into traffic.</t>
  </si>
  <si>
    <t>TestFormID: 18</t>
  </si>
  <si>
    <t>Has trouble judging the speed of oncoming cars when making left turns.</t>
  </si>
  <si>
    <t>Fails to notice traffic signals or signs.</t>
  </si>
  <si>
    <t>Is confused by road-sign symbols.</t>
  </si>
  <si>
    <t>Has trouble knowing where to look.</t>
  </si>
  <si>
    <t>Has trouble judging the distance between the car and other vehicles or objects such as light posts or gas pumps.</t>
  </si>
  <si>
    <t>Is bothered by the sounds of other cars or trucks passing by.</t>
  </si>
  <si>
    <t>Fails to hear sirens until emergency or police vehicles are very close.</t>
  </si>
  <si>
    <t>Has trouble determining where the sounds of sirens are coming from.</t>
  </si>
  <si>
    <t>Has trouble finding the correct pedal (gas or brake).</t>
  </si>
  <si>
    <t xml:space="preserve">Has trouble making small adjustments to the steering wheel to drive in a straight line. </t>
  </si>
  <si>
    <t>Has trouble knowing how much to turn the steering wheel for a sharp or wide turn.</t>
  </si>
  <si>
    <t>Has trouble knowing how hard to press on the gas pedal or brake.</t>
  </si>
  <si>
    <t>Confuses right and left turns.</t>
  </si>
  <si>
    <t>Becomes disoriented or confused when turning head to change lanes or back up.</t>
  </si>
  <si>
    <t>Gets dizzy when making a turn.</t>
  </si>
  <si>
    <t xml:space="preserve">Has trouble backing up in the intended direction.           </t>
  </si>
  <si>
    <t xml:space="preserve">Has trouble following directions to a new place without a GPS. </t>
  </si>
  <si>
    <t>Has trouble changing lanes or merging smoothly into traffic.</t>
  </si>
  <si>
    <t>TestFormID: 19</t>
  </si>
  <si>
    <t>Gets along well with others.</t>
  </si>
  <si>
    <t>Seeks out activities in the community or neighborhood.</t>
  </si>
  <si>
    <t>Shows caring toward others.</t>
  </si>
  <si>
    <t>Does his or her share of the chores.</t>
  </si>
  <si>
    <t>Enjoys participating in family gatherings.</t>
  </si>
  <si>
    <t>Has trouble understanding diagrams.</t>
  </si>
  <si>
    <t>Loses his or her place when moving eyes from one place to another, for example, when reading from one line to the next.</t>
  </si>
  <si>
    <t>Fails to notice street signs or traffic signals when in a new place.</t>
  </si>
  <si>
    <t>Needs to be in a very quiet place in order to get any work done.</t>
  </si>
  <si>
    <t xml:space="preserve">Dislikes when people are too close to him or her. </t>
  </si>
  <si>
    <t>Wears heavy or layered clothing when the weather is hot.</t>
  </si>
  <si>
    <t>Enjoys the feeling of heavy blankets or layers of clothing.</t>
  </si>
  <si>
    <t>Dislikes the feel of certain clothes.</t>
  </si>
  <si>
    <t>Dislikes eating in restaurants because of the different smells or tastes.</t>
  </si>
  <si>
    <t>Notices scents or odors that other people don’t.</t>
  </si>
  <si>
    <t xml:space="preserve">Throws the ball too hard or too soft and misses the target. </t>
  </si>
  <si>
    <t xml:space="preserve">Dislikes entering or moving through a dark or dimly lit room. </t>
  </si>
  <si>
    <t>Has trouble coming up with ideas during games like charades.</t>
  </si>
  <si>
    <t>Has trouble coming up with ideas for new activities.</t>
  </si>
  <si>
    <t>Has trouble figuring out a route to an unfamiliar place.</t>
  </si>
  <si>
    <t>TestFormID: 20</t>
  </si>
  <si>
    <t>I get along with others easily.</t>
  </si>
  <si>
    <t>I enjoy participating in family gatherings.</t>
  </si>
  <si>
    <t xml:space="preserve">I enjoy working as part of a team. </t>
  </si>
  <si>
    <t>I lose my place when moving my eyes from one place to another, for example, when reading from one line to the next.</t>
  </si>
  <si>
    <t>I am bothered by loud sounds, such as the vacuum cleaner.</t>
  </si>
  <si>
    <t>I have trouble hearing people when they are talking to me in a noisy environment, such as in a restaurant.</t>
  </si>
  <si>
    <t>I dislike when people touch me or are too close to me.</t>
  </si>
  <si>
    <t>I dislike sticky or messy things on my hands.</t>
  </si>
  <si>
    <t>I have trouble feeling when my clothing is twisted on my body.</t>
  </si>
  <si>
    <t>I avoid tasting unfamiliar foods.</t>
  </si>
  <si>
    <t>I like to sniff or smell people.</t>
  </si>
  <si>
    <t>Others complain that I push, hug, or hit too hard.</t>
  </si>
  <si>
    <t>When sitting on the floor, I have to lean on something.</t>
  </si>
  <si>
    <t>I have trouble keeping things organized.</t>
  </si>
  <si>
    <t xml:space="preserve">I have trouble coming up with ideas for new activities. </t>
  </si>
  <si>
    <t>I have trouble following a diagram to build something, such as putting together furniture.</t>
  </si>
  <si>
    <t>I have difficulty using my imagination to create new games or activities when playing with children.</t>
  </si>
  <si>
    <t>I have trouble coming up with ideas during games like charades.</t>
  </si>
  <si>
    <t>TestFormID: 21</t>
  </si>
  <si>
    <t>TestFormID: 22</t>
  </si>
  <si>
    <t>No</t>
  </si>
  <si>
    <t>Participación social</t>
  </si>
  <si>
    <t>Visión</t>
  </si>
  <si>
    <t>Oído</t>
  </si>
  <si>
    <t>Tacto</t>
  </si>
  <si>
    <t>Gusto y olfato</t>
  </si>
  <si>
    <t>Conciencia del cuerpo</t>
  </si>
  <si>
    <t>Equilibrio y movimiento</t>
  </si>
  <si>
    <t>Planificación e ideas</t>
  </si>
  <si>
    <t>Información del Padre/de la Madre o Guardián</t>
  </si>
  <si>
    <t>Nombre del/de la niño/a que está siendo evaluado/a</t>
  </si>
  <si>
    <t>Sexo</t>
  </si>
  <si>
    <t>Edad en meses</t>
  </si>
  <si>
    <t>Proveedor/Agencia</t>
  </si>
  <si>
    <t>Nombre del respondiente</t>
  </si>
  <si>
    <t>La relación del respondiente con el/la niño/a que está siendo evaluado/a</t>
  </si>
  <si>
    <t>Fecha de hoy</t>
  </si>
  <si>
    <t>TestFormID: 23</t>
  </si>
  <si>
    <t>TestFormID: 24</t>
  </si>
  <si>
    <t>TestFormID: 25</t>
  </si>
  <si>
    <t>Responde a mi voz o a mi cara con expresiones vocales o faciales.</t>
  </si>
  <si>
    <t>Sonríe, se ríe, o se une a juegos como “el escondite.”</t>
  </si>
  <si>
    <t>Hace sonidos vocales de felicidad cuando juego con él o ella.</t>
  </si>
  <si>
    <t>Me mira a los ojos por más que un vistazo cuando yo le hablo.</t>
  </si>
  <si>
    <t>Mueve sus brazos o sus piernas activamente cuando juega conmigo.</t>
  </si>
  <si>
    <t>Mira a lo que yo estoy mirando.</t>
  </si>
  <si>
    <t>Trata de darles cosas a los adultos o de tomarlas.</t>
  </si>
  <si>
    <t>Se calma fácilmente con un adulto familiar cuando esta alterado/a.</t>
  </si>
  <si>
    <t>Expresa una variedad de emociones como alegría, tristeza, y frustración.</t>
  </si>
  <si>
    <t>Se acerca hacia adelante y abre la boca cuando le están dando de comer.</t>
  </si>
  <si>
    <t>Se fastidia o cierra los ojos cuando hay una luz fuerte.</t>
  </si>
  <si>
    <t>Mira fijamente a las luces que parpadean o brillan intermitentemente.</t>
  </si>
  <si>
    <t>Muestra angustia en habitaciones de colores fuertes.</t>
  </si>
  <si>
    <t>Mira fijamente a las luces brillantes.</t>
  </si>
  <si>
    <t>Mira fijamente a objetos que giran.</t>
  </si>
  <si>
    <t>Tiene problemas para seguir objetos que se mueven con la vista.</t>
  </si>
  <si>
    <t>Mira a objetos con el rabillo del ojo.</t>
  </si>
  <si>
    <t>Tiene dificultad para encontrar un juguete que esté sobre una alfombra o frazada estampada.</t>
  </si>
  <si>
    <t>Mira fijamente a la gente o a los objetos.</t>
  </si>
  <si>
    <t>Tiene dificultad para encontrar un juguete favorito que esté entre otros objetos.</t>
  </si>
  <si>
    <t>Muestra angustia con sonidos hogareños normales como el sonido de la aspiradora o el de jalar la cadena de la taza del baño.</t>
  </si>
  <si>
    <t>No hace caso de los sonidos cotidianos como el repique de juguetes o el timbre del teléfono.</t>
  </si>
  <si>
    <t>No me mira cuando lo/la llamo por su nombre.</t>
  </si>
  <si>
    <t>Tiene dificultad para dormir con ruidos suaves en el fondo como el de pisadas o el del teclado de una computadora.</t>
  </si>
  <si>
    <t>Parece no darse cuenta o confundirse acerca de donde provienen los sonidos.</t>
  </si>
  <si>
    <t>Muestra angustia al oír el bullicio de una fiesta o de una habitación llena de gente.</t>
  </si>
  <si>
    <t>No nota que hay nuevas voces o nuevos sonidos en la habitación.</t>
  </si>
  <si>
    <t>Prefiere los juguetes que hacen bulla a los que son silenciosos.</t>
  </si>
  <si>
    <t>No hace caso de los sonidos fuertes como una sirena o truenos.</t>
  </si>
  <si>
    <t>No reconoce mi voz.</t>
  </si>
  <si>
    <t>Muestra angustia cuando su piel desnuda toca superficies texturizadas como ciertas ropas, el pasto, la arena, la alfombra, o los juguetes peludos.</t>
  </si>
  <si>
    <t>Muestra angustia cuando toca comidas con los dedos.</t>
  </si>
  <si>
    <t>Muestra angustia o se aparta cuando lo/la tocan.</t>
  </si>
  <si>
    <t>Se fastidia si es que la temperatura de la comida, del agua del baño, o de una toallita húmeda no está precisamente correcta.</t>
  </si>
  <si>
    <t>Se fastidia cuando lo/la están vistiendo o le están cambiando el pañal.</t>
  </si>
  <si>
    <t>Llora o empuja hacia atrás cuando lo cargan.</t>
  </si>
  <si>
    <t>Se frota las manos o la cara con telas o con animales de peluche.</t>
  </si>
  <si>
    <t>Muestra angustia, hace arcadas, o vomita en reacción a comidas de ciertas texturas como comida blanda o crujiente.</t>
  </si>
  <si>
    <t>Jadea o tose cuando come, cuando bebe, cuando toma de la mamadera o cuando mama.</t>
  </si>
  <si>
    <t>Pone sus manos, su cabeza, o su cuerpo contra objetos que vibran como la lavadora de platos o la lavadora de ropa.</t>
  </si>
  <si>
    <t>Se fastidia cuando hay ciertos olores a su alrededor.</t>
  </si>
  <si>
    <t>Huele la comida antes de comérsela.</t>
  </si>
  <si>
    <t>Evita comidas que tengan olores fuertes.</t>
  </si>
  <si>
    <t>Hace arcadas en reacción a ciertos olores.</t>
  </si>
  <si>
    <t>Huele los juguetes u otros objetos que no son comibles.</t>
  </si>
  <si>
    <t>Se fastidia durante una comida si hay cambios entre alimentos que tienen sabores diferentes.</t>
  </si>
  <si>
    <t>No muestra preferir comidas de un cierto sabor a las de otros sabores.</t>
  </si>
  <si>
    <t>Evita comidas que tengan sabores fuertes.</t>
  </si>
  <si>
    <t>Hace arcadas cuando prueba las comidas.</t>
  </si>
  <si>
    <t>Insiste en comer solo la misma marca de ciertos alimentos.</t>
  </si>
  <si>
    <t>Juega de manera brusca con objetos, mascotas, u otros niños.</t>
  </si>
  <si>
    <t>Muerde los juguetes, la ropa, u otros objetos repetidamente.</t>
  </si>
  <si>
    <t>Se cansa fácilmente cuando le dan de comer.</t>
  </si>
  <si>
    <t>Hace movimientos grandes y rápidos con los brazos y las piernas repetidamente.</t>
  </si>
  <si>
    <t>Se golpea la cabeza a propósito contra el suelo, la pared, o contra algún objeto.</t>
  </si>
  <si>
    <t>Pone demasiada comida en su boca.</t>
  </si>
  <si>
    <t>Se mueve despacio o con lentitud.</t>
  </si>
  <si>
    <t>Mueve su cuerpo de modos raros, sacudiendo los dedos o agitando las muñecas.</t>
  </si>
  <si>
    <t>Afloja el cuerpo cuando un adulto lo/la carga.</t>
  </si>
  <si>
    <t>Se muerde o se golpea.</t>
  </si>
  <si>
    <t>Muestra angustia cuando lo mecen o lo mueven de arriba abajo.</t>
  </si>
  <si>
    <t>Se fastidia cuando yace sobre su estómago.</t>
  </si>
  <si>
    <t>Trata de zafarse, se pone tieso/a, o se fastidia cuando lo balancean o lo/la levantan en alto.</t>
  </si>
  <si>
    <t>Se sobresalta o llora cuando lo/la mueven de repente.</t>
  </si>
  <si>
    <t>Necesita un movimiento intenso para calmarse.</t>
  </si>
  <si>
    <t>Necesita algún movimiento para poder dormirse como ir en un auto o mecerse en un asiento para bebés.</t>
  </si>
  <si>
    <t>Busca movimiento intenso o continuo como balancearse, mecerse, o moverse de arriba abajo.</t>
  </si>
  <si>
    <t>Se fastidia cuando su cabeza está boca abajo.</t>
  </si>
  <si>
    <t>Muestra angustia cuando lo/la mueven de una posición a otra.</t>
  </si>
  <si>
    <t>Tiene dificultad para alzar la cabeza cuando lo/la levantan luego de estar echado/a.</t>
  </si>
  <si>
    <t>No explora nuevas maneras de jugar con objetos familiares.</t>
  </si>
  <si>
    <t>No inicia juegos con los juguetes.</t>
  </si>
  <si>
    <t>No explora nuevos ambientes.</t>
  </si>
  <si>
    <t>Tiene dificultad para bajarse de una silla, de un sillón, o de un sitio alto.</t>
  </si>
  <si>
    <t>Tiene dificultad para controlar la comida en la boca.</t>
  </si>
  <si>
    <t>Tiene dificultad para controlar los líquidos en la boca.</t>
  </si>
  <si>
    <t>Tiene dificultad para maniobrar alrededor de obstáculos o bajo o encima de ellos.</t>
  </si>
  <si>
    <t>No trata de imitar las acciones de otros como hacer adiós.</t>
  </si>
  <si>
    <t>Tiene dificultad imitando sonidos correctamente como haciendo ruido con los labios y la lengua o diciendo “mamá.”</t>
  </si>
  <si>
    <t>Tiene dificultad imitando expresiones de la cara, o movimientos de la boca o de la lengua correctamente.</t>
  </si>
  <si>
    <t>Señala objetos para enseñárselos a los adultos.</t>
  </si>
  <si>
    <t xml:space="preserve"> Se calma fácilmente con un adulto familiar cuando esta alterado/a.</t>
  </si>
  <si>
    <t>Prosigue fácilmente cuando hay un cambio inesperado en su rutina.</t>
  </si>
  <si>
    <t>Duerme sin interrumpir la rutina familiar.</t>
  </si>
  <si>
    <t>Se asegura que estoy cerca cuando está en un sitio nuevo.</t>
  </si>
  <si>
    <t>Mira fijamente a objetos que giran o a las luces que parpadean o que brillan intermitentemente.</t>
  </si>
  <si>
    <t>No se fija en juguetes que brillan o tienen muchos colores.</t>
  </si>
  <si>
    <t>Toma nota de sonidos sutiles que otros no notan como un avión lejano o el zumbido del refrigerador.</t>
  </si>
  <si>
    <t>Muestra angustia cuando hay sonidos inesperados o fuertes.</t>
  </si>
  <si>
    <t>Escucha cuidadosamente a los sonidos que hace, ignorando todo los demás.</t>
  </si>
  <si>
    <t>Parece disfrutar de sonidos fuertes que irritan a los demás.</t>
  </si>
  <si>
    <t>Gusta hacer ciertos sonidos repetidamente como jalar la cadena de la taza del baño.</t>
  </si>
  <si>
    <t>No hace caso de sensaciones que para otros serían dolorosas.</t>
  </si>
  <si>
    <t>No se da cuenta que tiene comida en la boca.</t>
  </si>
  <si>
    <t>Busca sensaciones que para otros serían dolorosas como tirándose al suelo.</t>
  </si>
  <si>
    <t>Trata de estar envuelto/a en frazadas o ropas bien apretadas.</t>
  </si>
  <si>
    <t>Muestra angustia, hace arcadas, o vomita en reacción a comidas de ciertas texturas, como comida blanda o crujiente.</t>
  </si>
  <si>
    <t xml:space="preserve">Busca meterse en espacios pequeños como bajo un montón de almohadas. </t>
  </si>
  <si>
    <t>Muestra angustia ante el olor del jabón, del perfume, o de las lociones para la piel.</t>
  </si>
  <si>
    <t>No nota olores fuertes o inusuales.</t>
  </si>
  <si>
    <t xml:space="preserve">Prefiere comidas que tengan fuertes olores. </t>
  </si>
  <si>
    <t>Se golpea la cabeza a propósito contra algún objeto o contra la gente.</t>
  </si>
  <si>
    <t>Rompe juguetes al manejarlos con demasiada fuerza.</t>
  </si>
  <si>
    <t>Camina sobre los dedos del pie.</t>
  </si>
  <si>
    <t>Deja caer un montón de comida cuando come con una cuchara.</t>
  </si>
  <si>
    <t>Se muerde, se golpea, o muerde o golpea a otros.</t>
  </si>
  <si>
    <t>Se marea en el automóvil.</t>
  </si>
  <si>
    <t>Se sienta con los hombros caídos o inclinándose hacia adelante.</t>
  </si>
  <si>
    <t xml:space="preserve">No se sujeta cuando se está cayendo. </t>
  </si>
  <si>
    <t>Necesita algún movimiento para poder dormirse como que lo/la mezan o como ir en un auto.</t>
  </si>
  <si>
    <t>Se apoya sobre la gente o los muebles para mantenerse erguido/a.</t>
  </si>
  <si>
    <t>Puede girar repetidamente sin marearse.</t>
  </si>
  <si>
    <t>No puede saltar con los dos pies al mismo tiempo.</t>
  </si>
  <si>
    <t xml:space="preserve">No explora nuevas maneras de jugar con objetos familiares. </t>
  </si>
  <si>
    <t>Sigue el mismo patrón de conducta repetidamente cuando juega con objetos o con juguetes como por ejemplo poniéndolos en fila de la misma manera.</t>
  </si>
  <si>
    <t>No pone un objeto dentro de otro, como un bloque dentro de una taza, cuando está jugando.</t>
  </si>
  <si>
    <t>Tiene dificultad trepándose a una silla o a un asiento para el auto y dando la vuelta para sentarse.</t>
  </si>
  <si>
    <t>Tiene dificultad para controlar la comida o los líquidos en la boca.</t>
  </si>
  <si>
    <t>Repite la misma actividad una y otra vez sin aumentar su destreza.</t>
  </si>
  <si>
    <t>Yo noto cuando una actividad es muy fácil o muy difícil para mi niño/a.</t>
  </si>
  <si>
    <t>Durante un juego, yo adapto mi nivel de energía al nivel de energía de mi niño/a.</t>
  </si>
  <si>
    <t>Yo sé cuando mi niño/a quiere que yo pare una actividad.</t>
  </si>
  <si>
    <t>Yo sé cuando dejar que mi niño/a luche un poquito hasta lograr una nueva capacidad.</t>
  </si>
  <si>
    <t>Yo le doy tiempo a mi niño/a para que se calme antes de tratar de ayudarlo/a.</t>
  </si>
  <si>
    <t>Yo uso diferentes formas de tranquilizar a mi niño/a de acuerdo con lo que él/ella necesite.</t>
  </si>
  <si>
    <t>Las necesidades de mi niño/a me frustran.</t>
  </si>
  <si>
    <t>Yo siento que hay tensión entre las personas que cuidan a mi niño/a y yo.</t>
  </si>
  <si>
    <t>Yo evito actividades sociales con gente que no conozco.</t>
  </si>
  <si>
    <t>Evito actividades sociales en sitios desconocidos.</t>
  </si>
  <si>
    <t xml:space="preserve">Yo evito ir a tiendas grandes o centros comerciales porque tanta estimulación visual me abruma. </t>
  </si>
  <si>
    <t>La luz del sol o las luces brillantes me fastidian.</t>
  </si>
  <si>
    <t>Yo me tropiezo con objetos como juguetes, o los piso, porque no los vi.</t>
  </si>
  <si>
    <t>Yo me siento abrumado/a cuando veo una habitación abarrotada o atestada de cosas.</t>
  </si>
  <si>
    <t>Me siento marear cuando veo a niños columpiándose o girando.</t>
  </si>
  <si>
    <t>Yo me distraigo por objetos que se mueven y que puedo ver con el rabillo del ojo.</t>
  </si>
  <si>
    <t>Tengo dificultad para encontrar cosas en una tienda o en un estante de la cocina.</t>
  </si>
  <si>
    <t>Yo tengo problemas para seguir a objetos que se mueven con la vista.</t>
  </si>
  <si>
    <t>Yo tengo dificultad para encontrar lo que busco en un mapa o en la guía de un centro comercial.</t>
  </si>
  <si>
    <t>Las luces que parpadean me fastidian.</t>
  </si>
  <si>
    <t>Me molestan los sonidos fuertes como el de una aspiradora o el de los juguetes que hacen ruidos.</t>
  </si>
  <si>
    <t>Me irritan los sonidos que hace mi niño/a cuando está fastidiado/a o cuando llora.</t>
  </si>
  <si>
    <t>Los ruidos que hay en el ambiente como el del aire acondicionado o el del refrigerador, me distraen fácilmente.</t>
  </si>
  <si>
    <t>Yo necesito estar en un sitio muy silencioso para poder trabajar o dormir.</t>
  </si>
  <si>
    <t>A mí me gusta hacer ciertos sonidos repetidamente como el clic de un lapicero o el ruido que hacen las llaves.</t>
  </si>
  <si>
    <t>Yo oigo cosas que otras personas me dicen que no oyen.</t>
  </si>
  <si>
    <t>Yo tengo dificultad para determinar de donde provienen los sonidos o las voces.</t>
  </si>
  <si>
    <t>Todos los llantos o sollozos que hace mi niño/a me suenan igual a mí.</t>
  </si>
  <si>
    <t>Me molestan sonidos estridentes, como silbatos o juguetes musicales.</t>
  </si>
  <si>
    <t>Los sonidos fuertes o inesperados me hacen sobresaltar fácilmente.</t>
  </si>
  <si>
    <t>Yo evito ciertas comidas debido a sus texturas.</t>
  </si>
  <si>
    <t>Me molesta la sensación de un trapo frio mojado o de toallitas para pañales.</t>
  </si>
  <si>
    <t>Yo tengo dificultad para encontrar cosas en un bolsillo, una bolsa, o una mochila sin mirar.</t>
  </si>
  <si>
    <t>Yo me siento incómodo/a cuando tengo gente muy cerca de mí como en un autobús muy lleno o haciendo fila.</t>
  </si>
  <si>
    <t>Me fastidia la sensación de la ropa nueva.</t>
  </si>
  <si>
    <t>La gente me avisa que tengo que limpiarme la comida de la cara o lo “escupido de bebé” de la piel porque yo no lo noto.</t>
  </si>
  <si>
    <t>Me fastidia cuando mi niño/a me babea.</t>
  </si>
  <si>
    <t>Yo como comida solamente cuando está a la temperatura correcta.</t>
  </si>
  <si>
    <t>Yo tengo problemas con cierres que no puedo ver como para abotonar mi cuello sin un espejo.</t>
  </si>
  <si>
    <t>Yo hago caer las cosas porque no las siento deslizarse de entre mis dedos.</t>
  </si>
  <si>
    <t>Me fastidian olores que a los demás no les molestan.</t>
  </si>
  <si>
    <t>Yo prefiero toallitas para pañales, detergentes, o lociones sin perfume.</t>
  </si>
  <si>
    <t>Cuando huelo la comida o la fórmula para bebés, tengo arcadas.</t>
  </si>
  <si>
    <t>Yo evito ir a ciertos restaurantes debido a los olores.</t>
  </si>
  <si>
    <t>Evito comidas que tengan fuertes olores.</t>
  </si>
  <si>
    <t>Yo insisto en comer la misma marca de un cierto alimento debido al sabor.</t>
  </si>
  <si>
    <t>Yo tengo que ponerle bastante sal o sazón a mi comida para sentirle el sabor.</t>
  </si>
  <si>
    <t>Yo detecto sabores amargos o ácidos aunque sean muy leves.</t>
  </si>
  <si>
    <t>Prefiero comidas que tengan sabores fuertes.</t>
  </si>
  <si>
    <t>Comidas del mismo tipo, como las verduras, me saben todas igual.</t>
  </si>
  <si>
    <t>Tengo dificultad para tirar una pelota a la distancia justa para que alguien la agarre.</t>
  </si>
  <si>
    <t>Yo derramo las cosas cuando estoy cargando un azafate.</t>
  </si>
  <si>
    <t>Yo manejo los recipientes tan bruscamente o tan fuerte que se abollan, se rompen, o derraman.</t>
  </si>
  <si>
    <t>Yo camino de manera tan pesada que el sonido de mis pisadas despierta o distrae a mi niño/a.</t>
  </si>
  <si>
    <t>Me es difícil saber que tanto esfuerzo muscular es necesario para levantar a mi niño/a.</t>
  </si>
  <si>
    <t>Yo rompo cosas, como las puntas de los lápices al escribir, por presionarlas o empujarlas muy fuerte.</t>
  </si>
  <si>
    <t>Yo tiro las puertas al cerrarlas o las empujo al abrirlas con demasiada fuerza.</t>
  </si>
  <si>
    <t>Yo agarro las cosas de un modo tan suelto que se me caen de la mano.</t>
  </si>
  <si>
    <t>Mis manos tiemblan cuando hago algo que requiere movimientos precisos y bien controlados.</t>
  </si>
  <si>
    <t>Yo le pongo los pañales a mi niño/a o demasiado sueltos o demasiado apretados.</t>
  </si>
  <si>
    <t>Me da miedo subir o bajar por las escaleras.</t>
  </si>
  <si>
    <t>No me gustan las actividades que me hagan echar la cabeza hacia atrás como para mirar algo que este encima o para enjuagarme el cabello.</t>
  </si>
  <si>
    <t xml:space="preserve">No me gusta subir a ascensores o a escaleras mecánicas porque el movimiento me hace sentir incómodo/a. </t>
  </si>
  <si>
    <t>Yo me tropiezo o pierdo mi equilibrio.</t>
  </si>
  <si>
    <t>Yo me mareo en el auto.</t>
  </si>
  <si>
    <t>Yo me siento incómodo/a cuando tengo que caminar por una habitación que no esté bien alumbrada.</t>
  </si>
  <si>
    <t>Yo me mezo o me doy vueltas en la silla cuando estoy sentado/a en un escritorio o en una mesa.</t>
  </si>
  <si>
    <t>Tengo dificultad manteniéndome quieto/a mientras tengo a mi bebé en brazos para que se duerma o acabe su mamadera.</t>
  </si>
  <si>
    <t>Yo me desplomo o sujeto mi cabeza en alto con las manos cuando estoy sentado/a en un escritorio.</t>
  </si>
  <si>
    <t>Yo evito caminar sobre superficies desiguales que requieran equilibrio como la tierra o el pasto.</t>
  </si>
  <si>
    <t>Tengo dificultad para imitar las acciones que otros demuestran como un paso de baile o una habilidad deportiva.</t>
  </si>
  <si>
    <t>Yo tengo problemas siguiendo un diagrama para construir algo como por ejemplo  muebles para bebés o juguetes.</t>
  </si>
  <si>
    <t>Necesito practicar mucho más que otros para adquirir una habilidad nueva.</t>
  </si>
  <si>
    <t>Yo tengo problemas para generar ideas para nuevas actividades o juegos.</t>
  </si>
  <si>
    <t>Prefiero emprender las mismas actividades o rutinas en vez de probar algo nuevo.</t>
  </si>
  <si>
    <t>Tengo dificultad para mover mi cuerpo de acuerdo a un ritmo como moviendo mi pie al compás de la música.</t>
  </si>
  <si>
    <t>Yo tengo dificultad para planear como cargar varias cosas al mismo tiempo.</t>
  </si>
  <si>
    <t>Tengo dificultad para mantener las cosas de mi niño/a bien organizadas.</t>
  </si>
  <si>
    <t>Yo tengo dificultad para completar las tareas que requieren muchos pasos que tienen que ser hechos en el orden correcto.</t>
  </si>
  <si>
    <t>TestFormID: 26</t>
  </si>
  <si>
    <t>TestFormID: 27</t>
  </si>
  <si>
    <t>Colabora con sus amigos sin mucha discusión cuando juega con ellos.</t>
  </si>
  <si>
    <t>Interactúa de manera apropiada con padres y otros adultos.</t>
  </si>
  <si>
    <t>Comparte las cosas cuando se lo piden.</t>
  </si>
  <si>
    <t>Conversa con otros sin pararse o sentarse demasiado cerca de ellos.</t>
  </si>
  <si>
    <t>Mantiene contacto visual apropiado al conversar.</t>
  </si>
  <si>
    <t>Se une al juego con otros sin alterar lo que está transcurriendo.</t>
  </si>
  <si>
    <t>Interactúa y participa de manera apropiada en la conversación durante las comidas.</t>
  </si>
  <si>
    <t>Participa de manera apropiada en reuniones y salidas con la familia.</t>
  </si>
  <si>
    <t>Es flexible cuando su rutina cambia.</t>
  </si>
  <si>
    <t>Coopera con miembros de la familia mientras hacen recados.</t>
  </si>
  <si>
    <t>Se fastidia con la luz brillante.</t>
  </si>
  <si>
    <t>Tiene problemas para encontrar un objeto en medio de otros.</t>
  </si>
  <si>
    <t>Se angustia en lugares donde el ambiente visual es poco común como en habitaciones de colorido fuerte o habitaciones con poca luz.</t>
  </si>
  <si>
    <t xml:space="preserve">Tiene dificultad siguiendo a objetos que se mueven con la vista. </t>
  </si>
  <si>
    <t>Tiene dificultad para reconocer como se parecen o como difieren los objetos en base a sus colores, formas, o tamaños.</t>
  </si>
  <si>
    <t xml:space="preserve">Se disgusta con ciertos tipos de iluminación como luces estroboscópicas, luces parpadeantes, o luces fluorescentes. </t>
  </si>
  <si>
    <t>Se abruma o se distrae en las tiendas por todas las cosas que se ven en las vitrinas.</t>
  </si>
  <si>
    <t>Se distrae con objetos o gente que están visibles.</t>
  </si>
  <si>
    <t>Busca áreas que estén oscuras.</t>
  </si>
  <si>
    <t>Se fastidia con los sonidos caseros comunes como el de una aspiradora.</t>
  </si>
  <si>
    <t>Responde a los ruidos fuertes escapándose, llorando, o poniéndose las manos sobre los oídos.</t>
  </si>
  <si>
    <t>No nota los sonidos que otros notan.</t>
  </si>
  <si>
    <t>Parece estar intensamente interesado/a en sonidos que otros no notan.</t>
  </si>
  <si>
    <t>Se asusta con sonidos que a los demás no les molestan.</t>
  </si>
  <si>
    <t>Se distrae o se fastidia con ruidos en el ambiente que otros ignoran como una máquina de cortar el césped o el ruido del aire acondicionado.</t>
  </si>
  <si>
    <t>Gusta hacer ciertos sonidos repetidamente como tararear o jalar la cadena de la taza del baño.</t>
  </si>
  <si>
    <t>Se angustia cuando hay sonidos agudos como silbatos o aparatos para hacer bulla en las fiestas.</t>
  </si>
  <si>
    <t>Se sobresalta fácilmente cuando hay ruidos fuertes o inesperados.</t>
  </si>
  <si>
    <t>Evita los lugares donde hay música o ruido fuerte.</t>
  </si>
  <si>
    <t>Se aparta cuando lo/la tocan levemente o inesperadamente.</t>
  </si>
  <si>
    <t>Se angustia con la sensación de la ropa nueva.</t>
  </si>
  <si>
    <t>Se angustia cuando le cortan las uñas de las manos o de los pies.</t>
  </si>
  <si>
    <t>Se fastidia cuando alguien le toca la cara.</t>
  </si>
  <si>
    <t>Evita tocar o jugar con cosas que ensucien como la pintura o la goma de pegar.</t>
  </si>
  <si>
    <t>Tiene una gran capacidad para tolerar el dolor y heridas pequeñas, demuestra nada o poco/a molesta.</t>
  </si>
  <si>
    <t>No le gusta cepillarse los dientes.</t>
  </si>
  <si>
    <t>Tiene dificultad para encontrar cosas en un bolsillo, una bolsa, o una mochila sin mirar.</t>
  </si>
  <si>
    <t>No se limpia la saliva o la comida de la cara.</t>
  </si>
  <si>
    <t>Se queja de que las comidas están “demasiado calientes” o “demasiado frías.”</t>
  </si>
  <si>
    <t>Hace arcadas o vomita a causa de ciertos olores.</t>
  </si>
  <si>
    <t>Se fastidia con olores que no les molestan a los demás.</t>
  </si>
  <si>
    <t>No nota los olores fuertes o raros.</t>
  </si>
  <si>
    <t>Huele los objetos nuevos o las cosas nuevas antes de usarlos.</t>
  </si>
  <si>
    <t>Nota fragancias u olores que otros no notan.</t>
  </si>
  <si>
    <t>Se fastidia con el sabor de ciertas comidas.</t>
  </si>
  <si>
    <t>Insiste en comer solo ciertas comidas o ciertas marcas de alimentos.</t>
  </si>
  <si>
    <t>Evita probar comidas nuevas.</t>
  </si>
  <si>
    <t>Evita baños públicos debido a los olores.</t>
  </si>
  <si>
    <t>No distingue sabores ni expresa preferencias entre ellos.</t>
  </si>
  <si>
    <t>Busca actividades que consistan en empujar, jalar, o arrastrar.</t>
  </si>
  <si>
    <t xml:space="preserve">Agarra objetos, como un lápiz o una cuchara, de una manera demasiado suelta o demasiado fuerte para poder usarlos fácilmente. </t>
  </si>
  <si>
    <t>Usa demasiada fuerza para ciertas cosas, por ejemplo tira las puertas o presiona el teclado muy fuerte.</t>
  </si>
  <si>
    <t>Salta mucho.</t>
  </si>
  <si>
    <t>Juega con sus compañeros/as de una manera demasiado brusca.</t>
  </si>
  <si>
    <t>Rompe las cosas al presionarlas, jalarlas, o empujarlas demasiado fuerte.</t>
  </si>
  <si>
    <t>Derrama o vuelca las cosas.</t>
  </si>
  <si>
    <t>Tira la pelota con mucha o con muy poca fuerza.</t>
  </si>
  <si>
    <t>Le tiene miedo a ciertos movimientos como el de columpiarse o deslizarse en el tobogán.</t>
  </si>
  <si>
    <t>No mantiene bien el equilibrio.</t>
  </si>
  <si>
    <t>Evita caminar sobre superficies desiguales que requieran equilibrio como la tierra o el pasto.</t>
  </si>
  <si>
    <t>Se cae de la silla cuando cambia de posición.</t>
  </si>
  <si>
    <t>No le gusta echar su cabeza hacia atrás como cuando mira algo que este encima de él/ella o cuando se enjuaga el cabello.</t>
  </si>
  <si>
    <t>Muestra poca coordinación en el uso de los dos lados de su cuerpo como hay que hacer para saltar y caer sobre los dos pies al mismo tiempo o para sacar algo de un envase con una cuchara.</t>
  </si>
  <si>
    <t>Se apoya sobre las paredes, los muebles, o la gente para sostenerse al estar parado/a.</t>
  </si>
  <si>
    <t>Se mece, se balancea, o se retuerce al estar sentado/a.</t>
  </si>
  <si>
    <t>Busca oportunidades para estar de cabeza.</t>
  </si>
  <si>
    <t>Tiene dificultad en mirar algo mientras su cabeza está en movimiento como al correr para agarrar una pelota.</t>
  </si>
  <si>
    <t>Tiene dificultad para planear como cargar varias cosas al mismo tiempo.</t>
  </si>
  <si>
    <t>Tiene dificultad para guardar sus pertenencias en sus lugares correctos.</t>
  </si>
  <si>
    <t>No desempeña la secuencia lógica de acciones necesarias en su rutina diaria como al vestirse o poner la mesa.</t>
  </si>
  <si>
    <t>No termina las tareas que requieren varios pasos.</t>
  </si>
  <si>
    <t>Tiene dificultad imitando movimientos, sonidos, o expresiones correctamente.</t>
  </si>
  <si>
    <t>Tiene dificultad para copiar un modelo al construir con bloques o con Legos.</t>
  </si>
  <si>
    <t>Tiene dificultad con tareas que requieren coordinación de las dos manos como para abrir un envase.</t>
  </si>
  <si>
    <t>Necesita más práctica que los demás para adquirir una habilidad nueva.</t>
  </si>
  <si>
    <t>Toma demasiado tiempo para completar tareas rutinarias.</t>
  </si>
  <si>
    <t>Tiene dificultad para generar ideas de que construir como cuando juega con bloques o con materiales de artesanía.</t>
  </si>
  <si>
    <t>Trabaja bien en grupo.</t>
  </si>
  <si>
    <t>Demuestra atención hacia otros estudiantes.</t>
  </si>
  <si>
    <t>Maneja la frustración sin arrebatos o conducta agresiva.</t>
  </si>
  <si>
    <t>Se une a los juegos y actividades de sus compañeros de buena gana.</t>
  </si>
  <si>
    <t>Pasa de una actividad a otra con facilidad.</t>
  </si>
  <si>
    <t>Comparte los materiales de la clase cuando se lo piden.</t>
  </si>
  <si>
    <t>Demuestra respeto y cortesía hacia los maestros y empleados.</t>
  </si>
  <si>
    <t>Mira alrededor del salón o a sus compañeros mientras el/la maestro/a está hablando.</t>
  </si>
  <si>
    <t>Gusta mirar a objetos que giran o que se mueven.</t>
  </si>
  <si>
    <t>Pierde su lugar al leer o copiar textos.</t>
  </si>
  <si>
    <t xml:space="preserve">Tiene dificultad para seguir a objetos que se mueven con la vista. </t>
  </si>
  <si>
    <t>Se tropieza con las cosas o con la gente como si no estuvieran ahí.</t>
  </si>
  <si>
    <t>Se angustia cuando hay sonidos fuertes o inesperados, como el de un afilador de lápices o un anuncio por el altoparlante.</t>
  </si>
  <si>
    <t>Se angustia cuando los demás aplauden o cantan.</t>
  </si>
  <si>
    <t>Tiene dificultad para seguir instrucciones verbales.</t>
  </si>
  <si>
    <t>Hace demasiado ruido durante periodos de transición.</t>
  </si>
  <si>
    <t>Tararea, canta, o hace ruidos extraños durante la clase.</t>
  </si>
  <si>
    <r>
      <t xml:space="preserve">Confunde palabras que suenan más o menos igual como </t>
    </r>
    <r>
      <rPr>
        <i/>
        <sz val="12"/>
        <rFont val="Calibri"/>
        <family val="2"/>
        <scheme val="minor"/>
      </rPr>
      <t>cuando</t>
    </r>
    <r>
      <rPr>
        <sz val="12"/>
        <rFont val="Calibri"/>
        <family val="2"/>
        <scheme val="minor"/>
      </rPr>
      <t xml:space="preserve"> y </t>
    </r>
    <r>
      <rPr>
        <i/>
        <sz val="12"/>
        <rFont val="Calibri"/>
        <family val="2"/>
        <scheme val="minor"/>
      </rPr>
      <t>cuanto.</t>
    </r>
  </si>
  <si>
    <t>Se distrae o se fastidia con ruidos en el ambiente que otros ignoran como los de ventiladores o los de relojes haciendo tictac.</t>
  </si>
  <si>
    <t>No responde cuando llaman su nombre.</t>
  </si>
  <si>
    <t>Tiene problemas para prestar atención cuando hay ruidos en el salón de clase.</t>
  </si>
  <si>
    <t>Se angustia con la sensación de ciertas texturas.</t>
  </si>
  <si>
    <t>Cuando otros lo/la tocan por accidente, los ataca o se aparta.</t>
  </si>
  <si>
    <t>No reacciona cuando lo/la tocan.</t>
  </si>
  <si>
    <t>Da codazos, da un golpecito, o toca a sus compañeros durante la clase o cuando están en fila.</t>
  </si>
  <si>
    <t>Rehúsa comidas con mezclas de texturas como el yogurt con fruta.</t>
  </si>
  <si>
    <t>Disfruta de sensaciones que a otros les causarían dolor como el tirarse contra las paredes.</t>
  </si>
  <si>
    <t>Disfruta metiendo su cuerpo en espacios pequeños.</t>
  </si>
  <si>
    <t>Tiene dificultad para manipular objetos pequeños en su mano.</t>
  </si>
  <si>
    <t>Se angustia con sabores de comidas que a otros niños no les molestan.</t>
  </si>
  <si>
    <t>No nota olores fuertes o raros como el olor de la pintura o de los plumones.</t>
  </si>
  <si>
    <t>Olfatea o huele a la gente.</t>
  </si>
  <si>
    <t>Se angustia debido a aromas del jabón, del perfume o de las lociones para la piel.</t>
  </si>
  <si>
    <t>Evita el baño debido a los olores.</t>
  </si>
  <si>
    <t>Rehúsa probar comidas o refrigerios nuevos.</t>
  </si>
  <si>
    <t>Evita las comidas que tengan un sabor o un olor fuerte.</t>
  </si>
  <si>
    <t>Mueve los muebles de la clase de una manera brusca o con mucha fuerza.</t>
  </si>
  <si>
    <t>Pisa con fuerza o planta sus pies al caminar o al subir las escaleras.</t>
  </si>
  <si>
    <t>Salta de sitios en alto impactando sus pies con mucha fuerza.</t>
  </si>
  <si>
    <t xml:space="preserve">Escribe y colorea con demasiada o muy poca fuerza. </t>
  </si>
  <si>
    <t>Engancha sus pies por la parte de abajo de la silla cuando está sentado/a.</t>
  </si>
  <si>
    <t>Tiene que apoyarse en algo cuando se sienta en el suelo.</t>
  </si>
  <si>
    <t>Se desploma hacia adelante, o se echa hacia atrás, o se sujeta la cabeza con las manos cuando está sentado/a.</t>
  </si>
  <si>
    <t>Muestra poca coordinación en el uso de los dos lados de su cuerpo como en actividades que requieren las dos manos, por ejemplo, cortar con tijeras o agarrar una pelota.</t>
  </si>
  <si>
    <t xml:space="preserve">No mantiene bien el equilibrio. </t>
  </si>
  <si>
    <t>Se tropieza, se cae, o pierde el equilibrio al correr o hacer deportes.</t>
  </si>
  <si>
    <t>No hace las tareas diarias de forma consistente.</t>
  </si>
  <si>
    <t>No soluciona los problemas de una manera eficaz.</t>
  </si>
  <si>
    <t>No desempeña la secuencia lógica de acciones necesarias en su rutina diaria como al guardar sus artículos escolares.</t>
  </si>
  <si>
    <t>Tiene dificultad copiando un modelo completo correctamente para crear uno idéntico.</t>
  </si>
  <si>
    <t>Tiene problemas manteniendo un cuaderno o el espacio donde trabaja organizados.</t>
  </si>
  <si>
    <t>Toma más tiempo que los demás en completar las tareas necesarias.</t>
  </si>
  <si>
    <t>Tiene dificultad en generar ideas de que hacer o que construir como cuando está jugando con bloques o con materiales para el arte.</t>
  </si>
  <si>
    <t>TestFormID: 28</t>
  </si>
  <si>
    <t>TestFormID: 29</t>
  </si>
  <si>
    <t>Colabora con sus amigos cuando juega con ellos.</t>
  </si>
  <si>
    <t>Espera su turno.</t>
  </si>
  <si>
    <t>Entabla nuevas actividades sin problema.</t>
  </si>
  <si>
    <t>Colabora con otros en una tarea común como haciendo la limpieza.</t>
  </si>
  <si>
    <t>Entrecierra los ojos o se los cubre, o se queja de las luces que brillan mucho o de la luz del sol.</t>
  </si>
  <si>
    <t>Mira fijamente a las luces o a los objetos que giran o brillan.</t>
  </si>
  <si>
    <t>Prende y apaga la luz repetidamente.</t>
  </si>
  <si>
    <t>Se fastidia en ambientes que tengan mucho que ver, como las habitaciones o tiendas llenas de cosas.</t>
  </si>
  <si>
    <t>Se distrae mirando a las cosas cuando está caminando.</t>
  </si>
  <si>
    <t>Se angustia en sitios ruidosos como fiestas o habitaciones llenas de gente.</t>
  </si>
  <si>
    <t>Se sobresalta fácilmente cuando hay sonidos fuertes o inesperados.</t>
  </si>
  <si>
    <t>Tiene dificultad para determinar de donde provienen los sonidos o las voces.</t>
  </si>
  <si>
    <t>Se pone angustiado/a cuando alguien le lava, le limpia, o le toca la cara.</t>
  </si>
  <si>
    <t>Se angustia cuando le cortan o le escobillan el cabello.</t>
  </si>
  <si>
    <t>Parece no darse cuenta de la necesidad de usar el baño.</t>
  </si>
  <si>
    <t>Frota objetos repetidamente con las manos o las puntas de los dedos.</t>
  </si>
  <si>
    <t>Hace arcadas o vomita en reacción a comidas de ciertas texturas.</t>
  </si>
  <si>
    <t>Gusta estar tendido/a bajo cosas pesadas como frazadas, almohadas, o cojines de sillón.</t>
  </si>
  <si>
    <t>Se angustia debido a sabores de comidas que a otros niños no les molestan.</t>
  </si>
  <si>
    <t>Busca ciertos olores o fragancias.</t>
  </si>
  <si>
    <t>Tira las puertas al cerrarlas o las empuja con fuerza excesiva al abrirlas.</t>
  </si>
  <si>
    <t>Acaricia a los animales con demasiada fuerza.</t>
  </si>
  <si>
    <t>Derrama o vuelca cosas en la mesa.</t>
  </si>
  <si>
    <t>No se sujeta cuando se está cayendo.</t>
  </si>
  <si>
    <t>Gira o da vueltas excesivamente en los equipos del campo de recreo.</t>
  </si>
  <si>
    <t>Muestra poca coordinación en el uso de los dos lados de su cuerpo como hay que hacer para saltar y caer sobre los dos pies al mismo tiempo.</t>
  </si>
  <si>
    <t>Bajar las escaleras o bajar de los cerros le da miedo.</t>
  </si>
  <si>
    <t>Se desploma hacia adelante, se echa hacia atrás, o se sujeta la cabeza con las manos mientras está sentado/a.</t>
  </si>
  <si>
    <t>Se confunde cuando está tratando de guardar sus pertenencias o materiales en su lugar correcto.</t>
  </si>
  <si>
    <t>Tiene dificultad para copiar lo que hace un adulto u otro niño al construir con bloques.</t>
  </si>
  <si>
    <t>Tiene problemas en generar nuevas ideas durante el juego.</t>
  </si>
  <si>
    <t>Repite actividades familiares una y otra vez en vez de probar actividades nuevas.</t>
  </si>
  <si>
    <t>No calcula el tiempo bien al patear o agarrar una pelota.</t>
  </si>
  <si>
    <t>Participa de manera apropiada en “circle time.”</t>
  </si>
  <si>
    <t>Pasa de una actividad a una nueva sin problema.</t>
  </si>
  <si>
    <t>Sigue las reglas y rutinas de la clase.</t>
  </si>
  <si>
    <t>Comparte juguetes y materiales de la clase cuando se lo piden.</t>
  </si>
  <si>
    <t>Interactúa con sus compañeros en juegos “de mentira.”</t>
  </si>
  <si>
    <t>Resuelve conflictos con sus compañeros sin la intervención del/de la maestro/a.</t>
  </si>
  <si>
    <t>Tiene dificultad para encontrar cosas o personas con la mirada en una habitación o en el campo de recreo.</t>
  </si>
  <si>
    <t>Sacude objetos o los dedos cerca de los ojos.</t>
  </si>
  <si>
    <t>Se angustia cuando hay sonidos fuertes o inesperados como simulacros de incendio o bloques que se derrumban.</t>
  </si>
  <si>
    <t>Tararea, canta, o grita durante la clase.</t>
  </si>
  <si>
    <t>Choca o se arremete contra sus compañeros o contra superficies duras como las paredes a propósito.</t>
  </si>
  <si>
    <t>Prueba o come cosas que no son comibles como goma de pegar o pintura.</t>
  </si>
  <si>
    <t>Prefiere comidas que tengan sabores fuertes.</t>
  </si>
  <si>
    <t>Rompe barras de pegamento, lápices, crayolas o papel accidentalmente al usar demasiada fuerza.</t>
  </si>
  <si>
    <t>Maneja los envases de comidas o de bebidas de una manera demasiado brusca.</t>
  </si>
  <si>
    <t>Derrumba los proyectos que otros niños están construyendo.</t>
  </si>
  <si>
    <t xml:space="preserve">Colorea con demasiada o muy poca fuerza. </t>
  </si>
  <si>
    <t>Se columpia excesivamente excluyendo las otras actividades.</t>
  </si>
  <si>
    <t>Se desorienta o se asusta cuando se inclina para recoger materiales que están en el suelo.</t>
  </si>
  <si>
    <t>Tiene dificultad moviendo su cuerpo al ritmo como aplaudiendo o marchando.</t>
  </si>
  <si>
    <t>Fecha de nacimiento</t>
  </si>
  <si>
    <t>Preescolar/Guardería/Agencia</t>
  </si>
  <si>
    <t>Edad</t>
  </si>
  <si>
    <t>TestFormID: 30</t>
  </si>
  <si>
    <t>TestFormID: 31</t>
  </si>
  <si>
    <t>TestFormID: 32</t>
  </si>
  <si>
    <t>TestFormID: 33</t>
  </si>
  <si>
    <t>TestFormID: 34</t>
  </si>
  <si>
    <t>TestFormID: 35</t>
  </si>
  <si>
    <t>Información del Maestro o de la Maestra</t>
  </si>
  <si>
    <t>Grado escolar</t>
  </si>
  <si>
    <t>Escuela/Agencia</t>
  </si>
  <si>
    <t>Nombre del/de la estudiante que está siendo evaluado/a</t>
  </si>
  <si>
    <t>Cumple con las reglas y rutinas del salón de clase.</t>
  </si>
  <si>
    <t>No abre ni cierra las tijeras lo suficiente para cortar adecuadamente.</t>
  </si>
  <si>
    <t>Tiene dificultad para guardar los materiales en sus sitios debidos.</t>
  </si>
  <si>
    <t>Tiene dificultad en generar ideas para proyectos de arte o de trabajos manuales.</t>
  </si>
  <si>
    <t>No hace las cosas en el orden en que se deben de hacer en las rutinas de la clase.</t>
  </si>
  <si>
    <t>Demuestra poca imaginación y poca creatividad en el uso de los materiales.</t>
  </si>
  <si>
    <t>Tiene amigos y escoge estar con ellos cuando sea posible.</t>
  </si>
  <si>
    <t>Demuestra respeto y cortesía hacia los maestros y los empleados.</t>
  </si>
  <si>
    <t>Hace demasiado ruido.</t>
  </si>
  <si>
    <t>Se queja del olor del bus.</t>
  </si>
  <si>
    <t>Empuja o patea el asiento de adelante de manera que los otros se quejan.</t>
  </si>
  <si>
    <t>Corre, salta, o da brincos en vez de caminar.</t>
  </si>
  <si>
    <t>Está activo/a o en movimiento constantemente.</t>
  </si>
  <si>
    <t>Salta, en vez de bajarse, cuando sale del bus.</t>
  </si>
  <si>
    <t>Se cae de su asiento.</t>
  </si>
  <si>
    <t>Pierde el equilibrio cuando camina por el pasillo del bus.</t>
  </si>
  <si>
    <t>No se asegura, ni asegura sus pertenencias, cuando el bus empieza a moverse.</t>
  </si>
  <si>
    <t>No guarda sus efectos personales ni se da cuenta de alguna otra forma cuando el bus se va acercando a su parada.</t>
  </si>
  <si>
    <t>Resuelve los conflictos sin la intervención del/de la maestro/a.</t>
  </si>
  <si>
    <t>Se distrae o se queja cuando el nivel del ruido aumenta.</t>
  </si>
  <si>
    <t>No responde a voces o a sonidos tal como la campana para el almuerzo.</t>
  </si>
  <si>
    <t>Derrama o derriba las cosas.</t>
  </si>
  <si>
    <t>Muerde la ropa.</t>
  </si>
  <si>
    <t>Tiene dificultad para cargar cosas en un azafate.</t>
  </si>
  <si>
    <t>Evita sentarse en asientos que no tienen respaldo.</t>
  </si>
  <si>
    <t>Se sale de su asiento repetidamente durante la comida.</t>
  </si>
  <si>
    <t xml:space="preserve">Se mece o brinca en su asiento mientras come.         </t>
  </si>
  <si>
    <t>Se fastidia con el sonido de cantos o de instrumentos de música.</t>
  </si>
  <si>
    <t>Se distrae o se queja cuando el volumen del ruido aumenta.</t>
  </si>
  <si>
    <t>Vocaliza o hace ruidos de una manera excesiva.</t>
  </si>
  <si>
    <t>No responde a voces o a sonidos.</t>
  </si>
  <si>
    <t>Se angustia cuando hay sonidos fuertes o inesperados.</t>
  </si>
  <si>
    <t>Mueve su cuerpo con demasiada fuerza al bailar o tocar instrumentos de música.</t>
  </si>
  <si>
    <t>Mastica la ropa o los materiales de la clase o se los pone en la boca.</t>
  </si>
  <si>
    <t>Tiene dificultad controlando la respiración al cantar.</t>
  </si>
  <si>
    <t>Tiene dificultad para mover su cuerpo al compás de un ritmo como por ejemplo para batir palmas o zapatear.</t>
  </si>
  <si>
    <t>Muestra poca coordinación en el uso de los dos lados de su cuerpo como por ejemplo cuando sujeta o toca instrumentos musicales.</t>
  </si>
  <si>
    <t>Busca moverse, como por ejemplo juguetear con algo o mecerse, cuando está sentado/a.</t>
  </si>
  <si>
    <t>Tiene dificultad para imitar correctamente lo que le demuestran como por ejemplo durante los juegos movidos o las canciones con movimientos.</t>
  </si>
  <si>
    <t>No nota el movimiento de los que están cerca (podría hasta chocar con alguien).</t>
  </si>
  <si>
    <t>Muerde la ropa u otros materiales repetidamente.</t>
  </si>
  <si>
    <t>No se mantiene al nivel de sus compañeros en las actividades físicas.</t>
  </si>
  <si>
    <t>Tiene problemas manteniendo el equilibrio como por ejemplo parándose en un pie o corriendo.</t>
  </si>
  <si>
    <t>Muestra poca coordinación en el uso de los dos lados de su cuerpo como por ejemplo cuando patea o cuando agarra una pelota.</t>
  </si>
  <si>
    <t>Se mueve despacio y con lentitud.</t>
  </si>
  <si>
    <t>No hace las tareas en el orden debido.</t>
  </si>
  <si>
    <t>Tiene dificultad para seguir una demostración.</t>
  </si>
  <si>
    <t>Se queda atrás para ver cómo es que los otros niños hacen una tarea.</t>
  </si>
  <si>
    <t>Juega con agrado con sus compañeros en una variedad de juegos y actividades.</t>
  </si>
  <si>
    <t>No responde a voces o sonidos como el pito del/de la maestro/a o una campana.</t>
  </si>
  <si>
    <t>Juega solo/a lejos de los demás.</t>
  </si>
  <si>
    <t>Choca su cuerpo contra la gente o contra superficies duras como el suelo o los aparatos de gimnasia.</t>
  </si>
  <si>
    <t>Juega con los otros niños de una manera demasiado brusca o los empuja.</t>
  </si>
  <si>
    <t>Busca actividades que consisten en empujar, jalar, o arrastrar.</t>
  </si>
  <si>
    <t>Pierde el equilibrio en el campo de recreo o en el equipo de gimnasia.</t>
  </si>
  <si>
    <t>Evita treparse al equipo del campo de recreo.</t>
  </si>
  <si>
    <t>Se pasea en vez de jugar.</t>
  </si>
  <si>
    <t>TestFormID: 36</t>
  </si>
  <si>
    <t>TestFormID: 37</t>
  </si>
  <si>
    <t>TestFormID: 38</t>
  </si>
  <si>
    <t>TestFormID: 39</t>
  </si>
  <si>
    <t>TestFormID: 40</t>
  </si>
  <si>
    <t>TestFormID: 41</t>
  </si>
  <si>
    <t>TestFormID: 42</t>
  </si>
  <si>
    <t>TestFormID: 43</t>
  </si>
  <si>
    <t>TestFormID: 44</t>
  </si>
  <si>
    <t>Yo tengo dificultad juzgando la velocidad de autos que se aproximan cuando hago giros a la izquierda.</t>
  </si>
  <si>
    <t>Yo tengo dificultad en notar las señales de tráfico o los letreros.</t>
  </si>
  <si>
    <t>Yo me confundo con los símbolos de las señales en la carretera.</t>
  </si>
  <si>
    <t>Yo tengo dificultad para saber dónde mirar.</t>
  </si>
  <si>
    <t>Yo tengo problemas juzgando la distancia entre el auto y otros vehículos u objetos como un poste de luz o un surtidor de gasolina.</t>
  </si>
  <si>
    <t>Me molestan los sonidos de otros autos o camiones que estén pasando cerca.</t>
  </si>
  <si>
    <t>Yo no oigo las sirenas hasta que los vehículos de emergencia o de la policía están muy cerca.</t>
  </si>
  <si>
    <t>Yo tengo dificultad para distinguir de donde provienen los sonidos de las sirenas.</t>
  </si>
  <si>
    <t>Yo tengo dificultad para encontrar el pedal correcto (acelerador o freno) con el pie.</t>
  </si>
  <si>
    <t>Yo tengo dificultad haciendo pequeños cambios con el timón para poder manejar en línea recta.</t>
  </si>
  <si>
    <t>Yo tengo dificultad para saber cuánto girar el timón para dar una vuelta cerrada o amplia.</t>
  </si>
  <si>
    <t>Yo tengo dificultad para saber que tan fuertemente presionar el acelerador o el freno.</t>
  </si>
  <si>
    <t>Yo confundo los giros a la derecha y a la izquierda.</t>
  </si>
  <si>
    <t>Yo me desoriento o me confundo cuando volteo la cabeza para cambiar de carril o retroceder.</t>
  </si>
  <si>
    <t>Yo me mareo al hacer un giro.</t>
  </si>
  <si>
    <t>Yo tengo problemas retrocediendo en la dirección que deseo.</t>
  </si>
  <si>
    <t>Yo tengo problemas en seguir las indicaciones de cómo llegar a un lugar nuevo sin un GPS.</t>
  </si>
  <si>
    <t>Yo tengo dificultad para cambiar de carril o unirme al tráfico fácilmente.</t>
  </si>
  <si>
    <t>Tiene dificultad juzgando la velocidad de autos que se aproximan cuando hace giros a la izquierda.</t>
  </si>
  <si>
    <t>No nota las señales de tráfico o los letreros.</t>
  </si>
  <si>
    <t>Se confunde con los símbolos de las señales en la carretera.</t>
  </si>
  <si>
    <t>Tiene dificultad para saber dónde mirar.</t>
  </si>
  <si>
    <t>Tiene problemas juzgando la distancia entre el auto y otros vehículos u objetos como un poste de luz o un surtidor de gasolina.</t>
  </si>
  <si>
    <t>Se fastidia con los sonidos de otros autos o camiones que estén pasando cerca.</t>
  </si>
  <si>
    <t>No oye las sirenas hasta que los vehículos de emergencia o de la policía están muy cerca.</t>
  </si>
  <si>
    <t>Tiene dificultad para distinguir de donde provienen los sonidos de las sirenas.</t>
  </si>
  <si>
    <t>Tiene dificultad para encontrar el pedal correcto (para acelerar o frenar).</t>
  </si>
  <si>
    <t>Tiene dificultad haciendo pequeños cambios con el timón para poder manejar en línea recta.</t>
  </si>
  <si>
    <t>Tiene dificultad para saber cuánto girar el timón para dar una vuelta cerrada o amplia.</t>
  </si>
  <si>
    <t>Tiene dificultad para saber que tan fuerte presionar el acelerador o el freno.</t>
  </si>
  <si>
    <t>Confunde los giros a la derecha y a la izquierda.</t>
  </si>
  <si>
    <t>Se desorienta o se confunde cuando voltea la cabeza para cambiar de carril o retroceder.</t>
  </si>
  <si>
    <t>Se marea al hacer un giro.</t>
  </si>
  <si>
    <t>Tiene problemas retrocediendo en la dirección que desea.</t>
  </si>
  <si>
    <t>Tiene problemas en seguir las indicaciones de cómo llegar a un lugar nuevo sin un GPS.</t>
  </si>
  <si>
    <t>Tiene dificultad para cambiar de carril o unirse al tráfico fácilmente.</t>
  </si>
  <si>
    <t>La relación del respondiente con el individuo que está siendo evaluado/a</t>
  </si>
  <si>
    <t>Nombre del individuo que está siendo evaluado/a</t>
  </si>
  <si>
    <t>Nombre</t>
  </si>
  <si>
    <t>La relación del respondiente con la estudiante que está siendo evaluado/a</t>
  </si>
  <si>
    <t>Se lleva bien con sus amigos, con facilidad, sin hacer dramas o discutir.</t>
  </si>
  <si>
    <t>Se lleva bien con los adultos que no son parte de la familia.</t>
  </si>
  <si>
    <t>Participa en actividades sociales fuera de la escuela.</t>
  </si>
  <si>
    <t>Tiene dificultad en hacer contacto visual con la gente cuando les habla.</t>
  </si>
  <si>
    <t>Se para o se sienta demasiado cerca de la gente.</t>
  </si>
  <si>
    <t>Busca actividades extracurriculares como los deportes organizados o clubes de intereses especializados.</t>
  </si>
  <si>
    <t>Elige estar con amigos cuando sea posible.</t>
  </si>
  <si>
    <t xml:space="preserve">No anda suficientemente limpio/a o bien arreglado/a, hasta tal punto que sus amigos y su familia se quejan. </t>
  </si>
  <si>
    <t>Parece ignorar a la gente.</t>
  </si>
  <si>
    <t>Habla demasiado suavemente o con voz demasiado alta.</t>
  </si>
  <si>
    <t>Se distrae con cosas que están a la vista cerca de él/ella, como objetos en la pared o gente moviéndose alrededor.</t>
  </si>
  <si>
    <t>Tiene problemas para encontrar objetos en un estante.</t>
  </si>
  <si>
    <t>Se fastidia cuando el alumbrado que generalmente hay en un ambiente familiar cambia.</t>
  </si>
  <si>
    <t>Mira fijamente a algo que los demás no notan.</t>
  </si>
  <si>
    <t>Se angustia o se pone incomodo/a al mirar a objetos que se mueven rápidamente o a imágenes que parpadean.</t>
  </si>
  <si>
    <t>Se fastidia tanto con los sonidos fuertes, como el de una aspiradora, que tiene que irse del sitio o hacer callar el sonido de algún modo.</t>
  </si>
  <si>
    <t>Nota o se fastidia con los sonidos que los demás no notan.</t>
  </si>
  <si>
    <t>Se distrae fácilmente con ruidos sutiles en el ambiente como el ruido del aire acondicionado o del refrigerador.</t>
  </si>
  <si>
    <t>Tiene dificultad para enfocarse en una película cuando hay sonidos como gente abriendo envases de comida cerca de él/ella.</t>
  </si>
  <si>
    <t>Se fastidia con los sonidos agudos como los de silbatos o los de aparatos para hacer bulla en las fiestas.</t>
  </si>
  <si>
    <t>Se interesa en sonidos a los que la mayoría de la gente no les prestan atención.</t>
  </si>
  <si>
    <t>Oye cosas que otras personas no oyen.</t>
  </si>
  <si>
    <t>Reacciona a pequeños cortes o golpes quejándose de intenso dolor.</t>
  </si>
  <si>
    <t>Disfruta teniendo cosas como lapiceros o ropa en la boca.</t>
  </si>
  <si>
    <t>Trata de tocar superficies frías.</t>
  </si>
  <si>
    <t>Lame cosas que no son comibles.</t>
  </si>
  <si>
    <t>Reacciona fuertemente a toques leves o inesperados.</t>
  </si>
  <si>
    <t>Se disgusta al cortarse las uñas de las manos o de los pies.</t>
  </si>
  <si>
    <t>Tiene o hace arcadas cuando se cepilla los dientes o cuando recibe atención dental.</t>
  </si>
  <si>
    <t>No se da cuenta cuando la ropa se le ha enrollado en el cuerpo.</t>
  </si>
  <si>
    <t>Tiene arcadas a causa de los olores de la comida.</t>
  </si>
  <si>
    <t>No le gusta comer en restaurantes porque los olores y sabores son diferentes.</t>
  </si>
  <si>
    <t>Evita ciertos olores como los del perfume o las velas.</t>
  </si>
  <si>
    <t>Se fastidia con el olor de ciertas comidas.</t>
  </si>
  <si>
    <t xml:space="preserve">Evita estar con grupos de gente en espacios cerrados como en los ascensores o en habitaciones atestadas a causa del olor. </t>
  </si>
  <si>
    <t>Tiende a derramar o derribar las cosas que lleva en un azafate.</t>
  </si>
  <si>
    <t>Muerde cosas como lápices o ropa repetidamente.</t>
  </si>
  <si>
    <t>Maneja los recipientes tan bruscamente o tan fuerte que se abollan, se rompen, o se derraman.</t>
  </si>
  <si>
    <t>Agarra las cosas de un modo tan suelto que se le caen de la mano.</t>
  </si>
  <si>
    <t>Empuja, pega, o abraza tan fuerte que los demás se quejan.</t>
  </si>
  <si>
    <t>Vuelca las cosas por accidente.</t>
  </si>
  <si>
    <t>Tiene dificultad para soplar con suficiente fuerza como para inflar un globo.</t>
  </si>
  <si>
    <t>No controla los cubiertos bien.</t>
  </si>
  <si>
    <t>Se disgusta al echar su cabeza hacia atrás, como cuando mira algo que esté encima de él/ella o cuando se enjuaga el cabello.</t>
  </si>
  <si>
    <t>Se disgusta al subir en ascensores o en escaleras mecánicas debido al movimiento.</t>
  </si>
  <si>
    <t>Se siente incómodo/a en escaleras o escaleras de mano.</t>
  </si>
  <si>
    <t>Pierde el equilibrio cuando se agacha.</t>
  </si>
  <si>
    <t>Tiene dificultad para mirar algo mientras su cabeza está en movimiento como al correr para agarrar una pelota.</t>
  </si>
  <si>
    <t>Tiene problemas imitando acciones que se le demuestran como un nuevo paso de baile o el uso de una herramienta nueva.</t>
  </si>
  <si>
    <t>Tiene problemas siguiendo las instrucciones de como armar algo como un estante o un carro en miniatura.</t>
  </si>
  <si>
    <t>Tiene problemas con tareas que requieren coordinación de las dos manos como abrir un envase o empacar un regalo.</t>
  </si>
  <si>
    <t xml:space="preserve">Tiene dificultad para seguir los pasos de una tarea nueva como los de una receta o de un manual de reparaciones. </t>
  </si>
  <si>
    <t>Tiene problemas para generar ideas para nuevas actividades o juegos.</t>
  </si>
  <si>
    <t>Prefiere repetir actividades una y otra vez de la misma forma en vez de cambiar algo en la actividad o cambiar a una nueva actividad.</t>
  </si>
  <si>
    <t>Toma más tiempo que los demás en completar las tareas necesarias en el hogar.</t>
  </si>
  <si>
    <t xml:space="preserve">Tiene problemas para completar en el orden correcto los pasos de las rutinas familiares, como al vestirse o preparar el desayuno. </t>
  </si>
  <si>
    <t>Se lleva bien con sus compañeros de clase, con facilidad, sin hacer dramas o discutir.</t>
  </si>
  <si>
    <t>Participa en actividades sociales en la escuela.</t>
  </si>
  <si>
    <t>Trabaja bien como parte de un equipo.</t>
  </si>
  <si>
    <t>Demuestra atención hacia los otros estudiantes.</t>
  </si>
  <si>
    <t>Hace un buen papel como líder al trabajar en grupo con sus compañeros.</t>
  </si>
  <si>
    <t>Disfruta estar con amigos.</t>
  </si>
  <si>
    <t>Se une a las actividades de otros sin alterar lo que está transcurriendo.</t>
  </si>
  <si>
    <t>Pestañea, entrecierra los ojos, o se queja del alumbrado interior o del sol brillante.</t>
  </si>
  <si>
    <t xml:space="preserve">Tiene dificultad para entender relatos que estén en forma visual como las revistas de historietas o las novelas gráficas. </t>
  </si>
  <si>
    <t>Se angustia cuando bajan la iluminación para mostrar películas o para la asambleas.</t>
  </si>
  <si>
    <t>Se fastidia tanto con los sonidos fuertes, como el de un altoparlante, que tiene que irse del sitio o hacer callar el sonido de algún modo.</t>
  </si>
  <si>
    <t>Se distrae fácilmente con ruidos sutiles en el ambiente como el ruido del aire acondicionado o de las luces fluorescentes.</t>
  </si>
  <si>
    <t>Hace ciertos sonidos repetidamente, como tararear, cantar, o gritar.</t>
  </si>
  <si>
    <t xml:space="preserve">Se sobresalta fácilmente cuando hay sonidos fuertes o inesperados.  </t>
  </si>
  <si>
    <t>No se da cuenta cuando alguien le da un golpecito para llamarle la atención.</t>
  </si>
  <si>
    <t>Usa ropas gruesas cuando el clima está caluroso.</t>
  </si>
  <si>
    <t>Hace cosas que le producen dolor a la mayoría de la gente como pellizcarse,  golpearse, o cortarse.</t>
  </si>
  <si>
    <t>Evita probar comidas nuevas en eventos escolares.</t>
  </si>
  <si>
    <t>No le gusta comer en la cafetería o en el área para almuerzos debido a la variedad de olores.</t>
  </si>
  <si>
    <t>Evita estar con grupos de gente en espacios cerrados como en los ascensores o en habitaciones atestadas a causa del olor.</t>
  </si>
  <si>
    <t xml:space="preserve">Olfatea o huele a la gente.  </t>
  </si>
  <si>
    <t>Usa demasiada fuerza para ciertas cosas, por ejemplo rompe las puntas de los lápices o presiona el teclado muy fuerte.</t>
  </si>
  <si>
    <t>Abre las puertas con tanta fuerza que la puerta golpea la pared o golpea a los demás.</t>
  </si>
  <si>
    <t>Camina haciendo ruido, pisando fuerte o arrastrando los pies.</t>
  </si>
  <si>
    <t>Empuja, patea, o golpea tan fuerte que sus compañeros se quejan.</t>
  </si>
  <si>
    <t>Tiene manos que le tiemblan cuando hace algo que requiere movimientos precisos y controlados.</t>
  </si>
  <si>
    <t>Presiona muy ligeramente al escribir, dibujar, o pintar.</t>
  </si>
  <si>
    <t>Se desploma, se inclina, o necesita algo en que apoyarse cuando está sentado/a.</t>
  </si>
  <si>
    <t>Se mece, se balancea, o juguetea con algo cuando está sentado/a en un escritorio o en una mesa.</t>
  </si>
  <si>
    <t>Pierde el equilibrio o se cae de la silla mientras está sentado/a.</t>
  </si>
  <si>
    <t>Usa las paredes o los muebles para mantener el equilibrio cuando camina.</t>
  </si>
  <si>
    <t>Sacude o mueve la cabeza de un lado a otro repetidamente.</t>
  </si>
  <si>
    <t>Tiene problemas siguiendo las instrucciones de un diagrama para armar algo.</t>
  </si>
  <si>
    <t xml:space="preserve">Deja sus cosas atrás sin querer. </t>
  </si>
  <si>
    <t>Tiene dificultad para guardar los materiales en sus lugares correctos.</t>
  </si>
  <si>
    <t>Tiene problemas para completar los pasos de las rutinas familiares en el orden correcto.</t>
  </si>
  <si>
    <t>Se confunde acerca de cómo seguir las instrucciones del/de la maestro/a cuando cambia la rutina de la clase.</t>
  </si>
  <si>
    <t>Yo me llevo bien con mis compañeros de clase fácilmente sin hacer dramas o discutir.</t>
  </si>
  <si>
    <t>Yo me llevo bien con los adultos que son parte de mi vida.</t>
  </si>
  <si>
    <t>Yo disfruto estando con mis amigos.</t>
  </si>
  <si>
    <t>Yo disfruto participando en reuniones familiares como en las de días feriados o en las fiestas.</t>
  </si>
  <si>
    <t>Me es difícil hacer contacto visual con la gente cuando les hablo.</t>
  </si>
  <si>
    <t>La gente me dice que yo me paro o me siento demasiado cerca ellos.</t>
  </si>
  <si>
    <t>Yo me uno a actividades con otros sin perturbar la actividad que está en progreso.</t>
  </si>
  <si>
    <t>Yo me quedo atascado/a en un solo tema cuando hablo con otros.</t>
  </si>
  <si>
    <t>Los demás me dicen que yo parezco estar ignorando a la gente, cuando en realidad yo ni siquiera me había dado cuenta de que estaban allí.</t>
  </si>
  <si>
    <t xml:space="preserve">La gente me dice que yo hablo demasiado suavemente o con voz demasiado alta. </t>
  </si>
  <si>
    <t>Yo me abrumo o me distraigo en las tiendas por todas las cosas que se ven en las vitrinas.</t>
  </si>
  <si>
    <t>La luz brillante me fastidia.</t>
  </si>
  <si>
    <t>Yo me tropiezo con las cosas o con la gente porque no me doy cuenta de que están a mi paso.</t>
  </si>
  <si>
    <t>Yo me distraigo por cosas que veo cerca de mí como objetos en la pared o gente moviéndose alrededor.</t>
  </si>
  <si>
    <t>Yo tengo problemas para encontrar objetos en un estante.</t>
  </si>
  <si>
    <t>Yo tengo problemas para percibir los letreros de las calles o las señales de tránsito cuando estoy en un lugar nuevo.</t>
  </si>
  <si>
    <t>Yo pierdo mi lugar cuando muevo la vista de un sitio a otro, por ejemplo copiando lo de la pizarra al escritorio o leyendo de una línea de texto a la siguiente.</t>
  </si>
  <si>
    <t>Yo tengo dificultad para juzgar la velocidad de autos que se acercan.</t>
  </si>
  <si>
    <t>Yo tengo dificultad para entender información en forma visual como los diagramas y los mapas.</t>
  </si>
  <si>
    <t>Los sonidos fuertes, como el de una aspiradora o de una máquina de cortar el césped, me molestan tanto que quiero irme del sitio o taparme los oídos.</t>
  </si>
  <si>
    <t>Me gusta hacer ciertos sonidos repetidamente como tararear, cantar, o gritar.</t>
  </si>
  <si>
    <t>Yo evito los lugares donde hay música o ruido fuerte.</t>
  </si>
  <si>
    <t>Yo tengo dificultad para enfocarme en una película cuando hay ruidos cerca como el de gente abriendo los envases de comida.</t>
  </si>
  <si>
    <t>Los sonidos agudos, como los de silbatos o aparatos para hacer bulla en las fiestas, me molestan.</t>
  </si>
  <si>
    <t>Yo noto sonidos que los demás no notan.</t>
  </si>
  <si>
    <t>La gente me dice que yo no les oigo cuando llaman mi nombre.</t>
  </si>
  <si>
    <t xml:space="preserve">Yo me distraigo fácilmente con ruidos sutiles en el ambiente como el ruido del aire acondicionado o del refrigerador.      </t>
  </si>
  <si>
    <t>Las comidas que tienen ciertas texturas me disgustan.</t>
  </si>
  <si>
    <t>La sensación de ciertas ropas me disgusta.</t>
  </si>
  <si>
    <t>Otros tienen que decirme cuando yo necesito limpiarme algo de la cara porque yo no me doy cuenta de eso.</t>
  </si>
  <si>
    <t>No me gusta lo que siento al cortarme las uñas de las manos o de los pies.</t>
  </si>
  <si>
    <t>Las sensaciones que tengo al cepillarme los dientes me hacen tener arcadas.</t>
  </si>
  <si>
    <t>La comida tiene que estar exactamente a la temperatura correcta para que yo me la coma.</t>
  </si>
  <si>
    <t xml:space="preserve">Yo tengo dificultad para sentir cuando mi ropa, como por ejemplo mi camisa, se ha enrollado en mi cuerpo. </t>
  </si>
  <si>
    <t>Yo toso porque tengo problemas para sentir la comida o los líquidos deslizarse por mi garganta.</t>
  </si>
  <si>
    <t>Yo tengo dificultad dándome cuenta que algo está demasiado caliente y me quemo por accidente.</t>
  </si>
  <si>
    <t>No me gusta probar comidas nuevas.</t>
  </si>
  <si>
    <t>Los sabores de ciertas comidas me disgustan.</t>
  </si>
  <si>
    <t>Cuando me encuentro con algo nuevo, me gusta olerlo.</t>
  </si>
  <si>
    <t>Yo noto fragancias u olores que otros no notan.</t>
  </si>
  <si>
    <t>Yo evito estar con grupos de gente en sitios encerrados, como en los ascensores o en habitaciones atestadas, debido al olor.</t>
  </si>
  <si>
    <t>No me gusta comer en restaurantes debido a los diferentes olores y sabores.</t>
  </si>
  <si>
    <t>Yo evito las comidas que tengan un sabor o un olor fuerte.</t>
  </si>
  <si>
    <t>Pensar en los olores de comida que no me gusta me hace tener arcadas.</t>
  </si>
  <si>
    <t>Los olores de ciertas comidas me molestan o me disgustan.</t>
  </si>
  <si>
    <t>Yo tiendo a usar demasiada presión para la tarea que estoy haciendo, por ejemplo rompo las puntas de los lápices al escribir.</t>
  </si>
  <si>
    <t>Yo muerdo cosas como los lápices o la ropa repetidamente.</t>
  </si>
  <si>
    <t>Yo tiro la pelota con demasiada o con muy poca fuerza para embocarla.</t>
  </si>
  <si>
    <t>Yo tiendo a derramar o derribar las cosas que llevo en un azafate.</t>
  </si>
  <si>
    <t>Los demás se quejan de que yo empujo, pateo, abrazo, o pego demasiado fuerte.</t>
  </si>
  <si>
    <t>Yo rompo las cosas al presionarlas, jalarlas, o empujarlas demasiado fuerte.</t>
  </si>
  <si>
    <t>Me gusta chocar contra las cosas.</t>
  </si>
  <si>
    <t>Yo vuelco las cosas por accidente.</t>
  </si>
  <si>
    <t xml:space="preserve">Yo evito caminar sobre superficies desiguales que requieran equilibrio como la tierra o el pasto. </t>
  </si>
  <si>
    <t>Yo me tropiezo, me caigo, o pierdo el equilibrio al correr o hacer deportes.</t>
  </si>
  <si>
    <t>Yo tengo dificultad manteniendo el equilibrio al montar bicicleta o patinar.</t>
  </si>
  <si>
    <t>Yo me siento incómodo/a en escaleras o en escaleras de mano.</t>
  </si>
  <si>
    <t>Cuando pierdo el equilibrio, tengo problemas para sujetarme a tiempo para no caer.</t>
  </si>
  <si>
    <t xml:space="preserve">Yo pierdo el equilibrio o me caigo de mi silla al sentarme en un escritorio o una mesa. </t>
  </si>
  <si>
    <t>Yo me mareo cuando tuerzo mi cabeza de un lado a otro como al mirar en los dos sentidos antes de cruzar la calle.</t>
  </si>
  <si>
    <t>Yo tengo dificultad para mirar algo mientras mi cabeza está en movimiento como por ejemplo al correr para agarrar una pelota.</t>
  </si>
  <si>
    <t>Yo me pongo incómodo/a cuando tengo que sentarme en un asiento sin respaldo.</t>
  </si>
  <si>
    <t>Yo necesito más práctica que los demás para adquirir una habilidad nueva.</t>
  </si>
  <si>
    <t>Yo tengo dificultad para que mis dos manos funcionen en conjunto cuando tengo que hacer tareas tales como abrir un envase o empacar un regalo.</t>
  </si>
  <si>
    <t>Yo tengo dificultad para seguir los pasos de una tarea nueva, como los de una receta o de un manual de reparaciones.</t>
  </si>
  <si>
    <t>Yo prefiero repetir actividades una y otra vez de la misma forma en vez de cambiar algo.</t>
  </si>
  <si>
    <t>Cuando participo en deportes me es difícil patear o agarrar la pelota exactamente en el momento preciso.</t>
  </si>
  <si>
    <t xml:space="preserve">Yo tengo problemas completando en el orden correcto los pasos de las rutinas familiares, como vestirme o preparar el desayuno. </t>
  </si>
  <si>
    <t>Me es difícil mantener un cuaderno, o una mochila organizados.</t>
  </si>
  <si>
    <t>Yo necesito decir los pasos de una tarea dentro de mí mismo/a mientras la estoy haciendo.</t>
  </si>
  <si>
    <t>Yo me llevo bien con los demás.</t>
  </si>
  <si>
    <t>Yo disfruto participando en reuniones familiares.</t>
  </si>
  <si>
    <t>La gente me dice que yo hablo demasiado suavemente o con voz demasiado alta.</t>
  </si>
  <si>
    <t>Me gusta trabajar como parte de un equipo.</t>
  </si>
  <si>
    <t>La luz del sol o luces brillantes me fastidian.</t>
  </si>
  <si>
    <t>Yo pierdo mi lugar cuando muevo la vista de un sitio a otro, por ejemplo leyendo de una línea de texto a la siguiente.</t>
  </si>
  <si>
    <t>Me fastidian los sonidos fuertes como el de una aspiradora.</t>
  </si>
  <si>
    <t xml:space="preserve">Yo me distraigo fácilmente con ruidos sutiles en el ambiente como el ruido del aire acondicionado o del refrigerador.   </t>
  </si>
  <si>
    <t>Yo tengo dificultad para oír a la gente cuando me están hablando en un sitio bullicioso como un restaurante.</t>
  </si>
  <si>
    <t>No me gusta que la gente me toque o que esté demasiado cerca de mí.</t>
  </si>
  <si>
    <t>Me disgusta tener cosas pegajosas o sucias en mis manos.</t>
  </si>
  <si>
    <t>Me es difícil sentir cuando la ropa se me ha enrollado en el cuerpo.</t>
  </si>
  <si>
    <t>Yo evito probar comidas nuevas.</t>
  </si>
  <si>
    <t>Me gusta olfatear u oler a la gente.</t>
  </si>
  <si>
    <t>Los demás se quejan de que yo empujo, abrazo, o pego demasiado fuerte.</t>
  </si>
  <si>
    <t>No me gusta subir en ascensores o en escaleras mecánicas porque el movimiento me pone incómodo/a.</t>
  </si>
  <si>
    <t>Yo me tropiezo o pierdo el equilibrio.</t>
  </si>
  <si>
    <t>Yo me siento incómodo/a en escaleras o escaleras de mano.</t>
  </si>
  <si>
    <t>Cuando me siento en el suelo tengo que apoyarme en algo.</t>
  </si>
  <si>
    <t>Me es difícil mantener las cosas organizadas.</t>
  </si>
  <si>
    <t>Yo tengo dificultad para seguir los pasos de una tarea nueva, como los de una receta o los de un manual de reparaciones.</t>
  </si>
  <si>
    <t>Yo tengo problemas en generar ideas para nuevas actividades.</t>
  </si>
  <si>
    <t>Yo tengo problemas siguiendo un diagrama para construir algo como por ejemplo para armar muebles.</t>
  </si>
  <si>
    <t>Yo tengo dificultad usando mi imaginación para crear nuevos juegos o actividades cuando juego con niños.</t>
  </si>
  <si>
    <t>Yo tengo dificultad para generar ideas durante juegos como charadas.</t>
  </si>
  <si>
    <t>Se lleva bien con los demás.</t>
  </si>
  <si>
    <t>Busca actividades en la comunidad o en el vecindario.</t>
  </si>
  <si>
    <t>Muestra atención hacia los demás.</t>
  </si>
  <si>
    <t>Hace la parte que le corresponde de las tareas.</t>
  </si>
  <si>
    <t>Disfruta participando en reuniones familiares.</t>
  </si>
  <si>
    <t>Tiene dificultad para entender diagramas.</t>
  </si>
  <si>
    <t>Pierde su lugar cuando mueve la vista de un sitio a otro, por ejemplo leyendo desde una línea de texto hasta la siguiente.</t>
  </si>
  <si>
    <t>No nota los letreros de las calles o las señales de tráfico cuando está en un sitio nuevo.</t>
  </si>
  <si>
    <t>Se angustia o se pone incómodo/a al mirar a objetos que se mueven rápidamente o a imágenes que parpadean.</t>
  </si>
  <si>
    <t>Necesita estar en un lugar muy silencioso para poder hacer cualquiera de sus tareas.</t>
  </si>
  <si>
    <t>Se disgusta cuando la gente está muy cerca de él/ella.</t>
  </si>
  <si>
    <t>Usa ropas gruesas o de varias capas cuando el clima está caluroso.</t>
  </si>
  <si>
    <t>Disfruta de la sensación de frazadas pesadas o capas de ropa.</t>
  </si>
  <si>
    <t>Se disgusta con la sensación de ciertas ropas.</t>
  </si>
  <si>
    <t>No gusta comer en restaurantes porque los olores y sabores son diferentes.</t>
  </si>
  <si>
    <t xml:space="preserve">Evita estar con grupos de gente en espacios cerrados, como en los ascensores o en habitaciones atestadas, a causa del olor. </t>
  </si>
  <si>
    <t xml:space="preserve">Huele los objetos nuevos o las cosas nuevas antes de usarlos.      </t>
  </si>
  <si>
    <t>Tira la pelota con demasiada o con muy poca fuerza para embocarla.</t>
  </si>
  <si>
    <t>Se disgusta al entrar o desplazarse dentro de una habitación oscura o mal alumbrada.</t>
  </si>
  <si>
    <t>Tiene problemas para generar ideas durante juegos como charadas.</t>
  </si>
  <si>
    <t xml:space="preserve">Tiene problemas para completar los pasos de las rutinas familiares en el orden correcto. </t>
  </si>
  <si>
    <t>Tiene problemas para generar ideas para nuevas actividades.</t>
  </si>
  <si>
    <t>Tiene dificultad para calcular una ruta hacia un lugar nuevo.</t>
  </si>
  <si>
    <t>Frecuentemente</t>
  </si>
  <si>
    <t>Ocasionalmente</t>
  </si>
  <si>
    <t>Siempre</t>
  </si>
  <si>
    <t>Nunca</t>
  </si>
  <si>
    <t>Cutoff value</t>
  </si>
  <si>
    <t xml:space="preserve">Pushes or plays too roughly with other children.  </t>
  </si>
  <si>
    <t>Shows poor coordination when using both sides of the body, such as when opening food containers.</t>
  </si>
  <si>
    <t>Shows poor coordination when using both sides of the body, such as when holding or playing musical instruments.</t>
  </si>
  <si>
    <t>Shows poor coordination when using both sides of the body, such as when kicking or catching a ball.</t>
  </si>
  <si>
    <t>Preescolar/Guardería</t>
  </si>
  <si>
    <t>¿Está listo para enviar este formulario? No podrá cambiar ninguna respuesta.</t>
  </si>
  <si>
    <t>¿Está listo para enviar este formulario? Aún hay preguntas sin responder.</t>
  </si>
  <si>
    <t>Driving Form</t>
  </si>
  <si>
    <t>Music Form</t>
  </si>
  <si>
    <t>Formulario</t>
  </si>
  <si>
    <t xml:space="preserve">&lt;p style="font-weight: bold; font-size: 12px; font-style:italic;"&gt;This child…&lt;/p&gt;
</t>
  </si>
  <si>
    <t xml:space="preserve">&lt;p style="font-weight: bold; font-size: 12px; font-style:italic;"&gt;When driving…&lt;/p&gt;
</t>
  </si>
  <si>
    <t xml:space="preserve">&lt;p style="font-weight: bold; font-size: 12px; font-style:italic;"&gt;When driving, this individual…&lt;/p&gt;
</t>
  </si>
  <si>
    <t xml:space="preserve">&lt;p style="font-weight: bold; font-size: 12px; font-style:italic;"&gt;Este niño o esta niña…&lt;/p&gt;
</t>
  </si>
  <si>
    <t xml:space="preserve">&lt;p style="font-weight: bold; font-size: 12px; font-style:italic;"&gt;Este/esta estudiante…&lt;/p&gt;
</t>
  </si>
  <si>
    <t xml:space="preserve">&lt;p style="font-weight: bold; font-size: 12px; font-style:italic;"&gt;Este individuo…&lt;/p&gt;
</t>
  </si>
  <si>
    <t xml:space="preserve">&lt;p style="font-weight: bold; font-size: 12px; font-style:italic;"&gt;Cuando maneja, este individuo…&lt;/p&gt;
</t>
  </si>
  <si>
    <t>Información del respondiente</t>
  </si>
  <si>
    <t>Información del cliente</t>
  </si>
  <si>
    <t>Información del niño o de la niña</t>
  </si>
  <si>
    <t>Información del o de la estudiante</t>
  </si>
  <si>
    <t>Edad (meses)</t>
  </si>
  <si>
    <t>Maneja los recipientes de comidas o bebidas tan bruscamente o tan fuerte que se abollan, se rompen, o se derraman.</t>
  </si>
  <si>
    <t>Demuestra poca coordinación al usar los dos lados de su cuerpo como por ejemplo al abrir recipientes de comida.</t>
  </si>
  <si>
    <t>Parece distraerse con cosas que están a la vista cerca, como cosas que cuelgan de la pared o niños que se están moviendo.</t>
  </si>
  <si>
    <t>Muestra poca coordinación en el uso de los dos lados de su cuerpo como para actividades que requieren las dos manos, por ejemplo, usar una regla o abrir un envase.</t>
  </si>
  <si>
    <t>Tiene dificultad dándose cuenta de cómo hacer las cosas de un modo diferente cuando hay un problema.</t>
  </si>
  <si>
    <t>No Legend</t>
  </si>
  <si>
    <t xml:space="preserve">&lt;p style="font-weight: bold; font-size: 12px; font-style:italic;"&gt;This student…&lt;/p&gt;
</t>
  </si>
  <si>
    <t xml:space="preserve">&lt;p style="font-weight: bold; font-size: 12px; font-style:italic;"&gt;This individual…&lt;/p&gt;
</t>
  </si>
  <si>
    <t>Art Form</t>
  </si>
  <si>
    <t>School Bus Form</t>
  </si>
  <si>
    <t>Cafeteria Form</t>
  </si>
  <si>
    <t>Physical Education Form</t>
  </si>
  <si>
    <t>Recess/Playground Form</t>
  </si>
  <si>
    <t>Raw score</t>
  </si>
  <si>
    <t>T-score</t>
  </si>
  <si>
    <t>Interpretive range</t>
  </si>
  <si>
    <t>Percentile</t>
  </si>
  <si>
    <t>Please answer these questions based on &lt;i&gt;the child’s typical behavior during the past month.&lt;/i&gt; Using the following rating scale, select the &lt;i&gt;one&lt;/i&gt; answer that best describes how often the behavior happens.&lt;br /&gt;&lt;br /&gt;&lt;b&gt;&amp;nbsp;&amp;nbsp;&amp;nbsp;&amp;nbsp;&amp;nbsp;&amp;nbsp;&amp;nbsp; Never:&lt;/b&gt; The behavior &lt;i&gt;never&lt;/i&gt; or &lt;i&gt;almost never&lt;/i&gt; happens.&lt;br /&gt;&lt;b&gt;&amp;nbsp;&amp;nbsp;&amp;nbsp;&amp;nbsp;&amp;nbsp;&amp;nbsp;&amp;nbsp; Occasionally:&lt;/b&gt; The behavior happens &lt;i&gt;some of the time.&lt;/i&gt;&lt;br /&gt;&lt;b&gt;&amp;nbsp;&amp;nbsp;&amp;nbsp;&amp;nbsp;&amp;nbsp;&amp;nbsp;&amp;nbsp; Frequently:&lt;/b&gt; The behavior happens &lt;i&gt;much of the time.&lt;/i&gt;&lt;br /&gt;&lt;b&gt;&amp;nbsp;&amp;nbsp;&amp;nbsp;&amp;nbsp;&amp;nbsp;&amp;nbsp;&amp;nbsp; Always:&lt;/b&gt; The behavior &lt;i&gt;always&lt;/i&gt; or &lt;i&gt;almost always&lt;/i&gt; happens.&lt;br /&gt;&lt;br /&gt;Some questions ask whether this toddler shows “distress” in certain situations. Distress may include behaviors (whining, crying, fussing, wincing, grimacing, looking scared or upset); movements (squirming, flailing, stiffening, flinching, pushing away, sudden blinking, spreading fingers, covering ears or eyes, pulling back hand, foot, or head); or body changes (flushing, rash, sweating, change in breathing, gagging, vomiting).&lt;br /&gt;&lt;br /&gt;&lt;br /&gt;</t>
  </si>
  <si>
    <t>Please answer these questions based on &lt;i&gt;your experiences during the past month.&lt;/i&gt; Using the following rating scale, select the &lt;i&gt;one&lt;/i&gt; answer that best describes how often this happens.&lt;br /&gt;&lt;br /&gt;&lt;b&gt;&amp;nbsp;&amp;nbsp;&amp;nbsp;&amp;nbsp;&amp;nbsp;&amp;nbsp;&amp;nbsp; Never:&lt;/b&gt; This &lt;i&gt;never&lt;/i&gt; or &lt;i&gt;almost never&lt;/i&gt; happens.&lt;br /&gt;&lt;b&gt;&amp;nbsp;&amp;nbsp;&amp;nbsp;&amp;nbsp;&amp;nbsp;&amp;nbsp;&amp;nbsp; Occasionally:&lt;/b&gt; This happens &lt;i&gt;some of the time.&lt;/i&gt;&lt;br /&gt;&lt;b&gt;&amp;nbsp;&amp;nbsp;&amp;nbsp;&amp;nbsp;&amp;nbsp;&amp;nbsp;&amp;nbsp; Frequently:&lt;/b&gt; This happens &lt;i&gt;much of the time.&lt;/i&gt;&lt;br /&gt;&lt;b&gt;&amp;nbsp;&amp;nbsp;&amp;nbsp;&amp;nbsp;&amp;nbsp;&amp;nbsp;&amp;nbsp; Always:&lt;/b&gt; This &lt;i&gt;always&lt;/i&gt; or &lt;i&gt;almost always&lt;/i&gt; happens.&lt;br /&gt;&lt;br /&gt;&lt;br /&gt;</t>
  </si>
  <si>
    <t>Please answer these questions based on &lt;i&gt;your child’s typical behavior during the past month.&lt;/i&gt; Using the following rating scale, select the &lt;i&gt;one&lt;/i&gt; answer that best describes how often the behavior happens.&lt;br/&gt;&lt;br/&gt;&lt;b&gt;&amp;nbsp;&amp;nbsp;&amp;nbsp;&amp;nbsp;&amp;nbsp;&amp;nbsp;Never:&lt;/b&gt; The behavior &lt;i&gt;never&lt;/i&gt; or &lt;i&gt;almost never&lt;/i&gt; happens.&lt;br/&gt;&lt;b&gt;&amp;nbsp;&amp;nbsp;&amp;nbsp;&amp;nbsp;&amp;nbsp;&amp;nbsp;Occasionally:&lt;/b&gt; The behavior happens &lt;i&gt;some of the time.&lt;/i&gt;&lt;br/&gt;&lt;b&gt;&amp;nbsp;&amp;nbsp;&amp;nbsp;&amp;nbsp;&amp;nbsp;&amp;nbsp;Frequently:&lt;/b&gt; The behavior happens &lt;i&gt;much of the time.&lt;/i&gt;&lt;br/&gt;&lt;b&gt;&amp;nbsp;&amp;nbsp;&amp;nbsp;&amp;nbsp;&amp;nbsp;&amp;nbsp;Always:&lt;/b&gt; The behavior &lt;i&gt;always&lt;/i&gt; or &lt;i&gt;almost always&lt;/i&gt; happens.&lt;br/&gt;&lt;br/&gt;Some questions ask whether this child is “distressed” in certain situations. Distress may include verbal expressions (whining, crying, yelling) or nonverbal expressions (withdrawing, gesturing, pushing something away, running away, wincing, lashing out).&lt;br/&gt;&lt;br/&gt;&lt;br/&gt;</t>
  </si>
  <si>
    <t>Please answer these questions based on &lt;i&gt;the student’s typical behavior during the past month.&lt;/i&gt; Using the following rating scale, select the &lt;i&gt;one&lt;/i&gt; answer that best describes how often the behavior happens.&lt;br/&gt;&lt;br/&gt;&lt;b&gt;&amp;nbsp;&amp;nbsp;&amp;nbsp;&amp;nbsp;&amp;nbsp;&amp;nbsp;&amp;nbsp; Never:&lt;/b&gt; The behavior &lt;i&gt;never&lt;/i&gt; or &lt;i&gt;almost never&lt;/i&gt; happens.&lt;br/&gt;&lt;b&gt;&amp;nbsp;&amp;nbsp;&amp;nbsp;&amp;nbsp;&amp;nbsp;&amp;nbsp;&amp;nbsp; Occasionally:&lt;/b&gt; The behavior happens &lt;i&gt;some of the time.&lt;/i&gt;&lt;br/&gt;&lt;b&gt;&amp;nbsp;&amp;nbsp;&amp;nbsp;&amp;nbsp;&amp;nbsp;&amp;nbsp;&amp;nbsp; Frequently:&lt;/b&gt; The behavior happens &lt;i&gt;much of the time.&lt;/i&gt;&lt;br/&gt;&lt;b&gt;&amp;nbsp;&amp;nbsp;&amp;nbsp;&amp;nbsp;&amp;nbsp;&amp;nbsp;&amp;nbsp; Always:&lt;/b&gt; The behavior &lt;i&gt;always&lt;/i&gt; or &lt;i&gt;almost always&lt;/i&gt; happens.&lt;br/&gt;&lt;br/&gt;Some questions ask whether this student is “distressed” in certain situations. Distress may include verbal expressions (whining, crying, yelling) or nonverbal expressions (withdrawing, gesturing, pushing something away, running away, wincing, lashing out)&lt;br/&gt;&lt;br/&gt;&lt;br/&gt;</t>
  </si>
  <si>
    <t>Please answer these questions based on &lt;i&gt;the individual’s typical behavior during the past month.&lt;/i&gt; Using the following rating scale, select the &lt;i&gt;one&lt;/i&gt; answer that best describes how often the behavior happens.&lt;br/&gt;&lt;br/&gt;&lt;b&gt;&amp;nbsp;&amp;nbsp;&amp;nbsp;&amp;nbsp;&amp;nbsp;&amp;nbsp; Never:&lt;/b&gt; The behavior &lt;i&gt;never&lt;/i&gt; or &lt;i&gt;almost never&lt;/i&gt; happens.&lt;br/&gt;&lt;b&gt;&amp;nbsp;&amp;nbsp;&amp;nbsp;&amp;nbsp;&amp;nbsp;&amp;nbsp; Occasionally:&lt;/b&gt; The behavior happens &lt;i&gt;some of the time.&lt;/i&gt;&lt;br/&gt;&lt;b&gt;&amp;nbsp;&amp;nbsp;&amp;nbsp;&amp;nbsp;&amp;nbsp;&amp;nbsp; Frequently:&lt;/b&gt; The behavior happens &lt;i&gt;much of the time.&lt;/i&gt;&lt;br/&gt;&lt;b&gt;&amp;nbsp;&amp;nbsp;&amp;nbsp;&amp;nbsp;&amp;nbsp;&amp;nbsp; Always:&lt;/b&gt; The behavior &lt;i&gt;always&lt;/i&gt; or &lt;i&gt;almost always&lt;/i&gt; happens.&lt;br/&gt;&lt;br/&gt;Some questions ask whether this individual is “distressed” in certain situations. Distress may include verbal expressions (whining, crying, yelling) or nonverbal expressions (withdrawing, gesturing, pushing something away, running away, wincing, lashing out).&lt;br/&gt;&lt;br/&gt;&lt;br/&gt;</t>
  </si>
  <si>
    <t>Please answer these questions based on &lt;i&gt;the student’s typical behavior during the past month.&lt;/i&gt; Using the following rating scale, select the &lt;i&gt;one&lt;/i&gt; answer that best describes how often the behavior happens.&lt;br/&gt;&lt;br/&gt;&lt;b&gt;&amp;nbsp;&amp;nbsp;&amp;nbsp;&amp;nbsp;&amp;nbsp;&amp;nbsp; Never:&lt;/b&gt; The behavior &lt;i&gt;never&lt;/i&gt; or &lt;i&gt;almost never&lt;/i&gt; happens.&lt;br/&gt;&lt;b&gt;&amp;nbsp;&amp;nbsp;&amp;nbsp;&amp;nbsp;&amp;nbsp;&amp;nbsp; Occasionally:&lt;/b&gt; The behavior happens &lt;i&gt;some of the time.&lt;/i&gt;&lt;br/&gt;&lt;b&gt;&amp;nbsp;&amp;nbsp;&amp;nbsp;&amp;nbsp;&amp;nbsp;&amp;nbsp; Frequently:&lt;/b&gt; The behavior happens &lt;i&gt;much of the time.&lt;/i&gt;&lt;br/&gt;&lt;b&gt;&amp;nbsp;&amp;nbsp;&amp;nbsp;&amp;nbsp;&amp;nbsp;&amp;nbsp; Always:&lt;/b&gt; The behavior &lt;i&gt;always&lt;/i&gt; or &lt;i&gt;almost always&lt;/i&gt; happens.&lt;br/&gt;&lt;br/&gt;Some questions ask whether this student is “distressed” in certain situations. Distress may include verbal expressions (whining, crying, yelling) or nonverbal expressions (withdrawing, gesturing, pushing something away, running away, wincing, lashing out).&lt;br/&gt;&lt;br/&gt;&lt;br/&gt;</t>
  </si>
  <si>
    <t>Please answer these questions based on &lt;i&gt;your typical behavior during the past month.&lt;/i&gt; Using the following rating scale, select the &lt;i&gt;one&lt;/i&gt; answer that best describes how often the behavior happens.&lt;br/&gt;&lt;br/&gt;&lt;b&gt;&amp;nbsp;&amp;nbsp;&amp;nbsp;&amp;nbsp;&amp;nbsp;&amp;nbsp; Never:&lt;/b&gt; The behavior &lt;i&gt;never&lt;/i&gt; or &lt;i&gt;almost never&lt;/i&gt; happens.&lt;br/&gt;&lt;b&gt;&amp;nbsp;&amp;nbsp;&amp;nbsp;&amp;nbsp;&amp;nbsp;&amp;nbsp; Occasionally:&lt;/b&gt; The behavior happens &lt;i&gt;some of the time.&lt;/i&gt;&lt;br/&gt;&lt;b&gt;&amp;nbsp;&amp;nbsp;&amp;nbsp;&amp;nbsp;&amp;nbsp;&amp;nbsp; Frequently:&lt;/b&gt; The behavior happens &lt;i&gt;much of the time.&lt;/i&gt;&lt;br/&gt;&lt;b&gt;&amp;nbsp;&amp;nbsp;&amp;nbsp;&amp;nbsp;&amp;nbsp;&amp;nbsp; Always:&lt;/b&gt; The behavior &lt;i&gt;always&lt;/i&gt; or &lt;i&gt;almost always&lt;/i&gt; happens.&lt;br/&gt;&lt;br/&gt;</t>
  </si>
  <si>
    <t>Please answer these questions based on &lt;i&gt;your typical behavior during the past month.&lt;/i&gt; Using the following rating scale, select the &lt;i&gt;one&lt;/i&gt; answer that best describes how often the behavior happens.&lt;br/&gt;&lt;br/&gt;&lt;b&gt;&amp;nbsp;&amp;nbsp;&amp;nbsp;&amp;nbsp;&amp;nbsp;&amp;nbsp; Never:&lt;/b&gt; The behavior &lt;i&gt;never&lt;/i&gt; or &lt;i&gt;almost never&lt;/i&gt; happens.&lt;br/&gt;&lt;b&gt;&amp;nbsp;&amp;nbsp;&amp;nbsp;&amp;nbsp;&amp;nbsp;&amp;nbsp; Occasionally:&lt;/b&gt; The behavior happens &lt;i&gt;some of the time.&lt;/i&gt;&lt;br/&gt;&lt;b&gt;&amp;nbsp;&amp;nbsp;&amp;nbsp;&amp;nbsp;&amp;nbsp;&amp;nbsp; Frequently:&lt;/b&gt; The behavior happens &lt;i&gt;much of the time.&lt;/i&gt;&lt;br/&gt;&lt;b&gt;&amp;nbsp;&amp;nbsp;&amp;nbsp;&amp;nbsp;&amp;nbsp;&amp;nbsp; Always:&lt;/b&gt; The behavior &lt;i&gt;always&lt;/i&gt; or &lt;i&gt;almost always&lt;/i&gt; happens.&lt;br/&gt;&lt;br/&gt;&lt;br/&gt;</t>
  </si>
  <si>
    <t>Please answer these questions based on &lt;i&gt;the individual’s typical behavior during the past month.&lt;/i&gt; Using the following rating scale, select the &lt;i&gt;one&lt;/i&gt; answer that best describes how often the behavior happens.&lt;br/&gt;&lt;br/&gt;&lt;b&gt;&amp;nbsp;&amp;nbsp;&amp;nbsp;&amp;nbsp;&amp;nbsp;&amp;nbsp; Never:&lt;/b&gt;  The behavior &lt;i&gt;never&lt;/i&gt;  or &lt;i&gt;almost never&lt;/i&gt; happens.&lt;br/&gt;&lt;b&gt;&amp;nbsp;&amp;nbsp;&amp;nbsp;&amp;nbsp;&amp;nbsp;&amp;nbsp; Occasionally:&lt;/b&gt;  The behavior happens &lt;i&gt;some of the time.&lt;/i&gt; &lt;br/&gt;&lt;b&gt;&amp;nbsp;&amp;nbsp;&amp;nbsp;&amp;nbsp;&amp;nbsp;&amp;nbsp; Frequently:&lt;/b&gt;  The behavior happens &lt;i&gt;much of the time.&lt;/i&gt; &lt;br/&gt;&lt;b&gt;&amp;nbsp;&amp;nbsp;&amp;nbsp;&amp;nbsp;&amp;nbsp;&amp;nbsp; Always:&lt;/b&gt;  The behavior &lt;i&gt;always&lt;/i&gt;  or &lt;i&gt;almost always&lt;/i&gt; happens.&lt;br/&gt;&lt;br/&gt;&lt;br/&gt;</t>
  </si>
  <si>
    <t>Por favor conteste estas preguntas en base a &lt;i&gt;la conducta típica del/de la niño/a durante el mes pasado&lt;/i&gt;. Seleccione &lt;i&gt;solo&lt;/i&gt; la respuesta que mejor describa la frecuencia con la cual esta conducta ocurre, usando la siguiente escala de evaluación.&lt;br/&gt;&lt;br/&gt;&amp;nbsp;&amp;nbsp;&amp;nbsp;&amp;nbsp;&amp;nbsp;&amp;nbsp;&amp;nbsp;&lt;b&gt;Nunca: &lt;/b&gt;La conducta &lt;i&gt;nunca&lt;/i&gt; o &lt;i&gt;casi nunca&lt;/i&gt; ocurre.&lt;br/&gt;&amp;nbsp;&amp;nbsp;&amp;nbsp;&amp;nbsp;&amp;nbsp;&amp;nbsp;&amp;nbsp;&lt;b&gt;Ocasionalmente:&lt;/b&gt; La conducta ocurre &lt;i&gt;a veces&lt;/i&gt;.&lt;br/&gt;&amp;nbsp;&amp;nbsp;&amp;nbsp;&amp;nbsp;&amp;nbsp;&amp;nbsp;&amp;nbsp;&lt;b&gt;Frecuentemente:&lt;/b&gt; La conducta ocurre &lt;i&gt;a menudo&lt;/i&gt;.&lt;br/&gt;&amp;nbsp;&amp;nbsp;&amp;nbsp;&amp;nbsp;&amp;nbsp;&amp;nbsp;&amp;nbsp;&lt;b&gt;Siempre:&lt;/b&gt; La conducta ocurre &lt;i&gt;siempre&lt;/i&gt; o &lt;i&gt;casi siempre&lt;/i&gt;. &lt;br/&gt;&lt;br/&gt;Algunas preguntas inquieren acerca de que si este/a niño/a pequeño/a muestra “angustia” en ciertas situaciones. Muestras de angustia pueden incluir gestos (gimiendo, llorando, fastidiándose, haciendo gestos de dolor, haciendo muecas, luciendo asustado/a o disgustado/a); movimientos (retorciéndose, moviendo brazos o piernas, poniéndose tenso/a, estremeciéndose, empujando, pestañando de repente, extendiendo los dedos, tapándose las orejas o los ojos, retirando la mano, el pie, o la cabeza); o cambios en su cuerpo (enrojeciendo, sarpullido, sudando, respirando de forma alterada, haciendo arcadas, vomitando).&lt;br/&gt;&lt;br/&gt;&lt;br/&gt;</t>
  </si>
  <si>
    <t>Por favor conteste estas preguntas en base a &lt;i&gt;la conducta típica de su niño/a durante el mes pasado&lt;/i&gt;. Seleccione &lt;i&gt;solo&lt;/i&gt; la respuesta que mejor describa la frecuencia con la cual esta conducta ocurre, usando la siguiente escala de evaluación.&lt;br/&gt;&lt;br/&gt;&lt;b&gt;&amp;nbsp;&amp;nbsp;&amp;nbsp;&amp;nbsp;&amp;nbsp;&amp;nbsp; Nunca: &lt;/b&gt;La conducta &lt;i&gt;nunca&lt;/i&gt; o &lt;i&gt;casi nunca&lt;/i&gt; ocurre.&lt;br/&gt;&lt;b&gt;&amp;nbsp;&amp;nbsp;&amp;nbsp;&amp;nbsp;&amp;nbsp;&amp;nbsp; Ocasionalmente:&lt;/b&gt; La conducta ocurre &lt;i&gt;a veces&lt;/i&gt;.&lt;br/&gt;&lt;b&gt;&amp;nbsp;&amp;nbsp;&amp;nbsp;&amp;nbsp;&amp;nbsp;&amp;nbsp; Frecuentemente:&lt;/b&gt; La conducta ocurre &lt;i&gt;a menudo&lt;/i&gt;.&lt;br/&gt;&lt;b&gt;&amp;nbsp;&amp;nbsp;&amp;nbsp;&amp;nbsp;&amp;nbsp;&amp;nbsp; Siempre:&lt;/b&gt; La conducta ocurre &lt;i&gt;siempre&lt;/i&gt; o &lt;i&gt;casi siempre&lt;/i&gt;. &lt;br/&gt;&lt;br/&gt;Algunas preguntas inquieren acerca de que si este/a niño/a se “angustia” en ciertas situaciones. Angustia puede incluir expresiones verbales (gimiendo, llorando, gritando) o expresiones sin uso de palabras (apartándose, haciendo gestos, descartando alguna cosa, escapándose, haciendo gestos de dolor, azotando).&lt;br/&gt;&lt;br/&gt;</t>
  </si>
  <si>
    <t>Por favor conteste estas preguntas en base a &lt;i&gt;la conducta típica del/de la estudiante durante el mes pasado&lt;/i&gt;. Seleccione &lt;i&gt;solo&lt;/i&gt; la respuesta que mejor describa la frecuencia con la cual esta conducta ocurre, usando la siguiente escala de evaluación.&lt;br/&gt;&lt;br/&gt;&lt;b&gt;&amp;nbsp;&amp;nbsp;&amp;nbsp;&amp;nbsp;&amp;nbsp;&amp;nbsp; Nunca: &lt;/b&gt;La conducta &lt;i&gt;nunca&lt;/i&gt; o &lt;i&gt;casi nunca&lt;/i&gt; ocurre.&lt;br/&gt;&lt;b&gt;&amp;nbsp;&amp;nbsp;&amp;nbsp;&amp;nbsp;&amp;nbsp;&amp;nbsp; Ocasionalmente:&lt;/b&gt; La conducta ocurre &lt;i&gt;a veces&lt;/i&gt;.&lt;br/&gt;&lt;b&gt;&amp;nbsp;&amp;nbsp;&amp;nbsp;&amp;nbsp;&amp;nbsp;&amp;nbsp; Frecuentemente:&lt;/b&gt; La conducta ocurre &lt;i&gt;a menudo&lt;/i&gt;.&lt;br/&gt;&lt;b&gt;&amp;nbsp;&amp;nbsp;&amp;nbsp;&amp;nbsp;&amp;nbsp;&amp;nbsp; Siempre:&lt;/b&gt; La conducta ocurre &lt;i&gt;siempre&lt;/i&gt; o &lt;i&gt;casi siempre&lt;/i&gt;.&lt;br/&gt; &lt;br/&gt;Algunas preguntas inquieren acerca de que si este/a estudiante se “angustia” en ciertas situaciones. Angustia puede incluir expresiones verbales (gimiendo, llorando, gritando) o expresiones sin uso de palabras (apartándose, haciendo gestos, descartando alguna cosa, escapándose, haciendo gestos de dolor, azotando).&lt;br/&gt;&lt;br/&gt;</t>
  </si>
  <si>
    <t>Por favor conteste estas preguntas en base a &lt;i&gt;la conducta típica del/de la estudiante en la clase de arte durante el mes pasado&lt;/i&gt;. Seleccione &lt;i&gt;solo&lt;/i&gt; la respuesta que mejor describa con qué frecuencia ocurre esta conducta, usando la siguiente escala de evaluación.&lt;br/&gt;&lt;br/&gt;&lt;b&gt;&amp;nbsp;&amp;nbsp;&amp;nbsp;&amp;nbsp;&amp;nbsp;&amp;nbsp; Nunca: &lt;/b&gt;La conducta &lt;i&gt;nunca&lt;/i&gt; o &lt;i&gt;casi nunca&lt;/i&gt; ocurre.&lt;br/&gt;&lt;b&gt;&amp;nbsp;&amp;nbsp;&amp;nbsp;&amp;nbsp;&amp;nbsp;&amp;nbsp; Ocasionalmente:&lt;/b&gt; La conducta ocurre &lt;i&gt;a veces&lt;/i&gt;.&lt;br/&gt;&lt;b&gt;&amp;nbsp;&amp;nbsp;&amp;nbsp;&amp;nbsp;&amp;nbsp;&amp;nbsp; Frecuentemente:&lt;/b&gt; La conducta ocurre &lt;i&gt;a menudo&lt;/i&gt;.&lt;br/&gt;&lt;b&gt;&amp;nbsp;&amp;nbsp;&amp;nbsp;&amp;nbsp;&amp;nbsp;&amp;nbsp; Siempre:&lt;/b&gt; La conducta ocurre &lt;i&gt;siempre&lt;/i&gt; o &lt;i&gt;casi siempre&lt;/i&gt;. &lt;br/&gt;&lt;br/&gt;</t>
  </si>
  <si>
    <t>Por favor conteste estas preguntas en base a &lt;i&gt;la conducta típica del/de la estudiante en el bus escolar durante el mes pasado&lt;/i&gt;. Seleccione &lt;i&gt;solo&lt;/i&gt; la respuesta que mejor describa con qué frecuencia ocurre esta conducta, usando la siguiente escala de evaluación.&lt;br/&gt;&lt;br/&gt;&lt;b&gt;&amp;nbsp;&amp;nbsp;&amp;nbsp;&amp;nbsp;&amp;nbsp;&amp;nbsp; Nunca: &lt;/b&gt;La conducta &lt;i&gt;nunca&lt;/i&gt; o &lt;i&gt;casi nunca&lt;/i&gt; ocurre.&lt;br/&gt;&lt;b&gt;&amp;nbsp;&amp;nbsp;&amp;nbsp;&amp;nbsp;&amp;nbsp;&amp;nbsp; Ocasionalmente:&lt;/b&gt; La conducta ocurre &lt;i&gt;a veces&lt;/i&gt;.&lt;br/&gt;&lt;b&gt;&amp;nbsp;&amp;nbsp;&amp;nbsp;&amp;nbsp;&amp;nbsp;&amp;nbsp; Frecuentemente:&lt;/b&gt; La conducta ocurre &lt;i&gt;a menudo&lt;/i&gt;.&lt;br/&gt;&lt;b&gt;&amp;nbsp;&amp;nbsp;&amp;nbsp;&amp;nbsp;&amp;nbsp;&amp;nbsp; Siempre:&lt;/b&gt; La conducta ocurre &lt;i&gt;siempre&lt;/i&gt; o &lt;i&gt;casi siempre&lt;/i&gt;. &lt;br/&gt;</t>
  </si>
  <si>
    <t>Por favor contesta estas preguntas en base a &lt;i&gt;tu conducta típica durante el mes pasado&lt;/i&gt;. Selecciona &lt;i&gt;solo&lt;/i&gt; la respuesta que mejor describa la frecuencia con la cual esta conducta ocurre, usando la siguiente escala de evaluación.&lt;br/&gt;&lt;br/&gt;&lt;b&gt;&amp;nbsp;&amp;nbsp;&amp;nbsp;&amp;nbsp;&amp;nbsp;&amp;nbsp; Nunca: &lt;/b&gt;La conducta &lt;i&gt;nunca&lt;/i&gt; o &lt;i&gt;casi nunca&lt;/i&gt; ocurre.&lt;br/&gt;&lt;b&gt;&amp;nbsp;&amp;nbsp;&amp;nbsp;&amp;nbsp;&amp;nbsp;&amp;nbsp; Ocasionalmente:&lt;/b&gt; La conducta ocurre &lt;i&gt;a veces&lt;/i&gt;.&lt;br/&gt;&lt;b&gt;&amp;nbsp;&amp;nbsp;&amp;nbsp;&amp;nbsp;&amp;nbsp;&amp;nbsp; Frecuentemente:&lt;/b&gt; La conducta ocurre &lt;i&gt;a menudo&lt;/i&gt;.&lt;br/&gt;&lt;b&gt;&amp;nbsp;&amp;nbsp;&amp;nbsp;&amp;nbsp;&amp;nbsp;&amp;nbsp; Siempre:&lt;/b&gt; La conducta ocurre &lt;i&gt;siempre&lt;/i&gt; o &lt;i&gt;casi siempre&lt;/i&gt;. &lt;br/&gt;&lt;br/&gt;</t>
  </si>
  <si>
    <t>Por favor conteste estas preguntas en base a &lt;i&gt;la conducta típica del individuo durante el mes pasado&lt;/i&gt;. Seleccione &lt;i&gt;solo&lt;/i&gt; la respuesta que mejor describa la frecuencia con la cual esta conducta ocurre, usando la siguiente escala de evaluación.&lt;br/&gt;&lt;br/&gt;&lt;b&gt;&amp;nbsp;&amp;nbsp;&amp;nbsp;&amp;nbsp;&amp;nbsp;&amp;nbsp; Nunca: &lt;/b&gt;La conducta &lt;i&gt;nunca&lt;/i&gt; o &lt;i&gt;casi nunca&lt;/i&gt; ocurre.&lt;br/&gt;&lt;b&gt;&amp;nbsp;&amp;nbsp;&amp;nbsp;&amp;nbsp;&amp;nbsp;&amp;nbsp; Ocasionalmente:&lt;/b&gt; La conducta ocurre &lt;i&gt;a veces&lt;/i&gt;.&lt;br/&gt;&lt;b&gt;&amp;nbsp;&amp;nbsp;&amp;nbsp;&amp;nbsp;&amp;nbsp;&amp;nbsp; Frecuentemente:&lt;/b&gt; La conducta ocurre &lt;i&gt;a menudo&lt;/i&gt;.&lt;br/&gt;&lt;b&gt;&amp;nbsp;&amp;nbsp;&amp;nbsp;&amp;nbsp;&amp;nbsp;&amp;nbsp; Siempre:&lt;/b&gt; La conducta ocurre &lt;i&gt;siempre&lt;/i&gt; o &lt;i&gt;casi siempre&lt;/i&gt;. &lt;br/&gt;&lt;br/&gt;</t>
  </si>
  <si>
    <t>Por favor conteste estas preguntas en base a &lt;i&gt;la conducta típica del individuo durante el mes pasado&lt;/i&gt;. Seleccione &lt;i&gt;solo&lt;/i&gt; la respuesta que mejor describa la frecuencia con la cual esta conducta ocurre, usando la siguiente escala de evaluación.&lt;br/&gt;&lt;br/&gt;&lt;b&gt;&amp;nbsp;&amp;nbsp;&amp;nbsp;&amp;nbsp;&amp;nbsp;&amp;nbsp; Nunca: &lt;/b&gt;La conducta &lt;i&gt;nunca&lt;/i&gt; o &lt;i&gt;casi nunca&lt;/i&gt; ocurre.&lt;br/&gt;&lt;b&gt;&amp;nbsp;&amp;nbsp;&amp;nbsp;&amp;nbsp;&amp;nbsp;&amp;nbsp; Ocasionalmente:&lt;/b&gt; La conducta ocurre &lt;i&gt;a veces&lt;/i&gt;.&lt;br/&gt;&lt;b&gt;&amp;nbsp;&amp;nbsp;&amp;nbsp;&amp;nbsp;&amp;nbsp;&amp;nbsp; Frecuentemente:&lt;/b&gt; La conducta ocurre &lt;i&gt;a menudo&lt;/i&gt;.&lt;br/&gt;&lt;b&gt;&amp;nbsp;&amp;nbsp;&amp;nbsp;&amp;nbsp;&amp;nbsp;&amp;nbsp; Siempre:&lt;/b&gt; La conducta ocurre &lt;i&gt;siempre&lt;/i&gt; o &lt;i&gt;casi siempre&lt;/i&gt;. &lt;br/&gt;&lt;br/&gt;Algunas preguntas inquieren acerca de que si este individuo se “angustia” en ciertas situaciones. Angustia puede incluir expresiones verbales (gimiendo, llorando, gritando) o expresiones sin uso de palabras (apartándose, haciendo gestos, descartando alguna cosa, escapándose, haciendo gestos de dolor, azotando).&lt;br/&gt;&lt;br/&gt;</t>
  </si>
  <si>
    <t>Please answer these questions based on &lt;i&gt;your child’s typical behavior during the past month.&lt;/i&gt; Using the following rating scale, select the &lt;i&gt;one&lt;/i&gt; answer that best describes how often the behavior happens.&lt;br/&gt;&lt;br/&gt;&lt;b&gt;&amp;nbsp;&amp;nbsp;&amp;nbsp;&amp;nbsp;&amp;nbsp;&amp;nbsp; Never:&lt;/b&gt; The behavior &lt;i&gt;never&lt;/i&gt; or &lt;i&gt;almost never&lt;/i&gt; happens.&lt;br/&gt;&lt;b&gt;&amp;nbsp;&amp;nbsp;&amp;nbsp;&amp;nbsp;&amp;nbsp;&amp;nbsp; Occasionally:&lt;/b&gt; The behavior happens &lt;i&gt;some of the time.&lt;/i&gt;&lt;br/&gt;&lt;b&gt;&amp;nbsp;&amp;nbsp;&amp;nbsp;&amp;nbsp;&amp;nbsp;&amp;nbsp; Frequently:&lt;/b&gt; The behavior happens &lt;i&gt;much of the time.&lt;/i&gt;&lt;br/&gt;&lt;b&gt;&amp;nbsp;&amp;nbsp;&amp;nbsp;&amp;nbsp;&amp;nbsp;&amp;nbsp; Always:&lt;/b&gt; The behavior &lt;i&gt;always&lt;/i&gt; or &lt;i&gt;almost always&lt;/i&gt; happens.&lt;br/&gt;&lt;br/&gt;Some questions ask whether this child is “distressed” in certain situations. Distress may include verbal expressions (whining, crying, yelling) or nonverbal expressions (withdrawing, gesturing, pushing something away, running away, wincing, lashing out).&lt;br/&gt;&lt;br/&gt;&lt;br/&gt;</t>
  </si>
  <si>
    <t>Your information</t>
  </si>
  <si>
    <t>Child information</t>
  </si>
  <si>
    <t>Client information</t>
  </si>
  <si>
    <t>Student information</t>
  </si>
  <si>
    <t>Rater information</t>
  </si>
  <si>
    <t>Infant Form (4-9 months)</t>
  </si>
  <si>
    <t>Toddler Form (10-30 months)</t>
  </si>
  <si>
    <t>Infant/Toddler Caregiver Self-Report Form</t>
  </si>
  <si>
    <t>Preschool Home Form (2-5 years)</t>
  </si>
  <si>
    <t>Preschool School Form (2-5 years)</t>
  </si>
  <si>
    <t>Child Home Form (5-12 years)</t>
  </si>
  <si>
    <t>Child School Form (5-12 years)</t>
  </si>
  <si>
    <t>Child School Environment: Art (ART) Form (5-12 years)</t>
  </si>
  <si>
    <t>Child School Environment: School Bus (BUS) Form (5-12 years)</t>
  </si>
  <si>
    <t>Child School Environment: Cafeteria (CAF) Form (5-12 years)</t>
  </si>
  <si>
    <t>Child School Environment: Music (MUS) Form (5-12 years)</t>
  </si>
  <si>
    <t>Child School Environment: Physical Education (PHY) Form (5-12 years)</t>
  </si>
  <si>
    <t>Child School Environment: Recess/Playground (REC) Form (5-12 years)</t>
  </si>
  <si>
    <t>Adolescent Home Form (12-21 years)</t>
  </si>
  <si>
    <t>Adolescent School Form (12-21 years)</t>
  </si>
  <si>
    <t>Adolescent Self-Report Form (12-21 years)</t>
  </si>
  <si>
    <t>Adult Rater Report Form (21-87 years)</t>
  </si>
  <si>
    <t>Adult Self-Report Form (21-87 years)</t>
  </si>
  <si>
    <t>Adult Driving Environment: Self-Report Form (21-87 years)</t>
  </si>
  <si>
    <t>Adult Driving Environment: Rater Report Form (21-87 years)</t>
  </si>
  <si>
    <t>Legend</t>
  </si>
  <si>
    <t>Adolescent Driving Environment: Self-Report Form (Up to 21 years)</t>
  </si>
  <si>
    <t>Adolescent Driving Environment: Rater Report Form (Up to 21 years)</t>
  </si>
  <si>
    <t>Masculino</t>
  </si>
  <si>
    <t>Femenino</t>
  </si>
  <si>
    <t>Quick Tips</t>
  </si>
  <si>
    <t>Case07_PrekHome</t>
  </si>
  <si>
    <t>Case09_PreKSchool</t>
  </si>
  <si>
    <t>Case11_ChildHome</t>
  </si>
  <si>
    <t>Case13_ChildSchool</t>
  </si>
  <si>
    <t>Case15_SchEnv_Art</t>
  </si>
  <si>
    <t>Case17_SchEnv_Bus</t>
  </si>
  <si>
    <t>Case19_SchEnv_Caf</t>
  </si>
  <si>
    <t>Case23_SchEnv_PH</t>
  </si>
  <si>
    <t xml:space="preserve">&lt;p style="font-weight: bold; font-size: 12px; font-style:italic;"&gt;Cuando manejo…&lt;/p&gt;
</t>
  </si>
  <si>
    <t>Please answer these questions based on &lt;i&gt;the child’s typical behavior during the past month.&lt;/i&gt; Using the following rating scale, select the &lt;i&gt;one&lt;/i&gt; answer that best describes how often the behavior happens.&lt;br /&gt;&lt;br /&gt;&lt;b&gt;&amp;nbsp;&amp;nbsp;&amp;nbsp;&amp;nbsp;&amp;nbsp;&amp;nbsp;&amp;nbsp; Never:&lt;/b&gt; The behavior &lt;i&gt;never&lt;/i&gt; or &lt;i&gt;almost never&lt;/i&gt; happens.&lt;br /&gt;&lt;b&gt;&amp;nbsp;&amp;nbsp;&amp;nbsp;&amp;nbsp;&amp;nbsp;&amp;nbsp;&amp;nbsp; Occasionally:&lt;/b&gt; The behavior happens &lt;i&gt;some of the time.&lt;/i&gt;&lt;br /&gt;&lt;b&gt;&amp;nbsp;&amp;nbsp;&amp;nbsp;&amp;nbsp;&amp;nbsp;&amp;nbsp;&amp;nbsp; Frequently:&lt;/b&gt; The behavior happens &lt;i&gt;much of the time.&lt;/i&gt;&lt;br /&gt;&lt;b&gt;&amp;nbsp;&amp;nbsp;&amp;nbsp;&amp;nbsp;&amp;nbsp;&amp;nbsp;&amp;nbsp; Always:&lt;/b&gt; The behavior &lt;i&gt;always&lt;/i&gt; or &lt;i&gt;almost always&lt;/i&gt; happens.&lt;br /&gt;&lt;br /&gt;Some questions ask whether this infant shows “distress” in certain situations. Distress may include behaviors (whining, crying, fussing, wincing, grimacing, looking scared or upset); movements (squirming, flailing, stiffening, flinching, pushing away, sudden blinking, spreading fingers, covering ears or eyes, pulling back hand, foot, or head); or body changes (flushing, rash, sweating, change in breathing, gagging, vomiting).&lt;br /&gt;&lt;br /&gt;&lt;br /&gt;</t>
  </si>
  <si>
    <t>Tu información</t>
  </si>
  <si>
    <t>Preschool School All-Tips</t>
  </si>
  <si>
    <t>Child Home All-Tips</t>
  </si>
  <si>
    <t>Child School All-Tips</t>
  </si>
  <si>
    <t>Child School ART Env All-Tips</t>
  </si>
  <si>
    <t>Child School BUS Env All-Tips</t>
  </si>
  <si>
    <t>Child School MUS Env All-Tips</t>
  </si>
  <si>
    <t>Child School PHY Env All-Tips</t>
  </si>
  <si>
    <t>Questions</t>
  </si>
  <si>
    <t>Select All</t>
  </si>
  <si>
    <t>Please answer these questions based on &lt;i&gt;the child’s typical behavior during the past month.&lt;/i&gt; Using the following rating scale, select the &lt;i&gt;one&lt;/i&gt; answer that best describes how often the behavior happens.&lt;br/&gt;&lt;br/&gt;&lt;b&gt;&amp;nbsp;&amp;nbsp;&amp;nbsp;&amp;nbsp;&amp;nbsp;&amp;nbsp; Never:&lt;/b&gt; The behavior &lt;i&gt;never&lt;/i&gt; or &lt;i&gt;almost never&lt;/i&gt; happens.&lt;br/&gt;&lt;b&gt;&amp;nbsp;&amp;nbsp;&amp;nbsp;&amp;nbsp;&amp;nbsp;&amp;nbsp; Occasionally:&lt;/b&gt; The behavior happens &lt;i&gt;some of the time.&lt;/i&gt;&lt;br/&gt;&lt;b&gt;&amp;nbsp;&amp;nbsp;&amp;nbsp;&amp;nbsp;&amp;nbsp;&amp;nbsp; Frequently:&lt;/b&gt; The behavior happens &lt;i&gt;much of the time.&lt;/i&gt;&lt;br/&gt;&lt;b&gt;&amp;nbsp;&amp;nbsp;&amp;nbsp;&amp;nbsp;&amp;nbsp;&amp;nbsp; Always:&lt;/b&gt; The behavior &lt;i&gt;always&lt;/i&gt; or &lt;i&gt;almost always&lt;/i&gt; happens.&lt;br/&gt;&lt;br/&gt;Some questions ask whether this child is “distressed” in certain situations. Distress may include verbal expressions (whining, crying, yelling) or nonverbal expressions (withdrawing, gesturing, pushing something away, running away, wincing, lashing out).&lt;br/&gt;&lt;br/&gt;&lt;br/&gt;</t>
  </si>
  <si>
    <t>Por favor conteste estas preguntas en base a &lt;i&gt;la conducta típica del/de la niño/a durante el mes pasado&lt;/i&gt;. Seleccione &lt;i&gt;solo&lt;/i&gt; la respuesta que mejor describa la frecuencia con la cual esta conducta ocurre, usando la siguiente escala de evaluación.&lt;br/&gt;&lt;br/&gt;&amp;nbsp;&amp;nbsp;&amp;nbsp;&amp;nbsp;&amp;nbsp;&amp;nbsp;&amp;nbsp;&lt;b&gt;Nunca: &lt;/b&gt;La conducta &lt;i&gt;nunca&lt;/i&gt; o &lt;i&gt;casi nunca&lt;/i&gt; ocurre.&lt;br/&gt;&amp;nbsp;&amp;nbsp;&amp;nbsp;&amp;nbsp;&amp;nbsp;&amp;nbsp;&amp;nbsp;&lt;b&gt;Ocasionalmente:&lt;/b&gt; La conducta ocurre &lt;i&gt;a veces&lt;/i&gt;.&lt;br/&gt;&amp;nbsp;&amp;nbsp;&amp;nbsp;&amp;nbsp;&amp;nbsp;&amp;nbsp;&amp;nbsp;&lt;b&gt;Frecuentemente:&lt;/b&gt; La conducta ocurre &lt;i&gt;a menudo&lt;/i&gt;.&lt;br/&gt;&amp;nbsp;&amp;nbsp;&amp;nbsp;&amp;nbsp;&amp;nbsp;&amp;nbsp;&amp;nbsp;&lt;b&gt;Siempre:&lt;/b&gt; La conducta ocurre &lt;i&gt;siempre&lt;/i&gt; o &lt;i&gt;casi siempre&lt;/i&gt;. &lt;br/&gt;&lt;br/&gt;Algunas preguntas inquieren acerca de que si este/a bebé muestra “angustia” en ciertas situaciones. Muestras de angustia pueden incluir gestos (gimiendo, llorando, fastidiándose, haciendo gestos de dolor, haciendo muecas, luciendo asustado/a o disgustado/a); movimientos (retorciéndose, moviendo brazos o piernas, poniéndose tenso/a, estremeciéndose, empujando, pestañando de repente, extendiendo los dedos, tapándose las orejas o los ojos, retirando la mano, el pie, o la cabeza); o cambios en su cuerpo (enrojeciendo, sarpullido, sudando, respirando de forma alterada, haciendo arcadas, vomitando).</t>
  </si>
  <si>
    <t>Por favor conteste estas preguntas en base a &lt;i&gt;sus experiencias durante el mes pasado&lt;/i&gt;. Seleccione &lt;i&gt;solo&lt;/i&gt; la respuesta que mejor describa la frecuencia con la cual esto ocurre, usando la siguiente escala de evaluación.&lt;br/&gt;&lt;br/&gt;&amp;nbsp;&amp;nbsp;&amp;nbsp;&amp;nbsp;&amp;nbsp;&amp;nbsp;&amp;nbsp;&lt;b&gt;Nunca: &lt;/b&gt;Esto &lt;i&gt;nunca&lt;/i&gt; o &lt;i&gt;casi nunca&lt;/i&gt; ocurre.&lt;br/&gt;&amp;nbsp;&amp;nbsp;&amp;nbsp;&amp;nbsp;&amp;nbsp;&amp;nbsp;&amp;nbsp;&lt;b&gt;Ocasionalmente:&lt;/b&gt; Esto ocurre &lt;i&gt;a veces&lt;/i&gt;.&lt;br/&gt;&amp;nbsp;&amp;nbsp;&amp;nbsp;&amp;nbsp;&amp;nbsp;&amp;nbsp;&amp;nbsp;&lt;b&gt;Frecuentemente:&lt;/b&gt; Esto ocurre &lt;i&gt;a menudo&lt;/i&gt;.&lt;br/&gt;&amp;nbsp;&amp;nbsp;&amp;nbsp;&amp;nbsp;&amp;nbsp;&amp;nbsp;&amp;nbsp;&lt;b&gt;Siempre:&lt;/b&gt; Esto ocurre &lt;i&gt;siempre&lt;/i&gt; o &lt;i&gt;casi siempre&lt;/i&gt;.&lt;br/&gt;</t>
  </si>
  <si>
    <t>Por favor conteste estas preguntas en base a &lt;i&gt;la conducta típica del/de la niño/a durante el mes pasado&lt;/i&gt;. Seleccione &lt;i&gt;solo&lt;/i&gt; la respuesta que mejor describa la frecuencia con la cual esta conducta ocurre, usando la siguiente escala de evaluación. &lt;br/&gt;&lt;br/&gt;&lt;b&gt;&amp;nbsp;&amp;nbsp;&amp;nbsp;&amp;nbsp;&amp;nbsp;&amp;nbsp;&amp;nbsp;Nunca: &lt;/b&gt;La conducta &lt;i&gt;nunca&lt;/i&gt; o &lt;i&gt;casi nunca&lt;/i&gt; ocurre.&lt;br/&gt;&lt;b&gt;&amp;nbsp;&amp;nbsp;&amp;nbsp;&amp;nbsp;&amp;nbsp;&amp;nbsp;&amp;nbsp;Ocasionalmente:&lt;/b&gt; La conducta ocurre &lt;i&gt;a veces&lt;/i&gt;.&lt;br/&gt;&lt;b&gt;&amp;nbsp;&amp;nbsp;&amp;nbsp;&amp;nbsp;&amp;nbsp;&amp;nbsp;&amp;nbsp;Frecuentemente:&lt;/b&gt; La conducta ocurre &lt;i&gt;a menudo&lt;/i&gt;.&lt;br/&gt;&lt;b&gt;&amp;nbsp;&amp;nbsp;&amp;nbsp;&amp;nbsp;&amp;nbsp;&amp;nbsp;&amp;nbsp;Siempre:&lt;/b&gt; La conducta ocurre &lt;i&gt;siempre&lt;/i&gt; o &lt;i&gt;casi siempre&lt;/i&gt;. &lt;br/&gt; &lt;br/&gt;Algunas preguntas inquieren acerca de que si este/a niño/a se “angustia” en ciertas situaciones. Angustia puede incluir expresiones verbales (gimiendo, llorando, gritando) o expresiones sin uso de palabras (apartándose, haciendo gestos, descartando alguna cosa, escapándose, haciendo gestos de dolor, azotando).</t>
  </si>
  <si>
    <t>Por favor conteste estas preguntas en base a &lt;i&gt;la conducta típica del/de la estudiante en la cafetería durante el mes pasado&lt;/i&gt;. Seleccione &lt;i&gt;solo&lt;/i&gt; la respuesta que mejor describa con qué frecuencia ocurre esta conducta, usando la siguiente escala de evaluación.&lt;br/&gt;&lt;br/&gt;&lt;b&gt;&amp;nbsp;&amp;nbsp;&amp;nbsp;&amp;nbsp;&amp;nbsp;&amp;nbsp; Nunca: &lt;/b&gt;La conducta &lt;i&gt;nunca&lt;/i&gt; o &lt;i&gt;casi nunca&lt;/i&gt; ocurre.&lt;br/&gt;&lt;b&gt;&amp;nbsp;&amp;nbsp;&amp;nbsp;&amp;nbsp;&amp;nbsp;&amp;nbsp; Ocasionalmente:&lt;/b&gt; La conducta ocurre &lt;i&gt;a veces&lt;/i&gt;.&lt;br/&gt;&lt;b&gt;&amp;nbsp;&amp;nbsp;&amp;nbsp;&amp;nbsp;&amp;nbsp;&amp;nbsp; Frecuentemente:&lt;/b&gt; La conducta ocurre &lt;i&gt;a menudo&lt;/i&gt;.&lt;br/&gt;&lt;b&gt;&amp;nbsp;&amp;nbsp;&amp;nbsp;&amp;nbsp;&amp;nbsp;&amp;nbsp; Siempre:&lt;/b&gt; La conducta ocurre &lt;i&gt;siempre&lt;/i&gt; o &lt;i&gt;casi siempre&lt;/i&gt;. &lt;br/&gt;</t>
  </si>
  <si>
    <t>Por favor conteste estas preguntas en base a &lt;i&gt;la conducta típica del/de la estudiante en la clase de educación física durante el mes pasado&lt;/i&gt;. Seleccione &lt;i&gt;solo&lt;/i&gt; la respuesta que mejor describa con qué frecuencia ocurre esta conducta, usando la siguiente escala de evaluación.&lt;br/&gt;&lt;br/&gt;&lt;b&gt;&amp;nbsp;&amp;nbsp;&amp;nbsp;&amp;nbsp;&amp;nbsp;&amp;nbsp; Nunca: &lt;/b&gt;La conducta &lt;i&gt;nunca&lt;/i&gt; o &lt;i&gt;casi nunca&lt;/i&gt; ocurre.&lt;br/&gt;&lt;b&gt;&amp;nbsp;&amp;nbsp;&amp;nbsp;&amp;nbsp;&amp;nbsp;&amp;nbsp; Ocasionalmente:&lt;/b&gt; La conducta ocurre &lt;i&gt;a veces&lt;/i&gt;.&lt;br/&gt;&lt;b&gt;&amp;nbsp;&amp;nbsp;&amp;nbsp;&amp;nbsp;&amp;nbsp;&amp;nbsp; Frecuentemente:&lt;/b&gt; La conducta ocurre &lt;i&gt;a menudo&lt;/i&gt;.&lt;br/&gt;&lt;b&gt;&amp;nbsp;&amp;nbsp;&amp;nbsp;&amp;nbsp;&amp;nbsp;&amp;nbsp; Siempre:&lt;/b&gt; La conducta ocurre &lt;i&gt;siempre&lt;/i&gt; o &lt;i&gt;casi siempre&lt;/i&gt;. &lt;br/&gt;</t>
  </si>
  <si>
    <t>Por favor conteste estas preguntas en base a &lt;i&gt;la conducta típica del individuo durante el mes pasado&lt;/i&gt;. Seleccione &lt;i&gt;solo&lt;/i&gt; la respuesta que mejor describa la frecuencia con la cual esta conducta ocurre, usando la siguiente escala de evaluación.&lt;br/&gt;&lt;br/&gt;&lt;b&gt;&amp;nbsp;&amp;nbsp;&amp;nbsp;&amp;nbsp;&amp;nbsp;&amp;nbsp; Nunca: &lt;/b&gt;La conducta &lt;i&gt;nunca&lt;/i&gt; o &lt;i&gt;casi nunca&lt;/i&gt; ocurre.&lt;br/&gt;&lt;b&gt;&amp;nbsp;&amp;nbsp;&amp;nbsp;&amp;nbsp;&amp;nbsp;&amp;nbsp; Ocasionalmente:&lt;/b&gt; La conducta ocurre &lt;i&gt;a veces&lt;/i&gt;.&lt;br/&gt;&lt;b&gt;&amp;nbsp;&amp;nbsp;&amp;nbsp;&amp;nbsp;&amp;nbsp;&amp;nbsp; Frecuentemente:&lt;/b&gt; La conducta ocurre &lt;i&gt;a menudo&lt;/i&gt;.&lt;br/&gt;&lt;b&gt;&amp;nbsp;&amp;nbsp;&amp;nbsp;&amp;nbsp;&amp;nbsp;&amp;nbsp; Siempre:&lt;/b&gt; La conducta ocurre &lt;i&gt;siempre&lt;/i&gt; o &lt;i&gt;casi siempre&lt;/i&gt;. &lt;br/&gt;&lt;br/&gt;
Algunas preguntas inquieren acerca de que si este individuo se “angustia” en ciertas situaciones. Angustia puede incluir expresiones verbales (gimiendo, llorando, gritando) o expresiones sin uso de palabras (apartándose, haciendo gestos, descartando alguna cosa, escapándose, haciendo gestos de dolor, azotando).&lt;br/&gt;&lt;br/&gt;</t>
  </si>
  <si>
    <t>Por favor conteste estas preguntas en base a &lt;i&gt;la conducta típica del/de la estudiante durante el mes pasado&lt;/i&gt;. Seleccione &lt;i&gt;solo&lt;/i&gt; la respuesta que mejor describa la frecuencia con la cual esta conducta ocurre, usando la siguiente escala de evaluación.&lt;br/&gt;&lt;br/&gt;&lt;b&gt;&amp;nbsp;&amp;nbsp;&amp;nbsp;&amp;nbsp;&amp;nbsp;&amp;nbsp; Nunca: &lt;/b&gt;La conducta &lt;i&gt;nunca&lt;/i&gt; o &lt;i&gt;casi nunca&lt;/i&gt; ocurre.&lt;br/&gt;&lt;b&gt;&amp;nbsp;&amp;nbsp;&amp;nbsp;&amp;nbsp;&amp;nbsp;&amp;nbsp; Ocasionalmente:&lt;/b&gt; La conducta ocurre &lt;i&gt;a veces&lt;/i&gt;.&lt;br/&gt;&lt;b&gt;&amp;nbsp;&amp;nbsp;&amp;nbsp;&amp;nbsp;&amp;nbsp;&amp;nbsp; Frecuentemente:&lt;/b&gt; La conducta ocurre &lt;i&gt;a menudo&lt;/i&gt;.&lt;br/&gt;&lt;b&gt;&amp;nbsp;&amp;nbsp;&amp;nbsp;&amp;nbsp;&amp;nbsp;&amp;nbsp; Siempre:&lt;/b&gt; La conducta ocurre &lt;i&gt;siempre&lt;/i&gt; o &lt;i&gt;casi siempre&lt;/i&gt;. &lt;br/&gt;&lt;br/&gt;Algunas preguntas inquieren acerca de que si este/esta estudiante se “angustia” en ciertas situaciones. Angustia puede incluir expresiones verbales (gimiendo, llorando, gritando) o expresiones sin uso de palabras (apartándose, haciendo gestos, descartando alguna cosa, escapándose, haciendo gestos de dolor, azotando).</t>
  </si>
  <si>
    <t>Please answer these questions based on &lt;i&gt;the student’s typical behavior on the school bus during the past month.&lt;/i&gt; Using the
following rating scale, select the &lt;i&gt;one&lt;/i&gt; answer that best describes how often the behavior happens.&lt;br/&gt;&lt;br/&gt;&lt;b&gt;&amp;nbsp;&amp;nbsp;&amp;nbsp;&amp;nbsp;&amp;nbsp;&amp;nbsp;&amp;nbsp; Never:&lt;/b&gt; The behavior &lt;i&gt;never&lt;/i&gt; or &lt;i&gt;almost never&lt;/i&gt; happens.&lt;br/&gt;&lt;b&gt;&amp;nbsp;&amp;nbsp;&amp;nbsp;&amp;nbsp;&amp;nbsp;&amp;nbsp;&amp;nbsp; Occasionally:&lt;/b&gt; The behavior happens &lt;i&gt;some of the time.&lt;/i&gt;&lt;br/&gt;&lt;b&gt;&amp;nbsp;&amp;nbsp;&amp;nbsp;&amp;nbsp;&amp;nbsp;&amp;nbsp;&amp;nbsp; Frequently:&lt;/b&gt; The behavior happens &lt;i&gt;much of the time.&lt;/i&gt;&lt;br/&gt;&lt;b&gt;&amp;nbsp;&amp;nbsp;&amp;nbsp;&amp;nbsp;&amp;nbsp;&amp;nbsp;&amp;nbsp; Always:&lt;/b&gt; The behavior &lt;i&gt;always&lt;/i&gt; or &lt;i&gt;almost always&lt;/i&gt; happens.&lt;br/&gt;&lt;br/&gt;&lt;br/&gt;</t>
  </si>
  <si>
    <t>Please answer these questions based on &lt;i&gt;the student’s typical behavior in the cafeteria during the past month.&lt;/i&gt; Using the
following rating scale, select the &lt;i&gt;one&lt;/i&gt; answer that best describes how often the behavior happens.&lt;br/&gt;&lt;br/&gt;&lt;b&gt;&amp;nbsp;&amp;nbsp;&amp;nbsp;&amp;nbsp;&amp;nbsp;&amp;nbsp;&amp;nbsp; Never:&lt;/b&gt; The behavior &lt;i&gt;never&lt;/i&gt; or &lt;i&gt;almost never&lt;/i&gt; happens.&lt;br/&gt;&lt;b&gt;&amp;nbsp;&amp;nbsp;&amp;nbsp;&amp;nbsp;&amp;nbsp;&amp;nbsp;&amp;nbsp; Occasionally:&lt;/b&gt; The behavior happens &lt;i&gt;some of the time.&lt;/i&gt;&lt;br/&gt;&lt;b&gt;&amp;nbsp;&amp;nbsp;&amp;nbsp;&amp;nbsp;&amp;nbsp;&amp;nbsp;&amp;nbsp; Frequently:&lt;/b&gt; The behavior happens &lt;i&gt;much of the time.&lt;/i&gt;&lt;br/&gt;&lt;b&gt;&amp;nbsp;&amp;nbsp;&amp;nbsp;&amp;nbsp;&amp;nbsp;&amp;nbsp;&amp;nbsp; Always:&lt;/b&gt; The behavior &lt;i&gt;always&lt;/i&gt; or &lt;i&gt;almost always&lt;/i&gt; happens.&lt;br/&gt;&lt;br/&gt;&lt;br/&gt;</t>
  </si>
  <si>
    <t>Please answer these questions based on &lt;i&gt;the student’s typical behavior during recess and on the playground during the past month.&lt;/i&gt; Using the
following rating scale, select the &lt;i&gt;one&lt;/i&gt; answer that best describes how often the behavior happens.&lt;br/&gt;&lt;br/&gt;&lt;b&gt;&amp;nbsp;&amp;nbsp;&amp;nbsp;&amp;nbsp;&amp;nbsp;&amp;nbsp;&amp;nbsp; Never:&lt;/b&gt; The behavior &lt;i&gt;never&lt;/i&gt; or &lt;i&gt;almost never&lt;/i&gt; happens.&lt;br/&gt;&lt;b&gt;&amp;nbsp;&amp;nbsp;&amp;nbsp;&amp;nbsp;&amp;nbsp;&amp;nbsp;&amp;nbsp; Occasionally:&lt;/b&gt; The behavior happens &lt;i&gt;some of the time.&lt;/i&gt;&lt;br/&gt;&lt;b&gt;&amp;nbsp;&amp;nbsp;&amp;nbsp;&amp;nbsp;&amp;nbsp;&amp;nbsp;&amp;nbsp; Frequently:&lt;/b&gt; The behavior happens &lt;i&gt;much of the time.&lt;/i&gt;&lt;br/&gt;&lt;b&gt;&amp;nbsp;&amp;nbsp;&amp;nbsp;&amp;nbsp;&amp;nbsp;&amp;nbsp;&amp;nbsp; Always:&lt;/b&gt; The behavior &lt;i&gt;always&lt;/i&gt; or &lt;i&gt;almost always&lt;/i&gt; happens.&lt;br/&gt;&lt;br/&gt;&lt;br/&gt;</t>
  </si>
  <si>
    <t>Please answer these questions based on &lt;i&gt;the student’s typical behavior in music class during the past month.&lt;/i&gt; Using the
following rating scale, select the &lt;i&gt;one&lt;/i&gt; answer that best describes how often the behavior happens&lt;br/&gt;&lt;br/&gt;&lt;b&gt;&amp;nbsp;&amp;nbsp;&amp;nbsp;&amp;nbsp;&amp;nbsp;&amp;nbsp;&amp;nbsp; Never:&lt;/b&gt; The behavior &lt;i&gt;never&lt;/i&gt; or &lt;i&gt;almost never&lt;/i&gt; happens.&lt;br/&gt;&lt;b&gt;&amp;nbsp;&amp;nbsp;&amp;nbsp;&amp;nbsp;&amp;nbsp;&amp;nbsp;&amp;nbsp; Occasionally:&lt;/b&gt; The behavior happens &lt;i&gt;some of the time.&lt;/i&gt;&lt;br/&gt;&lt;b&gt;&amp;nbsp;&amp;nbsp;&amp;nbsp;&amp;nbsp;&amp;nbsp;&amp;nbsp;&amp;nbsp; Frequently:&lt;/b&gt; The behavior happens &lt;i&gt;much of the time.&lt;/i&gt;&lt;br/&gt;&lt;b&gt;&amp;nbsp;&amp;nbsp;&amp;nbsp;&amp;nbsp;&amp;nbsp;&amp;nbsp;&amp;nbsp; Always:&lt;/b&gt; The behavior &lt;i&gt;always&lt;/i&gt; or &lt;i&gt;almost always&lt;/i&gt; happens.&lt;br/&gt;&lt;br/&gt;&lt;br/&gt;</t>
  </si>
  <si>
    <t>Please answer these questions based on &lt;i&gt;the student’s typical behavior in physical education class during the past month.&lt;/i&gt; Using the
following rating scale, select the &lt;i&gt;one&lt;/i&gt; answer that best describes how often the behavior happens.&lt;br/&gt;&lt;br/&gt;&lt;b&gt;&amp;nbsp;&amp;nbsp;&amp;nbsp;&amp;nbsp;&amp;nbsp;&amp;nbsp;&amp;nbsp; Never:&lt;/b&gt; The behavior &lt;i&gt;never&lt;/i&gt; or &lt;i&gt;almost never&lt;/i&gt; happens.&lt;br/&gt;&lt;b&gt;&amp;nbsp;&amp;nbsp;&amp;nbsp;&amp;nbsp;&amp;nbsp;&amp;nbsp;&amp;nbsp; Occasionally:&lt;/b&gt; The behavior happens &lt;i&gt;some of the time.&lt;/i&gt;&lt;br/&gt;&lt;b&gt;&amp;nbsp;&amp;nbsp;&amp;nbsp;&amp;nbsp;&amp;nbsp;&amp;nbsp;&amp;nbsp; Frequently:&lt;/b&gt; The behavior happens &lt;i&gt;much of the time.&lt;/i&gt;&lt;br/&gt;&lt;b&gt;&amp;nbsp;&amp;nbsp;&amp;nbsp;&amp;nbsp;&amp;nbsp;&amp;nbsp;&amp;nbsp; Always:&lt;/b&gt; The behavior &lt;i&gt;always&lt;/i&gt; or &lt;i&gt;almost always&lt;/i&gt; happens.&lt;br/&gt;&lt;br/&gt;&lt;br/&gt;</t>
  </si>
  <si>
    <t>K</t>
  </si>
  <si>
    <t>Please answer these questions based on &lt;i&gt;the student’s typical behavior in art class during the past month.&lt;/i&gt; Using the
following rating scale, select the &lt;i&gt;one&lt;/i&gt; answer that best describes how often the behavior happens.&lt;br/&gt;&lt;br/&gt;&lt;b&gt;&amp;nbsp;&amp;nbsp;&amp;nbsp;&amp;nbsp;&amp;nbsp;&amp;nbsp;&amp;nbsp; Never:&lt;/b&gt; The behavior &lt;i&gt;never&lt;/i&gt; or &lt;i&gt;almost never&lt;/i&gt; happens.&lt;br/&gt;&lt;b&gt;&amp;nbsp;&amp;nbsp;&amp;nbsp;&amp;nbsp;&amp;nbsp;&amp;nbsp;&amp;nbsp; Occasionally:&lt;/b&gt; The behavior happens &lt;i&gt;some of the time.&lt;/i&gt;&lt;br/&gt;&lt;b&gt;&amp;nbsp;&amp;nbsp;&amp;nbsp;&amp;nbsp;&amp;nbsp;&amp;nbsp;&amp;nbsp; Frequently:&lt;/b&gt; The behavior happens &lt;i&gt;much of the time.&lt;/i&gt;&lt;br/&gt;&lt;b&gt;&amp;nbsp;&amp;nbsp;&amp;nbsp;&amp;nbsp;&amp;nbsp;&amp;nbsp;&amp;nbsp; Always:&lt;/b&gt; The behavior &lt;i&gt;always&lt;/i&gt; or &lt;i&gt;almost always&lt;/i&gt; happens.&lt;br/&gt;&lt;br/&gt;&lt;br/&gt;</t>
  </si>
  <si>
    <t>Por favor conteste estas preguntas en base a &lt;i&gt;la conducta típica de su niño/a durante el mes pasado&lt;/i&gt;. Seleccione &lt;i&gt;solo&lt;/i&gt; la respuesta que mejor describa la frecuencia con la cual esta conducta ocurre, usando la siguiente escala de evaluación.&lt;br/&gt;&lt;br/&gt;&lt;b&gt;&amp;nbsp;&amp;nbsp;&amp;nbsp;&amp;nbsp;&amp;nbsp;&amp;nbsp;&amp;nbsp;Nunca: &lt;/b&gt;La conducta &lt;i&gt;nunca&lt;/i&gt; o &lt;i&gt;casi nunca&lt;/i&gt; ocurre.&lt;br/&gt;&lt;b&gt;&amp;nbsp;&amp;nbsp;&amp;nbsp;&amp;nbsp;&amp;nbsp;&amp;nbsp;&amp;nbsp;Ocasionalmente:&lt;/b&gt; La conducta ocurre &lt;i&gt;a veces&lt;/i&gt;.&lt;br/&gt;&lt;b&gt;&amp;nbsp;&amp;nbsp;&amp;nbsp;&amp;nbsp;&amp;nbsp;&amp;nbsp;&amp;nbsp;Frecuentemente:&lt;/b&gt; La conducta ocurre &lt;i&gt;a menudo&lt;/i&gt;.&lt;br/&gt;&lt;b&gt;&amp;nbsp;&amp;nbsp;&amp;nbsp;&amp;nbsp;&amp;nbsp;&amp;nbsp;&amp;nbsp;Siempre:&lt;/b&gt; La conducta ocurre &lt;i&gt;siempre&lt;/i&gt; o &lt;i&gt;casi siempre&lt;/i&gt;. &lt;br&gt;&lt;br&gt;
Algunas preguntas inquieren acerca de que si este/a niño/a se “angustia” en ciertas situaciones. Angustia puede incluir expresiones verbales (gimiendo, llorando, gritando) o expresiones sin uso de palabras (apartándose, haciendo gestos, descartando alguna cosa, escapándose, haciendo gestos de dolor, azotando).</t>
  </si>
  <si>
    <t>Por favor conteste estas preguntas en base a &lt;i&gt;la conducta típica del/de la estudiante en la clase de música durante el mes pasado&lt;/i&gt;. Seleccione &lt;i&gt;solo&lt;/i&gt; la respuesta que mejor describa con qué frecuencia ocurre esta conducta, usando la siguiente escala de evaluación.&lt;br/&gt;&lt;br/&gt;&lt;b&gt;&amp;nbsp;&amp;nbsp;&amp;nbsp;&amp;nbsp;&amp;nbsp;&amp;nbsp; Nunca: &lt;/b&gt;La conducta &lt;i&gt;nunca&lt;/i&gt; o &lt;i&gt;casi nunca&lt;/i&gt; ocurre.&lt;br/&gt;&lt;b&gt;&amp;nbsp;&amp;nbsp;&amp;nbsp;&amp;nbsp;&amp;nbsp;&amp;nbsp; Ocasionalmente:&lt;/b&gt; La conducta ocurre &lt;i&gt;a veces&lt;/i&gt;.&lt;br/&gt;&lt;b&gt;&amp;nbsp;&amp;nbsp;&amp;nbsp;&amp;nbsp;&amp;nbsp;&amp;nbsp; Frecuentemente:&lt;/b&gt; La conducta ocurre &lt;i&gt;a menudo&lt;/i&gt;.&lt;br/&gt;&lt;b&gt;&amp;nbsp;&amp;nbsp;&amp;nbsp;&amp;nbsp;&amp;nbsp;&amp;nbsp; Siempre:&lt;/b&gt; La conducta ocurre &lt;i&gt;siempre&lt;/i&gt; o &lt;i&gt;casi siempre&lt;/i&gt;. &lt;br&gt;</t>
  </si>
  <si>
    <t>Por favor conteste estas preguntas en base a &lt;i&gt;la conducta típica del/de la estudiante durante el recreo y en el patio de recreo durante el mes pasado&lt;/i&gt;. Seleccione &lt;i&gt;solo&lt;/i&gt; la respuesta que mejor describa con qué frecuencia ocurre esta conducta, usando la siguiente escala de evaluación.&lt;br/&gt;&lt;br/&gt;&amp;nbsp;&amp;nbsp;&amp;nbsp;&amp;nbsp;&amp;nbsp;&amp;nbsp; &lt;b&gt;Nunca: &lt;/b&gt;La conducta &lt;i&gt;nunca&lt;/i&gt; o &lt;i&gt;casi nunca&lt;/i&gt; ocurre.&lt;br/&gt;&lt;b&gt;&amp;nbsp;&amp;nbsp;&amp;nbsp;&amp;nbsp;&amp;nbsp;&amp;nbsp; Ocasionalmente:&lt;/b&gt; La conducta ocurre &lt;i&gt;a veces&lt;/i&gt;.&lt;br/&gt;&lt;b&gt;&amp;nbsp;&amp;nbsp;&amp;nbsp;&amp;nbsp;&amp;nbsp;&amp;nbsp; Frecuentemente:&lt;/b&gt; La conducta ocurre &lt;i&gt;a menudo&lt;/i&gt;.&lt;br/&gt;&lt;b&gt;&amp;nbsp;&amp;nbsp;&amp;nbsp;&amp;nbsp;&amp;nbsp;&amp;nbsp; Siempre:&lt;/b&gt; La conducta ocurre &lt;i&gt;siempre&lt;/i&gt; o &lt;i&gt;casi siempre&lt;/i&gt;. &lt;br&gt;</t>
  </si>
  <si>
    <t>SPM2_Case07_PrekHome</t>
  </si>
  <si>
    <t>SPM2_Case74_SP-AdolSchool_incomplet</t>
  </si>
  <si>
    <t>Form Comparison</t>
  </si>
  <si>
    <t>Case93_PrekFormCompare</t>
  </si>
  <si>
    <t>Preschool Home-Preschool School Comparison</t>
  </si>
  <si>
    <t>Case94_ChildFormCompare</t>
  </si>
  <si>
    <t>Preschool Home-Child School Comparison</t>
  </si>
  <si>
    <t>Case74_SP-AdolSchool_incomplet</t>
  </si>
  <si>
    <t>Case95_AdolFormCompare</t>
  </si>
  <si>
    <t>Spanish Adolescent School-Spanish Adolescent Home Comparison</t>
  </si>
  <si>
    <t>SPM2_Case05_ITCaregiver</t>
  </si>
  <si>
    <t>Double Infant/Toddler Caregiver Self-Report Comparison</t>
  </si>
  <si>
    <t>Case05_ITCaregiver</t>
  </si>
  <si>
    <t>Case39_AdultSelf-Report</t>
  </si>
  <si>
    <t>SPM2_Case39_Case81_AdultRaterSelf-Report</t>
  </si>
  <si>
    <t>English Adult Self-Report-Spanish Adult Rater Report Comparison</t>
  </si>
  <si>
    <t>SPM2_Case39_Case82_AdultRaterSelf-Report</t>
  </si>
  <si>
    <t>Case82_SP-AdultRaterReport_inc</t>
  </si>
  <si>
    <t>Case22_SchEnv_Mus_incomplete</t>
  </si>
  <si>
    <t>Case96_CaregiverFormCompare</t>
  </si>
  <si>
    <t>OP</t>
  </si>
  <si>
    <t>Teacher's Aide</t>
  </si>
  <si>
    <t>Case69_SP-SchEnv_Recess</t>
  </si>
  <si>
    <t>Spanish Child School REC Env All-Tips</t>
  </si>
  <si>
    <t>Case52_SP-PreKHome_incomplete</t>
  </si>
  <si>
    <t>Spanish Preschool Home All-Tips</t>
  </si>
  <si>
    <t>Adjustment of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</si>
</sst>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sz val="11"/>
      <color rgb="FF9C5700"/>
      <name val="Calibri"/>
      <family val="2"/>
      <scheme val="minor"/>
    </font>
    <font>
      <b/>
      <sz val="11"/>
      <name val="Calibri"/>
      <family val="2"/>
      <scheme val="minor"/>
    </font>
    <font>
      <b/>
      <sz val="11"/>
      <color rgb="FFC00000"/>
      <name val="Calibri"/>
      <family val="2"/>
      <scheme val="minor"/>
    </font>
    <font>
      <sz val="11"/>
      <color rgb="FF080807"/>
      <name val="Calibri"/>
      <family val="2"/>
      <scheme val="minor"/>
    </font>
    <font>
      <sz val="11"/>
      <color rgb="FF00B0F0"/>
      <name val="Calibri"/>
      <family val="2"/>
      <scheme val="minor"/>
    </font>
    <font>
      <sz val="11"/>
      <color rgb="FF00B050"/>
      <name val="Calibri"/>
      <family val="2"/>
      <scheme val="minor"/>
    </font>
    <font>
      <sz val="11"/>
      <color rgb="FF0070C0"/>
      <name val="Calibri"/>
      <family val="2"/>
      <scheme val="minor"/>
    </font>
    <font>
      <b/>
      <sz val="11"/>
      <color theme="0"/>
      <name val="Calibri"/>
      <family val="2"/>
      <scheme val="minor"/>
    </font>
    <font>
      <sz val="11"/>
      <color theme="0"/>
      <name val="Calibri"/>
      <family val="2"/>
      <scheme val="minor"/>
    </font>
    <font>
      <b/>
      <i/>
      <sz val="11"/>
      <color rgb="FF00B050"/>
      <name val="Calibri"/>
      <family val="2"/>
      <scheme val="minor"/>
    </font>
    <font>
      <b/>
      <i/>
      <sz val="11"/>
      <color rgb="FF00B0F0"/>
      <name val="Calibri"/>
      <family val="2"/>
      <scheme val="minor"/>
    </font>
    <font>
      <b/>
      <i/>
      <sz val="11"/>
      <name val="Calibri"/>
      <family val="2"/>
      <scheme val="minor"/>
    </font>
    <font>
      <b/>
      <sz val="12"/>
      <color theme="0"/>
      <name val="Calibri"/>
      <family val="2"/>
      <scheme val="minor"/>
    </font>
    <font>
      <sz val="12"/>
      <color theme="0"/>
      <name val="Calibri"/>
      <family val="2"/>
      <scheme val="minor"/>
    </font>
    <font>
      <b/>
      <sz val="12"/>
      <name val="Calibri"/>
      <family val="2"/>
      <scheme val="minor"/>
    </font>
    <font>
      <sz val="12"/>
      <name val="Calibri"/>
      <family val="2"/>
      <scheme val="minor"/>
    </font>
    <font>
      <sz val="12"/>
      <color theme="1"/>
      <name val="Calibri (Body)"/>
    </font>
    <font>
      <sz val="12"/>
      <name val="Calibri Light"/>
      <family val="2"/>
      <scheme val="major"/>
    </font>
    <font>
      <sz val="12"/>
      <color theme="1"/>
      <name val="Calibri Light"/>
      <family val="2"/>
      <scheme val="major"/>
    </font>
    <font>
      <i/>
      <sz val="12"/>
      <name val="Calibri"/>
      <family val="2"/>
      <scheme val="minor"/>
    </font>
    <font>
      <sz val="11"/>
      <color theme="8"/>
      <name val="Calibri (Body)"/>
    </font>
  </fonts>
  <fills count="40">
    <fill>
      <patternFill patternType="none"/>
    </fill>
    <fill>
      <patternFill patternType="gray125"/>
    </fill>
    <fill>
      <patternFill patternType="solid">
        <fgColor theme="4" tint="0.59999389629810485"/>
        <bgColor indexed="65"/>
      </patternFill>
    </fill>
    <fill>
      <patternFill patternType="solid">
        <fgColor theme="5" tint="0.79998168889431442"/>
        <bgColor indexed="65"/>
      </patternFill>
    </fill>
    <fill>
      <patternFill patternType="solid">
        <fgColor theme="5" tint="0.39997558519241921"/>
        <bgColor indexed="65"/>
      </patternFill>
    </fill>
    <fill>
      <patternFill patternType="solid">
        <fgColor rgb="FFFFFF00"/>
        <bgColor indexed="64"/>
      </patternFill>
    </fill>
    <fill>
      <patternFill patternType="solid">
        <fgColor them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9" tint="0.39997558519241921"/>
        <bgColor indexed="65"/>
      </patternFill>
    </fill>
    <fill>
      <patternFill patternType="solid">
        <fgColor rgb="FFFFEB9C"/>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7" tint="0.79998168889431442"/>
        <bgColor indexed="65"/>
      </patternFill>
    </fill>
    <fill>
      <patternFill patternType="solid">
        <fgColor theme="7" tint="0.39997558519241921"/>
        <bgColor indexed="65"/>
      </patternFill>
    </fill>
    <fill>
      <patternFill patternType="solid">
        <fgColor theme="7" tint="0.59999389629810485"/>
        <bgColor indexed="65"/>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CCECFF"/>
        <bgColor indexed="64"/>
      </patternFill>
    </fill>
    <fill>
      <patternFill patternType="solid">
        <fgColor rgb="FFFFCCFF"/>
        <bgColor indexed="64"/>
      </patternFill>
    </fill>
    <fill>
      <patternFill patternType="solid">
        <fgColor rgb="FFCCCCFF"/>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2" tint="-9.9948118533890809E-2"/>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8" tint="0.59996337778862885"/>
        <bgColor indexed="64"/>
      </patternFill>
    </fill>
    <fill>
      <patternFill patternType="solid">
        <fgColor rgb="FF7030A0"/>
        <bgColor indexed="64"/>
      </patternFill>
    </fill>
    <fill>
      <patternFill patternType="solid">
        <fgColor theme="5" tint="-0.499984740745262"/>
        <bgColor indexed="64"/>
      </patternFill>
    </fill>
    <fill>
      <patternFill patternType="solid">
        <fgColor rgb="FFF4BAEE"/>
        <bgColor indexed="64"/>
      </patternFill>
    </fill>
  </fills>
  <borders count="6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70C0"/>
      </left>
      <right style="thin">
        <color rgb="FF0070C0"/>
      </right>
      <top style="medium">
        <color rgb="FF0070C0"/>
      </top>
      <bottom style="thin">
        <color rgb="FF0070C0"/>
      </bottom>
      <diagonal/>
    </border>
    <border>
      <left style="thin">
        <color rgb="FF0070C0"/>
      </left>
      <right style="medium">
        <color rgb="FF0070C0"/>
      </right>
      <top style="medium">
        <color rgb="FF0070C0"/>
      </top>
      <bottom style="thin">
        <color rgb="FF0070C0"/>
      </bottom>
      <diagonal/>
    </border>
    <border>
      <left style="thin">
        <color rgb="FF0070C0"/>
      </left>
      <right style="medium">
        <color rgb="FF0070C0"/>
      </right>
      <top style="thin">
        <color rgb="FF0070C0"/>
      </top>
      <bottom style="thin">
        <color rgb="FF0070C0"/>
      </bottom>
      <diagonal/>
    </border>
    <border>
      <left style="thin">
        <color rgb="FF0070C0"/>
      </left>
      <right style="medium">
        <color rgb="FF0070C0"/>
      </right>
      <top style="thin">
        <color rgb="FF0070C0"/>
      </top>
      <bottom style="medium">
        <color rgb="FF0070C0"/>
      </bottom>
      <diagonal/>
    </border>
    <border>
      <left style="medium">
        <color rgb="FFC00000"/>
      </left>
      <right/>
      <top style="medium">
        <color rgb="FFC00000"/>
      </top>
      <bottom/>
      <diagonal/>
    </border>
    <border>
      <left/>
      <right/>
      <top style="medium">
        <color rgb="FFC00000"/>
      </top>
      <bottom/>
      <diagonal/>
    </border>
    <border>
      <left/>
      <right style="medium">
        <color rgb="FFC00000"/>
      </right>
      <top style="medium">
        <color rgb="FFC00000"/>
      </top>
      <bottom/>
      <diagonal/>
    </border>
    <border>
      <left style="medium">
        <color rgb="FFC00000"/>
      </left>
      <right/>
      <top/>
      <bottom style="medium">
        <color rgb="FFC00000"/>
      </bottom>
      <diagonal/>
    </border>
    <border>
      <left/>
      <right/>
      <top/>
      <bottom style="medium">
        <color rgb="FFC00000"/>
      </bottom>
      <diagonal/>
    </border>
    <border>
      <left/>
      <right style="medium">
        <color rgb="FFC00000"/>
      </right>
      <top/>
      <bottom style="medium">
        <color rgb="FFC00000"/>
      </bottom>
      <diagonal/>
    </border>
    <border>
      <left style="medium">
        <color rgb="FF0070C0"/>
      </left>
      <right/>
      <top/>
      <bottom/>
      <diagonal/>
    </border>
    <border>
      <left/>
      <right style="medium">
        <color rgb="FFC00000"/>
      </right>
      <top style="medium">
        <color auto="1"/>
      </top>
      <bottom style="medium">
        <color indexed="64"/>
      </bottom>
      <diagonal/>
    </border>
    <border>
      <left style="medium">
        <color rgb="FF0070C0"/>
      </left>
      <right/>
      <top style="thin">
        <color rgb="FF0070C0"/>
      </top>
      <bottom/>
      <diagonal/>
    </border>
    <border>
      <left style="medium">
        <color rgb="FF0070C0"/>
      </left>
      <right/>
      <top style="thin">
        <color rgb="FF0070C0"/>
      </top>
      <bottom style="medium">
        <color rgb="FF0070C0"/>
      </bottom>
      <diagonal/>
    </border>
    <border>
      <left style="thin">
        <color rgb="FF0070C0"/>
      </left>
      <right style="medium">
        <color rgb="FF0070C0"/>
      </right>
      <top/>
      <bottom/>
      <diagonal/>
    </border>
    <border>
      <left/>
      <right/>
      <top/>
      <bottom style="thin">
        <color theme="2" tint="-9.9948118533890809E-2"/>
      </bottom>
      <diagonal/>
    </border>
    <border>
      <left/>
      <right/>
      <top style="thin">
        <color theme="2" tint="-9.9948118533890809E-2"/>
      </top>
      <bottom style="thin">
        <color theme="2" tint="-9.9948118533890809E-2"/>
      </bottom>
      <diagonal/>
    </border>
    <border>
      <left/>
      <right/>
      <top style="thin">
        <color theme="2" tint="-9.9948118533890809E-2"/>
      </top>
      <bottom/>
      <diagonal/>
    </border>
    <border>
      <left style="thick">
        <color rgb="FFC00000"/>
      </left>
      <right/>
      <top style="medium">
        <color rgb="FFC00000"/>
      </top>
      <bottom/>
      <diagonal/>
    </border>
    <border>
      <left style="thick">
        <color rgb="FFC00000"/>
      </left>
      <right/>
      <top/>
      <bottom style="medium">
        <color rgb="FFC00000"/>
      </bottom>
      <diagonal/>
    </border>
    <border>
      <left/>
      <right/>
      <top/>
      <bottom style="thick">
        <color auto="1"/>
      </bottom>
      <diagonal/>
    </border>
    <border>
      <left style="thick">
        <color auto="1"/>
      </left>
      <right style="medium">
        <color auto="1"/>
      </right>
      <top style="thick">
        <color auto="1"/>
      </top>
      <bottom/>
      <diagonal/>
    </border>
    <border>
      <left style="medium">
        <color auto="1"/>
      </left>
      <right style="thin">
        <color auto="1"/>
      </right>
      <top style="thick">
        <color auto="1"/>
      </top>
      <bottom/>
      <diagonal/>
    </border>
    <border>
      <left style="thin">
        <color auto="1"/>
      </left>
      <right style="thin">
        <color auto="1"/>
      </right>
      <top style="thick">
        <color auto="1"/>
      </top>
      <bottom/>
      <diagonal/>
    </border>
    <border>
      <left/>
      <right style="thick">
        <color auto="1"/>
      </right>
      <top style="thick">
        <color auto="1"/>
      </top>
      <bottom/>
      <diagonal/>
    </border>
    <border>
      <left style="thick">
        <color auto="1"/>
      </left>
      <right style="medium">
        <color auto="1"/>
      </right>
      <top/>
      <bottom/>
      <diagonal/>
    </border>
    <border>
      <left style="medium">
        <color auto="1"/>
      </left>
      <right style="thin">
        <color auto="1"/>
      </right>
      <top/>
      <bottom/>
      <diagonal/>
    </border>
    <border>
      <left style="thin">
        <color auto="1"/>
      </left>
      <right style="thin">
        <color auto="1"/>
      </right>
      <top/>
      <bottom/>
      <diagonal/>
    </border>
    <border>
      <left/>
      <right style="thick">
        <color auto="1"/>
      </right>
      <top/>
      <bottom/>
      <diagonal/>
    </border>
    <border>
      <left style="thick">
        <color auto="1"/>
      </left>
      <right style="medium">
        <color auto="1"/>
      </right>
      <top/>
      <bottom style="thick">
        <color auto="1"/>
      </bottom>
      <diagonal/>
    </border>
    <border>
      <left style="medium">
        <color auto="1"/>
      </left>
      <right style="thin">
        <color auto="1"/>
      </right>
      <top/>
      <bottom style="thick">
        <color auto="1"/>
      </bottom>
      <diagonal/>
    </border>
    <border>
      <left style="thin">
        <color auto="1"/>
      </left>
      <right style="thin">
        <color auto="1"/>
      </right>
      <top/>
      <bottom style="thick">
        <color auto="1"/>
      </bottom>
      <diagonal/>
    </border>
    <border>
      <left/>
      <right style="thick">
        <color auto="1"/>
      </right>
      <top/>
      <bottom style="thick">
        <color auto="1"/>
      </bottom>
      <diagonal/>
    </border>
    <border>
      <left/>
      <right/>
      <top/>
      <bottom style="medium">
        <color rgb="FF0070C0"/>
      </bottom>
      <diagonal/>
    </border>
    <border>
      <left style="thin">
        <color rgb="FFC00000"/>
      </left>
      <right/>
      <top style="medium">
        <color rgb="FFC00000"/>
      </top>
      <bottom/>
      <diagonal/>
    </border>
    <border>
      <left style="thin">
        <color rgb="FFC00000"/>
      </left>
      <right/>
      <top/>
      <bottom style="medium">
        <color rgb="FFC00000"/>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theme="1"/>
      </right>
      <top/>
      <bottom/>
      <diagonal/>
    </border>
    <border>
      <left/>
      <right style="medium">
        <color theme="1"/>
      </right>
      <top/>
      <bottom style="medium">
        <color auto="1"/>
      </bottom>
      <diagonal/>
    </border>
    <border>
      <left/>
      <right style="medium">
        <color theme="1"/>
      </right>
      <top style="medium">
        <color auto="1"/>
      </top>
      <bottom/>
      <diagonal/>
    </border>
    <border>
      <left/>
      <right style="medium">
        <color theme="1"/>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auto="1"/>
      </bottom>
      <diagonal/>
    </border>
    <border>
      <left style="medium">
        <color theme="1"/>
      </left>
      <right style="medium">
        <color theme="1"/>
      </right>
      <top/>
      <bottom style="medium">
        <color theme="1"/>
      </bottom>
      <diagonal/>
    </border>
    <border>
      <left style="medium">
        <color theme="1"/>
      </left>
      <right style="medium">
        <color auto="1"/>
      </right>
      <top/>
      <bottom style="medium">
        <color theme="1"/>
      </bottom>
      <diagonal/>
    </border>
    <border>
      <left style="thin">
        <color auto="1"/>
      </left>
      <right style="thick">
        <color auto="1"/>
      </right>
      <top/>
      <bottom style="thick">
        <color auto="1"/>
      </bottom>
      <diagonal/>
    </border>
    <border>
      <left style="medium">
        <color rgb="FF0070C0"/>
      </left>
      <right/>
      <top/>
      <bottom style="medium">
        <color rgb="FF0070C0"/>
      </bottom>
      <diagonal/>
    </border>
    <border>
      <left style="medium">
        <color rgb="FF0070C0"/>
      </left>
      <right/>
      <top style="thin">
        <color rgb="FF0070C0"/>
      </top>
      <bottom style="thin">
        <color rgb="FF0070C0"/>
      </bottom>
      <diagonal/>
    </border>
    <border>
      <left style="medium">
        <color rgb="FF0070C0"/>
      </left>
      <right style="thin">
        <color rgb="FF0070C0"/>
      </right>
      <top style="thin">
        <color rgb="FF0070C0"/>
      </top>
      <bottom style="thin">
        <color rgb="FF0070C0"/>
      </bottom>
      <diagonal/>
    </border>
    <border>
      <left style="thin">
        <color rgb="FF0070C0"/>
      </left>
      <right style="medium">
        <color rgb="FF0070C0"/>
      </right>
      <top style="thin">
        <color rgb="FF0070C0"/>
      </top>
      <bottom/>
      <diagonal/>
    </border>
    <border>
      <left style="medium">
        <color rgb="FF0070C0"/>
      </left>
      <right style="thin">
        <color rgb="FF0070C0"/>
      </right>
      <top style="thin">
        <color rgb="FF0070C0"/>
      </top>
      <bottom style="medium">
        <color rgb="FF0070C0"/>
      </bottom>
      <diagonal/>
    </border>
    <border>
      <left style="thin">
        <color rgb="FFC00000"/>
      </left>
      <right style="thin">
        <color rgb="FFC00000"/>
      </right>
      <top style="medium">
        <color rgb="FFC00000"/>
      </top>
      <bottom/>
      <diagonal/>
    </border>
    <border>
      <left style="thin">
        <color rgb="FFC00000"/>
      </left>
      <right style="thin">
        <color rgb="FFC00000"/>
      </right>
      <top/>
      <bottom style="medium">
        <color rgb="FFC00000"/>
      </bottom>
      <diagonal/>
    </border>
  </borders>
  <cellStyleXfs count="9">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12" borderId="0" applyNumberFormat="0" applyBorder="0" applyAlignment="0" applyProtection="0"/>
    <xf numFmtId="0" fontId="7"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cellStyleXfs>
  <cellXfs count="337">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xf numFmtId="0" fontId="4" fillId="0" borderId="0" xfId="0" applyFont="1" applyAlignment="1">
      <alignment horizontal="left" vertical="center"/>
    </xf>
    <xf numFmtId="0" fontId="0" fillId="0" borderId="0" xfId="0" applyAlignment="1">
      <alignment horizontal="center"/>
    </xf>
    <xf numFmtId="0" fontId="0" fillId="0" borderId="0" xfId="0" applyAlignment="1">
      <alignment wrapText="1"/>
    </xf>
    <xf numFmtId="0" fontId="0" fillId="0" borderId="0" xfId="0" applyAlignment="1">
      <alignment horizontal="left" vertical="center"/>
    </xf>
    <xf numFmtId="0" fontId="5" fillId="0" borderId="0" xfId="0" applyFont="1" applyAlignment="1">
      <alignment horizontal="center"/>
    </xf>
    <xf numFmtId="0" fontId="5" fillId="0" borderId="0" xfId="0" applyFont="1" applyAlignment="1">
      <alignment horizontal="center" wrapText="1"/>
    </xf>
    <xf numFmtId="0" fontId="0" fillId="0" borderId="0" xfId="0" applyAlignment="1">
      <alignment horizontal="left" vertical="top"/>
    </xf>
    <xf numFmtId="0" fontId="4" fillId="6" borderId="0" xfId="0" applyFont="1" applyFill="1" applyAlignment="1">
      <alignment horizontal="left" vertical="top"/>
    </xf>
    <xf numFmtId="0" fontId="5" fillId="0" borderId="0" xfId="0" applyFont="1"/>
    <xf numFmtId="0" fontId="5" fillId="14" borderId="0" xfId="0" applyFont="1" applyFill="1"/>
    <xf numFmtId="0" fontId="2" fillId="10" borderId="0" xfId="0" applyFont="1" applyFill="1" applyAlignment="1">
      <alignment horizontal="left" vertical="center"/>
    </xf>
    <xf numFmtId="0" fontId="5" fillId="7" borderId="0" xfId="3" applyFont="1" applyFill="1" applyAlignment="1">
      <alignment horizontal="center" vertical="center" wrapText="1"/>
    </xf>
    <xf numFmtId="14" fontId="0" fillId="0" borderId="0" xfId="0" applyNumberFormat="1" applyAlignment="1">
      <alignment horizontal="center"/>
    </xf>
    <xf numFmtId="0" fontId="3" fillId="15" borderId="0" xfId="0" applyFont="1" applyFill="1" applyAlignment="1">
      <alignment horizontal="left" vertical="center"/>
    </xf>
    <xf numFmtId="0" fontId="0" fillId="15" borderId="0" xfId="0" applyFill="1"/>
    <xf numFmtId="0" fontId="3" fillId="9" borderId="0" xfId="0" applyFont="1" applyFill="1" applyAlignment="1">
      <alignment horizontal="left" vertical="center"/>
    </xf>
    <xf numFmtId="0" fontId="1" fillId="2" borderId="2" xfId="1" applyBorder="1" applyAlignment="1">
      <alignment horizontal="center" vertical="center" wrapText="1"/>
    </xf>
    <xf numFmtId="0" fontId="1" fillId="17" borderId="2" xfId="7" applyBorder="1" applyAlignment="1">
      <alignment horizontal="center" vertical="center" wrapText="1"/>
    </xf>
    <xf numFmtId="0" fontId="1" fillId="16" borderId="2" xfId="6" applyBorder="1" applyAlignment="1">
      <alignment horizontal="center" vertical="center" wrapText="1"/>
    </xf>
    <xf numFmtId="0" fontId="5" fillId="2" borderId="1" xfId="1" applyFont="1" applyBorder="1" applyAlignment="1">
      <alignment horizontal="center" vertical="center" wrapText="1"/>
    </xf>
    <xf numFmtId="0" fontId="1" fillId="2" borderId="4" xfId="1" applyBorder="1" applyAlignment="1">
      <alignment horizontal="center" vertical="center" wrapText="1"/>
    </xf>
    <xf numFmtId="0" fontId="8" fillId="9" borderId="2" xfId="4" applyFont="1" applyFill="1" applyBorder="1" applyAlignment="1">
      <alignment horizontal="center" vertical="center" wrapText="1"/>
    </xf>
    <xf numFmtId="0" fontId="2" fillId="9" borderId="16" xfId="4" applyFont="1" applyFill="1" applyBorder="1" applyAlignment="1">
      <alignment horizontal="center" vertical="center" wrapText="1"/>
    </xf>
    <xf numFmtId="0" fontId="1" fillId="12" borderId="3" xfId="4" applyBorder="1" applyAlignment="1">
      <alignment horizontal="center" vertical="center" wrapText="1"/>
    </xf>
    <xf numFmtId="0" fontId="5" fillId="13" borderId="3" xfId="5" applyFont="1" applyBorder="1" applyAlignment="1">
      <alignment horizontal="center" vertical="center" wrapText="1"/>
    </xf>
    <xf numFmtId="0" fontId="1" fillId="0" borderId="0" xfId="0" applyFont="1" applyAlignment="1">
      <alignment horizontal="center" vertical="top" wrapText="1"/>
    </xf>
    <xf numFmtId="0" fontId="1" fillId="2" borderId="1" xfId="1" applyBorder="1" applyAlignment="1">
      <alignment horizontal="center" vertical="center" wrapText="1"/>
    </xf>
    <xf numFmtId="0" fontId="0" fillId="0" borderId="0" xfId="0" applyAlignment="1">
      <alignment vertical="center" wrapText="1"/>
    </xf>
    <xf numFmtId="0" fontId="0" fillId="0" borderId="0" xfId="0" applyAlignment="1">
      <alignment vertical="top" shrinkToFit="1"/>
    </xf>
    <xf numFmtId="0" fontId="0" fillId="0" borderId="0" xfId="0" applyAlignment="1">
      <alignment horizontal="left" vertical="center" wrapText="1"/>
    </xf>
    <xf numFmtId="0" fontId="1" fillId="0" borderId="0" xfId="0" applyFont="1" applyAlignment="1"/>
    <xf numFmtId="0" fontId="1" fillId="0" borderId="0" xfId="0" applyFont="1" applyAlignment="1">
      <alignment horizontal="left"/>
    </xf>
    <xf numFmtId="0" fontId="1" fillId="0" borderId="0" xfId="0" applyFont="1" applyAlignment="1">
      <alignment horizontal="left" vertical="center"/>
    </xf>
    <xf numFmtId="0" fontId="1" fillId="0" borderId="0" xfId="0" applyFont="1" applyFill="1" applyAlignment="1">
      <alignment horizontal="left" vertical="top"/>
    </xf>
    <xf numFmtId="0" fontId="1" fillId="6" borderId="0" xfId="0" applyFont="1" applyFill="1" applyAlignment="1">
      <alignment horizontal="left" vertical="center"/>
    </xf>
    <xf numFmtId="0" fontId="1" fillId="8" borderId="0" xfId="0" applyFont="1" applyFill="1" applyAlignment="1">
      <alignment horizontal="left" vertical="top" wrapText="1"/>
    </xf>
    <xf numFmtId="0" fontId="1" fillId="0" borderId="0" xfId="0" applyFont="1" applyAlignment="1">
      <alignment horizontal="center" vertical="top"/>
    </xf>
    <xf numFmtId="0" fontId="1" fillId="0" borderId="0" xfId="0" applyFont="1" applyFill="1" applyAlignment="1">
      <alignment horizontal="center" vertical="center"/>
    </xf>
    <xf numFmtId="0" fontId="1" fillId="0" borderId="0" xfId="0" applyFont="1" applyFill="1" applyAlignment="1"/>
    <xf numFmtId="0" fontId="1" fillId="0" borderId="0" xfId="0" applyFont="1" applyAlignment="1">
      <alignment horizontal="left" vertical="top" wrapText="1"/>
    </xf>
    <xf numFmtId="0" fontId="1" fillId="0" borderId="0" xfId="0" applyFont="1" applyAlignment="1">
      <alignment wrapText="1"/>
    </xf>
    <xf numFmtId="0" fontId="5" fillId="0" borderId="0" xfId="0" applyFont="1" applyFill="1" applyAlignment="1">
      <alignment horizontal="center" vertical="top" wrapText="1"/>
    </xf>
    <xf numFmtId="0" fontId="1" fillId="0" borderId="0" xfId="0" applyFont="1" applyFill="1" applyAlignment="1">
      <alignment horizontal="left" vertical="top" wrapText="1"/>
    </xf>
    <xf numFmtId="0" fontId="1" fillId="0" borderId="15" xfId="0" applyFont="1" applyFill="1" applyBorder="1" applyAlignment="1">
      <alignment horizontal="left" vertical="top" wrapText="1"/>
    </xf>
    <xf numFmtId="0" fontId="1" fillId="0" borderId="17" xfId="0" applyFont="1" applyFill="1" applyBorder="1" applyAlignment="1">
      <alignment horizontal="left" vertical="top" wrapText="1"/>
    </xf>
    <xf numFmtId="0" fontId="1" fillId="6" borderId="0" xfId="0" applyFont="1" applyFill="1" applyAlignment="1">
      <alignment horizontal="left" vertical="top" wrapText="1"/>
    </xf>
    <xf numFmtId="0" fontId="1" fillId="15" borderId="0" xfId="0" applyFont="1" applyFill="1" applyAlignment="1">
      <alignment horizontal="left" vertical="top" wrapText="1"/>
    </xf>
    <xf numFmtId="0" fontId="1" fillId="9" borderId="0" xfId="0" applyFont="1" applyFill="1" applyAlignment="1">
      <alignment horizontal="left" vertical="top" wrapText="1"/>
    </xf>
    <xf numFmtId="0" fontId="1" fillId="0" borderId="0" xfId="0" applyFont="1" applyAlignment="1">
      <alignment horizontal="left" vertical="center" wrapText="1"/>
    </xf>
    <xf numFmtId="0" fontId="1" fillId="0" borderId="0" xfId="0" applyFont="1" applyAlignment="1">
      <alignment horizontal="left" wrapText="1"/>
    </xf>
    <xf numFmtId="0" fontId="2" fillId="0" borderId="0" xfId="0" applyFont="1" applyFill="1" applyAlignment="1">
      <alignment horizontal="left" vertical="top" wrapText="1"/>
    </xf>
    <xf numFmtId="0" fontId="1" fillId="0" borderId="0" xfId="0" applyFont="1" applyFill="1" applyAlignment="1">
      <alignment vertical="top" wrapText="1"/>
    </xf>
    <xf numFmtId="0" fontId="1" fillId="0" borderId="0" xfId="3" applyFont="1" applyFill="1" applyAlignment="1">
      <alignment vertical="top" wrapText="1"/>
    </xf>
    <xf numFmtId="0" fontId="1" fillId="0" borderId="0" xfId="0" applyFont="1" applyAlignment="1">
      <alignment horizontal="center" wrapText="1"/>
    </xf>
    <xf numFmtId="0" fontId="1" fillId="0" borderId="0" xfId="0" applyFont="1" applyFill="1" applyAlignment="1">
      <alignment horizontal="left" vertical="center" wrapText="1"/>
    </xf>
    <xf numFmtId="0" fontId="5" fillId="0" borderId="0" xfId="0" applyFont="1" applyFill="1" applyAlignment="1">
      <alignment horizontal="center" wrapText="1"/>
    </xf>
    <xf numFmtId="0" fontId="1" fillId="0" borderId="0" xfId="0" applyFont="1" applyFill="1" applyAlignment="1">
      <alignment horizontal="center" wrapText="1"/>
    </xf>
    <xf numFmtId="0" fontId="1" fillId="0" borderId="0" xfId="0" applyFont="1" applyFill="1" applyAlignment="1">
      <alignment horizontal="left" wrapText="1"/>
    </xf>
    <xf numFmtId="0" fontId="1" fillId="0" borderId="10" xfId="0" applyFont="1" applyBorder="1" applyAlignment="1">
      <alignment horizontal="center" wrapText="1"/>
    </xf>
    <xf numFmtId="0" fontId="1" fillId="0" borderId="11" xfId="0" applyFont="1" applyBorder="1" applyAlignment="1">
      <alignment horizontal="center" wrapText="1"/>
    </xf>
    <xf numFmtId="0" fontId="1" fillId="0" borderId="19" xfId="0" applyFont="1" applyFill="1" applyBorder="1" applyAlignment="1">
      <alignment horizontal="left" vertical="top" wrapText="1"/>
    </xf>
    <xf numFmtId="0" fontId="1" fillId="0" borderId="8" xfId="0" applyFont="1" applyBorder="1" applyAlignment="1">
      <alignment horizontal="left" vertical="center" wrapText="1"/>
    </xf>
    <xf numFmtId="0" fontId="1" fillId="6" borderId="0" xfId="0" applyFont="1" applyFill="1" applyAlignment="1">
      <alignment horizontal="left" vertical="center" wrapText="1"/>
    </xf>
    <xf numFmtId="0" fontId="1" fillId="15" borderId="0" xfId="0" applyFont="1" applyFill="1" applyAlignment="1">
      <alignment horizontal="left" vertical="center" wrapText="1"/>
    </xf>
    <xf numFmtId="0" fontId="1" fillId="18" borderId="0" xfId="8" applyFont="1" applyAlignment="1">
      <alignment horizontal="center" vertical="center"/>
    </xf>
    <xf numFmtId="0" fontId="2" fillId="0" borderId="0" xfId="0" applyFont="1" applyFill="1" applyAlignment="1">
      <alignment horizontal="left" vertical="center" wrapText="1"/>
    </xf>
    <xf numFmtId="0" fontId="2" fillId="0" borderId="0" xfId="0" applyFont="1" applyFill="1" applyAlignment="1">
      <alignment horizontal="center" vertical="center"/>
    </xf>
    <xf numFmtId="0" fontId="1" fillId="22" borderId="0" xfId="0" applyFont="1" applyFill="1" applyAlignment="1">
      <alignment horizontal="left" vertical="top" wrapText="1"/>
    </xf>
    <xf numFmtId="0" fontId="1" fillId="0" borderId="20" xfId="2" applyFont="1" applyFill="1" applyBorder="1" applyAlignment="1">
      <alignment horizontal="center" vertical="top" wrapText="1"/>
    </xf>
    <xf numFmtId="0" fontId="1" fillId="0" borderId="21" xfId="2" applyFont="1" applyFill="1" applyBorder="1" applyAlignment="1">
      <alignment horizontal="center" vertical="top" wrapText="1"/>
    </xf>
    <xf numFmtId="0" fontId="5" fillId="0" borderId="21" xfId="0" applyFont="1" applyFill="1" applyBorder="1" applyAlignment="1">
      <alignment horizontal="center" vertical="top" wrapText="1"/>
    </xf>
    <xf numFmtId="0" fontId="5" fillId="0" borderId="22" xfId="0" applyFont="1" applyFill="1" applyBorder="1" applyAlignment="1">
      <alignment horizontal="center" vertical="top" wrapText="1"/>
    </xf>
    <xf numFmtId="0" fontId="1" fillId="0" borderId="9" xfId="0" applyFont="1" applyBorder="1" applyAlignment="1">
      <alignment horizontal="center" vertical="center" wrapText="1"/>
    </xf>
    <xf numFmtId="0" fontId="0" fillId="0" borderId="0" xfId="0" applyAlignment="1">
      <alignment horizontal="center" vertical="center" wrapText="1"/>
    </xf>
    <xf numFmtId="0" fontId="13" fillId="0" borderId="0" xfId="0" applyFont="1" applyAlignment="1">
      <alignment horizontal="left" vertical="top"/>
    </xf>
    <xf numFmtId="0" fontId="1" fillId="0" borderId="0" xfId="0" applyFont="1" applyAlignment="1">
      <alignment vertical="top"/>
    </xf>
    <xf numFmtId="16" fontId="1" fillId="0" borderId="0" xfId="0" applyNumberFormat="1" applyFont="1" applyAlignment="1">
      <alignment horizontal="center" vertical="top"/>
    </xf>
    <xf numFmtId="0" fontId="6" fillId="0" borderId="0" xfId="0" applyFont="1" applyAlignment="1">
      <alignment horizontal="center" vertical="top"/>
    </xf>
    <xf numFmtId="0" fontId="0" fillId="0" borderId="0" xfId="0" applyFont="1" applyAlignment="1">
      <alignment vertical="top"/>
    </xf>
    <xf numFmtId="0" fontId="2" fillId="17" borderId="0" xfId="7" applyFont="1" applyAlignment="1">
      <alignment vertical="center" wrapText="1"/>
    </xf>
    <xf numFmtId="0" fontId="0" fillId="0" borderId="0" xfId="0" applyAlignment="1">
      <alignment horizontal="left"/>
    </xf>
    <xf numFmtId="0" fontId="0" fillId="9" borderId="0" xfId="0" applyFill="1" applyAlignment="1">
      <alignment horizontal="center"/>
    </xf>
    <xf numFmtId="0" fontId="0" fillId="23" borderId="0" xfId="0" applyFill="1" applyAlignment="1">
      <alignment horizontal="center"/>
    </xf>
    <xf numFmtId="0" fontId="0" fillId="24" borderId="0" xfId="0" applyFill="1" applyAlignment="1">
      <alignment horizontal="center"/>
    </xf>
    <xf numFmtId="0" fontId="0" fillId="25" borderId="0" xfId="0" applyFill="1" applyAlignment="1">
      <alignment horizontal="center"/>
    </xf>
    <xf numFmtId="0" fontId="0" fillId="26" borderId="0" xfId="0" applyFill="1" applyAlignment="1">
      <alignment horizontal="center"/>
    </xf>
    <xf numFmtId="0" fontId="0" fillId="27" borderId="0" xfId="0" applyFill="1" applyAlignment="1">
      <alignment horizontal="center"/>
    </xf>
    <xf numFmtId="0" fontId="0" fillId="28" borderId="0" xfId="0" applyFill="1" applyAlignment="1">
      <alignment horizontal="center"/>
    </xf>
    <xf numFmtId="0" fontId="0" fillId="29" borderId="0" xfId="0" applyFill="1" applyAlignment="1">
      <alignment horizontal="center"/>
    </xf>
    <xf numFmtId="0" fontId="0" fillId="0" borderId="7" xfId="0" applyBorder="1"/>
    <xf numFmtId="2" fontId="1" fillId="0" borderId="13" xfId="0" applyNumberFormat="1" applyFont="1" applyBorder="1" applyAlignment="1">
      <alignment horizontal="center" vertical="center" wrapText="1"/>
    </xf>
    <xf numFmtId="2" fontId="1" fillId="0" borderId="13" xfId="0" applyNumberFormat="1" applyFont="1" applyBorder="1" applyAlignment="1">
      <alignment vertical="center" wrapText="1"/>
    </xf>
    <xf numFmtId="0" fontId="1" fillId="0" borderId="13" xfId="0" applyFont="1" applyBorder="1" applyAlignment="1">
      <alignment horizontal="center" wrapText="1"/>
    </xf>
    <xf numFmtId="0" fontId="1" fillId="0" borderId="13" xfId="0" applyFont="1" applyBorder="1" applyAlignment="1">
      <alignment wrapText="1"/>
    </xf>
    <xf numFmtId="0" fontId="2" fillId="0" borderId="14" xfId="0" applyFont="1" applyBorder="1" applyAlignment="1">
      <alignment horizontal="center" wrapText="1"/>
    </xf>
    <xf numFmtId="14" fontId="16" fillId="0" borderId="13" xfId="0" applyNumberFormat="1" applyFont="1" applyBorder="1" applyAlignment="1">
      <alignment horizontal="center" wrapText="1"/>
    </xf>
    <xf numFmtId="14" fontId="17" fillId="0" borderId="12" xfId="0" applyNumberFormat="1" applyFont="1" applyBorder="1" applyAlignment="1">
      <alignment horizontal="center" vertical="center" wrapText="1"/>
    </xf>
    <xf numFmtId="14" fontId="12" fillId="0" borderId="0" xfId="0" applyNumberFormat="1" applyFont="1" applyFill="1" applyAlignment="1">
      <alignment horizontal="left" vertical="top" wrapText="1"/>
    </xf>
    <xf numFmtId="0" fontId="18" fillId="0" borderId="13" xfId="0" applyFont="1" applyBorder="1" applyAlignment="1">
      <alignment horizontal="center" vertical="center" wrapText="1"/>
    </xf>
    <xf numFmtId="0" fontId="1" fillId="0" borderId="23" xfId="0" applyFont="1" applyBorder="1" applyAlignment="1">
      <alignment horizontal="center" wrapText="1"/>
    </xf>
    <xf numFmtId="0" fontId="18" fillId="0" borderId="24" xfId="0" applyFont="1" applyBorder="1" applyAlignment="1">
      <alignment horizontal="center" vertical="center" wrapText="1"/>
    </xf>
    <xf numFmtId="0" fontId="2" fillId="0" borderId="0" xfId="0" applyFont="1" applyAlignment="1">
      <alignment horizontal="left" vertical="center"/>
    </xf>
    <xf numFmtId="0" fontId="0" fillId="0" borderId="0" xfId="0" applyFont="1" applyFill="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4" fillId="0" borderId="0" xfId="0" applyFont="1"/>
    <xf numFmtId="0" fontId="3" fillId="0" borderId="25" xfId="0" applyFont="1" applyBorder="1" applyAlignment="1">
      <alignment vertical="center"/>
    </xf>
    <xf numFmtId="0" fontId="3" fillId="0" borderId="0" xfId="0" applyFont="1" applyAlignment="1">
      <alignment horizontal="center" vertical="center"/>
    </xf>
    <xf numFmtId="0" fontId="3" fillId="0" borderId="0" xfId="0" applyFont="1"/>
    <xf numFmtId="0" fontId="3" fillId="30" borderId="26" xfId="0" applyFont="1" applyFill="1" applyBorder="1" applyAlignment="1">
      <alignment horizontal="center"/>
    </xf>
    <xf numFmtId="0" fontId="3" fillId="30" borderId="27" xfId="0" applyFont="1" applyFill="1" applyBorder="1" applyAlignment="1">
      <alignment horizontal="center"/>
    </xf>
    <xf numFmtId="0" fontId="3" fillId="30" borderId="28" xfId="0" applyFont="1" applyFill="1" applyBorder="1" applyAlignment="1">
      <alignment horizontal="center"/>
    </xf>
    <xf numFmtId="0" fontId="3" fillId="30" borderId="29" xfId="0" applyFont="1" applyFill="1" applyBorder="1" applyAlignment="1">
      <alignment horizontal="center"/>
    </xf>
    <xf numFmtId="0" fontId="4" fillId="9" borderId="30" xfId="2" applyFont="1" applyFill="1" applyBorder="1" applyAlignment="1">
      <alignment horizontal="left" vertical="center"/>
    </xf>
    <xf numFmtId="0" fontId="4" fillId="0" borderId="31" xfId="0" applyFont="1" applyBorder="1" applyAlignment="1">
      <alignment horizontal="center" vertical="center"/>
    </xf>
    <xf numFmtId="0" fontId="4" fillId="0" borderId="32" xfId="0" applyFont="1" applyBorder="1" applyAlignment="1">
      <alignment horizontal="center" vertical="center"/>
    </xf>
    <xf numFmtId="0" fontId="4" fillId="0" borderId="33" xfId="0" applyFont="1" applyBorder="1" applyAlignment="1">
      <alignment horizontal="center"/>
    </xf>
    <xf numFmtId="0" fontId="4" fillId="9" borderId="34" xfId="0" applyFont="1" applyFill="1" applyBorder="1" applyAlignment="1">
      <alignment horizontal="left" vertical="center"/>
    </xf>
    <xf numFmtId="0" fontId="4" fillId="14" borderId="35" xfId="0" applyFont="1" applyFill="1" applyBorder="1" applyAlignment="1">
      <alignment horizontal="center" vertical="center"/>
    </xf>
    <xf numFmtId="0" fontId="2" fillId="0" borderId="0" xfId="3" applyFont="1" applyFill="1" applyBorder="1" applyAlignment="1">
      <alignment vertical="top" wrapText="1"/>
    </xf>
    <xf numFmtId="0" fontId="1" fillId="6" borderId="0" xfId="0" applyFont="1" applyFill="1" applyBorder="1" applyAlignment="1">
      <alignment horizontal="left" vertical="center" wrapText="1"/>
    </xf>
    <xf numFmtId="0" fontId="1" fillId="0" borderId="6" xfId="0" applyFont="1" applyBorder="1" applyAlignment="1">
      <alignment horizontal="left" vertical="center" wrapText="1"/>
    </xf>
    <xf numFmtId="0" fontId="1" fillId="0" borderId="5" xfId="0" applyFont="1" applyFill="1" applyBorder="1" applyAlignment="1">
      <alignment horizontal="left" vertical="top" wrapText="1"/>
    </xf>
    <xf numFmtId="0" fontId="2" fillId="0" borderId="38" xfId="0" applyFont="1" applyFill="1" applyBorder="1" applyAlignment="1">
      <alignment horizontal="left" vertical="top" wrapText="1"/>
    </xf>
    <xf numFmtId="0" fontId="1" fillId="5" borderId="0" xfId="3" applyFont="1" applyFill="1" applyBorder="1" applyAlignment="1">
      <alignment horizontal="left" vertical="top" wrapText="1"/>
    </xf>
    <xf numFmtId="0" fontId="1" fillId="0" borderId="0" xfId="0" applyFont="1" applyBorder="1" applyAlignment="1">
      <alignment horizontal="left" vertical="center" wrapText="1"/>
    </xf>
    <xf numFmtId="14" fontId="5" fillId="0" borderId="18" xfId="0" applyNumberFormat="1" applyFont="1" applyFill="1" applyBorder="1" applyAlignment="1">
      <alignment horizontal="left" vertical="top" wrapText="1"/>
    </xf>
    <xf numFmtId="0" fontId="4" fillId="31" borderId="36" xfId="0" applyFont="1" applyFill="1" applyBorder="1" applyAlignment="1">
      <alignment horizontal="center" vertical="center"/>
    </xf>
    <xf numFmtId="0" fontId="4" fillId="31" borderId="37" xfId="0" applyFont="1" applyFill="1" applyBorder="1" applyAlignment="1">
      <alignment horizontal="center"/>
    </xf>
    <xf numFmtId="0" fontId="4" fillId="31" borderId="35" xfId="0" applyFont="1" applyFill="1" applyBorder="1" applyAlignment="1">
      <alignment horizontal="center" vertical="center"/>
    </xf>
    <xf numFmtId="0" fontId="1" fillId="5" borderId="0" xfId="0" applyFont="1" applyFill="1" applyAlignment="1">
      <alignment horizontal="left" vertical="top" wrapText="1"/>
    </xf>
    <xf numFmtId="0" fontId="0" fillId="5" borderId="0" xfId="0" applyFill="1"/>
    <xf numFmtId="0" fontId="1" fillId="0" borderId="39" xfId="0" applyFont="1" applyBorder="1" applyAlignment="1">
      <alignment horizontal="center" wrapText="1"/>
    </xf>
    <xf numFmtId="0" fontId="2" fillId="0" borderId="40" xfId="0" applyFont="1" applyBorder="1" applyAlignment="1">
      <alignment horizontal="center" wrapText="1"/>
    </xf>
    <xf numFmtId="0" fontId="3" fillId="22" borderId="0" xfId="0" applyFont="1" applyFill="1" applyAlignment="1">
      <alignment horizontal="left" vertical="center"/>
    </xf>
    <xf numFmtId="0" fontId="3" fillId="20" borderId="0" xfId="2" applyFont="1" applyFill="1" applyAlignment="1">
      <alignment horizontal="left" vertical="center" wrapText="1"/>
    </xf>
    <xf numFmtId="0" fontId="4" fillId="23" borderId="0" xfId="2" applyFont="1" applyFill="1" applyAlignment="1">
      <alignment horizontal="left" vertical="center" wrapText="1"/>
    </xf>
    <xf numFmtId="0" fontId="3" fillId="11" borderId="0" xfId="2" applyFont="1" applyFill="1" applyAlignment="1">
      <alignment horizontal="left" vertical="center" wrapText="1"/>
    </xf>
    <xf numFmtId="0" fontId="4" fillId="30" borderId="0" xfId="2" applyFont="1" applyFill="1" applyAlignment="1">
      <alignment horizontal="left" vertical="center" wrapText="1"/>
    </xf>
    <xf numFmtId="0" fontId="2" fillId="32" borderId="0" xfId="7" applyFont="1" applyFill="1" applyAlignment="1">
      <alignment vertical="center" wrapText="1"/>
    </xf>
    <xf numFmtId="0" fontId="3" fillId="32" borderId="26" xfId="0" applyFont="1" applyFill="1" applyBorder="1" applyAlignment="1">
      <alignment horizontal="center"/>
    </xf>
    <xf numFmtId="0" fontId="3" fillId="32" borderId="27" xfId="0" applyFont="1" applyFill="1" applyBorder="1" applyAlignment="1">
      <alignment horizontal="center"/>
    </xf>
    <xf numFmtId="0" fontId="3" fillId="32" borderId="28" xfId="0" applyFont="1" applyFill="1" applyBorder="1" applyAlignment="1">
      <alignment horizontal="center"/>
    </xf>
    <xf numFmtId="0" fontId="3" fillId="32" borderId="29" xfId="0" applyFont="1" applyFill="1" applyBorder="1" applyAlignment="1">
      <alignment horizontal="center"/>
    </xf>
    <xf numFmtId="0" fontId="4" fillId="33" borderId="30" xfId="2" applyFont="1" applyFill="1" applyBorder="1" applyAlignment="1">
      <alignment horizontal="left" vertical="center"/>
    </xf>
    <xf numFmtId="0" fontId="4" fillId="33" borderId="34" xfId="0" applyFont="1" applyFill="1" applyBorder="1" applyAlignment="1">
      <alignment horizontal="left" vertical="center"/>
    </xf>
    <xf numFmtId="0" fontId="0" fillId="0" borderId="0" xfId="0" applyFill="1" applyAlignment="1">
      <alignment horizontal="center"/>
    </xf>
    <xf numFmtId="0" fontId="3" fillId="8" borderId="0" xfId="0" applyFont="1" applyFill="1" applyAlignment="1">
      <alignment horizontal="left" vertical="center"/>
    </xf>
    <xf numFmtId="0" fontId="3" fillId="21" borderId="0" xfId="2" applyFont="1" applyFill="1" applyAlignment="1">
      <alignment horizontal="left" vertical="center" wrapText="1"/>
    </xf>
    <xf numFmtId="0" fontId="4" fillId="34" borderId="0" xfId="2" applyFont="1" applyFill="1" applyAlignment="1">
      <alignment horizontal="left" vertical="center" wrapText="1"/>
    </xf>
    <xf numFmtId="0" fontId="2" fillId="35" borderId="0" xfId="7" applyFont="1" applyFill="1" applyAlignment="1">
      <alignment vertical="center" wrapText="1"/>
    </xf>
    <xf numFmtId="0" fontId="3" fillId="35" borderId="26" xfId="0" applyFont="1" applyFill="1" applyBorder="1" applyAlignment="1">
      <alignment horizontal="center"/>
    </xf>
    <xf numFmtId="0" fontId="3" fillId="35" borderId="27" xfId="0" applyFont="1" applyFill="1" applyBorder="1" applyAlignment="1">
      <alignment horizontal="center"/>
    </xf>
    <xf numFmtId="0" fontId="3" fillId="35" borderId="28" xfId="0" applyFont="1" applyFill="1" applyBorder="1" applyAlignment="1">
      <alignment horizontal="center"/>
    </xf>
    <xf numFmtId="0" fontId="3" fillId="35" borderId="29" xfId="0" applyFont="1" applyFill="1" applyBorder="1" applyAlignment="1">
      <alignment horizontal="center"/>
    </xf>
    <xf numFmtId="0" fontId="4" fillId="36" borderId="30" xfId="2" applyFont="1" applyFill="1" applyBorder="1" applyAlignment="1">
      <alignment horizontal="left" vertical="center"/>
    </xf>
    <xf numFmtId="0" fontId="4" fillId="36" borderId="34" xfId="0" applyFont="1" applyFill="1" applyBorder="1" applyAlignment="1">
      <alignment horizontal="left" vertical="center"/>
    </xf>
    <xf numFmtId="0" fontId="3" fillId="7" borderId="0" xfId="0" applyFont="1" applyFill="1" applyAlignment="1">
      <alignment horizontal="left" vertical="center"/>
    </xf>
    <xf numFmtId="0" fontId="19" fillId="37" borderId="0" xfId="2" applyFont="1" applyFill="1" applyAlignment="1">
      <alignment horizontal="left" vertical="center" wrapText="1"/>
    </xf>
    <xf numFmtId="0" fontId="20" fillId="37" borderId="0" xfId="2" applyFont="1" applyFill="1" applyAlignment="1">
      <alignment horizontal="left" vertical="center" wrapText="1"/>
    </xf>
    <xf numFmtId="0" fontId="14" fillId="37" borderId="0" xfId="7" applyFont="1" applyFill="1" applyAlignment="1">
      <alignment vertical="center" wrapText="1"/>
    </xf>
    <xf numFmtId="0" fontId="19" fillId="37" borderId="26" xfId="0" applyFont="1" applyFill="1" applyBorder="1" applyAlignment="1">
      <alignment horizontal="center"/>
    </xf>
    <xf numFmtId="0" fontId="20" fillId="37" borderId="30" xfId="2" applyFont="1" applyFill="1" applyBorder="1" applyAlignment="1">
      <alignment horizontal="left" vertical="center"/>
    </xf>
    <xf numFmtId="0" fontId="20" fillId="37" borderId="34" xfId="0" applyFont="1" applyFill="1" applyBorder="1" applyAlignment="1">
      <alignment horizontal="left" vertical="center"/>
    </xf>
    <xf numFmtId="0" fontId="19" fillId="37" borderId="27" xfId="0" applyFont="1" applyFill="1" applyBorder="1" applyAlignment="1">
      <alignment horizontal="center"/>
    </xf>
    <xf numFmtId="0" fontId="19" fillId="37" borderId="28" xfId="0" applyFont="1" applyFill="1" applyBorder="1" applyAlignment="1">
      <alignment horizontal="center"/>
    </xf>
    <xf numFmtId="0" fontId="19" fillId="37" borderId="29" xfId="0" applyFont="1" applyFill="1" applyBorder="1" applyAlignment="1">
      <alignment horizontal="center"/>
    </xf>
    <xf numFmtId="0" fontId="15" fillId="37" borderId="0" xfId="0" applyFont="1" applyFill="1" applyAlignment="1">
      <alignment vertical="center" wrapText="1"/>
    </xf>
    <xf numFmtId="0" fontId="5" fillId="19" borderId="0" xfId="0" applyFont="1" applyFill="1" applyAlignment="1">
      <alignment wrapText="1"/>
    </xf>
    <xf numFmtId="0" fontId="22" fillId="19" borderId="0" xfId="2" applyFont="1" applyFill="1" applyAlignment="1">
      <alignment horizontal="left" vertical="center" wrapText="1"/>
    </xf>
    <xf numFmtId="0" fontId="21" fillId="19" borderId="0" xfId="2" applyFont="1" applyFill="1" applyAlignment="1">
      <alignment horizontal="left" vertical="center" wrapText="1"/>
    </xf>
    <xf numFmtId="0" fontId="8" fillId="19" borderId="0" xfId="7" applyFont="1" applyFill="1" applyAlignment="1">
      <alignment vertical="center" wrapText="1"/>
    </xf>
    <xf numFmtId="0" fontId="0" fillId="5" borderId="0" xfId="0" applyFill="1" applyAlignment="1">
      <alignment horizontal="center"/>
    </xf>
    <xf numFmtId="0" fontId="5" fillId="0" borderId="18" xfId="0" applyNumberFormat="1" applyFont="1" applyFill="1" applyBorder="1" applyAlignment="1">
      <alignment horizontal="left" vertical="top" wrapText="1"/>
    </xf>
    <xf numFmtId="0" fontId="15" fillId="38" borderId="0" xfId="0" applyFont="1" applyFill="1" applyAlignment="1">
      <alignment wrapText="1"/>
    </xf>
    <xf numFmtId="0" fontId="0" fillId="20" borderId="0" xfId="0" applyFill="1" applyAlignment="1">
      <alignment vertical="center" wrapText="1"/>
    </xf>
    <xf numFmtId="0" fontId="0" fillId="21" borderId="0" xfId="0" applyFill="1" applyAlignment="1">
      <alignment vertical="center" wrapText="1"/>
    </xf>
    <xf numFmtId="0" fontId="5" fillId="0" borderId="0" xfId="0" applyFont="1" applyAlignment="1">
      <alignment horizontal="left" vertical="center" wrapText="1"/>
    </xf>
    <xf numFmtId="0" fontId="1" fillId="0" borderId="0" xfId="0" applyFont="1" applyAlignment="1">
      <alignment vertical="top" wrapText="1"/>
    </xf>
    <xf numFmtId="0" fontId="1" fillId="0" borderId="0" xfId="3" applyFill="1" applyAlignment="1">
      <alignment vertical="top" wrapText="1"/>
    </xf>
    <xf numFmtId="0" fontId="1" fillId="5" borderId="0" xfId="3" applyFill="1" applyBorder="1" applyAlignment="1">
      <alignment horizontal="left" vertical="top" wrapText="1"/>
    </xf>
    <xf numFmtId="0" fontId="2" fillId="0" borderId="0" xfId="0" applyFont="1" applyAlignment="1">
      <alignment horizontal="left" vertical="top" wrapText="1"/>
    </xf>
    <xf numFmtId="0" fontId="2" fillId="0" borderId="38" xfId="0" applyFont="1" applyBorder="1" applyAlignment="1">
      <alignment horizontal="left" vertical="top" wrapText="1"/>
    </xf>
    <xf numFmtId="0" fontId="1" fillId="0" borderId="5" xfId="0" applyFont="1" applyBorder="1" applyAlignment="1">
      <alignment horizontal="left" vertical="top" wrapText="1"/>
    </xf>
    <xf numFmtId="0" fontId="1" fillId="0" borderId="15" xfId="0" applyFont="1" applyBorder="1" applyAlignment="1">
      <alignment horizontal="left" vertical="top" wrapText="1"/>
    </xf>
    <xf numFmtId="0" fontId="1" fillId="0" borderId="17" xfId="0" applyFont="1" applyBorder="1" applyAlignment="1">
      <alignment horizontal="left" vertical="top" wrapText="1"/>
    </xf>
    <xf numFmtId="14" fontId="11" fillId="0" borderId="19" xfId="0" applyNumberFormat="1" applyFont="1" applyBorder="1" applyAlignment="1">
      <alignment horizontal="left" vertical="top" wrapText="1"/>
    </xf>
    <xf numFmtId="14" fontId="5" fillId="0" borderId="18" xfId="0" applyNumberFormat="1" applyFont="1" applyBorder="1" applyAlignment="1">
      <alignment horizontal="left" vertical="top" wrapText="1"/>
    </xf>
    <xf numFmtId="14" fontId="12" fillId="0" borderId="0" xfId="0" applyNumberFormat="1" applyFont="1" applyAlignment="1">
      <alignment horizontal="left" vertical="top" wrapText="1"/>
    </xf>
    <xf numFmtId="0" fontId="1" fillId="39" borderId="0" xfId="0" applyFont="1" applyFill="1" applyAlignment="1">
      <alignment horizontal="left" vertical="top" wrapText="1"/>
    </xf>
    <xf numFmtId="0" fontId="1" fillId="0" borderId="0" xfId="0" applyFont="1"/>
    <xf numFmtId="0" fontId="1"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center"/>
    </xf>
    <xf numFmtId="0" fontId="1" fillId="18" borderId="0" xfId="8" applyAlignment="1">
      <alignment horizontal="center" vertical="center"/>
    </xf>
    <xf numFmtId="0" fontId="1" fillId="0" borderId="20" xfId="2" applyFill="1" applyBorder="1" applyAlignment="1">
      <alignment horizontal="center" vertical="top" wrapText="1"/>
    </xf>
    <xf numFmtId="0" fontId="1" fillId="0" borderId="21" xfId="2" applyFill="1" applyBorder="1" applyAlignment="1">
      <alignment horizontal="center" vertical="top" wrapText="1"/>
    </xf>
    <xf numFmtId="0" fontId="5" fillId="0" borderId="21" xfId="0" applyFont="1" applyBorder="1" applyAlignment="1">
      <alignment horizontal="center" vertical="top" wrapText="1"/>
    </xf>
    <xf numFmtId="0" fontId="5" fillId="0" borderId="22" xfId="0" applyFont="1" applyBorder="1" applyAlignment="1">
      <alignment horizontal="center" vertical="top" wrapText="1"/>
    </xf>
    <xf numFmtId="0" fontId="5" fillId="0" borderId="0" xfId="0" applyFont="1" applyAlignment="1">
      <alignment horizontal="center" vertical="top" wrapText="1"/>
    </xf>
    <xf numFmtId="14" fontId="1" fillId="0" borderId="19" xfId="0" applyNumberFormat="1" applyFont="1" applyBorder="1" applyAlignment="1">
      <alignment horizontal="left" vertical="top" wrapText="1"/>
    </xf>
    <xf numFmtId="0" fontId="1" fillId="0" borderId="19" xfId="0" applyFont="1" applyBorder="1" applyAlignment="1">
      <alignment horizontal="left" vertical="top" wrapText="1"/>
    </xf>
    <xf numFmtId="14" fontId="0" fillId="0" borderId="7" xfId="0" applyNumberFormat="1" applyBorder="1" applyAlignment="1">
      <alignment horizontal="left" vertical="top"/>
    </xf>
    <xf numFmtId="14" fontId="11" fillId="0" borderId="7" xfId="0" applyNumberFormat="1" applyFont="1" applyBorder="1" applyAlignment="1">
      <alignment horizontal="left"/>
    </xf>
    <xf numFmtId="14" fontId="11" fillId="0" borderId="19" xfId="0" applyNumberFormat="1" applyFont="1" applyFill="1" applyBorder="1" applyAlignment="1">
      <alignment horizontal="left" vertical="top" wrapText="1"/>
    </xf>
    <xf numFmtId="0" fontId="1" fillId="0" borderId="7" xfId="0" applyFont="1" applyFill="1" applyBorder="1" applyAlignment="1">
      <alignment horizontal="left" vertical="top" wrapText="1"/>
    </xf>
    <xf numFmtId="14" fontId="11" fillId="0" borderId="7" xfId="0" applyNumberFormat="1" applyFont="1" applyFill="1" applyBorder="1" applyAlignment="1">
      <alignment horizontal="left" vertical="top" wrapText="1"/>
    </xf>
    <xf numFmtId="14" fontId="11" fillId="0" borderId="8" xfId="0" applyNumberFormat="1" applyFont="1" applyBorder="1" applyAlignment="1">
      <alignment horizontal="left" vertical="center" wrapText="1"/>
    </xf>
    <xf numFmtId="0" fontId="3" fillId="11" borderId="0" xfId="2" applyFont="1" applyFill="1" applyAlignment="1">
      <alignment horizontal="left" vertical="center"/>
    </xf>
    <xf numFmtId="0" fontId="22" fillId="0" borderId="0" xfId="0" applyFont="1" applyAlignment="1">
      <alignment horizontal="left" vertical="top" shrinkToFit="1"/>
    </xf>
    <xf numFmtId="0" fontId="4" fillId="0" borderId="0" xfId="0" applyFont="1" applyAlignment="1">
      <alignment horizontal="left" vertical="top" shrinkToFit="1"/>
    </xf>
    <xf numFmtId="0" fontId="22" fillId="0" borderId="41" xfId="0" applyFont="1" applyBorder="1" applyAlignment="1">
      <alignment horizontal="left" vertical="top" wrapText="1"/>
    </xf>
    <xf numFmtId="0" fontId="22" fillId="0" borderId="42" xfId="0" applyFont="1" applyBorder="1" applyAlignment="1">
      <alignment horizontal="left" vertical="top" wrapText="1"/>
    </xf>
    <xf numFmtId="0" fontId="22" fillId="0" borderId="42" xfId="0" applyFont="1" applyBorder="1" applyAlignment="1">
      <alignment vertical="top" wrapText="1"/>
    </xf>
    <xf numFmtId="0" fontId="22" fillId="0" borderId="43" xfId="0" applyFont="1" applyBorder="1" applyAlignment="1">
      <alignment vertical="top" wrapText="1"/>
    </xf>
    <xf numFmtId="0" fontId="4" fillId="0" borderId="42" xfId="0" applyFont="1" applyBorder="1" applyAlignment="1">
      <alignment horizontal="left" vertical="top" wrapText="1"/>
    </xf>
    <xf numFmtId="0" fontId="22" fillId="0" borderId="42" xfId="0" applyFont="1" applyBorder="1" applyAlignment="1">
      <alignment wrapText="1"/>
    </xf>
    <xf numFmtId="0" fontId="22" fillId="0" borderId="41" xfId="0" applyFont="1" applyBorder="1" applyAlignment="1">
      <alignment vertical="top" wrapText="1"/>
    </xf>
    <xf numFmtId="0" fontId="4" fillId="0" borderId="42" xfId="0" applyFont="1" applyBorder="1" applyAlignment="1">
      <alignment vertical="top" wrapText="1"/>
    </xf>
    <xf numFmtId="0" fontId="22" fillId="0" borderId="44" xfId="0" applyFont="1" applyBorder="1" applyAlignment="1">
      <alignment vertical="top" wrapText="1"/>
    </xf>
    <xf numFmtId="0" fontId="22" fillId="0" borderId="45" xfId="0" applyFont="1" applyBorder="1" applyAlignment="1">
      <alignment vertical="top" wrapText="1"/>
    </xf>
    <xf numFmtId="0" fontId="22" fillId="0" borderId="46" xfId="0" applyFont="1" applyBorder="1" applyAlignment="1">
      <alignment vertical="top" wrapText="1"/>
    </xf>
    <xf numFmtId="0" fontId="4" fillId="0" borderId="41" xfId="0" applyFont="1" applyBorder="1" applyAlignment="1">
      <alignment vertical="top" wrapText="1"/>
    </xf>
    <xf numFmtId="0" fontId="22" fillId="0" borderId="43" xfId="0" applyFont="1" applyBorder="1" applyAlignment="1">
      <alignment horizontal="left" vertical="top" wrapText="1"/>
    </xf>
    <xf numFmtId="0" fontId="22" fillId="0" borderId="44" xfId="0" applyFont="1" applyBorder="1" applyAlignment="1">
      <alignment horizontal="left" vertical="top" wrapText="1"/>
    </xf>
    <xf numFmtId="0" fontId="22" fillId="0" borderId="45" xfId="0" applyFont="1" applyBorder="1" applyAlignment="1">
      <alignment horizontal="left" vertical="top" wrapText="1"/>
    </xf>
    <xf numFmtId="0" fontId="22" fillId="0" borderId="46" xfId="0" applyFont="1" applyBorder="1" applyAlignment="1">
      <alignment horizontal="left" vertical="top" wrapText="1"/>
    </xf>
    <xf numFmtId="0" fontId="24" fillId="0" borderId="41" xfId="0" applyFont="1" applyBorder="1" applyAlignment="1">
      <alignment vertical="top" wrapText="1"/>
    </xf>
    <xf numFmtId="0" fontId="24" fillId="0" borderId="42" xfId="0" applyFont="1" applyBorder="1" applyAlignment="1">
      <alignment vertical="top" wrapText="1"/>
    </xf>
    <xf numFmtId="0" fontId="24" fillId="0" borderId="43" xfId="0" applyFont="1" applyBorder="1" applyAlignment="1">
      <alignment vertical="top" wrapText="1"/>
    </xf>
    <xf numFmtId="0" fontId="25" fillId="0" borderId="42" xfId="0" applyFont="1" applyBorder="1" applyAlignment="1">
      <alignment vertical="top" wrapText="1"/>
    </xf>
    <xf numFmtId="0" fontId="24" fillId="0" borderId="44" xfId="0" applyFont="1" applyBorder="1" applyAlignment="1">
      <alignment vertical="top" wrapText="1"/>
    </xf>
    <xf numFmtId="0" fontId="24" fillId="0" borderId="45" xfId="0" applyFont="1" applyBorder="1" applyAlignment="1">
      <alignment vertical="top" wrapText="1"/>
    </xf>
    <xf numFmtId="0" fontId="24" fillId="0" borderId="46" xfId="0" applyFont="1" applyBorder="1" applyAlignment="1">
      <alignment vertical="top" wrapText="1"/>
    </xf>
    <xf numFmtId="0" fontId="4" fillId="0" borderId="45" xfId="0" applyFont="1" applyBorder="1" applyAlignment="1">
      <alignment vertical="top" wrapText="1"/>
    </xf>
    <xf numFmtId="0" fontId="22" fillId="0" borderId="41" xfId="0" applyFont="1" applyBorder="1" applyAlignment="1">
      <alignment vertical="top"/>
    </xf>
    <xf numFmtId="0" fontId="22" fillId="38" borderId="0" xfId="2" applyFont="1" applyFill="1" applyAlignment="1">
      <alignment horizontal="left" vertical="center" wrapText="1"/>
    </xf>
    <xf numFmtId="0" fontId="21" fillId="38" borderId="0" xfId="2" applyFont="1" applyFill="1" applyAlignment="1">
      <alignment horizontal="left" vertical="center" wrapText="1"/>
    </xf>
    <xf numFmtId="0" fontId="5" fillId="19" borderId="0" xfId="0" applyFont="1" applyFill="1" applyAlignment="1">
      <alignment vertical="center" wrapText="1"/>
    </xf>
    <xf numFmtId="0" fontId="0" fillId="0" borderId="0" xfId="0" applyFill="1" applyAlignment="1">
      <alignment horizontal="center" vertical="center"/>
    </xf>
    <xf numFmtId="0" fontId="5" fillId="0" borderId="0" xfId="0" applyFont="1" applyFill="1" applyAlignment="1">
      <alignment horizontal="center"/>
    </xf>
    <xf numFmtId="0" fontId="0" fillId="0" borderId="0" xfId="0" applyFill="1" applyAlignment="1">
      <alignment horizontal="center" vertical="center" wrapText="1"/>
    </xf>
    <xf numFmtId="0" fontId="4" fillId="0" borderId="45" xfId="0" applyFont="1" applyBorder="1" applyAlignment="1">
      <alignment wrapText="1"/>
    </xf>
    <xf numFmtId="0" fontId="4" fillId="0" borderId="44" xfId="0" applyFont="1" applyBorder="1" applyAlignment="1">
      <alignment wrapText="1"/>
    </xf>
    <xf numFmtId="0" fontId="4" fillId="0" borderId="46" xfId="0" applyFont="1" applyBorder="1" applyAlignment="1">
      <alignment wrapText="1"/>
    </xf>
    <xf numFmtId="0" fontId="4" fillId="0" borderId="42" xfId="0" applyFont="1" applyBorder="1" applyAlignment="1">
      <alignment vertical="center"/>
    </xf>
    <xf numFmtId="0" fontId="4" fillId="0" borderId="42" xfId="0" applyFont="1" applyBorder="1"/>
    <xf numFmtId="0" fontId="4" fillId="0" borderId="42" xfId="0" applyFont="1" applyBorder="1" applyAlignment="1">
      <alignment vertical="center" wrapText="1"/>
    </xf>
    <xf numFmtId="0" fontId="4" fillId="0" borderId="41" xfId="0" applyFont="1" applyBorder="1" applyAlignment="1">
      <alignment vertical="center"/>
    </xf>
    <xf numFmtId="0" fontId="4" fillId="0" borderId="42" xfId="0" applyFont="1" applyBorder="1" applyAlignment="1">
      <alignment wrapText="1"/>
    </xf>
    <xf numFmtId="0" fontId="4" fillId="0" borderId="47" xfId="0" applyFont="1" applyBorder="1"/>
    <xf numFmtId="0" fontId="4" fillId="0" borderId="47" xfId="0" applyFont="1" applyBorder="1" applyAlignment="1">
      <alignment wrapText="1"/>
    </xf>
    <xf numFmtId="0" fontId="4" fillId="0" borderId="45" xfId="0" applyFont="1" applyBorder="1" applyAlignment="1">
      <alignment vertical="center"/>
    </xf>
    <xf numFmtId="0" fontId="4" fillId="0" borderId="45" xfId="0" applyFont="1" applyBorder="1"/>
    <xf numFmtId="0" fontId="4" fillId="0" borderId="46" xfId="0" applyFont="1" applyBorder="1"/>
    <xf numFmtId="0" fontId="4" fillId="0" borderId="46" xfId="0" applyFont="1" applyBorder="1" applyAlignment="1">
      <alignment vertical="center"/>
    </xf>
    <xf numFmtId="0" fontId="4" fillId="0" borderId="46" xfId="0" applyFont="1" applyBorder="1" applyAlignment="1"/>
    <xf numFmtId="0" fontId="22" fillId="0" borderId="42" xfId="0" applyFont="1" applyBorder="1" applyAlignment="1">
      <alignment vertical="top"/>
    </xf>
    <xf numFmtId="0" fontId="22" fillId="0" borderId="43" xfId="0" applyFont="1" applyBorder="1" applyAlignment="1">
      <alignment vertical="top"/>
    </xf>
    <xf numFmtId="0" fontId="22" fillId="0" borderId="42" xfId="0" applyFont="1" applyBorder="1" applyAlignment="1">
      <alignment horizontal="left" vertical="top"/>
    </xf>
    <xf numFmtId="0" fontId="22" fillId="0" borderId="44" xfId="0" applyFont="1" applyBorder="1" applyAlignment="1">
      <alignment vertical="top"/>
    </xf>
    <xf numFmtId="0" fontId="22" fillId="0" borderId="45" xfId="0" applyFont="1" applyBorder="1" applyAlignment="1">
      <alignment vertical="top"/>
    </xf>
    <xf numFmtId="0" fontId="22" fillId="0" borderId="46" xfId="0" applyFont="1" applyBorder="1" applyAlignment="1">
      <alignment vertical="top"/>
    </xf>
    <xf numFmtId="0" fontId="4" fillId="0" borderId="0" xfId="0" applyFont="1" applyBorder="1" applyAlignment="1">
      <alignment wrapText="1"/>
    </xf>
    <xf numFmtId="0" fontId="4" fillId="0" borderId="47" xfId="0" applyFont="1" applyBorder="1" applyAlignment="1">
      <alignment vertical="center"/>
    </xf>
    <xf numFmtId="0" fontId="22" fillId="0" borderId="49" xfId="0" applyFont="1" applyBorder="1" applyAlignment="1">
      <alignment vertical="top"/>
    </xf>
    <xf numFmtId="0" fontId="4" fillId="0" borderId="50" xfId="0" applyFont="1" applyBorder="1"/>
    <xf numFmtId="0" fontId="4" fillId="0" borderId="47" xfId="0" applyFont="1" applyBorder="1" applyAlignment="1">
      <alignment horizontal="left"/>
    </xf>
    <xf numFmtId="0" fontId="4" fillId="0" borderId="43" xfId="0" applyFont="1" applyBorder="1"/>
    <xf numFmtId="0" fontId="4" fillId="0" borderId="50" xfId="0" applyFont="1" applyBorder="1" applyAlignment="1">
      <alignment vertical="center"/>
    </xf>
    <xf numFmtId="0" fontId="22" fillId="0" borderId="0" xfId="0" applyFont="1" applyAlignment="1">
      <alignment vertical="top"/>
    </xf>
    <xf numFmtId="0" fontId="4" fillId="0" borderId="48" xfId="0" applyFont="1" applyBorder="1"/>
    <xf numFmtId="0" fontId="4" fillId="0" borderId="51" xfId="0" applyFont="1" applyBorder="1" applyAlignment="1">
      <alignment vertical="center"/>
    </xf>
    <xf numFmtId="0" fontId="4" fillId="0" borderId="52" xfId="0" applyFont="1" applyBorder="1" applyAlignment="1">
      <alignment vertical="center"/>
    </xf>
    <xf numFmtId="0" fontId="4" fillId="0" borderId="52" xfId="0" applyFont="1" applyBorder="1"/>
    <xf numFmtId="0" fontId="22" fillId="0" borderId="52" xfId="0" applyFont="1" applyBorder="1" applyAlignment="1">
      <alignment vertical="top"/>
    </xf>
    <xf numFmtId="0" fontId="22" fillId="0" borderId="53" xfId="0" applyFont="1" applyBorder="1" applyAlignment="1">
      <alignment vertical="top"/>
    </xf>
    <xf numFmtId="0" fontId="4" fillId="0" borderId="51" xfId="0" applyFont="1" applyBorder="1"/>
    <xf numFmtId="0" fontId="4" fillId="0" borderId="48" xfId="0" applyFont="1" applyBorder="1" applyAlignment="1">
      <alignment vertical="center"/>
    </xf>
    <xf numFmtId="0" fontId="4" fillId="0" borderId="49" xfId="0" applyFont="1" applyBorder="1" applyAlignment="1">
      <alignment vertical="center"/>
    </xf>
    <xf numFmtId="0" fontId="4" fillId="0" borderId="49" xfId="0" applyFont="1" applyBorder="1"/>
    <xf numFmtId="0" fontId="4" fillId="0" borderId="54" xfId="0" applyFont="1" applyBorder="1"/>
    <xf numFmtId="0" fontId="22" fillId="0" borderId="55" xfId="0" applyFont="1" applyBorder="1" applyAlignment="1">
      <alignment vertical="top"/>
    </xf>
    <xf numFmtId="0" fontId="4" fillId="0" borderId="53" xfId="0" applyFont="1" applyBorder="1" applyAlignment="1">
      <alignment vertical="center"/>
    </xf>
    <xf numFmtId="0" fontId="22" fillId="0" borderId="0" xfId="0" applyFont="1" applyBorder="1" applyAlignment="1">
      <alignment horizontal="left" vertical="top" wrapText="1"/>
    </xf>
    <xf numFmtId="0" fontId="22" fillId="0" borderId="44" xfId="0" applyFont="1" applyBorder="1" applyAlignment="1">
      <alignment horizontal="left" vertical="top"/>
    </xf>
    <xf numFmtId="0" fontId="22" fillId="0" borderId="45" xfId="0" applyFont="1" applyBorder="1" applyAlignment="1">
      <alignment horizontal="left" vertical="top"/>
    </xf>
    <xf numFmtId="0" fontId="22" fillId="0" borderId="46" xfId="0" applyFont="1" applyBorder="1" applyAlignment="1">
      <alignment horizontal="left" vertical="top"/>
    </xf>
    <xf numFmtId="0" fontId="4" fillId="0" borderId="44" xfId="0" applyFont="1" applyBorder="1"/>
    <xf numFmtId="0" fontId="4" fillId="0" borderId="44" xfId="0" applyFont="1" applyBorder="1" applyAlignment="1">
      <alignment vertical="center"/>
    </xf>
    <xf numFmtId="0" fontId="4" fillId="0" borderId="42" xfId="0" applyFont="1" applyBorder="1" applyAlignment="1">
      <alignment vertical="top"/>
    </xf>
    <xf numFmtId="0" fontId="0" fillId="0" borderId="0" xfId="0" applyAlignment="1">
      <alignment horizontal="left" vertical="top" wrapText="1"/>
    </xf>
    <xf numFmtId="0" fontId="0" fillId="27" borderId="0" xfId="0" applyFill="1" applyAlignment="1">
      <alignment horizontal="center" wrapText="1"/>
    </xf>
    <xf numFmtId="0" fontId="4" fillId="0" borderId="43" xfId="0" applyFont="1" applyBorder="1" applyAlignment="1">
      <alignment wrapText="1"/>
    </xf>
    <xf numFmtId="0" fontId="20" fillId="37" borderId="34" xfId="0" quotePrefix="1" applyFont="1" applyFill="1" applyBorder="1" applyAlignment="1">
      <alignment horizontal="left" vertical="center"/>
    </xf>
    <xf numFmtId="0" fontId="1" fillId="0" borderId="0" xfId="0" quotePrefix="1" applyFont="1" applyAlignment="1">
      <alignment horizontal="left" vertical="center" wrapText="1"/>
    </xf>
    <xf numFmtId="0" fontId="4" fillId="31" borderId="56" xfId="0" applyFont="1" applyFill="1" applyBorder="1" applyAlignment="1">
      <alignment horizontal="center" vertical="center"/>
    </xf>
    <xf numFmtId="14" fontId="17" fillId="0" borderId="0" xfId="0" applyNumberFormat="1" applyFont="1" applyBorder="1" applyAlignment="1">
      <alignment horizontal="center" vertical="center" wrapText="1"/>
    </xf>
    <xf numFmtId="14" fontId="16" fillId="0" borderId="0" xfId="0" applyNumberFormat="1" applyFont="1" applyBorder="1" applyAlignment="1">
      <alignment horizontal="center" wrapText="1"/>
    </xf>
    <xf numFmtId="0" fontId="18" fillId="0" borderId="0" xfId="0" applyFont="1" applyBorder="1" applyAlignment="1">
      <alignment horizontal="center" vertical="center" wrapText="1"/>
    </xf>
    <xf numFmtId="0" fontId="2" fillId="0" borderId="0" xfId="0" applyFont="1" applyBorder="1" applyAlignment="1">
      <alignment horizontal="center" wrapText="1"/>
    </xf>
    <xf numFmtId="14" fontId="11" fillId="0" borderId="7" xfId="0" applyNumberFormat="1" applyFont="1" applyBorder="1" applyAlignment="1">
      <alignment horizontal="left" vertical="center" wrapText="1"/>
    </xf>
    <xf numFmtId="14" fontId="5" fillId="0" borderId="57" xfId="0" applyNumberFormat="1" applyFont="1" applyFill="1" applyBorder="1" applyAlignment="1">
      <alignment horizontal="left" vertical="top" wrapText="1"/>
    </xf>
    <xf numFmtId="14" fontId="1" fillId="0" borderId="17" xfId="0" applyNumberFormat="1" applyFont="1" applyBorder="1" applyAlignment="1">
      <alignment horizontal="left" vertical="top" wrapText="1"/>
    </xf>
    <xf numFmtId="14" fontId="11" fillId="0" borderId="7" xfId="0" applyNumberFormat="1" applyFont="1" applyBorder="1" applyAlignment="1">
      <alignment horizontal="left" vertical="top" wrapText="1"/>
    </xf>
    <xf numFmtId="14" fontId="1" fillId="0" borderId="7" xfId="0" applyNumberFormat="1" applyFont="1" applyBorder="1" applyAlignment="1">
      <alignment horizontal="left" vertical="top" wrapText="1"/>
    </xf>
    <xf numFmtId="0" fontId="1" fillId="0" borderId="0" xfId="0" applyFont="1" applyFill="1" applyBorder="1" applyAlignment="1">
      <alignment horizontal="left" vertical="top" wrapText="1"/>
    </xf>
    <xf numFmtId="14" fontId="11" fillId="0" borderId="0" xfId="0" applyNumberFormat="1" applyFont="1" applyFill="1" applyBorder="1" applyAlignment="1">
      <alignment horizontal="left" vertical="top" wrapText="1"/>
    </xf>
    <xf numFmtId="14" fontId="1" fillId="0" borderId="17" xfId="0" applyNumberFormat="1" applyFont="1" applyFill="1" applyBorder="1" applyAlignment="1">
      <alignment horizontal="left" vertical="top" wrapText="1"/>
    </xf>
    <xf numFmtId="14" fontId="12" fillId="0" borderId="59" xfId="0" applyNumberFormat="1" applyFont="1" applyFill="1" applyBorder="1" applyAlignment="1">
      <alignment horizontal="left" vertical="top" wrapText="1"/>
    </xf>
    <xf numFmtId="0" fontId="1" fillId="0" borderId="38" xfId="0" applyFont="1" applyBorder="1" applyAlignment="1">
      <alignment horizontal="left" vertical="center" wrapText="1"/>
    </xf>
    <xf numFmtId="0" fontId="1" fillId="0" borderId="60" xfId="0" applyFont="1" applyFill="1" applyBorder="1" applyAlignment="1">
      <alignment horizontal="left" vertical="top" wrapText="1"/>
    </xf>
    <xf numFmtId="0" fontId="5" fillId="0" borderId="18" xfId="0" applyNumberFormat="1" applyFont="1" applyBorder="1" applyAlignment="1">
      <alignment horizontal="left" vertical="top" wrapText="1"/>
    </xf>
    <xf numFmtId="14" fontId="12" fillId="0" borderId="61" xfId="0" applyNumberFormat="1" applyFont="1" applyFill="1" applyBorder="1" applyAlignment="1">
      <alignment horizontal="left" vertical="top" wrapText="1"/>
    </xf>
    <xf numFmtId="0" fontId="0" fillId="0" borderId="59" xfId="0" applyBorder="1" applyAlignment="1">
      <alignment horizontal="left" vertical="center"/>
    </xf>
    <xf numFmtId="14" fontId="5" fillId="0" borderId="58" xfId="0" applyNumberFormat="1" applyFont="1" applyFill="1" applyBorder="1" applyAlignment="1">
      <alignment horizontal="left" vertical="top" wrapText="1"/>
    </xf>
    <xf numFmtId="0" fontId="1" fillId="38" borderId="0" xfId="0" applyFont="1" applyFill="1" applyAlignment="1">
      <alignment horizontal="left" vertical="top" wrapText="1"/>
    </xf>
    <xf numFmtId="0" fontId="1" fillId="34" borderId="0" xfId="0" applyFont="1" applyFill="1" applyAlignment="1">
      <alignment horizontal="left" vertical="top" wrapText="1"/>
    </xf>
    <xf numFmtId="0" fontId="1" fillId="19" borderId="0" xfId="0" applyFont="1" applyFill="1" applyAlignment="1">
      <alignment horizontal="left" vertical="top" wrapText="1"/>
    </xf>
    <xf numFmtId="0" fontId="15" fillId="37" borderId="0" xfId="0" applyFont="1" applyFill="1" applyAlignment="1">
      <alignment horizontal="left" vertical="top" wrapText="1"/>
    </xf>
    <xf numFmtId="0" fontId="1" fillId="23" borderId="0" xfId="0" applyFont="1" applyFill="1" applyAlignment="1">
      <alignment horizontal="left" vertical="top" wrapText="1"/>
    </xf>
    <xf numFmtId="0" fontId="1" fillId="30" borderId="0" xfId="0" applyFont="1" applyFill="1" applyAlignment="1">
      <alignment horizontal="left" vertical="top" wrapText="1"/>
    </xf>
    <xf numFmtId="0" fontId="1" fillId="19" borderId="0" xfId="0" applyFont="1" applyFill="1" applyAlignment="1">
      <alignment horizontal="left" vertical="top"/>
    </xf>
    <xf numFmtId="0" fontId="15" fillId="37" borderId="0" xfId="0" applyFont="1" applyFill="1" applyAlignment="1">
      <alignment horizontal="left" vertical="top"/>
    </xf>
    <xf numFmtId="0" fontId="1" fillId="23" borderId="0" xfId="0" applyFont="1" applyFill="1" applyAlignment="1">
      <alignment horizontal="left" vertical="top"/>
    </xf>
    <xf numFmtId="0" fontId="1" fillId="0" borderId="62" xfId="0" applyFont="1" applyBorder="1" applyAlignment="1">
      <alignment horizontal="center" wrapText="1"/>
    </xf>
    <xf numFmtId="0" fontId="2" fillId="0" borderId="63" xfId="0" applyFont="1" applyBorder="1" applyAlignment="1">
      <alignment horizontal="center" wrapText="1"/>
    </xf>
    <xf numFmtId="0" fontId="3" fillId="11" borderId="0" xfId="0" applyFont="1" applyFill="1" applyAlignment="1">
      <alignment horizontal="left" vertical="center"/>
    </xf>
    <xf numFmtId="0" fontId="21" fillId="38" borderId="0" xfId="0" applyFont="1" applyFill="1" applyAlignment="1">
      <alignment horizontal="left" vertical="center"/>
    </xf>
    <xf numFmtId="0" fontId="3" fillId="21" borderId="0" xfId="0" applyFont="1" applyFill="1" applyAlignment="1">
      <alignment horizontal="left" vertical="center"/>
    </xf>
    <xf numFmtId="0" fontId="19" fillId="37" borderId="0" xfId="0" applyFont="1" applyFill="1" applyAlignment="1">
      <alignment horizontal="left" vertical="center"/>
    </xf>
    <xf numFmtId="0" fontId="21" fillId="19" borderId="0" xfId="0" applyFont="1" applyFill="1" applyAlignment="1">
      <alignment horizontal="left" vertical="center"/>
    </xf>
    <xf numFmtId="0" fontId="3" fillId="20" borderId="0" xfId="0" applyFont="1" applyFill="1" applyAlignment="1">
      <alignment horizontal="left" vertical="center"/>
    </xf>
  </cellXfs>
  <cellStyles count="9">
    <cellStyle name="20% - Accent2" xfId="2" builtinId="34"/>
    <cellStyle name="20% - Accent4" xfId="6" builtinId="42"/>
    <cellStyle name="40% - Accent1" xfId="1" builtinId="31"/>
    <cellStyle name="40% - Accent4" xfId="8" builtinId="43"/>
    <cellStyle name="60% - Accent2" xfId="3" builtinId="36"/>
    <cellStyle name="60% - Accent4" xfId="7" builtinId="44"/>
    <cellStyle name="60% - Accent6" xfId="4" builtinId="52"/>
    <cellStyle name="Neutral" xfId="5" builtinId="28"/>
    <cellStyle name="Normal" xfId="0" builtinId="0"/>
  </cellStyles>
  <dxfs count="71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sheetMetadata" Target="metadata.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92.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93.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92.bin"/></Relationships>
</file>

<file path=xl/worksheets/_rels/sheet96.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97.xml.rels><?xml version="1.0" encoding="UTF-8" standalone="yes"?>
<Relationships xmlns="http://schemas.openxmlformats.org/package/2006/relationships"><Relationship Id="rId1" Type="http://schemas.openxmlformats.org/officeDocument/2006/relationships/printerSettings" Target="../printerSettings/printerSettings94.bin"/></Relationships>
</file>

<file path=xl/worksheets/_rels/sheet98.xml.rels><?xml version="1.0" encoding="UTF-8" standalone="yes"?>
<Relationships xmlns="http://schemas.openxmlformats.org/package/2006/relationships"><Relationship Id="rId1" Type="http://schemas.openxmlformats.org/officeDocument/2006/relationships/printerSettings" Target="../printerSettings/printerSettings95.bin"/></Relationships>
</file>

<file path=xl/worksheets/_rels/sheet99.xml.rels><?xml version="1.0" encoding="UTF-8" standalone="yes"?>
<Relationships xmlns="http://schemas.openxmlformats.org/package/2006/relationships"><Relationship Id="rId1" Type="http://schemas.openxmlformats.org/officeDocument/2006/relationships/printerSettings" Target="../printerSettings/printerSettings96.bin"/></Relationships>
</file>

<file path=xl/worksheets/_rels/sheet100.xml.rels><?xml version="1.0" encoding="UTF-8" standalone="yes"?>
<Relationships xmlns="http://schemas.openxmlformats.org/package/2006/relationships"><Relationship Id="rId1" Type="http://schemas.openxmlformats.org/officeDocument/2006/relationships/printerSettings" Target="../printerSettings/printerSettings97.bin"/></Relationships>
</file>

<file path=xl/worksheets/_rels/sheet101.xml.rels><?xml version="1.0" encoding="UTF-8" standalone="yes"?>
<Relationships xmlns="http://schemas.openxmlformats.org/package/2006/relationships"><Relationship Id="rId1" Type="http://schemas.openxmlformats.org/officeDocument/2006/relationships/printerSettings" Target="../printerSettings/printerSettings98.bin"/></Relationships>
</file>

<file path=xl/worksheets/_rels/sheet102.xml.rels><?xml version="1.0" encoding="UTF-8" standalone="yes"?>
<Relationships xmlns="http://schemas.openxmlformats.org/package/2006/relationships"><Relationship Id="rId1" Type="http://schemas.openxmlformats.org/officeDocument/2006/relationships/printerSettings" Target="../printerSettings/printerSettings99.bin"/></Relationships>
</file>

<file path=xl/worksheets/_rels/sheet103.xml.rels><?xml version="1.0" encoding="UTF-8" standalone="yes"?>
<Relationships xmlns="http://schemas.openxmlformats.org/package/2006/relationships"><Relationship Id="rId1" Type="http://schemas.openxmlformats.org/officeDocument/2006/relationships/printerSettings" Target="../printerSettings/printerSettings10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967EC-6333-460F-8E74-5B47BFFDA388}">
  <sheetPr>
    <tabColor theme="9" tint="0.39997558519241921"/>
  </sheetPr>
  <dimension ref="A1:L10"/>
  <sheetViews>
    <sheetView workbookViewId="0">
      <pane ySplit="1" topLeftCell="A2" activePane="bottomLeft" state="frozen"/>
      <selection pane="bottomLeft" activeCell="D10" sqref="D10"/>
    </sheetView>
  </sheetViews>
  <sheetFormatPr defaultRowHeight="14.5"/>
  <cols>
    <col min="2" max="2" width="13" customWidth="1"/>
    <col min="3" max="3" width="38.1796875" customWidth="1"/>
    <col min="4" max="5" width="9.26953125" style="5" customWidth="1"/>
    <col min="6" max="6" width="20.1796875" customWidth="1"/>
    <col min="7" max="7" width="26.1796875" customWidth="1"/>
    <col min="8" max="8" width="15.81640625" customWidth="1"/>
    <col min="9" max="9" width="29.1796875" customWidth="1"/>
    <col min="10" max="10" width="13.26953125" customWidth="1"/>
    <col min="11" max="11" width="11.7265625" customWidth="1"/>
    <col min="12" max="12" width="93.1796875" customWidth="1"/>
  </cols>
  <sheetData>
    <row r="1" spans="1:12" s="31" customFormat="1" ht="29.5" thickBot="1">
      <c r="A1" s="30" t="s">
        <v>4</v>
      </c>
      <c r="B1" s="20" t="s">
        <v>5</v>
      </c>
      <c r="C1" s="21" t="s">
        <v>13</v>
      </c>
      <c r="D1" s="21" t="s">
        <v>66</v>
      </c>
      <c r="E1" s="21" t="s">
        <v>67</v>
      </c>
      <c r="F1" s="22" t="s">
        <v>36</v>
      </c>
      <c r="G1" s="23" t="s">
        <v>6</v>
      </c>
      <c r="H1" s="24" t="s">
        <v>7</v>
      </c>
      <c r="I1" s="25" t="s">
        <v>37</v>
      </c>
      <c r="J1" s="26" t="s">
        <v>38</v>
      </c>
      <c r="K1" s="27" t="s">
        <v>39</v>
      </c>
      <c r="L1" s="28" t="s">
        <v>19</v>
      </c>
    </row>
    <row r="2" spans="1:12" s="6" customFormat="1">
      <c r="A2" s="40">
        <v>16</v>
      </c>
      <c r="B2" s="40" t="s">
        <v>40</v>
      </c>
      <c r="C2" s="79" t="s">
        <v>41</v>
      </c>
      <c r="D2" s="40">
        <v>854509</v>
      </c>
      <c r="E2" s="40">
        <v>917120</v>
      </c>
      <c r="F2" s="40" t="s">
        <v>42</v>
      </c>
      <c r="G2" s="40" t="s">
        <v>43</v>
      </c>
      <c r="H2" s="80" t="s">
        <v>44</v>
      </c>
      <c r="I2" s="40" t="s">
        <v>45</v>
      </c>
      <c r="J2" s="40" t="s">
        <v>46</v>
      </c>
      <c r="K2" s="40" t="s">
        <v>1</v>
      </c>
      <c r="L2" s="79" t="s">
        <v>47</v>
      </c>
    </row>
    <row r="3" spans="1:12" s="6" customFormat="1">
      <c r="A3" s="40">
        <v>16</v>
      </c>
      <c r="B3" s="40" t="s">
        <v>40</v>
      </c>
      <c r="C3" s="79" t="s">
        <v>56</v>
      </c>
      <c r="D3" s="40">
        <v>854510</v>
      </c>
      <c r="E3" s="40">
        <v>917121</v>
      </c>
      <c r="F3" s="40" t="s">
        <v>48</v>
      </c>
      <c r="G3" s="40" t="s">
        <v>43</v>
      </c>
      <c r="H3" s="80" t="s">
        <v>44</v>
      </c>
      <c r="I3" s="40" t="s">
        <v>45</v>
      </c>
      <c r="J3" s="40" t="s">
        <v>46</v>
      </c>
      <c r="K3" s="40" t="s">
        <v>1</v>
      </c>
      <c r="L3" s="79" t="s">
        <v>47</v>
      </c>
    </row>
    <row r="4" spans="1:12" s="6" customFormat="1">
      <c r="A4" s="40">
        <v>16</v>
      </c>
      <c r="B4" s="40" t="s">
        <v>40</v>
      </c>
      <c r="C4" s="79" t="s">
        <v>57</v>
      </c>
      <c r="D4" s="40">
        <v>854511</v>
      </c>
      <c r="E4" s="40">
        <v>917123</v>
      </c>
      <c r="F4" s="40" t="s">
        <v>42</v>
      </c>
      <c r="G4" s="40" t="s">
        <v>43</v>
      </c>
      <c r="H4" s="80" t="s">
        <v>44</v>
      </c>
      <c r="I4" s="40" t="s">
        <v>45</v>
      </c>
      <c r="J4" s="40" t="s">
        <v>46</v>
      </c>
      <c r="K4" s="40" t="s">
        <v>1</v>
      </c>
      <c r="L4" s="79" t="s">
        <v>62</v>
      </c>
    </row>
    <row r="5" spans="1:12" s="6" customFormat="1">
      <c r="A5" s="40">
        <v>16</v>
      </c>
      <c r="B5" s="40" t="s">
        <v>40</v>
      </c>
      <c r="C5" s="79" t="s">
        <v>58</v>
      </c>
      <c r="D5" s="40">
        <v>854512</v>
      </c>
      <c r="E5" s="40">
        <v>917124</v>
      </c>
      <c r="F5" s="40" t="s">
        <v>48</v>
      </c>
      <c r="G5" s="40" t="s">
        <v>43</v>
      </c>
      <c r="H5" s="80" t="s">
        <v>44</v>
      </c>
      <c r="I5" s="40" t="s">
        <v>45</v>
      </c>
      <c r="J5" s="40" t="s">
        <v>46</v>
      </c>
      <c r="K5" s="40" t="s">
        <v>1</v>
      </c>
      <c r="L5" s="79" t="s">
        <v>63</v>
      </c>
    </row>
    <row r="6" spans="1:12" s="6" customFormat="1">
      <c r="A6" s="40">
        <v>16</v>
      </c>
      <c r="B6" s="40" t="s">
        <v>40</v>
      </c>
      <c r="C6" s="79" t="s">
        <v>53</v>
      </c>
      <c r="D6" s="40">
        <v>854513</v>
      </c>
      <c r="E6" s="40">
        <v>917125</v>
      </c>
      <c r="F6" s="40" t="s">
        <v>48</v>
      </c>
      <c r="G6" s="40" t="s">
        <v>43</v>
      </c>
      <c r="H6" s="80" t="s">
        <v>44</v>
      </c>
      <c r="I6" s="40" t="s">
        <v>45</v>
      </c>
      <c r="J6" s="40" t="s">
        <v>46</v>
      </c>
      <c r="K6" s="40" t="s">
        <v>1</v>
      </c>
      <c r="L6" s="79" t="s">
        <v>64</v>
      </c>
    </row>
    <row r="7" spans="1:12" s="6" customFormat="1">
      <c r="A7" s="40">
        <v>16</v>
      </c>
      <c r="B7" s="40" t="s">
        <v>40</v>
      </c>
      <c r="C7" s="79" t="s">
        <v>54</v>
      </c>
      <c r="D7" s="40">
        <v>854517</v>
      </c>
      <c r="E7" s="40">
        <v>917234</v>
      </c>
      <c r="F7" s="40" t="s">
        <v>48</v>
      </c>
      <c r="G7" s="40" t="s">
        <v>43</v>
      </c>
      <c r="H7" s="80" t="s">
        <v>44</v>
      </c>
      <c r="I7" s="40" t="s">
        <v>45</v>
      </c>
      <c r="J7" s="40" t="s">
        <v>46</v>
      </c>
      <c r="K7" s="40" t="s">
        <v>1</v>
      </c>
      <c r="L7" s="79" t="s">
        <v>65</v>
      </c>
    </row>
    <row r="8" spans="1:12" s="6" customFormat="1">
      <c r="A8" s="40">
        <v>16</v>
      </c>
      <c r="B8" s="40" t="s">
        <v>40</v>
      </c>
      <c r="C8" s="79" t="s">
        <v>59</v>
      </c>
      <c r="D8" s="40">
        <v>854514</v>
      </c>
      <c r="E8" s="40">
        <v>917127</v>
      </c>
      <c r="F8" s="81" t="s">
        <v>49</v>
      </c>
      <c r="G8" s="40" t="s">
        <v>43</v>
      </c>
      <c r="H8" s="80" t="s">
        <v>44</v>
      </c>
      <c r="I8" s="40" t="s">
        <v>45</v>
      </c>
      <c r="J8" s="40" t="s">
        <v>46</v>
      </c>
      <c r="K8" s="81" t="s">
        <v>2</v>
      </c>
      <c r="L8" s="82" t="s">
        <v>68</v>
      </c>
    </row>
    <row r="9" spans="1:12" s="6" customFormat="1">
      <c r="A9" s="40">
        <v>16</v>
      </c>
      <c r="B9" s="40" t="s">
        <v>40</v>
      </c>
      <c r="C9" s="79" t="s">
        <v>55</v>
      </c>
      <c r="D9" s="40">
        <v>854515</v>
      </c>
      <c r="E9" s="40">
        <v>917128</v>
      </c>
      <c r="F9" s="81" t="s">
        <v>50</v>
      </c>
      <c r="G9" s="40" t="s">
        <v>43</v>
      </c>
      <c r="H9" s="80" t="s">
        <v>44</v>
      </c>
      <c r="I9" s="40" t="s">
        <v>45</v>
      </c>
      <c r="J9" s="40" t="s">
        <v>46</v>
      </c>
      <c r="K9" s="81" t="s">
        <v>2</v>
      </c>
      <c r="L9" s="82" t="s">
        <v>68</v>
      </c>
    </row>
    <row r="10" spans="1:12" s="6" customFormat="1">
      <c r="A10" s="40">
        <v>16</v>
      </c>
      <c r="B10" s="40" t="s">
        <v>40</v>
      </c>
      <c r="C10" s="79" t="s">
        <v>61</v>
      </c>
      <c r="D10" s="40">
        <v>854515</v>
      </c>
      <c r="E10" s="40">
        <v>917137</v>
      </c>
      <c r="F10" s="81" t="s">
        <v>50</v>
      </c>
      <c r="G10" s="40" t="s">
        <v>43</v>
      </c>
      <c r="H10" s="80" t="s">
        <v>44</v>
      </c>
      <c r="I10" s="40" t="s">
        <v>45</v>
      </c>
      <c r="J10" s="40" t="s">
        <v>46</v>
      </c>
      <c r="K10" s="81" t="s">
        <v>2</v>
      </c>
      <c r="L10" s="37"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FC0AB-71B3-4FB8-8BDF-9FA3F1445E7D}">
  <dimension ref="A1:W50"/>
  <sheetViews>
    <sheetView topLeftCell="A39" zoomScaleNormal="100" workbookViewId="0">
      <pane xSplit="1" topLeftCell="B1" activePane="topRight" state="frozen"/>
      <selection pane="topRight" activeCell="B50" sqref="B50"/>
    </sheetView>
  </sheetViews>
  <sheetFormatPr defaultRowHeight="14.5"/>
  <cols>
    <col min="1" max="1" width="43" customWidth="1"/>
    <col min="2" max="2" width="19.81640625" style="5" customWidth="1"/>
    <col min="3" max="3" width="16.453125" style="5" bestFit="1" customWidth="1"/>
    <col min="4" max="4" width="20.36328125" bestFit="1" customWidth="1"/>
    <col min="5" max="5" width="10.6328125" bestFit="1" customWidth="1"/>
    <col min="6" max="6" width="11.08984375" bestFit="1" customWidth="1"/>
    <col min="7" max="7" width="10.6328125" bestFit="1" customWidth="1"/>
    <col min="8" max="8" width="11.08984375" bestFit="1" customWidth="1"/>
    <col min="9" max="9" width="18.1796875" bestFit="1" customWidth="1"/>
    <col min="10" max="10" width="19.7265625" bestFit="1" customWidth="1"/>
    <col min="11" max="11" width="18.26953125" bestFit="1" customWidth="1"/>
    <col min="12" max="12" width="21.08984375" bestFit="1" customWidth="1"/>
    <col min="13" max="13" width="25.36328125" bestFit="1" customWidth="1"/>
    <col min="14" max="14" width="36.1796875" bestFit="1" customWidth="1"/>
    <col min="15" max="16" width="11.08984375" bestFit="1" customWidth="1"/>
    <col min="17" max="17" width="19.90625" bestFit="1" customWidth="1"/>
    <col min="18" max="19" width="16.36328125" bestFit="1" customWidth="1"/>
    <col min="20" max="20" width="19.90625" bestFit="1" customWidth="1"/>
    <col min="21" max="21" width="11.26953125" bestFit="1" customWidth="1"/>
    <col min="22" max="22" width="15" bestFit="1" customWidth="1"/>
    <col min="23" max="23" width="11.54296875" bestFit="1" customWidth="1"/>
  </cols>
  <sheetData>
    <row r="1" spans="1:23" s="12" customFormat="1" ht="87">
      <c r="A1" s="13"/>
      <c r="B1" s="15" t="s">
        <v>1668</v>
      </c>
      <c r="C1" s="179" t="s">
        <v>1669</v>
      </c>
      <c r="D1" s="180" t="s">
        <v>1670</v>
      </c>
      <c r="E1" s="171" t="s">
        <v>1671</v>
      </c>
      <c r="F1" s="172" t="s">
        <v>1672</v>
      </c>
      <c r="G1" s="171" t="s">
        <v>1673</v>
      </c>
      <c r="H1" s="172" t="s">
        <v>1674</v>
      </c>
      <c r="I1" s="178" t="s">
        <v>1675</v>
      </c>
      <c r="J1" s="178" t="s">
        <v>1676</v>
      </c>
      <c r="K1" s="178" t="s">
        <v>1677</v>
      </c>
      <c r="L1" s="178" t="s">
        <v>1678</v>
      </c>
      <c r="M1" s="178" t="s">
        <v>1679</v>
      </c>
      <c r="N1" s="178" t="s">
        <v>1680</v>
      </c>
      <c r="O1" s="171" t="s">
        <v>1681</v>
      </c>
      <c r="P1" s="242" t="s">
        <v>1682</v>
      </c>
      <c r="Q1" s="180" t="s">
        <v>1683</v>
      </c>
      <c r="R1" s="178" t="s">
        <v>1689</v>
      </c>
      <c r="S1" s="178" t="s">
        <v>1690</v>
      </c>
      <c r="T1" s="180" t="s">
        <v>1684</v>
      </c>
      <c r="U1" s="180" t="s">
        <v>1685</v>
      </c>
      <c r="V1" s="178" t="s">
        <v>1686</v>
      </c>
      <c r="W1" s="178" t="s">
        <v>1687</v>
      </c>
    </row>
    <row r="2" spans="1:23">
      <c r="A2" s="14" t="s">
        <v>1664</v>
      </c>
      <c r="B2" s="243" t="s">
        <v>3</v>
      </c>
      <c r="C2" s="5" t="s">
        <v>3</v>
      </c>
      <c r="D2" t="s">
        <v>3</v>
      </c>
      <c r="E2" t="s">
        <v>3</v>
      </c>
      <c r="F2" t="s">
        <v>3</v>
      </c>
      <c r="G2" t="s">
        <v>3</v>
      </c>
      <c r="H2" t="s">
        <v>3</v>
      </c>
    </row>
    <row r="3" spans="1:23">
      <c r="A3" s="14" t="s">
        <v>1665</v>
      </c>
      <c r="B3" s="243"/>
      <c r="Q3" t="s">
        <v>3</v>
      </c>
      <c r="R3" t="s">
        <v>3</v>
      </c>
      <c r="U3" t="s">
        <v>3</v>
      </c>
      <c r="V3" t="s">
        <v>3</v>
      </c>
    </row>
    <row r="4" spans="1:23">
      <c r="A4" s="14" t="s">
        <v>1666</v>
      </c>
      <c r="B4" s="243"/>
      <c r="I4" t="s">
        <v>3</v>
      </c>
      <c r="J4" t="s">
        <v>3</v>
      </c>
      <c r="K4" t="s">
        <v>3</v>
      </c>
      <c r="L4" t="s">
        <v>3</v>
      </c>
      <c r="M4" t="s">
        <v>3</v>
      </c>
      <c r="N4" t="s">
        <v>3</v>
      </c>
      <c r="P4" t="s">
        <v>3</v>
      </c>
    </row>
    <row r="5" spans="1:23">
      <c r="A5" s="14" t="s">
        <v>1663</v>
      </c>
      <c r="B5" s="243"/>
      <c r="O5" t="s">
        <v>3</v>
      </c>
      <c r="S5" t="s">
        <v>3</v>
      </c>
      <c r="T5" t="s">
        <v>3</v>
      </c>
      <c r="W5" t="s">
        <v>3</v>
      </c>
    </row>
    <row r="6" spans="1:23">
      <c r="A6" s="7" t="s">
        <v>75</v>
      </c>
      <c r="B6" s="2" t="s">
        <v>3</v>
      </c>
      <c r="C6" s="5" t="s">
        <v>3</v>
      </c>
      <c r="D6" t="s">
        <v>3</v>
      </c>
      <c r="E6" t="s">
        <v>3</v>
      </c>
      <c r="F6" t="s">
        <v>3</v>
      </c>
      <c r="G6" t="s">
        <v>3</v>
      </c>
      <c r="H6" t="s">
        <v>3</v>
      </c>
    </row>
    <row r="7" spans="1:23">
      <c r="A7" s="7" t="s">
        <v>135</v>
      </c>
      <c r="B7" s="2"/>
      <c r="I7" t="s">
        <v>3</v>
      </c>
      <c r="J7" t="s">
        <v>3</v>
      </c>
      <c r="K7" t="s">
        <v>3</v>
      </c>
      <c r="L7" t="s">
        <v>3</v>
      </c>
      <c r="M7" t="s">
        <v>3</v>
      </c>
      <c r="N7" t="s">
        <v>3</v>
      </c>
      <c r="P7" t="s">
        <v>3</v>
      </c>
    </row>
    <row r="8" spans="1:23">
      <c r="A8" s="7" t="s">
        <v>176</v>
      </c>
      <c r="B8" s="2"/>
      <c r="O8" t="s">
        <v>3</v>
      </c>
      <c r="S8" t="s">
        <v>3</v>
      </c>
      <c r="T8" t="s">
        <v>3</v>
      </c>
      <c r="W8" t="s">
        <v>3</v>
      </c>
    </row>
    <row r="9" spans="1:23">
      <c r="A9" s="7" t="s">
        <v>178</v>
      </c>
      <c r="B9" s="2"/>
      <c r="Q9" t="s">
        <v>3</v>
      </c>
      <c r="R9" t="s">
        <v>3</v>
      </c>
      <c r="U9" t="s">
        <v>3</v>
      </c>
      <c r="V9" t="s">
        <v>3</v>
      </c>
    </row>
    <row r="10" spans="1:23">
      <c r="A10" s="7" t="s">
        <v>30</v>
      </c>
      <c r="B10" s="2" t="s">
        <v>3</v>
      </c>
      <c r="C10" s="5" t="s">
        <v>3</v>
      </c>
      <c r="D10" t="s">
        <v>3</v>
      </c>
      <c r="E10" t="s">
        <v>3</v>
      </c>
      <c r="F10" t="s">
        <v>3</v>
      </c>
      <c r="G10" t="s">
        <v>3</v>
      </c>
      <c r="H10" t="s">
        <v>3</v>
      </c>
      <c r="O10" t="s">
        <v>3</v>
      </c>
      <c r="P10" t="s">
        <v>3</v>
      </c>
      <c r="Q10" t="s">
        <v>3</v>
      </c>
      <c r="R10" t="s">
        <v>3</v>
      </c>
      <c r="S10" t="s">
        <v>3</v>
      </c>
      <c r="T10" t="s">
        <v>3</v>
      </c>
      <c r="U10" t="s">
        <v>3</v>
      </c>
      <c r="V10" t="s">
        <v>3</v>
      </c>
      <c r="W10" t="s">
        <v>3</v>
      </c>
    </row>
    <row r="11" spans="1:23">
      <c r="A11" s="7" t="s">
        <v>76</v>
      </c>
      <c r="B11" s="2" t="s">
        <v>3</v>
      </c>
      <c r="C11" s="5" t="s">
        <v>3</v>
      </c>
      <c r="D11" t="s">
        <v>3</v>
      </c>
      <c r="E11" t="s">
        <v>3</v>
      </c>
      <c r="F11" t="s">
        <v>3</v>
      </c>
      <c r="G11" t="s">
        <v>3</v>
      </c>
      <c r="H11" t="s">
        <v>3</v>
      </c>
      <c r="O11" t="s">
        <v>3</v>
      </c>
      <c r="P11" t="s">
        <v>3</v>
      </c>
      <c r="Q11" t="s">
        <v>3</v>
      </c>
      <c r="R11" t="s">
        <v>3</v>
      </c>
      <c r="S11" t="s">
        <v>3</v>
      </c>
      <c r="T11" t="s">
        <v>3</v>
      </c>
      <c r="U11" t="s">
        <v>3</v>
      </c>
      <c r="V11" t="s">
        <v>3</v>
      </c>
      <c r="W11" t="s">
        <v>3</v>
      </c>
    </row>
    <row r="12" spans="1:23">
      <c r="A12" s="7" t="s">
        <v>32</v>
      </c>
      <c r="B12" s="2" t="s">
        <v>3</v>
      </c>
      <c r="C12" s="5" t="s">
        <v>3</v>
      </c>
    </row>
    <row r="13" spans="1:23">
      <c r="A13" s="7" t="s">
        <v>175</v>
      </c>
      <c r="B13" s="2"/>
      <c r="D13" t="s">
        <v>3</v>
      </c>
    </row>
    <row r="14" spans="1:23">
      <c r="A14" s="7" t="s">
        <v>98</v>
      </c>
      <c r="B14" s="2"/>
      <c r="E14" t="s">
        <v>3</v>
      </c>
      <c r="F14" t="s">
        <v>3</v>
      </c>
      <c r="G14" t="s">
        <v>3</v>
      </c>
      <c r="H14" t="s">
        <v>3</v>
      </c>
      <c r="O14" t="s">
        <v>3</v>
      </c>
      <c r="P14" t="s">
        <v>3</v>
      </c>
      <c r="Q14" t="s">
        <v>3</v>
      </c>
      <c r="R14" t="s">
        <v>3</v>
      </c>
      <c r="S14" t="s">
        <v>3</v>
      </c>
      <c r="T14" t="s">
        <v>3</v>
      </c>
      <c r="U14" t="s">
        <v>3</v>
      </c>
      <c r="V14" t="s">
        <v>3</v>
      </c>
      <c r="W14" t="s">
        <v>3</v>
      </c>
    </row>
    <row r="15" spans="1:23">
      <c r="A15" s="7" t="s">
        <v>31</v>
      </c>
      <c r="B15" s="2"/>
      <c r="G15" t="s">
        <v>3</v>
      </c>
      <c r="H15" t="s">
        <v>3</v>
      </c>
      <c r="I15" t="s">
        <v>3</v>
      </c>
      <c r="J15" t="s">
        <v>3</v>
      </c>
      <c r="K15" t="s">
        <v>3</v>
      </c>
      <c r="L15" t="s">
        <v>3</v>
      </c>
      <c r="M15" t="s">
        <v>3</v>
      </c>
      <c r="N15" t="s">
        <v>3</v>
      </c>
      <c r="O15" t="s">
        <v>3</v>
      </c>
      <c r="P15" t="s">
        <v>3</v>
      </c>
      <c r="Q15" t="s">
        <v>3</v>
      </c>
    </row>
    <row r="16" spans="1:23">
      <c r="A16" s="7" t="s">
        <v>115</v>
      </c>
      <c r="B16" s="2"/>
      <c r="E16" t="s">
        <v>3</v>
      </c>
    </row>
    <row r="17" spans="1:23">
      <c r="A17" s="7" t="s">
        <v>120</v>
      </c>
      <c r="B17" s="2"/>
      <c r="F17" t="s">
        <v>3</v>
      </c>
    </row>
    <row r="18" spans="1:23">
      <c r="A18" s="7" t="s">
        <v>127</v>
      </c>
      <c r="B18" s="2"/>
      <c r="G18" t="s">
        <v>3</v>
      </c>
      <c r="H18" t="s">
        <v>3</v>
      </c>
      <c r="O18" t="s">
        <v>3</v>
      </c>
      <c r="P18" t="s">
        <v>3</v>
      </c>
      <c r="Q18" t="s">
        <v>3</v>
      </c>
    </row>
    <row r="19" spans="1:23">
      <c r="A19" s="7" t="s">
        <v>77</v>
      </c>
      <c r="B19" s="2" t="s">
        <v>3</v>
      </c>
      <c r="C19" s="5" t="s">
        <v>3</v>
      </c>
      <c r="D19" t="s">
        <v>3</v>
      </c>
      <c r="T19" t="s">
        <v>3</v>
      </c>
      <c r="U19" t="s">
        <v>3</v>
      </c>
    </row>
    <row r="20" spans="1:23">
      <c r="A20" s="13"/>
      <c r="B20" s="244"/>
    </row>
    <row r="21" spans="1:23">
      <c r="A21" s="14" t="s">
        <v>1667</v>
      </c>
      <c r="B21" s="243" t="s">
        <v>3</v>
      </c>
      <c r="C21" s="5" t="s">
        <v>3</v>
      </c>
      <c r="D21" t="s">
        <v>3</v>
      </c>
      <c r="E21" t="s">
        <v>3</v>
      </c>
      <c r="F21" t="s">
        <v>3</v>
      </c>
      <c r="G21" t="s">
        <v>3</v>
      </c>
      <c r="H21" t="s">
        <v>3</v>
      </c>
      <c r="O21" t="s">
        <v>3</v>
      </c>
      <c r="P21" t="s">
        <v>3</v>
      </c>
      <c r="S21" t="s">
        <v>3</v>
      </c>
      <c r="T21" t="s">
        <v>3</v>
      </c>
      <c r="W21" t="s">
        <v>3</v>
      </c>
    </row>
    <row r="22" spans="1:23">
      <c r="A22" s="12" t="s">
        <v>78</v>
      </c>
      <c r="B22" s="8" t="s">
        <v>3</v>
      </c>
      <c r="C22" s="5" t="s">
        <v>3</v>
      </c>
      <c r="D22" t="s">
        <v>3</v>
      </c>
      <c r="E22" t="s">
        <v>3</v>
      </c>
      <c r="F22" t="s">
        <v>3</v>
      </c>
      <c r="G22" t="s">
        <v>3</v>
      </c>
      <c r="H22" t="s">
        <v>3</v>
      </c>
      <c r="I22" t="s">
        <v>3</v>
      </c>
      <c r="J22" t="s">
        <v>3</v>
      </c>
      <c r="K22" t="s">
        <v>3</v>
      </c>
      <c r="L22" t="s">
        <v>3</v>
      </c>
      <c r="M22" t="s">
        <v>3</v>
      </c>
      <c r="N22" t="s">
        <v>3</v>
      </c>
      <c r="O22" t="s">
        <v>3</v>
      </c>
      <c r="P22" t="s">
        <v>3</v>
      </c>
      <c r="S22" t="s">
        <v>3</v>
      </c>
      <c r="T22" t="s">
        <v>3</v>
      </c>
      <c r="W22" t="s">
        <v>3</v>
      </c>
    </row>
    <row r="23" spans="1:23">
      <c r="A23" s="7" t="s">
        <v>167</v>
      </c>
      <c r="B23" s="2"/>
      <c r="O23" t="s">
        <v>3</v>
      </c>
      <c r="S23" t="s">
        <v>3</v>
      </c>
      <c r="T23" t="s">
        <v>3</v>
      </c>
      <c r="W23" t="s">
        <v>3</v>
      </c>
    </row>
    <row r="24" spans="1:23">
      <c r="A24" s="7" t="s">
        <v>79</v>
      </c>
      <c r="B24" s="2" t="s">
        <v>3</v>
      </c>
      <c r="C24" s="5" t="s">
        <v>3</v>
      </c>
      <c r="D24" t="s">
        <v>3</v>
      </c>
      <c r="E24" t="s">
        <v>3</v>
      </c>
      <c r="F24" t="s">
        <v>3</v>
      </c>
      <c r="G24" t="s">
        <v>3</v>
      </c>
      <c r="H24" t="s">
        <v>3</v>
      </c>
    </row>
    <row r="25" spans="1:23">
      <c r="A25" s="7" t="s">
        <v>177</v>
      </c>
      <c r="B25" s="2"/>
      <c r="P25" t="s">
        <v>3</v>
      </c>
    </row>
    <row r="26" spans="1:23">
      <c r="A26" s="181" t="s">
        <v>174</v>
      </c>
      <c r="B26" s="8" t="s">
        <v>3</v>
      </c>
      <c r="C26" s="5" t="s">
        <v>3</v>
      </c>
      <c r="D26" t="s">
        <v>3</v>
      </c>
      <c r="E26" t="s">
        <v>3</v>
      </c>
      <c r="F26" t="s">
        <v>3</v>
      </c>
      <c r="G26" t="s">
        <v>3</v>
      </c>
      <c r="H26" t="s">
        <v>3</v>
      </c>
      <c r="I26" t="s">
        <v>3</v>
      </c>
      <c r="J26" t="s">
        <v>3</v>
      </c>
      <c r="K26" t="s">
        <v>3</v>
      </c>
      <c r="L26" t="s">
        <v>3</v>
      </c>
      <c r="M26" t="s">
        <v>3</v>
      </c>
      <c r="N26" t="s">
        <v>3</v>
      </c>
      <c r="O26" t="s">
        <v>3</v>
      </c>
      <c r="P26" t="s">
        <v>3</v>
      </c>
      <c r="Q26" t="s">
        <v>3</v>
      </c>
      <c r="R26" t="s">
        <v>3</v>
      </c>
      <c r="S26" t="s">
        <v>3</v>
      </c>
      <c r="T26" t="s">
        <v>3</v>
      </c>
      <c r="U26" t="s">
        <v>3</v>
      </c>
      <c r="V26" t="s">
        <v>3</v>
      </c>
      <c r="W26" t="s">
        <v>3</v>
      </c>
    </row>
    <row r="27" spans="1:23">
      <c r="A27" s="13"/>
      <c r="B27" s="244"/>
    </row>
    <row r="28" spans="1:23">
      <c r="A28" s="14" t="s">
        <v>27</v>
      </c>
      <c r="B28" s="245"/>
    </row>
    <row r="29" spans="1:23" ht="15.5">
      <c r="A29" s="4" t="s">
        <v>11</v>
      </c>
      <c r="B29" s="5" t="s">
        <v>8</v>
      </c>
    </row>
    <row r="30" spans="1:23" ht="15.5">
      <c r="A30" s="4" t="s">
        <v>14</v>
      </c>
      <c r="B30" s="5" t="s">
        <v>8</v>
      </c>
    </row>
    <row r="31" spans="1:23" ht="15.5">
      <c r="A31" s="4" t="s">
        <v>9</v>
      </c>
      <c r="B31" s="5" t="s">
        <v>8</v>
      </c>
    </row>
    <row r="32" spans="1:23">
      <c r="A32" s="13"/>
      <c r="B32" s="244"/>
    </row>
    <row r="33" spans="1:2">
      <c r="A33" s="14" t="s">
        <v>80</v>
      </c>
      <c r="B33" s="245"/>
    </row>
    <row r="34" spans="1:2">
      <c r="A34" s="7" t="s">
        <v>81</v>
      </c>
      <c r="B34" s="5" t="s">
        <v>3</v>
      </c>
    </row>
    <row r="35" spans="1:2">
      <c r="A35" s="7" t="s">
        <v>82</v>
      </c>
      <c r="B35" s="5" t="s">
        <v>3</v>
      </c>
    </row>
    <row r="36" spans="1:2">
      <c r="A36" s="7" t="s">
        <v>83</v>
      </c>
      <c r="B36" s="5" t="s">
        <v>3</v>
      </c>
    </row>
    <row r="37" spans="1:2">
      <c r="A37" s="7" t="s">
        <v>84</v>
      </c>
      <c r="B37" s="5" t="s">
        <v>3</v>
      </c>
    </row>
    <row r="38" spans="1:2">
      <c r="A38" s="7" t="s">
        <v>85</v>
      </c>
      <c r="B38" s="5" t="s">
        <v>3</v>
      </c>
    </row>
    <row r="39" spans="1:2">
      <c r="A39" s="7" t="s">
        <v>86</v>
      </c>
      <c r="B39" s="5" t="s">
        <v>3</v>
      </c>
    </row>
    <row r="40" spans="1:2">
      <c r="A40" s="7" t="s">
        <v>87</v>
      </c>
      <c r="B40" s="5" t="s">
        <v>3</v>
      </c>
    </row>
    <row r="41" spans="1:2">
      <c r="A41" s="7" t="s">
        <v>88</v>
      </c>
      <c r="B41" s="5" t="s">
        <v>3</v>
      </c>
    </row>
    <row r="42" spans="1:2">
      <c r="A42" s="7" t="s">
        <v>1636</v>
      </c>
    </row>
    <row r="43" spans="1:2">
      <c r="A43" s="7" t="s">
        <v>1637</v>
      </c>
    </row>
    <row r="44" spans="1:2">
      <c r="A44" s="7" t="s">
        <v>1638</v>
      </c>
    </row>
    <row r="45" spans="1:2">
      <c r="A45" s="7" t="s">
        <v>1614</v>
      </c>
    </row>
    <row r="46" spans="1:2">
      <c r="A46" s="7" t="s">
        <v>1639</v>
      </c>
    </row>
    <row r="47" spans="1:2">
      <c r="A47" s="7" t="s">
        <v>1640</v>
      </c>
    </row>
    <row r="48" spans="1:2">
      <c r="A48" s="7" t="s">
        <v>1613</v>
      </c>
    </row>
    <row r="49" spans="1:2">
      <c r="A49" s="7"/>
    </row>
    <row r="50" spans="1:2" ht="15.5">
      <c r="A50" s="4" t="s">
        <v>20</v>
      </c>
      <c r="B50" s="16">
        <f ca="1">TODAY()</f>
        <v>44474</v>
      </c>
    </row>
  </sheetData>
  <conditionalFormatting sqref="A2:A5 A21 A10:A19 A24:A26">
    <cfRule type="containsText" dxfId="712" priority="4" operator="containsText" text="&quot;">
      <formula>NOT(ISERROR(SEARCH("""",A2)))</formula>
    </cfRule>
  </conditionalFormatting>
  <conditionalFormatting sqref="A6:A9">
    <cfRule type="containsText" dxfId="711" priority="3" operator="containsText" text="&quot;">
      <formula>NOT(ISERROR(SEARCH("""",A6)))</formula>
    </cfRule>
  </conditionalFormatting>
  <conditionalFormatting sqref="A26">
    <cfRule type="containsText" dxfId="710" priority="2" operator="containsText" text="&quot;">
      <formula>NOT(ISERROR(SEARCH("""",A26)))</formula>
    </cfRule>
  </conditionalFormatting>
  <conditionalFormatting sqref="A23">
    <cfRule type="containsText" dxfId="709" priority="1" operator="containsText" text="&quot;">
      <formula>NOT(ISERROR(SEARCH("""",A23)))</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8E78F-7085-4553-ABF5-7B64EACB432A}">
  <dimension ref="A1:W46"/>
  <sheetViews>
    <sheetView topLeftCell="A10" zoomScaleNormal="100" workbookViewId="0">
      <pane xSplit="1" topLeftCell="B1" activePane="topRight" state="frozen"/>
      <selection pane="topRight" activeCell="B46" sqref="B46"/>
    </sheetView>
  </sheetViews>
  <sheetFormatPr defaultRowHeight="14.5"/>
  <cols>
    <col min="1" max="1" width="64.36328125" bestFit="1" customWidth="1"/>
    <col min="2" max="2" width="19.81640625" style="5" customWidth="1"/>
    <col min="3" max="3" width="16.453125" style="5" bestFit="1" customWidth="1"/>
    <col min="4" max="4" width="20.36328125" bestFit="1" customWidth="1"/>
    <col min="5" max="5" width="10.6328125" bestFit="1" customWidth="1"/>
    <col min="6" max="6" width="11.08984375" bestFit="1" customWidth="1"/>
    <col min="7" max="7" width="10.6328125" bestFit="1" customWidth="1"/>
    <col min="8" max="8" width="11.08984375" bestFit="1" customWidth="1"/>
    <col min="9" max="9" width="18.1796875" bestFit="1" customWidth="1"/>
    <col min="10" max="10" width="19.7265625" bestFit="1" customWidth="1"/>
    <col min="11" max="11" width="18.26953125" bestFit="1" customWidth="1"/>
    <col min="12" max="12" width="21.08984375" bestFit="1" customWidth="1"/>
    <col min="13" max="13" width="25.36328125" bestFit="1" customWidth="1"/>
    <col min="14" max="14" width="36.1796875" bestFit="1" customWidth="1"/>
    <col min="15" max="16" width="11.08984375" bestFit="1" customWidth="1"/>
    <col min="17" max="17" width="19.90625" bestFit="1" customWidth="1"/>
    <col min="18" max="19" width="16.36328125" bestFit="1" customWidth="1"/>
    <col min="20" max="20" width="19.90625" bestFit="1" customWidth="1"/>
    <col min="21" max="21" width="11.26953125" bestFit="1" customWidth="1"/>
    <col min="22" max="22" width="15" bestFit="1" customWidth="1"/>
    <col min="23" max="23" width="16.6328125" bestFit="1" customWidth="1"/>
  </cols>
  <sheetData>
    <row r="1" spans="1:23" s="12" customFormat="1" ht="72.5">
      <c r="A1" s="13"/>
      <c r="B1" s="15" t="str">
        <f>"Spanish "&amp;'Labels - English'!$B$1</f>
        <v>Spanish Infant Form (4-9 months)</v>
      </c>
      <c r="C1" s="179" t="str">
        <f>"Spanish "&amp;'Labels - English'!$C$1</f>
        <v>Spanish Toddler Form (10-30 months)</v>
      </c>
      <c r="D1" s="180" t="str">
        <f>"Spanish "&amp;'Labels - English'!$D$1</f>
        <v>Spanish Infant/Toddler Caregiver Self-Report Form</v>
      </c>
      <c r="E1" s="171" t="str">
        <f>"Spanish "&amp;'Labels - English'!$E$1</f>
        <v>Spanish Preschool Home Form (2-5 years)</v>
      </c>
      <c r="F1" s="172" t="str">
        <f>"Spanish "&amp;'Labels - English'!$F$1</f>
        <v>Spanish Preschool School Form (2-5 years)</v>
      </c>
      <c r="G1" s="171" t="str">
        <f>"Spanish "&amp;'Labels - English'!$G$1</f>
        <v>Spanish Child Home Form (5-12 years)</v>
      </c>
      <c r="H1" s="172" t="str">
        <f>"Spanish "&amp;'Labels - English'!$H$1</f>
        <v>Spanish Child School Form (5-12 years)</v>
      </c>
      <c r="I1" s="178" t="str">
        <f>"Spanish "&amp;'Labels - English'!$I$1</f>
        <v>Spanish Child School Environment: Art (ART) Form (5-12 years)</v>
      </c>
      <c r="J1" s="178" t="str">
        <f>"Spanish "&amp;'Labels - English'!$J$1</f>
        <v>Spanish Child School Environment: School Bus (BUS) Form (5-12 years)</v>
      </c>
      <c r="K1" s="178" t="str">
        <f>"Spanish "&amp;'Labels - English'!$K$1</f>
        <v>Spanish Child School Environment: Cafeteria (CAF) Form (5-12 years)</v>
      </c>
      <c r="L1" s="178" t="str">
        <f>"Spanish "&amp;'Labels - English'!$L$1</f>
        <v>Spanish Child School Environment: Music (MUS) Form (5-12 years)</v>
      </c>
      <c r="M1" s="178" t="str">
        <f>"Spanish "&amp;'Labels - English'!$M$1</f>
        <v>Spanish Child School Environment: Physical Education (PHY) Form (5-12 years)</v>
      </c>
      <c r="N1" s="178" t="str">
        <f>"Spanish "&amp;'Labels - English'!$N$1</f>
        <v>Spanish Child School Environment: Recess/Playground (REC) Form (5-12 years)</v>
      </c>
      <c r="O1" s="171" t="str">
        <f>"Spanish "&amp;'Labels - English'!$O$1</f>
        <v>Spanish Adolescent Home Form (12-21 years)</v>
      </c>
      <c r="P1" s="242" t="str">
        <f>"Spanish "&amp;'Labels - English'!$P$1</f>
        <v>Spanish Adolescent School Form (12-21 years)</v>
      </c>
      <c r="Q1" s="180" t="str">
        <f>"Spanish "&amp;'Labels - English'!$Q$1</f>
        <v>Spanish Adolescent Self-Report Form (12-21 years)</v>
      </c>
      <c r="R1" s="178" t="str">
        <f>"Spanish "&amp;'Labels - English'!$R$1</f>
        <v>Spanish Adolescent Driving Environment: Self-Report Form (Up to 21 years)</v>
      </c>
      <c r="S1" s="178" t="str">
        <f>"Spanish "&amp;'Labels - English'!$S$1</f>
        <v>Spanish Adolescent Driving Environment: Rater Report Form (Up to 21 years)</v>
      </c>
      <c r="T1" s="180" t="str">
        <f>"Spanish "&amp;'Labels - English'!$T$1</f>
        <v>Spanish Adult Rater Report Form (21-87 years)</v>
      </c>
      <c r="U1" s="180" t="str">
        <f>"Spanish "&amp;'Labels - English'!$U$1</f>
        <v>Spanish Adult Self-Report Form (21-87 years)</v>
      </c>
      <c r="V1" s="178" t="str">
        <f>"Spanish "&amp;'Labels - English'!$V$1</f>
        <v>Spanish Adult Driving Environment: Self-Report Form (21-87 years)</v>
      </c>
      <c r="W1" s="178" t="str">
        <f>"Spanish "&amp;'Labels - English'!$W$1</f>
        <v>Spanish Adult Driving Environment: Rater Report Form (21-87 years)</v>
      </c>
    </row>
    <row r="2" spans="1:23">
      <c r="A2" s="14" t="s">
        <v>1625</v>
      </c>
      <c r="B2" s="243" t="s">
        <v>3</v>
      </c>
      <c r="C2" s="5" t="s">
        <v>3</v>
      </c>
      <c r="D2" t="s">
        <v>3</v>
      </c>
      <c r="E2" t="s">
        <v>3</v>
      </c>
      <c r="F2" t="s">
        <v>3</v>
      </c>
      <c r="G2" t="s">
        <v>3</v>
      </c>
      <c r="H2" t="s">
        <v>3</v>
      </c>
    </row>
    <row r="3" spans="1:23">
      <c r="A3" s="14" t="s">
        <v>1704</v>
      </c>
      <c r="B3" s="243"/>
      <c r="Q3" t="s">
        <v>3</v>
      </c>
      <c r="R3" t="s">
        <v>3</v>
      </c>
      <c r="U3" t="s">
        <v>3</v>
      </c>
      <c r="V3" t="s">
        <v>3</v>
      </c>
    </row>
    <row r="4" spans="1:23">
      <c r="A4" s="14" t="s">
        <v>1626</v>
      </c>
      <c r="B4" s="243"/>
      <c r="I4" t="s">
        <v>3</v>
      </c>
      <c r="J4" t="s">
        <v>3</v>
      </c>
      <c r="K4" t="s">
        <v>3</v>
      </c>
      <c r="L4" t="s">
        <v>3</v>
      </c>
      <c r="M4" t="s">
        <v>3</v>
      </c>
      <c r="N4" t="s">
        <v>3</v>
      </c>
      <c r="P4" t="s">
        <v>3</v>
      </c>
    </row>
    <row r="5" spans="1:23">
      <c r="A5" s="14" t="s">
        <v>1624</v>
      </c>
      <c r="B5" s="243"/>
      <c r="O5" t="s">
        <v>3</v>
      </c>
      <c r="S5" t="s">
        <v>3</v>
      </c>
      <c r="T5" t="s">
        <v>3</v>
      </c>
      <c r="W5" t="s">
        <v>3</v>
      </c>
    </row>
    <row r="6" spans="1:23">
      <c r="A6" s="7" t="s">
        <v>876</v>
      </c>
      <c r="B6" s="2" t="s">
        <v>3</v>
      </c>
      <c r="C6" s="5" t="s">
        <v>3</v>
      </c>
      <c r="D6" t="s">
        <v>3</v>
      </c>
      <c r="E6" t="s">
        <v>3</v>
      </c>
      <c r="F6" t="s">
        <v>3</v>
      </c>
      <c r="G6" t="s">
        <v>3</v>
      </c>
      <c r="H6" t="s">
        <v>3</v>
      </c>
    </row>
    <row r="7" spans="1:23">
      <c r="A7" s="7" t="s">
        <v>1283</v>
      </c>
      <c r="B7" s="2"/>
      <c r="I7" t="s">
        <v>3</v>
      </c>
      <c r="J7" t="s">
        <v>3</v>
      </c>
      <c r="K7" t="s">
        <v>3</v>
      </c>
      <c r="L7" t="s">
        <v>3</v>
      </c>
      <c r="M7" t="s">
        <v>3</v>
      </c>
      <c r="N7" t="s">
        <v>3</v>
      </c>
      <c r="P7" t="s">
        <v>3</v>
      </c>
    </row>
    <row r="8" spans="1:23">
      <c r="A8" s="7" t="s">
        <v>1387</v>
      </c>
      <c r="B8" s="2"/>
      <c r="O8" t="s">
        <v>3</v>
      </c>
      <c r="S8" t="s">
        <v>3</v>
      </c>
      <c r="T8" t="s">
        <v>3</v>
      </c>
      <c r="W8" t="s">
        <v>3</v>
      </c>
    </row>
    <row r="9" spans="1:23">
      <c r="A9" s="7" t="s">
        <v>1388</v>
      </c>
      <c r="B9" s="2"/>
      <c r="Q9" t="s">
        <v>3</v>
      </c>
      <c r="R9" t="s">
        <v>3</v>
      </c>
      <c r="U9" t="s">
        <v>3</v>
      </c>
      <c r="V9" t="s">
        <v>3</v>
      </c>
    </row>
    <row r="10" spans="1:23">
      <c r="A10" s="7" t="s">
        <v>877</v>
      </c>
      <c r="B10" s="2" t="s">
        <v>3</v>
      </c>
      <c r="C10" s="5" t="s">
        <v>3</v>
      </c>
      <c r="D10" t="s">
        <v>3</v>
      </c>
      <c r="E10" t="s">
        <v>3</v>
      </c>
      <c r="F10" t="s">
        <v>3</v>
      </c>
      <c r="G10" t="s">
        <v>3</v>
      </c>
      <c r="H10" t="s">
        <v>3</v>
      </c>
      <c r="O10" t="s">
        <v>3</v>
      </c>
      <c r="P10" t="s">
        <v>3</v>
      </c>
      <c r="Q10" t="s">
        <v>3</v>
      </c>
      <c r="R10" t="s">
        <v>3</v>
      </c>
      <c r="S10" t="s">
        <v>3</v>
      </c>
      <c r="T10" t="s">
        <v>3</v>
      </c>
      <c r="U10" t="s">
        <v>3</v>
      </c>
      <c r="V10" t="s">
        <v>3</v>
      </c>
      <c r="W10" t="s">
        <v>3</v>
      </c>
    </row>
    <row r="11" spans="1:23">
      <c r="A11" s="7" t="s">
        <v>1271</v>
      </c>
      <c r="B11" s="2" t="s">
        <v>3</v>
      </c>
      <c r="C11" s="5" t="s">
        <v>3</v>
      </c>
      <c r="D11" t="s">
        <v>3</v>
      </c>
      <c r="E11" t="s">
        <v>3</v>
      </c>
      <c r="F11" t="s">
        <v>3</v>
      </c>
      <c r="G11" t="s">
        <v>3</v>
      </c>
      <c r="H11" t="s">
        <v>3</v>
      </c>
      <c r="O11" t="s">
        <v>3</v>
      </c>
      <c r="P11" t="s">
        <v>3</v>
      </c>
      <c r="Q11" t="s">
        <v>3</v>
      </c>
      <c r="R11" t="s">
        <v>3</v>
      </c>
      <c r="S11" t="s">
        <v>3</v>
      </c>
      <c r="T11" t="s">
        <v>3</v>
      </c>
      <c r="U11" t="s">
        <v>3</v>
      </c>
      <c r="V11" t="s">
        <v>3</v>
      </c>
      <c r="W11" t="s">
        <v>3</v>
      </c>
    </row>
    <row r="12" spans="1:23">
      <c r="A12" s="7" t="s">
        <v>1627</v>
      </c>
      <c r="B12" s="2" t="s">
        <v>3</v>
      </c>
      <c r="C12" s="5" t="s">
        <v>3</v>
      </c>
    </row>
    <row r="13" spans="1:23">
      <c r="A13" s="7" t="s">
        <v>878</v>
      </c>
      <c r="B13" s="2"/>
      <c r="D13" t="s">
        <v>3</v>
      </c>
    </row>
    <row r="14" spans="1:23">
      <c r="A14" s="7" t="s">
        <v>1273</v>
      </c>
      <c r="B14" s="2"/>
      <c r="E14" t="s">
        <v>3</v>
      </c>
      <c r="F14" t="s">
        <v>3</v>
      </c>
      <c r="G14" t="s">
        <v>3</v>
      </c>
      <c r="H14" t="s">
        <v>3</v>
      </c>
      <c r="O14" t="s">
        <v>3</v>
      </c>
      <c r="P14" t="s">
        <v>3</v>
      </c>
      <c r="Q14" t="s">
        <v>3</v>
      </c>
      <c r="R14" t="s">
        <v>3</v>
      </c>
      <c r="S14" t="s">
        <v>3</v>
      </c>
      <c r="T14" t="s">
        <v>3</v>
      </c>
      <c r="U14" t="s">
        <v>3</v>
      </c>
      <c r="V14" t="s">
        <v>3</v>
      </c>
      <c r="W14" t="s">
        <v>3</v>
      </c>
    </row>
    <row r="15" spans="1:23">
      <c r="A15" s="7" t="s">
        <v>1281</v>
      </c>
      <c r="B15" s="2"/>
      <c r="G15" t="s">
        <v>3</v>
      </c>
      <c r="H15" t="s">
        <v>3</v>
      </c>
      <c r="I15" t="s">
        <v>3</v>
      </c>
      <c r="J15" t="s">
        <v>3</v>
      </c>
      <c r="K15" t="s">
        <v>3</v>
      </c>
      <c r="L15" t="s">
        <v>3</v>
      </c>
      <c r="M15" t="s">
        <v>3</v>
      </c>
      <c r="N15" t="s">
        <v>3</v>
      </c>
      <c r="O15" t="s">
        <v>3</v>
      </c>
      <c r="P15" t="s">
        <v>3</v>
      </c>
      <c r="Q15" t="s">
        <v>3</v>
      </c>
    </row>
    <row r="16" spans="1:23">
      <c r="A16" s="7" t="s">
        <v>1272</v>
      </c>
      <c r="B16" s="2"/>
      <c r="E16" t="s">
        <v>3</v>
      </c>
    </row>
    <row r="17" spans="1:23">
      <c r="A17" s="7" t="s">
        <v>1610</v>
      </c>
      <c r="B17" s="2"/>
      <c r="F17" t="s">
        <v>3</v>
      </c>
    </row>
    <row r="18" spans="1:23">
      <c r="A18" s="7" t="s">
        <v>1282</v>
      </c>
      <c r="B18" s="2"/>
      <c r="G18" t="s">
        <v>3</v>
      </c>
      <c r="H18" t="s">
        <v>3</v>
      </c>
      <c r="O18" t="s">
        <v>3</v>
      </c>
      <c r="P18" t="s">
        <v>3</v>
      </c>
      <c r="Q18" t="s">
        <v>3</v>
      </c>
    </row>
    <row r="19" spans="1:23">
      <c r="A19" s="7" t="s">
        <v>879</v>
      </c>
      <c r="B19" s="2" t="s">
        <v>3</v>
      </c>
      <c r="C19" s="5" t="s">
        <v>3</v>
      </c>
      <c r="D19" t="s">
        <v>3</v>
      </c>
      <c r="T19" t="s">
        <v>3</v>
      </c>
      <c r="U19" t="s">
        <v>3</v>
      </c>
    </row>
    <row r="20" spans="1:23">
      <c r="A20" s="13"/>
      <c r="B20" s="244"/>
    </row>
    <row r="21" spans="1:23">
      <c r="A21" s="14" t="s">
        <v>875</v>
      </c>
      <c r="B21" s="243" t="s">
        <v>3</v>
      </c>
      <c r="C21" s="5" t="s">
        <v>3</v>
      </c>
      <c r="D21" t="s">
        <v>3</v>
      </c>
      <c r="E21" t="s">
        <v>3</v>
      </c>
      <c r="F21" t="s">
        <v>3</v>
      </c>
      <c r="G21" t="s">
        <v>3</v>
      </c>
      <c r="T21" t="s">
        <v>3</v>
      </c>
      <c r="W21" t="s">
        <v>3</v>
      </c>
    </row>
    <row r="22" spans="1:23">
      <c r="A22" s="14" t="s">
        <v>1280</v>
      </c>
      <c r="B22" s="243"/>
    </row>
    <row r="23" spans="1:23">
      <c r="A23" s="14" t="s">
        <v>1623</v>
      </c>
      <c r="B23" s="243"/>
      <c r="O23" t="s">
        <v>3</v>
      </c>
      <c r="P23" t="s">
        <v>3</v>
      </c>
      <c r="S23" t="s">
        <v>3</v>
      </c>
    </row>
    <row r="24" spans="1:23">
      <c r="A24" s="12" t="s">
        <v>880</v>
      </c>
      <c r="B24" s="8" t="s">
        <v>3</v>
      </c>
      <c r="C24" s="5" t="s">
        <v>3</v>
      </c>
      <c r="D24" t="s">
        <v>3</v>
      </c>
      <c r="E24" t="s">
        <v>3</v>
      </c>
      <c r="F24" t="s">
        <v>3</v>
      </c>
      <c r="G24" t="s">
        <v>3</v>
      </c>
      <c r="H24" t="s">
        <v>3</v>
      </c>
      <c r="I24" t="s">
        <v>3</v>
      </c>
      <c r="J24" t="s">
        <v>3</v>
      </c>
      <c r="K24" t="s">
        <v>3</v>
      </c>
      <c r="L24" t="s">
        <v>3</v>
      </c>
      <c r="M24" t="s">
        <v>3</v>
      </c>
      <c r="N24" t="s">
        <v>3</v>
      </c>
      <c r="O24" t="s">
        <v>3</v>
      </c>
      <c r="P24" t="s">
        <v>3</v>
      </c>
      <c r="S24" t="s">
        <v>3</v>
      </c>
      <c r="T24" t="s">
        <v>3</v>
      </c>
      <c r="W24" t="s">
        <v>3</v>
      </c>
    </row>
    <row r="25" spans="1:23">
      <c r="A25" s="7" t="s">
        <v>1386</v>
      </c>
      <c r="B25" s="2"/>
      <c r="O25" t="s">
        <v>3</v>
      </c>
      <c r="S25" t="s">
        <v>3</v>
      </c>
      <c r="T25" t="s">
        <v>3</v>
      </c>
      <c r="W25" t="s">
        <v>3</v>
      </c>
    </row>
    <row r="26" spans="1:23">
      <c r="A26" s="7" t="s">
        <v>881</v>
      </c>
      <c r="B26" s="2" t="s">
        <v>3</v>
      </c>
      <c r="C26" s="5" t="s">
        <v>3</v>
      </c>
      <c r="D26" t="s">
        <v>3</v>
      </c>
      <c r="E26" t="s">
        <v>3</v>
      </c>
      <c r="F26" t="s">
        <v>3</v>
      </c>
      <c r="G26" t="s">
        <v>3</v>
      </c>
      <c r="H26" t="s">
        <v>3</v>
      </c>
    </row>
    <row r="27" spans="1:23">
      <c r="A27" s="7" t="s">
        <v>1389</v>
      </c>
      <c r="B27" s="2"/>
      <c r="P27" t="s">
        <v>3</v>
      </c>
    </row>
    <row r="28" spans="1:23">
      <c r="A28" s="181" t="s">
        <v>882</v>
      </c>
      <c r="B28" s="8" t="s">
        <v>3</v>
      </c>
      <c r="C28" s="5" t="s">
        <v>3</v>
      </c>
      <c r="D28" t="s">
        <v>3</v>
      </c>
      <c r="E28" t="s">
        <v>3</v>
      </c>
      <c r="F28" t="s">
        <v>3</v>
      </c>
      <c r="G28" t="s">
        <v>3</v>
      </c>
      <c r="H28" t="s">
        <v>3</v>
      </c>
      <c r="I28" t="s">
        <v>3</v>
      </c>
      <c r="J28" t="s">
        <v>3</v>
      </c>
      <c r="K28" t="s">
        <v>3</v>
      </c>
      <c r="L28" t="s">
        <v>3</v>
      </c>
      <c r="M28" t="s">
        <v>3</v>
      </c>
      <c r="N28" t="s">
        <v>3</v>
      </c>
      <c r="O28" t="s">
        <v>3</v>
      </c>
      <c r="P28" t="s">
        <v>3</v>
      </c>
      <c r="Q28" t="s">
        <v>3</v>
      </c>
      <c r="R28" t="s">
        <v>3</v>
      </c>
      <c r="S28" t="s">
        <v>3</v>
      </c>
      <c r="T28" t="s">
        <v>3</v>
      </c>
      <c r="U28" t="s">
        <v>3</v>
      </c>
      <c r="V28" t="s">
        <v>3</v>
      </c>
      <c r="W28" t="s">
        <v>3</v>
      </c>
    </row>
    <row r="29" spans="1:23">
      <c r="A29" s="13"/>
      <c r="B29" s="244"/>
    </row>
    <row r="30" spans="1:23">
      <c r="A30" s="14" t="s">
        <v>27</v>
      </c>
      <c r="B30" s="245"/>
    </row>
    <row r="31" spans="1:23" ht="15.5">
      <c r="A31" s="4" t="s">
        <v>11</v>
      </c>
      <c r="B31" s="5" t="s">
        <v>8</v>
      </c>
    </row>
    <row r="32" spans="1:23" ht="15.5">
      <c r="A32" s="4" t="s">
        <v>14</v>
      </c>
      <c r="B32" s="5" t="s">
        <v>8</v>
      </c>
    </row>
    <row r="33" spans="1:23" ht="15.5">
      <c r="A33" s="4" t="s">
        <v>9</v>
      </c>
      <c r="B33" s="5" t="s">
        <v>8</v>
      </c>
    </row>
    <row r="34" spans="1:23">
      <c r="A34" s="13"/>
      <c r="B34" s="244"/>
    </row>
    <row r="35" spans="1:23" s="5" customFormat="1">
      <c r="A35" s="14" t="s">
        <v>80</v>
      </c>
      <c r="B35" s="245"/>
      <c r="D35"/>
      <c r="E35"/>
      <c r="F35"/>
      <c r="G35"/>
      <c r="H35"/>
      <c r="I35"/>
      <c r="J35"/>
      <c r="K35"/>
      <c r="L35"/>
      <c r="M35"/>
      <c r="N35"/>
      <c r="O35"/>
      <c r="P35"/>
      <c r="Q35"/>
      <c r="R35"/>
      <c r="S35"/>
      <c r="T35"/>
      <c r="U35"/>
      <c r="V35"/>
      <c r="W35"/>
    </row>
    <row r="36" spans="1:23" s="5" customFormat="1">
      <c r="A36" s="7" t="s">
        <v>867</v>
      </c>
      <c r="B36" s="5" t="s">
        <v>3</v>
      </c>
      <c r="D36"/>
      <c r="E36"/>
      <c r="F36"/>
      <c r="G36"/>
      <c r="H36"/>
      <c r="I36"/>
      <c r="J36"/>
      <c r="K36"/>
      <c r="L36"/>
      <c r="M36"/>
      <c r="N36"/>
      <c r="O36"/>
      <c r="P36"/>
      <c r="Q36"/>
      <c r="R36"/>
      <c r="S36"/>
      <c r="T36"/>
      <c r="U36"/>
      <c r="V36"/>
      <c r="W36"/>
    </row>
    <row r="37" spans="1:23" s="5" customFormat="1">
      <c r="A37" s="7" t="s">
        <v>868</v>
      </c>
      <c r="B37" s="5" t="s">
        <v>3</v>
      </c>
      <c r="D37"/>
      <c r="E37"/>
      <c r="F37"/>
      <c r="G37"/>
      <c r="H37"/>
      <c r="I37"/>
      <c r="J37"/>
      <c r="K37"/>
      <c r="L37"/>
      <c r="M37"/>
      <c r="N37"/>
      <c r="O37"/>
      <c r="P37"/>
      <c r="Q37"/>
      <c r="R37"/>
      <c r="S37"/>
      <c r="T37"/>
      <c r="U37"/>
      <c r="V37"/>
      <c r="W37"/>
    </row>
    <row r="38" spans="1:23" s="5" customFormat="1">
      <c r="A38" s="7" t="s">
        <v>869</v>
      </c>
      <c r="B38" s="5" t="s">
        <v>3</v>
      </c>
      <c r="D38"/>
      <c r="E38"/>
      <c r="F38"/>
      <c r="G38"/>
      <c r="H38"/>
      <c r="I38"/>
      <c r="J38"/>
      <c r="K38"/>
      <c r="L38"/>
      <c r="M38"/>
      <c r="N38"/>
      <c r="O38"/>
      <c r="P38"/>
      <c r="Q38"/>
      <c r="R38"/>
      <c r="S38"/>
      <c r="T38"/>
      <c r="U38"/>
      <c r="V38"/>
      <c r="W38"/>
    </row>
    <row r="39" spans="1:23" s="5" customFormat="1">
      <c r="A39" s="7" t="s">
        <v>870</v>
      </c>
      <c r="B39" s="5" t="s">
        <v>3</v>
      </c>
      <c r="D39"/>
      <c r="E39"/>
      <c r="F39"/>
      <c r="G39"/>
      <c r="H39"/>
      <c r="I39"/>
      <c r="J39"/>
      <c r="K39"/>
      <c r="L39"/>
      <c r="M39"/>
      <c r="N39"/>
      <c r="O39"/>
      <c r="P39"/>
      <c r="Q39"/>
      <c r="R39"/>
      <c r="S39"/>
      <c r="T39"/>
      <c r="U39"/>
      <c r="V39"/>
      <c r="W39"/>
    </row>
    <row r="40" spans="1:23" s="5" customFormat="1">
      <c r="A40" s="7" t="s">
        <v>871</v>
      </c>
      <c r="B40" s="5" t="s">
        <v>3</v>
      </c>
      <c r="D40"/>
      <c r="E40"/>
      <c r="F40"/>
      <c r="G40"/>
      <c r="H40"/>
      <c r="I40"/>
      <c r="J40"/>
      <c r="K40"/>
      <c r="L40"/>
      <c r="M40"/>
      <c r="N40"/>
      <c r="O40"/>
      <c r="P40"/>
      <c r="Q40"/>
      <c r="R40"/>
      <c r="S40"/>
      <c r="T40"/>
      <c r="U40"/>
      <c r="V40"/>
      <c r="W40"/>
    </row>
    <row r="41" spans="1:23" s="5" customFormat="1">
      <c r="A41" s="7" t="s">
        <v>872</v>
      </c>
      <c r="B41" s="5" t="s">
        <v>3</v>
      </c>
      <c r="D41"/>
      <c r="E41"/>
      <c r="F41"/>
      <c r="G41"/>
      <c r="H41"/>
      <c r="I41"/>
      <c r="J41"/>
      <c r="K41"/>
      <c r="L41"/>
      <c r="M41"/>
      <c r="N41"/>
      <c r="O41"/>
      <c r="P41"/>
      <c r="Q41"/>
      <c r="R41"/>
      <c r="S41"/>
      <c r="T41"/>
      <c r="U41"/>
      <c r="V41"/>
      <c r="W41"/>
    </row>
    <row r="42" spans="1:23" s="5" customFormat="1">
      <c r="A42" s="7" t="s">
        <v>873</v>
      </c>
      <c r="B42" s="5" t="s">
        <v>3</v>
      </c>
      <c r="D42"/>
      <c r="E42"/>
      <c r="F42"/>
      <c r="G42"/>
      <c r="H42"/>
      <c r="I42"/>
      <c r="J42"/>
      <c r="K42"/>
      <c r="L42"/>
      <c r="M42"/>
      <c r="N42"/>
      <c r="O42"/>
      <c r="P42"/>
      <c r="Q42"/>
      <c r="R42"/>
      <c r="S42"/>
      <c r="T42"/>
      <c r="U42"/>
      <c r="V42"/>
      <c r="W42"/>
    </row>
    <row r="43" spans="1:23" s="5" customFormat="1">
      <c r="A43" s="7" t="s">
        <v>874</v>
      </c>
      <c r="B43" s="5" t="s">
        <v>3</v>
      </c>
      <c r="D43"/>
      <c r="E43"/>
      <c r="F43"/>
      <c r="G43"/>
      <c r="H43"/>
      <c r="I43"/>
      <c r="J43"/>
      <c r="K43"/>
      <c r="L43"/>
      <c r="M43"/>
      <c r="N43"/>
      <c r="O43"/>
      <c r="P43"/>
      <c r="Q43"/>
      <c r="R43"/>
      <c r="S43"/>
      <c r="T43"/>
      <c r="U43"/>
      <c r="V43"/>
      <c r="W43"/>
    </row>
    <row r="44" spans="1:23" s="5" customFormat="1">
      <c r="A44" s="7" t="s">
        <v>1615</v>
      </c>
      <c r="D44"/>
      <c r="E44"/>
      <c r="F44"/>
      <c r="G44"/>
      <c r="H44"/>
      <c r="I44"/>
      <c r="J44"/>
      <c r="K44"/>
      <c r="L44"/>
      <c r="M44"/>
      <c r="N44"/>
      <c r="O44"/>
      <c r="P44"/>
      <c r="Q44"/>
      <c r="R44"/>
      <c r="S44"/>
      <c r="T44"/>
      <c r="U44"/>
      <c r="V44"/>
      <c r="W44"/>
    </row>
    <row r="46" spans="1:23" s="5" customFormat="1" ht="15.5">
      <c r="A46" s="4" t="s">
        <v>20</v>
      </c>
      <c r="B46" s="16">
        <f ca="1">TODAY()</f>
        <v>44474</v>
      </c>
      <c r="D46"/>
      <c r="E46"/>
      <c r="F46"/>
      <c r="G46"/>
      <c r="H46"/>
      <c r="I46"/>
      <c r="J46"/>
      <c r="K46"/>
      <c r="L46"/>
      <c r="M46"/>
      <c r="N46"/>
      <c r="O46"/>
      <c r="P46"/>
      <c r="Q46"/>
      <c r="R46"/>
      <c r="S46"/>
      <c r="T46"/>
      <c r="U46"/>
      <c r="V46"/>
      <c r="W46"/>
    </row>
  </sheetData>
  <conditionalFormatting sqref="A2:A5 A21:A23 A10:A19 A26:A28">
    <cfRule type="containsText" dxfId="708" priority="4" operator="containsText" text="&quot;">
      <formula>NOT(ISERROR(SEARCH("""",A2)))</formula>
    </cfRule>
  </conditionalFormatting>
  <conditionalFormatting sqref="A6:A9">
    <cfRule type="containsText" dxfId="707" priority="3" operator="containsText" text="&quot;">
      <formula>NOT(ISERROR(SEARCH("""",A6)))</formula>
    </cfRule>
  </conditionalFormatting>
  <conditionalFormatting sqref="A28">
    <cfRule type="containsText" dxfId="706" priority="2" operator="containsText" text="&quot;">
      <formula>NOT(ISERROR(SEARCH("""",A28)))</formula>
    </cfRule>
  </conditionalFormatting>
  <conditionalFormatting sqref="A25">
    <cfRule type="containsText" dxfId="705" priority="1" operator="containsText" text="&quot;">
      <formula>NOT(ISERROR(SEARCH("""",A25)))</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C1B6C-ECF9-4842-AB44-426C94BDCD29}">
  <dimension ref="A1:I741"/>
  <sheetViews>
    <sheetView topLeftCell="A56" zoomScale="60" zoomScaleNormal="60" workbookViewId="0">
      <selection activeCell="C94" sqref="C94"/>
    </sheetView>
  </sheetViews>
  <sheetFormatPr defaultRowHeight="14.5"/>
  <cols>
    <col min="1" max="1" width="18.08984375" bestFit="1" customWidth="1"/>
    <col min="2" max="2" width="156.26953125" bestFit="1" customWidth="1"/>
    <col min="3" max="3" width="111.90625" bestFit="1" customWidth="1"/>
    <col min="4" max="4" width="152.54296875" bestFit="1" customWidth="1"/>
    <col min="5" max="5" width="106.453125" bestFit="1" customWidth="1"/>
    <col min="6" max="6" width="136.1796875" bestFit="1" customWidth="1"/>
    <col min="7" max="7" width="111.6328125" bestFit="1" customWidth="1"/>
    <col min="8" max="8" width="118.7265625" bestFit="1" customWidth="1"/>
    <col min="9" max="9" width="161.7265625" bestFit="1" customWidth="1"/>
  </cols>
  <sheetData>
    <row r="1" spans="1:9" ht="15.5">
      <c r="A1" s="331" t="str">
        <f>'Labels - English'!$B$1</f>
        <v>Infant Form (4-9 months)</v>
      </c>
      <c r="B1" s="331"/>
      <c r="C1" s="19" t="s">
        <v>28</v>
      </c>
      <c r="D1" s="7"/>
      <c r="E1" s="7"/>
      <c r="F1" s="7"/>
      <c r="G1" s="7"/>
      <c r="H1" s="7"/>
    </row>
    <row r="2" spans="1:9" ht="15.5">
      <c r="A2" s="11"/>
      <c r="B2" s="11"/>
      <c r="C2" s="11"/>
      <c r="D2" s="11"/>
      <c r="E2" s="11"/>
      <c r="F2" s="11"/>
      <c r="G2" s="10"/>
      <c r="H2" s="10"/>
    </row>
    <row r="3" spans="1:9" ht="16" thickBot="1">
      <c r="A3" s="212" t="s">
        <v>0</v>
      </c>
      <c r="B3" s="85" t="str">
        <f>'Labels - English'!$A$34</f>
        <v>Social Participation</v>
      </c>
      <c r="C3" s="86" t="str">
        <f>'Labels - English'!$A$35</f>
        <v>Vision</v>
      </c>
      <c r="D3" s="87" t="str">
        <f>'Labels - English'!$A$36</f>
        <v>Hearing</v>
      </c>
      <c r="E3" s="88" t="str">
        <f>'Labels - English'!$A$37</f>
        <v>Touch</v>
      </c>
      <c r="F3" s="89" t="str">
        <f>'Labels - English'!$A$38</f>
        <v>Taste and Smell</v>
      </c>
      <c r="G3" s="90" t="str">
        <f>'Labels - English'!$A$39</f>
        <v>Body Awareness</v>
      </c>
      <c r="H3" s="91" t="str">
        <f>'Labels - English'!$A$40</f>
        <v>Balance and Motion</v>
      </c>
      <c r="I3" s="92" t="str">
        <f>'Labels - English'!$A$41</f>
        <v>Planning and Ideas</v>
      </c>
    </row>
    <row r="4" spans="1:9" ht="15.5">
      <c r="A4" s="213">
        <v>1</v>
      </c>
      <c r="B4" s="223" t="s">
        <v>275</v>
      </c>
      <c r="C4" s="221" t="s">
        <v>205</v>
      </c>
      <c r="D4" s="221" t="s">
        <v>215</v>
      </c>
      <c r="E4" s="221" t="s">
        <v>225</v>
      </c>
      <c r="F4" s="221" t="s">
        <v>235</v>
      </c>
      <c r="G4" s="221" t="s">
        <v>245</v>
      </c>
      <c r="H4" s="221" t="s">
        <v>255</v>
      </c>
      <c r="I4" s="221" t="s">
        <v>265</v>
      </c>
    </row>
    <row r="5" spans="1:9" ht="15.5">
      <c r="A5" s="213">
        <v>2</v>
      </c>
      <c r="B5" s="224" t="s">
        <v>276</v>
      </c>
      <c r="C5" s="217" t="s">
        <v>206</v>
      </c>
      <c r="D5" s="217" t="s">
        <v>216</v>
      </c>
      <c r="E5" s="217" t="s">
        <v>226</v>
      </c>
      <c r="F5" s="217" t="s">
        <v>236</v>
      </c>
      <c r="G5" s="217" t="s">
        <v>246</v>
      </c>
      <c r="H5" s="217" t="s">
        <v>256</v>
      </c>
      <c r="I5" s="217" t="s">
        <v>266</v>
      </c>
    </row>
    <row r="6" spans="1:9" ht="15.5">
      <c r="A6" s="213">
        <v>3</v>
      </c>
      <c r="B6" s="224" t="s">
        <v>277</v>
      </c>
      <c r="C6" s="217" t="s">
        <v>207</v>
      </c>
      <c r="D6" s="217" t="s">
        <v>217</v>
      </c>
      <c r="E6" s="217" t="s">
        <v>227</v>
      </c>
      <c r="F6" s="217" t="s">
        <v>237</v>
      </c>
      <c r="G6" s="217" t="s">
        <v>247</v>
      </c>
      <c r="H6" s="217" t="s">
        <v>257</v>
      </c>
      <c r="I6" s="217" t="s">
        <v>267</v>
      </c>
    </row>
    <row r="7" spans="1:9" ht="15.5">
      <c r="A7" s="213">
        <v>4</v>
      </c>
      <c r="B7" s="224" t="s">
        <v>278</v>
      </c>
      <c r="C7" s="217" t="s">
        <v>208</v>
      </c>
      <c r="D7" s="217" t="s">
        <v>218</v>
      </c>
      <c r="E7" s="217" t="s">
        <v>228</v>
      </c>
      <c r="F7" s="217" t="s">
        <v>238</v>
      </c>
      <c r="G7" s="217" t="s">
        <v>248</v>
      </c>
      <c r="H7" s="217" t="s">
        <v>258</v>
      </c>
      <c r="I7" s="217" t="s">
        <v>268</v>
      </c>
    </row>
    <row r="8" spans="1:9" ht="15.5">
      <c r="A8" s="213">
        <v>5</v>
      </c>
      <c r="B8" s="224" t="s">
        <v>279</v>
      </c>
      <c r="C8" s="217" t="s">
        <v>209</v>
      </c>
      <c r="D8" s="217" t="s">
        <v>219</v>
      </c>
      <c r="E8" s="217" t="s">
        <v>229</v>
      </c>
      <c r="F8" s="217" t="s">
        <v>239</v>
      </c>
      <c r="G8" s="217" t="s">
        <v>249</v>
      </c>
      <c r="H8" s="217" t="s">
        <v>259</v>
      </c>
      <c r="I8" s="217" t="s">
        <v>269</v>
      </c>
    </row>
    <row r="9" spans="1:9" ht="15.5">
      <c r="A9" s="213">
        <v>6</v>
      </c>
      <c r="B9" s="224" t="s">
        <v>280</v>
      </c>
      <c r="C9" s="217" t="s">
        <v>210</v>
      </c>
      <c r="D9" s="217" t="s">
        <v>220</v>
      </c>
      <c r="E9" s="217" t="s">
        <v>230</v>
      </c>
      <c r="F9" s="217" t="s">
        <v>240</v>
      </c>
      <c r="G9" s="217" t="s">
        <v>250</v>
      </c>
      <c r="H9" s="217" t="s">
        <v>260</v>
      </c>
      <c r="I9" s="217" t="s">
        <v>270</v>
      </c>
    </row>
    <row r="10" spans="1:9" ht="15.5">
      <c r="A10" s="213">
        <v>7</v>
      </c>
      <c r="B10" s="224" t="s">
        <v>281</v>
      </c>
      <c r="C10" s="217" t="s">
        <v>211</v>
      </c>
      <c r="D10" s="217" t="s">
        <v>221</v>
      </c>
      <c r="E10" s="217" t="s">
        <v>231</v>
      </c>
      <c r="F10" s="217" t="s">
        <v>241</v>
      </c>
      <c r="G10" s="217" t="s">
        <v>251</v>
      </c>
      <c r="H10" s="217" t="s">
        <v>261</v>
      </c>
      <c r="I10" s="217" t="s">
        <v>271</v>
      </c>
    </row>
    <row r="11" spans="1:9" ht="15.5">
      <c r="A11" s="213">
        <v>8</v>
      </c>
      <c r="B11" s="224" t="s">
        <v>282</v>
      </c>
      <c r="C11" s="217" t="s">
        <v>212</v>
      </c>
      <c r="D11" s="217" t="s">
        <v>222</v>
      </c>
      <c r="E11" s="222" t="s">
        <v>232</v>
      </c>
      <c r="F11" s="217" t="s">
        <v>242</v>
      </c>
      <c r="G11" s="217" t="s">
        <v>252</v>
      </c>
      <c r="H11" s="216" t="s">
        <v>262</v>
      </c>
      <c r="I11" s="217" t="s">
        <v>272</v>
      </c>
    </row>
    <row r="12" spans="1:9" ht="15.5">
      <c r="A12" s="213">
        <v>9</v>
      </c>
      <c r="B12" s="224" t="s">
        <v>283</v>
      </c>
      <c r="C12" s="217" t="s">
        <v>213</v>
      </c>
      <c r="D12" s="217" t="s">
        <v>223</v>
      </c>
      <c r="E12" s="217" t="s">
        <v>233</v>
      </c>
      <c r="F12" s="217" t="s">
        <v>243</v>
      </c>
      <c r="G12" s="217" t="s">
        <v>253</v>
      </c>
      <c r="H12" s="217" t="s">
        <v>263</v>
      </c>
      <c r="I12" s="217" t="s">
        <v>273</v>
      </c>
    </row>
    <row r="13" spans="1:9" ht="16" thickBot="1">
      <c r="A13" s="213">
        <v>10</v>
      </c>
      <c r="B13" s="225" t="s">
        <v>284</v>
      </c>
      <c r="C13" s="218" t="s">
        <v>214</v>
      </c>
      <c r="D13" s="218" t="s">
        <v>224</v>
      </c>
      <c r="E13" s="218" t="s">
        <v>234</v>
      </c>
      <c r="F13" s="218" t="s">
        <v>244</v>
      </c>
      <c r="G13" s="218" t="s">
        <v>254</v>
      </c>
      <c r="H13" s="218" t="s">
        <v>264</v>
      </c>
      <c r="I13" s="218" t="s">
        <v>274</v>
      </c>
    </row>
    <row r="14" spans="1:9" ht="15.5">
      <c r="A14" s="213"/>
      <c r="B14" s="214"/>
      <c r="C14" s="214"/>
      <c r="D14" s="214"/>
      <c r="E14" s="214"/>
      <c r="F14" s="214"/>
      <c r="G14" s="10"/>
      <c r="H14" s="10"/>
    </row>
    <row r="15" spans="1:9" ht="15.5">
      <c r="A15" s="213"/>
      <c r="B15" s="214"/>
      <c r="C15" s="214"/>
      <c r="D15" s="214"/>
      <c r="E15" s="214"/>
      <c r="F15" s="214"/>
      <c r="G15" s="10"/>
      <c r="H15" s="10"/>
    </row>
    <row r="16" spans="1:9" ht="15.5">
      <c r="A16" s="331" t="str">
        <f>'Labels - English'!$C$1</f>
        <v>Toddler Form (10-30 months)</v>
      </c>
      <c r="B16" s="331"/>
      <c r="C16" s="19" t="s">
        <v>110</v>
      </c>
      <c r="D16" s="7"/>
      <c r="E16" s="7"/>
      <c r="F16" s="7"/>
      <c r="G16" s="7"/>
      <c r="H16" s="7"/>
    </row>
    <row r="17" spans="1:9" ht="15.5">
      <c r="A17" s="11"/>
      <c r="B17" s="11"/>
      <c r="C17" s="11"/>
      <c r="D17" s="11"/>
      <c r="E17" s="11"/>
      <c r="F17" s="11"/>
      <c r="G17" s="10"/>
      <c r="H17" s="10"/>
    </row>
    <row r="18" spans="1:9" ht="16" thickBot="1">
      <c r="A18" s="212" t="s">
        <v>0</v>
      </c>
      <c r="B18" s="85" t="str">
        <f>'Labels - English'!$A$34</f>
        <v>Social Participation</v>
      </c>
      <c r="C18" s="86" t="str">
        <f>'Labels - English'!$A$35</f>
        <v>Vision</v>
      </c>
      <c r="D18" s="87" t="str">
        <f>'Labels - English'!$A$36</f>
        <v>Hearing</v>
      </c>
      <c r="E18" s="88" t="str">
        <f>'Labels - English'!$A$37</f>
        <v>Touch</v>
      </c>
      <c r="F18" s="89" t="str">
        <f>'Labels - English'!$A$38</f>
        <v>Taste and Smell</v>
      </c>
      <c r="G18" s="90" t="str">
        <f>'Labels - English'!$A$39</f>
        <v>Body Awareness</v>
      </c>
      <c r="H18" s="91" t="str">
        <f>'Labels - English'!$A$40</f>
        <v>Balance and Motion</v>
      </c>
      <c r="I18" s="92" t="str">
        <f>'Labels - English'!$A$41</f>
        <v>Planning and Ideas</v>
      </c>
    </row>
    <row r="19" spans="1:9" ht="15.5">
      <c r="A19" s="213">
        <v>1</v>
      </c>
      <c r="B19" s="223" t="s">
        <v>275</v>
      </c>
      <c r="C19" s="221" t="s">
        <v>205</v>
      </c>
      <c r="D19" s="221" t="s">
        <v>215</v>
      </c>
      <c r="E19" s="226" t="s">
        <v>296</v>
      </c>
      <c r="F19" s="221" t="s">
        <v>239</v>
      </c>
      <c r="G19" s="221" t="s">
        <v>245</v>
      </c>
      <c r="H19" s="221" t="s">
        <v>312</v>
      </c>
      <c r="I19" s="221" t="s">
        <v>265</v>
      </c>
    </row>
    <row r="20" spans="1:9" ht="15.5">
      <c r="A20" s="213">
        <v>2</v>
      </c>
      <c r="B20" s="224" t="s">
        <v>281</v>
      </c>
      <c r="C20" s="217" t="s">
        <v>214</v>
      </c>
      <c r="D20" s="217" t="s">
        <v>291</v>
      </c>
      <c r="E20" s="217" t="s">
        <v>228</v>
      </c>
      <c r="F20" s="217" t="s">
        <v>304</v>
      </c>
      <c r="G20" s="217" t="s">
        <v>307</v>
      </c>
      <c r="H20" s="217" t="s">
        <v>313</v>
      </c>
      <c r="I20" s="217" t="s">
        <v>320</v>
      </c>
    </row>
    <row r="21" spans="1:9" ht="15.5">
      <c r="A21" s="213">
        <v>3</v>
      </c>
      <c r="B21" s="224" t="s">
        <v>285</v>
      </c>
      <c r="C21" s="217" t="s">
        <v>289</v>
      </c>
      <c r="D21" s="217" t="s">
        <v>217</v>
      </c>
      <c r="E21" s="217" t="s">
        <v>297</v>
      </c>
      <c r="F21" s="217" t="s">
        <v>305</v>
      </c>
      <c r="G21" s="217" t="s">
        <v>246</v>
      </c>
      <c r="H21" s="217" t="s">
        <v>259</v>
      </c>
      <c r="I21" s="217" t="s">
        <v>321</v>
      </c>
    </row>
    <row r="22" spans="1:9" ht="15.5">
      <c r="A22" s="213">
        <v>4</v>
      </c>
      <c r="B22" s="224" t="s">
        <v>282</v>
      </c>
      <c r="C22" s="217" t="s">
        <v>210</v>
      </c>
      <c r="D22" s="217" t="s">
        <v>292</v>
      </c>
      <c r="E22" s="217" t="s">
        <v>229</v>
      </c>
      <c r="F22" s="217" t="s">
        <v>238</v>
      </c>
      <c r="G22" s="217" t="s">
        <v>308</v>
      </c>
      <c r="H22" s="217" t="s">
        <v>314</v>
      </c>
      <c r="I22" s="217" t="s">
        <v>268</v>
      </c>
    </row>
    <row r="23" spans="1:9" ht="15.5">
      <c r="A23" s="213">
        <v>5</v>
      </c>
      <c r="B23" s="224" t="s">
        <v>283</v>
      </c>
      <c r="C23" s="217" t="s">
        <v>211</v>
      </c>
      <c r="D23" s="217" t="s">
        <v>218</v>
      </c>
      <c r="E23" s="217" t="s">
        <v>298</v>
      </c>
      <c r="F23" s="217" t="s">
        <v>306</v>
      </c>
      <c r="G23" s="217" t="s">
        <v>251</v>
      </c>
      <c r="H23" s="217" t="s">
        <v>315</v>
      </c>
      <c r="I23" s="217" t="s">
        <v>322</v>
      </c>
    </row>
    <row r="24" spans="1:9" ht="15.5">
      <c r="A24" s="213">
        <v>6</v>
      </c>
      <c r="B24" s="224" t="s">
        <v>278</v>
      </c>
      <c r="C24" s="217" t="s">
        <v>290</v>
      </c>
      <c r="D24" s="217" t="s">
        <v>219</v>
      </c>
      <c r="E24" s="217" t="s">
        <v>299</v>
      </c>
      <c r="F24" s="217" t="s">
        <v>237</v>
      </c>
      <c r="G24" s="217" t="s">
        <v>309</v>
      </c>
      <c r="H24" s="217" t="s">
        <v>316</v>
      </c>
      <c r="I24" s="217" t="s">
        <v>323</v>
      </c>
    </row>
    <row r="25" spans="1:9" ht="15.5">
      <c r="A25" s="213">
        <v>7</v>
      </c>
      <c r="B25" s="224" t="s">
        <v>286</v>
      </c>
      <c r="C25" s="217" t="s">
        <v>207</v>
      </c>
      <c r="D25" s="217" t="s">
        <v>293</v>
      </c>
      <c r="E25" s="217" t="s">
        <v>300</v>
      </c>
      <c r="F25" s="217" t="s">
        <v>241</v>
      </c>
      <c r="G25" s="217" t="s">
        <v>253</v>
      </c>
      <c r="H25" s="217" t="s">
        <v>317</v>
      </c>
      <c r="I25" s="217" t="s">
        <v>271</v>
      </c>
    </row>
    <row r="26" spans="1:9" ht="15.5">
      <c r="A26" s="213">
        <v>8</v>
      </c>
      <c r="B26" s="224" t="s">
        <v>287</v>
      </c>
      <c r="C26" s="217" t="s">
        <v>212</v>
      </c>
      <c r="D26" s="217" t="s">
        <v>294</v>
      </c>
      <c r="E26" s="217" t="s">
        <v>301</v>
      </c>
      <c r="F26" s="217" t="s">
        <v>242</v>
      </c>
      <c r="G26" s="217" t="s">
        <v>310</v>
      </c>
      <c r="H26" s="217" t="s">
        <v>262</v>
      </c>
      <c r="I26" s="217" t="s">
        <v>324</v>
      </c>
    </row>
    <row r="27" spans="1:9" ht="15.5">
      <c r="A27" s="213">
        <v>9</v>
      </c>
      <c r="B27" s="224" t="s">
        <v>284</v>
      </c>
      <c r="C27" s="217" t="s">
        <v>213</v>
      </c>
      <c r="D27" s="217" t="s">
        <v>295</v>
      </c>
      <c r="E27" s="217" t="s">
        <v>302</v>
      </c>
      <c r="F27" s="217" t="s">
        <v>243</v>
      </c>
      <c r="G27" s="217" t="s">
        <v>311</v>
      </c>
      <c r="H27" s="217" t="s">
        <v>318</v>
      </c>
      <c r="I27" s="217" t="s">
        <v>273</v>
      </c>
    </row>
    <row r="28" spans="1:9" ht="16" thickBot="1">
      <c r="A28" s="213">
        <v>10</v>
      </c>
      <c r="B28" s="225" t="s">
        <v>288</v>
      </c>
      <c r="C28" s="218" t="s">
        <v>208</v>
      </c>
      <c r="D28" s="218" t="s">
        <v>220</v>
      </c>
      <c r="E28" s="218" t="s">
        <v>303</v>
      </c>
      <c r="F28" s="218" t="s">
        <v>244</v>
      </c>
      <c r="G28" s="218" t="s">
        <v>247</v>
      </c>
      <c r="H28" s="218" t="s">
        <v>319</v>
      </c>
      <c r="I28" s="218" t="s">
        <v>274</v>
      </c>
    </row>
    <row r="29" spans="1:9" ht="15.5">
      <c r="A29" s="213"/>
      <c r="B29" s="214"/>
      <c r="C29" s="214"/>
      <c r="D29" s="214"/>
      <c r="E29" s="214"/>
      <c r="F29" s="214"/>
      <c r="G29" s="10"/>
      <c r="H29" s="10"/>
    </row>
    <row r="30" spans="1:9" ht="15.5">
      <c r="A30" s="331" t="str">
        <f>'Labels - English'!$D$1</f>
        <v>Infant/Toddler Caregiver Self-Report Form</v>
      </c>
      <c r="B30" s="331"/>
      <c r="C30" s="19" t="s">
        <v>112</v>
      </c>
      <c r="D30" s="7"/>
      <c r="E30" s="7"/>
      <c r="F30" s="7"/>
      <c r="G30" s="7"/>
      <c r="H30" s="7"/>
    </row>
    <row r="31" spans="1:9" ht="15.5">
      <c r="A31" s="11"/>
      <c r="B31" s="11"/>
      <c r="C31" s="11"/>
      <c r="D31" s="11"/>
      <c r="E31" s="11"/>
      <c r="F31" s="11"/>
      <c r="G31" s="10"/>
      <c r="H31" s="10"/>
    </row>
    <row r="32" spans="1:9" ht="16" thickBot="1">
      <c r="A32" s="212" t="s">
        <v>0</v>
      </c>
      <c r="B32" s="85" t="str">
        <f>'Labels - English'!$A$34</f>
        <v>Social Participation</v>
      </c>
      <c r="C32" s="86" t="str">
        <f>'Labels - English'!$A$35</f>
        <v>Vision</v>
      </c>
      <c r="D32" s="87" t="str">
        <f>'Labels - English'!$A$36</f>
        <v>Hearing</v>
      </c>
      <c r="E32" s="88" t="str">
        <f>'Labels - English'!$A$37</f>
        <v>Touch</v>
      </c>
      <c r="F32" s="89" t="str">
        <f>'Labels - English'!$A$38</f>
        <v>Taste and Smell</v>
      </c>
      <c r="G32" s="90" t="str">
        <f>'Labels - English'!$A$39</f>
        <v>Body Awareness</v>
      </c>
      <c r="H32" s="91" t="str">
        <f>'Labels - English'!$A$40</f>
        <v>Balance and Motion</v>
      </c>
      <c r="I32" s="92" t="str">
        <f>'Labels - English'!$A$41</f>
        <v>Planning and Ideas</v>
      </c>
    </row>
    <row r="33" spans="1:9" ht="15.5">
      <c r="A33" s="213">
        <v>1</v>
      </c>
      <c r="B33" s="228" t="s">
        <v>325</v>
      </c>
      <c r="C33" s="215" t="s">
        <v>185</v>
      </c>
      <c r="D33" s="215" t="s">
        <v>195</v>
      </c>
      <c r="E33" s="215" t="s">
        <v>335</v>
      </c>
      <c r="F33" s="215" t="s">
        <v>345</v>
      </c>
      <c r="G33" s="215" t="s">
        <v>355</v>
      </c>
      <c r="H33" s="215" t="s">
        <v>365</v>
      </c>
      <c r="I33" s="215" t="s">
        <v>375</v>
      </c>
    </row>
    <row r="34" spans="1:9" ht="15.5">
      <c r="A34" s="213">
        <v>2</v>
      </c>
      <c r="B34" s="229" t="s">
        <v>326</v>
      </c>
      <c r="C34" s="216" t="s">
        <v>186</v>
      </c>
      <c r="D34" s="219" t="s">
        <v>196</v>
      </c>
      <c r="E34" s="216" t="s">
        <v>336</v>
      </c>
      <c r="F34" s="216" t="s">
        <v>346</v>
      </c>
      <c r="G34" s="216" t="s">
        <v>356</v>
      </c>
      <c r="H34" s="217" t="s">
        <v>366</v>
      </c>
      <c r="I34" s="216" t="s">
        <v>376</v>
      </c>
    </row>
    <row r="35" spans="1:9" ht="15.5">
      <c r="A35" s="213">
        <v>3</v>
      </c>
      <c r="B35" s="229" t="s">
        <v>327</v>
      </c>
      <c r="C35" s="216" t="s">
        <v>187</v>
      </c>
      <c r="D35" s="216" t="s">
        <v>197</v>
      </c>
      <c r="E35" s="217" t="s">
        <v>337</v>
      </c>
      <c r="F35" s="216" t="s">
        <v>347</v>
      </c>
      <c r="G35" s="216" t="s">
        <v>357</v>
      </c>
      <c r="H35" s="216" t="s">
        <v>367</v>
      </c>
      <c r="I35" s="216" t="s">
        <v>377</v>
      </c>
    </row>
    <row r="36" spans="1:9" ht="15.5">
      <c r="A36" s="213">
        <v>4</v>
      </c>
      <c r="B36" s="229" t="s">
        <v>328</v>
      </c>
      <c r="C36" s="216" t="s">
        <v>188</v>
      </c>
      <c r="D36" s="216" t="s">
        <v>198</v>
      </c>
      <c r="E36" s="216" t="s">
        <v>338</v>
      </c>
      <c r="F36" s="216" t="s">
        <v>348</v>
      </c>
      <c r="G36" s="216" t="s">
        <v>358</v>
      </c>
      <c r="H36" s="217" t="s">
        <v>368</v>
      </c>
      <c r="I36" s="216" t="s">
        <v>378</v>
      </c>
    </row>
    <row r="37" spans="1:9" ht="15.5">
      <c r="A37" s="213">
        <v>5</v>
      </c>
      <c r="B37" s="229" t="s">
        <v>329</v>
      </c>
      <c r="C37" s="216" t="s">
        <v>189</v>
      </c>
      <c r="D37" s="216" t="s">
        <v>199</v>
      </c>
      <c r="E37" s="216" t="s">
        <v>339</v>
      </c>
      <c r="F37" s="216" t="s">
        <v>349</v>
      </c>
      <c r="G37" s="216" t="s">
        <v>359</v>
      </c>
      <c r="H37" s="216" t="s">
        <v>369</v>
      </c>
      <c r="I37" s="216" t="s">
        <v>379</v>
      </c>
    </row>
    <row r="38" spans="1:9" ht="15.5">
      <c r="A38" s="213">
        <v>6</v>
      </c>
      <c r="B38" s="229" t="s">
        <v>330</v>
      </c>
      <c r="C38" s="216" t="s">
        <v>190</v>
      </c>
      <c r="D38" s="220" t="s">
        <v>200</v>
      </c>
      <c r="E38" s="216" t="s">
        <v>340</v>
      </c>
      <c r="F38" s="216" t="s">
        <v>350</v>
      </c>
      <c r="G38" s="216" t="s">
        <v>360</v>
      </c>
      <c r="H38" s="216" t="s">
        <v>370</v>
      </c>
      <c r="I38" s="217" t="s">
        <v>380</v>
      </c>
    </row>
    <row r="39" spans="1:9" ht="15.5">
      <c r="A39" s="213">
        <v>7</v>
      </c>
      <c r="B39" s="229" t="s">
        <v>331</v>
      </c>
      <c r="C39" s="216" t="s">
        <v>191</v>
      </c>
      <c r="D39" s="216" t="s">
        <v>201</v>
      </c>
      <c r="E39" s="216" t="s">
        <v>341</v>
      </c>
      <c r="F39" s="216" t="s">
        <v>351</v>
      </c>
      <c r="G39" s="216" t="s">
        <v>361</v>
      </c>
      <c r="H39" s="216" t="s">
        <v>371</v>
      </c>
      <c r="I39" s="216" t="s">
        <v>381</v>
      </c>
    </row>
    <row r="40" spans="1:9" ht="15.5">
      <c r="A40" s="213">
        <v>8</v>
      </c>
      <c r="B40" s="229" t="s">
        <v>332</v>
      </c>
      <c r="C40" s="216" t="s">
        <v>192</v>
      </c>
      <c r="D40" s="216" t="s">
        <v>202</v>
      </c>
      <c r="E40" s="216" t="s">
        <v>342</v>
      </c>
      <c r="F40" s="216" t="s">
        <v>352</v>
      </c>
      <c r="G40" s="216" t="s">
        <v>362</v>
      </c>
      <c r="H40" s="216" t="s">
        <v>372</v>
      </c>
      <c r="I40" s="216" t="s">
        <v>382</v>
      </c>
    </row>
    <row r="41" spans="1:9" ht="15.5">
      <c r="A41" s="213">
        <v>9</v>
      </c>
      <c r="B41" s="229" t="s">
        <v>333</v>
      </c>
      <c r="C41" s="217" t="s">
        <v>193</v>
      </c>
      <c r="D41" s="216" t="s">
        <v>203</v>
      </c>
      <c r="E41" s="217" t="s">
        <v>343</v>
      </c>
      <c r="F41" s="216" t="s">
        <v>353</v>
      </c>
      <c r="G41" s="216" t="s">
        <v>363</v>
      </c>
      <c r="H41" s="216" t="s">
        <v>373</v>
      </c>
      <c r="I41" s="216" t="s">
        <v>383</v>
      </c>
    </row>
    <row r="42" spans="1:9" ht="16" thickBot="1">
      <c r="A42" s="213">
        <v>10</v>
      </c>
      <c r="B42" s="230" t="s">
        <v>334</v>
      </c>
      <c r="C42" s="218" t="s">
        <v>194</v>
      </c>
      <c r="D42" s="218" t="s">
        <v>204</v>
      </c>
      <c r="E42" s="227" t="s">
        <v>344</v>
      </c>
      <c r="F42" s="227" t="s">
        <v>354</v>
      </c>
      <c r="G42" s="227" t="s">
        <v>364</v>
      </c>
      <c r="H42" s="218" t="s">
        <v>374</v>
      </c>
      <c r="I42" s="218" t="s">
        <v>384</v>
      </c>
    </row>
    <row r="43" spans="1:9" ht="15.5">
      <c r="A43" s="213"/>
      <c r="B43" s="214"/>
      <c r="C43" s="214"/>
      <c r="D43" s="214"/>
      <c r="E43" s="214"/>
      <c r="F43" s="214"/>
      <c r="G43" s="10"/>
      <c r="H43" s="10"/>
    </row>
    <row r="44" spans="1:9" ht="15.5">
      <c r="A44" s="331" t="str">
        <f>'Labels - English'!$E$1</f>
        <v>Preschool Home Form (2-5 years)</v>
      </c>
      <c r="B44" s="331"/>
      <c r="C44" s="19" t="s">
        <v>113</v>
      </c>
      <c r="D44" s="7"/>
      <c r="E44" s="7"/>
      <c r="F44" s="7"/>
      <c r="G44" s="7"/>
      <c r="H44" s="7"/>
    </row>
    <row r="45" spans="1:9" ht="15.5">
      <c r="A45" s="11"/>
      <c r="B45" s="11"/>
      <c r="C45" s="11"/>
      <c r="D45" s="11"/>
      <c r="E45" s="11"/>
      <c r="F45" s="11"/>
      <c r="G45" s="10"/>
      <c r="H45" s="10"/>
    </row>
    <row r="46" spans="1:9" ht="16" thickBot="1">
      <c r="A46" s="212" t="s">
        <v>0</v>
      </c>
      <c r="B46" s="85" t="str">
        <f>'Labels - English'!$A$34</f>
        <v>Social Participation</v>
      </c>
      <c r="C46" s="86" t="str">
        <f>'Labels - English'!$A$35</f>
        <v>Vision</v>
      </c>
      <c r="D46" s="87" t="str">
        <f>'Labels - English'!$A$36</f>
        <v>Hearing</v>
      </c>
      <c r="E46" s="88" t="str">
        <f>'Labels - English'!$A$37</f>
        <v>Touch</v>
      </c>
      <c r="F46" s="89" t="str">
        <f>'Labels - English'!$A$38</f>
        <v>Taste and Smell</v>
      </c>
      <c r="G46" s="90" t="str">
        <f>'Labels - English'!$A$39</f>
        <v>Body Awareness</v>
      </c>
      <c r="H46" s="91" t="str">
        <f>'Labels - English'!$A$40</f>
        <v>Balance and Motion</v>
      </c>
      <c r="I46" s="92" t="str">
        <f>'Labels - English'!$A$41</f>
        <v>Planning and Ideas</v>
      </c>
    </row>
    <row r="47" spans="1:9" ht="15.5">
      <c r="A47" s="213">
        <v>1</v>
      </c>
      <c r="B47" s="223" t="s">
        <v>385</v>
      </c>
      <c r="C47" s="221" t="s">
        <v>395</v>
      </c>
      <c r="D47" s="221" t="s">
        <v>403</v>
      </c>
      <c r="E47" s="221" t="s">
        <v>413</v>
      </c>
      <c r="F47" s="221" t="s">
        <v>423</v>
      </c>
      <c r="G47" s="221" t="s">
        <v>433</v>
      </c>
      <c r="H47" s="221" t="s">
        <v>440</v>
      </c>
      <c r="I47" s="221" t="s">
        <v>449</v>
      </c>
    </row>
    <row r="48" spans="1:9" ht="15.5">
      <c r="A48" s="213">
        <v>2</v>
      </c>
      <c r="B48" s="224" t="s">
        <v>386</v>
      </c>
      <c r="C48" s="217" t="s">
        <v>396</v>
      </c>
      <c r="D48" s="217" t="s">
        <v>404</v>
      </c>
      <c r="E48" s="217" t="s">
        <v>414</v>
      </c>
      <c r="F48" s="217" t="s">
        <v>424</v>
      </c>
      <c r="G48" s="217" t="s">
        <v>434</v>
      </c>
      <c r="H48" s="217" t="s">
        <v>441</v>
      </c>
      <c r="I48" s="217" t="s">
        <v>450</v>
      </c>
    </row>
    <row r="49" spans="1:9" ht="15.5">
      <c r="A49" s="213">
        <v>3</v>
      </c>
      <c r="B49" s="224" t="s">
        <v>387</v>
      </c>
      <c r="C49" s="217" t="s">
        <v>397</v>
      </c>
      <c r="D49" s="217" t="s">
        <v>405</v>
      </c>
      <c r="E49" s="217" t="s">
        <v>415</v>
      </c>
      <c r="F49" s="217" t="s">
        <v>425</v>
      </c>
      <c r="G49" s="222" t="s">
        <v>435</v>
      </c>
      <c r="H49" s="217" t="s">
        <v>442</v>
      </c>
      <c r="I49" s="217" t="s">
        <v>451</v>
      </c>
    </row>
    <row r="50" spans="1:9" ht="15.5">
      <c r="A50" s="213">
        <v>4</v>
      </c>
      <c r="B50" s="224" t="s">
        <v>388</v>
      </c>
      <c r="C50" s="217" t="s">
        <v>213</v>
      </c>
      <c r="D50" s="217" t="s">
        <v>406</v>
      </c>
      <c r="E50" s="217" t="s">
        <v>416</v>
      </c>
      <c r="F50" s="217" t="s">
        <v>426</v>
      </c>
      <c r="G50" s="217" t="s">
        <v>436</v>
      </c>
      <c r="H50" s="217" t="s">
        <v>314</v>
      </c>
      <c r="I50" s="217" t="s">
        <v>452</v>
      </c>
    </row>
    <row r="51" spans="1:9" ht="15.5">
      <c r="A51" s="213">
        <v>5</v>
      </c>
      <c r="B51" s="224" t="s">
        <v>389</v>
      </c>
      <c r="C51" s="217" t="s">
        <v>398</v>
      </c>
      <c r="D51" s="217" t="s">
        <v>407</v>
      </c>
      <c r="E51" s="217" t="s">
        <v>417</v>
      </c>
      <c r="F51" s="217" t="s">
        <v>427</v>
      </c>
      <c r="G51" s="217" t="s">
        <v>437</v>
      </c>
      <c r="H51" s="217" t="s">
        <v>443</v>
      </c>
      <c r="I51" s="217" t="s">
        <v>453</v>
      </c>
    </row>
    <row r="52" spans="1:9" ht="15.5">
      <c r="A52" s="213">
        <v>6</v>
      </c>
      <c r="B52" s="224" t="s">
        <v>390</v>
      </c>
      <c r="C52" s="217" t="s">
        <v>399</v>
      </c>
      <c r="D52" s="217" t="s">
        <v>408</v>
      </c>
      <c r="E52" s="217" t="s">
        <v>418</v>
      </c>
      <c r="F52" s="217" t="s">
        <v>428</v>
      </c>
      <c r="G52" s="217" t="s">
        <v>246</v>
      </c>
      <c r="H52" s="217" t="s">
        <v>444</v>
      </c>
      <c r="I52" s="217" t="s">
        <v>454</v>
      </c>
    </row>
    <row r="53" spans="1:9" ht="15.5">
      <c r="A53" s="213">
        <v>7</v>
      </c>
      <c r="B53" s="224" t="s">
        <v>391</v>
      </c>
      <c r="C53" s="217" t="s">
        <v>211</v>
      </c>
      <c r="D53" s="217" t="s">
        <v>409</v>
      </c>
      <c r="E53" s="217" t="s">
        <v>419</v>
      </c>
      <c r="F53" s="217" t="s">
        <v>429</v>
      </c>
      <c r="G53" s="217" t="s">
        <v>438</v>
      </c>
      <c r="H53" s="217" t="s">
        <v>445</v>
      </c>
      <c r="I53" s="217" t="s">
        <v>455</v>
      </c>
    </row>
    <row r="54" spans="1:9" ht="15.5">
      <c r="A54" s="213">
        <v>8</v>
      </c>
      <c r="B54" s="224" t="s">
        <v>392</v>
      </c>
      <c r="C54" s="217" t="s">
        <v>400</v>
      </c>
      <c r="D54" s="217" t="s">
        <v>410</v>
      </c>
      <c r="E54" s="217" t="s">
        <v>420</v>
      </c>
      <c r="F54" s="217" t="s">
        <v>430</v>
      </c>
      <c r="G54" s="217" t="s">
        <v>250</v>
      </c>
      <c r="H54" s="217" t="s">
        <v>446</v>
      </c>
      <c r="I54" s="217" t="s">
        <v>456</v>
      </c>
    </row>
    <row r="55" spans="1:9" ht="15.5">
      <c r="A55" s="213">
        <v>9</v>
      </c>
      <c r="B55" s="224" t="s">
        <v>393</v>
      </c>
      <c r="C55" s="217" t="s">
        <v>401</v>
      </c>
      <c r="D55" s="217" t="s">
        <v>411</v>
      </c>
      <c r="E55" s="217" t="s">
        <v>421</v>
      </c>
      <c r="F55" s="217" t="s">
        <v>431</v>
      </c>
      <c r="G55" s="217" t="s">
        <v>439</v>
      </c>
      <c r="H55" s="217" t="s">
        <v>447</v>
      </c>
      <c r="I55" s="217" t="s">
        <v>457</v>
      </c>
    </row>
    <row r="56" spans="1:9" ht="16" thickBot="1">
      <c r="A56" s="213">
        <v>10</v>
      </c>
      <c r="B56" s="225" t="s">
        <v>394</v>
      </c>
      <c r="C56" s="218" t="s">
        <v>402</v>
      </c>
      <c r="D56" s="218" t="s">
        <v>412</v>
      </c>
      <c r="E56" s="218" t="s">
        <v>422</v>
      </c>
      <c r="F56" s="218" t="s">
        <v>432</v>
      </c>
      <c r="G56" s="218" t="s">
        <v>308</v>
      </c>
      <c r="H56" s="218" t="s">
        <v>448</v>
      </c>
      <c r="I56" s="218" t="s">
        <v>458</v>
      </c>
    </row>
    <row r="58" spans="1:9" ht="15.5">
      <c r="A58" s="331" t="str">
        <f>'Labels - English'!$F$1</f>
        <v>Preschool School Form (2-5 years)</v>
      </c>
      <c r="B58" s="331"/>
      <c r="C58" s="19" t="s">
        <v>121</v>
      </c>
      <c r="D58" s="7"/>
      <c r="E58" s="7"/>
      <c r="F58" s="7"/>
      <c r="G58" s="7"/>
      <c r="H58" s="7"/>
    </row>
    <row r="59" spans="1:9" ht="15.5">
      <c r="A59" s="11"/>
      <c r="B59" s="11"/>
      <c r="C59" s="11"/>
      <c r="D59" s="11"/>
      <c r="E59" s="11"/>
      <c r="F59" s="11"/>
      <c r="G59" s="10"/>
      <c r="H59" s="10"/>
    </row>
    <row r="60" spans="1:9" ht="16" thickBot="1">
      <c r="A60" s="212" t="s">
        <v>0</v>
      </c>
      <c r="B60" s="85" t="str">
        <f>'Labels - English'!$A$34</f>
        <v>Social Participation</v>
      </c>
      <c r="C60" s="86" t="str">
        <f>'Labels - English'!$A$35</f>
        <v>Vision</v>
      </c>
      <c r="D60" s="87" t="str">
        <f>'Labels - English'!$A$36</f>
        <v>Hearing</v>
      </c>
      <c r="E60" s="88" t="str">
        <f>'Labels - English'!$A$37</f>
        <v>Touch</v>
      </c>
      <c r="F60" s="89" t="str">
        <f>'Labels - English'!$A$38</f>
        <v>Taste and Smell</v>
      </c>
      <c r="G60" s="90" t="str">
        <f>'Labels - English'!$A$39</f>
        <v>Body Awareness</v>
      </c>
      <c r="H60" s="91" t="str">
        <f>'Labels - English'!$A$40</f>
        <v>Balance and Motion</v>
      </c>
      <c r="I60" s="92" t="str">
        <f>'Labels - English'!$A$41</f>
        <v>Planning and Ideas</v>
      </c>
    </row>
    <row r="61" spans="1:9" ht="15.5">
      <c r="A61" s="213">
        <v>1</v>
      </c>
      <c r="B61" s="235" t="s">
        <v>459</v>
      </c>
      <c r="C61" s="231" t="s">
        <v>400</v>
      </c>
      <c r="D61" s="231" t="s">
        <v>468</v>
      </c>
      <c r="E61" s="231" t="s">
        <v>474</v>
      </c>
      <c r="F61" s="231" t="s">
        <v>481</v>
      </c>
      <c r="G61" s="231" t="s">
        <v>485</v>
      </c>
      <c r="H61" s="231" t="s">
        <v>443</v>
      </c>
      <c r="I61" s="231" t="s">
        <v>454</v>
      </c>
    </row>
    <row r="62" spans="1:9" ht="15.5">
      <c r="A62" s="213">
        <v>2</v>
      </c>
      <c r="B62" s="236" t="s">
        <v>392</v>
      </c>
      <c r="C62" s="232" t="s">
        <v>464</v>
      </c>
      <c r="D62" s="232" t="s">
        <v>469</v>
      </c>
      <c r="E62" s="232" t="s">
        <v>420</v>
      </c>
      <c r="F62" s="232" t="s">
        <v>423</v>
      </c>
      <c r="G62" s="232" t="s">
        <v>486</v>
      </c>
      <c r="H62" s="232" t="s">
        <v>447</v>
      </c>
      <c r="I62" s="232" t="s">
        <v>494</v>
      </c>
    </row>
    <row r="63" spans="1:9" ht="15.5">
      <c r="A63" s="213">
        <v>3</v>
      </c>
      <c r="B63" s="236" t="s">
        <v>388</v>
      </c>
      <c r="C63" s="232" t="s">
        <v>396</v>
      </c>
      <c r="D63" s="232" t="s">
        <v>412</v>
      </c>
      <c r="E63" s="232" t="s">
        <v>475</v>
      </c>
      <c r="F63" s="232" t="s">
        <v>482</v>
      </c>
      <c r="G63" s="232" t="s">
        <v>487</v>
      </c>
      <c r="H63" s="232" t="s">
        <v>440</v>
      </c>
      <c r="I63" s="232" t="s">
        <v>452</v>
      </c>
    </row>
    <row r="64" spans="1:9" ht="15.5">
      <c r="A64" s="213">
        <v>4</v>
      </c>
      <c r="B64" s="236" t="s">
        <v>460</v>
      </c>
      <c r="C64" s="232" t="s">
        <v>465</v>
      </c>
      <c r="D64" s="232" t="s">
        <v>470</v>
      </c>
      <c r="E64" s="232" t="s">
        <v>476</v>
      </c>
      <c r="F64" s="232" t="s">
        <v>425</v>
      </c>
      <c r="G64" s="232" t="s">
        <v>434</v>
      </c>
      <c r="H64" s="232" t="s">
        <v>491</v>
      </c>
      <c r="I64" s="232" t="s">
        <v>453</v>
      </c>
    </row>
    <row r="65" spans="1:9" ht="15.5">
      <c r="A65" s="213">
        <v>5</v>
      </c>
      <c r="B65" s="236" t="s">
        <v>461</v>
      </c>
      <c r="C65" s="232" t="s">
        <v>466</v>
      </c>
      <c r="D65" s="232" t="s">
        <v>406</v>
      </c>
      <c r="E65" s="232" t="s">
        <v>418</v>
      </c>
      <c r="F65" s="232" t="s">
        <v>424</v>
      </c>
      <c r="G65" s="232" t="s">
        <v>308</v>
      </c>
      <c r="H65" s="232" t="s">
        <v>492</v>
      </c>
      <c r="I65" s="232" t="s">
        <v>449</v>
      </c>
    </row>
    <row r="66" spans="1:9" ht="15.5">
      <c r="A66" s="213">
        <v>6</v>
      </c>
      <c r="B66" s="236" t="s">
        <v>394</v>
      </c>
      <c r="C66" s="232" t="s">
        <v>398</v>
      </c>
      <c r="D66" s="232" t="s">
        <v>471</v>
      </c>
      <c r="E66" s="232" t="s">
        <v>477</v>
      </c>
      <c r="F66" s="234" t="s">
        <v>483</v>
      </c>
      <c r="G66" s="232" t="s">
        <v>488</v>
      </c>
      <c r="H66" s="232" t="s">
        <v>314</v>
      </c>
      <c r="I66" s="232" t="s">
        <v>458</v>
      </c>
    </row>
    <row r="67" spans="1:9" ht="15.5">
      <c r="A67" s="213">
        <v>7</v>
      </c>
      <c r="B67" s="236" t="s">
        <v>462</v>
      </c>
      <c r="C67" s="232" t="s">
        <v>213</v>
      </c>
      <c r="D67" s="232" t="s">
        <v>472</v>
      </c>
      <c r="E67" s="232" t="s">
        <v>478</v>
      </c>
      <c r="F67" s="232" t="s">
        <v>429</v>
      </c>
      <c r="G67" s="232" t="s">
        <v>489</v>
      </c>
      <c r="H67" s="232" t="s">
        <v>444</v>
      </c>
      <c r="I67" s="232" t="s">
        <v>451</v>
      </c>
    </row>
    <row r="68" spans="1:9" ht="15.5">
      <c r="A68" s="213">
        <v>8</v>
      </c>
      <c r="B68" s="236" t="s">
        <v>463</v>
      </c>
      <c r="C68" s="232" t="s">
        <v>397</v>
      </c>
      <c r="D68" s="232" t="s">
        <v>411</v>
      </c>
      <c r="E68" s="232" t="s">
        <v>479</v>
      </c>
      <c r="F68" s="232" t="s">
        <v>427</v>
      </c>
      <c r="G68" s="232" t="s">
        <v>437</v>
      </c>
      <c r="H68" s="232" t="s">
        <v>493</v>
      </c>
      <c r="I68" s="232" t="s">
        <v>495</v>
      </c>
    </row>
    <row r="69" spans="1:9" ht="15.5">
      <c r="A69" s="213">
        <v>9</v>
      </c>
      <c r="B69" s="236" t="s">
        <v>391</v>
      </c>
      <c r="C69" s="232" t="s">
        <v>467</v>
      </c>
      <c r="D69" s="232" t="s">
        <v>473</v>
      </c>
      <c r="E69" s="232" t="s">
        <v>480</v>
      </c>
      <c r="F69" s="232" t="s">
        <v>484</v>
      </c>
      <c r="G69" s="232" t="s">
        <v>250</v>
      </c>
      <c r="H69" s="232" t="s">
        <v>445</v>
      </c>
      <c r="I69" s="232" t="s">
        <v>496</v>
      </c>
    </row>
    <row r="70" spans="1:9" ht="16" thickBot="1">
      <c r="A70" s="213">
        <v>10</v>
      </c>
      <c r="B70" s="237" t="s">
        <v>393</v>
      </c>
      <c r="C70" s="233" t="s">
        <v>211</v>
      </c>
      <c r="D70" s="233" t="s">
        <v>410</v>
      </c>
      <c r="E70" s="233" t="s">
        <v>422</v>
      </c>
      <c r="F70" s="233" t="s">
        <v>430</v>
      </c>
      <c r="G70" s="233" t="s">
        <v>490</v>
      </c>
      <c r="H70" s="233" t="s">
        <v>448</v>
      </c>
      <c r="I70" s="233" t="s">
        <v>457</v>
      </c>
    </row>
    <row r="72" spans="1:9" ht="15.5">
      <c r="A72" s="331" t="str">
        <f>'Labels - English'!$G$1</f>
        <v>Child Home Form (5-12 years)</v>
      </c>
      <c r="B72" s="331"/>
      <c r="C72" s="19" t="s">
        <v>497</v>
      </c>
      <c r="D72" s="7"/>
      <c r="E72" s="7"/>
      <c r="F72" s="7"/>
      <c r="G72" s="7"/>
      <c r="H72" s="7"/>
    </row>
    <row r="73" spans="1:9" ht="15.5">
      <c r="A73" s="11"/>
      <c r="B73" s="11"/>
      <c r="C73" s="11"/>
      <c r="D73" s="11"/>
      <c r="E73" s="11"/>
      <c r="F73" s="11"/>
      <c r="G73" s="10"/>
      <c r="H73" s="10"/>
    </row>
    <row r="74" spans="1:9" ht="16" thickBot="1">
      <c r="A74" s="212" t="s">
        <v>0</v>
      </c>
      <c r="B74" s="85" t="str">
        <f>'Labels - English'!$A$34</f>
        <v>Social Participation</v>
      </c>
      <c r="C74" s="86" t="str">
        <f>'Labels - English'!$A$35</f>
        <v>Vision</v>
      </c>
      <c r="D74" s="87" t="str">
        <f>'Labels - English'!$A$36</f>
        <v>Hearing</v>
      </c>
      <c r="E74" s="88" t="str">
        <f>'Labels - English'!$A$37</f>
        <v>Touch</v>
      </c>
      <c r="F74" s="89" t="str">
        <f>'Labels - English'!$A$38</f>
        <v>Taste and Smell</v>
      </c>
      <c r="G74" s="90" t="str">
        <f>'Labels - English'!$A$39</f>
        <v>Body Awareness</v>
      </c>
      <c r="H74" s="91" t="str">
        <f>'Labels - English'!$A$40</f>
        <v>Balance and Motion</v>
      </c>
      <c r="I74" s="92" t="str">
        <f>'Labels - English'!$A$41</f>
        <v>Planning and Ideas</v>
      </c>
    </row>
    <row r="75" spans="1:9" ht="15.5">
      <c r="A75" s="213">
        <v>1</v>
      </c>
      <c r="B75" s="223" t="s">
        <v>498</v>
      </c>
      <c r="C75" s="221" t="s">
        <v>502</v>
      </c>
      <c r="D75" s="223" t="s">
        <v>403</v>
      </c>
      <c r="E75" s="221" t="s">
        <v>413</v>
      </c>
      <c r="F75" s="221" t="s">
        <v>430</v>
      </c>
      <c r="G75" s="221" t="s">
        <v>433</v>
      </c>
      <c r="H75" s="221" t="s">
        <v>440</v>
      </c>
      <c r="I75" s="221" t="s">
        <v>449</v>
      </c>
    </row>
    <row r="76" spans="1:9" ht="15.5">
      <c r="A76" s="213">
        <v>2</v>
      </c>
      <c r="B76" s="224" t="s">
        <v>499</v>
      </c>
      <c r="C76" s="217" t="s">
        <v>396</v>
      </c>
      <c r="D76" s="217" t="s">
        <v>404</v>
      </c>
      <c r="E76" s="217" t="s">
        <v>510</v>
      </c>
      <c r="F76" s="217" t="s">
        <v>517</v>
      </c>
      <c r="G76" s="217" t="s">
        <v>521</v>
      </c>
      <c r="H76" s="217" t="s">
        <v>448</v>
      </c>
      <c r="I76" s="217" t="s">
        <v>531</v>
      </c>
    </row>
    <row r="77" spans="1:9" ht="15.5">
      <c r="A77" s="213">
        <v>3</v>
      </c>
      <c r="B77" s="224" t="s">
        <v>386</v>
      </c>
      <c r="C77" s="216" t="s">
        <v>503</v>
      </c>
      <c r="D77" s="217" t="s">
        <v>507</v>
      </c>
      <c r="E77" s="217" t="s">
        <v>511</v>
      </c>
      <c r="F77" s="217" t="s">
        <v>518</v>
      </c>
      <c r="G77" s="217" t="s">
        <v>522</v>
      </c>
      <c r="H77" s="217" t="s">
        <v>441</v>
      </c>
      <c r="I77" s="217" t="s">
        <v>532</v>
      </c>
    </row>
    <row r="78" spans="1:9" ht="15.5">
      <c r="A78" s="213">
        <v>4</v>
      </c>
      <c r="B78" s="224" t="s">
        <v>500</v>
      </c>
      <c r="C78" s="217" t="s">
        <v>210</v>
      </c>
      <c r="D78" s="217" t="s">
        <v>473</v>
      </c>
      <c r="E78" s="217" t="s">
        <v>512</v>
      </c>
      <c r="F78" s="217" t="s">
        <v>427</v>
      </c>
      <c r="G78" s="217" t="s">
        <v>523</v>
      </c>
      <c r="H78" s="217" t="s">
        <v>442</v>
      </c>
      <c r="I78" s="217" t="s">
        <v>451</v>
      </c>
    </row>
    <row r="79" spans="1:9" ht="15.5">
      <c r="A79" s="213">
        <v>5</v>
      </c>
      <c r="B79" s="224" t="s">
        <v>391</v>
      </c>
      <c r="C79" s="216" t="s">
        <v>466</v>
      </c>
      <c r="D79" s="216" t="s">
        <v>508</v>
      </c>
      <c r="E79" s="217" t="s">
        <v>476</v>
      </c>
      <c r="F79" s="217" t="s">
        <v>428</v>
      </c>
      <c r="G79" s="217" t="s">
        <v>437</v>
      </c>
      <c r="H79" s="217" t="s">
        <v>526</v>
      </c>
      <c r="I79" s="217" t="s">
        <v>452</v>
      </c>
    </row>
    <row r="80" spans="1:9" ht="31">
      <c r="A80" s="213">
        <v>6</v>
      </c>
      <c r="B80" s="224" t="s">
        <v>388</v>
      </c>
      <c r="C80" s="216" t="s">
        <v>504</v>
      </c>
      <c r="D80" s="217" t="s">
        <v>405</v>
      </c>
      <c r="E80" s="217" t="s">
        <v>513</v>
      </c>
      <c r="F80" s="217" t="s">
        <v>519</v>
      </c>
      <c r="G80" s="217" t="s">
        <v>524</v>
      </c>
      <c r="H80" s="217" t="s">
        <v>527</v>
      </c>
      <c r="I80" s="217" t="s">
        <v>533</v>
      </c>
    </row>
    <row r="81" spans="1:9" ht="15.5">
      <c r="A81" s="213">
        <v>7</v>
      </c>
      <c r="B81" s="224" t="s">
        <v>501</v>
      </c>
      <c r="C81" s="217" t="s">
        <v>211</v>
      </c>
      <c r="D81" s="217" t="s">
        <v>406</v>
      </c>
      <c r="E81" s="217" t="s">
        <v>514</v>
      </c>
      <c r="F81" s="217" t="s">
        <v>425</v>
      </c>
      <c r="G81" s="217" t="s">
        <v>250</v>
      </c>
      <c r="H81" s="217" t="s">
        <v>528</v>
      </c>
      <c r="I81" s="217" t="s">
        <v>458</v>
      </c>
    </row>
    <row r="82" spans="1:9" ht="15.5">
      <c r="A82" s="213">
        <v>8</v>
      </c>
      <c r="B82" s="224" t="s">
        <v>389</v>
      </c>
      <c r="C82" s="217" t="s">
        <v>505</v>
      </c>
      <c r="D82" s="217" t="s">
        <v>407</v>
      </c>
      <c r="E82" s="217" t="s">
        <v>515</v>
      </c>
      <c r="F82" s="217" t="s">
        <v>520</v>
      </c>
      <c r="G82" s="217" t="s">
        <v>307</v>
      </c>
      <c r="H82" s="217" t="s">
        <v>445</v>
      </c>
      <c r="I82" s="217" t="s">
        <v>534</v>
      </c>
    </row>
    <row r="83" spans="1:9" ht="15.5">
      <c r="A83" s="213">
        <v>9</v>
      </c>
      <c r="B83" s="224" t="s">
        <v>393</v>
      </c>
      <c r="C83" s="217" t="s">
        <v>400</v>
      </c>
      <c r="D83" s="217" t="s">
        <v>409</v>
      </c>
      <c r="E83" s="217" t="s">
        <v>420</v>
      </c>
      <c r="F83" s="217" t="s">
        <v>432</v>
      </c>
      <c r="G83" s="217" t="s">
        <v>525</v>
      </c>
      <c r="H83" s="217" t="s">
        <v>529</v>
      </c>
      <c r="I83" s="222" t="s">
        <v>535</v>
      </c>
    </row>
    <row r="84" spans="1:9" ht="16" thickBot="1">
      <c r="A84" s="213">
        <v>10</v>
      </c>
      <c r="B84" s="225" t="s">
        <v>390</v>
      </c>
      <c r="C84" s="218" t="s">
        <v>506</v>
      </c>
      <c r="D84" s="218" t="s">
        <v>509</v>
      </c>
      <c r="E84" s="218" t="s">
        <v>516</v>
      </c>
      <c r="F84" s="218" t="s">
        <v>424</v>
      </c>
      <c r="G84" s="218" t="s">
        <v>438</v>
      </c>
      <c r="H84" s="218" t="s">
        <v>530</v>
      </c>
      <c r="I84" s="218" t="s">
        <v>496</v>
      </c>
    </row>
    <row r="86" spans="1:9" ht="15.5">
      <c r="A86" s="331" t="str">
        <f>'Labels - English'!$H$1</f>
        <v>Child School Form (5-12 years)</v>
      </c>
      <c r="B86" s="331"/>
      <c r="C86" s="19" t="s">
        <v>536</v>
      </c>
      <c r="D86" s="7"/>
      <c r="E86" s="7"/>
      <c r="F86" s="7"/>
      <c r="G86" s="7"/>
      <c r="H86" s="7"/>
    </row>
    <row r="87" spans="1:9" ht="15.5">
      <c r="A87" s="11"/>
      <c r="B87" s="11"/>
      <c r="C87" s="11"/>
      <c r="D87" s="11"/>
      <c r="E87" s="11"/>
      <c r="F87" s="11"/>
      <c r="G87" s="10"/>
      <c r="H87" s="10"/>
    </row>
    <row r="88" spans="1:9" ht="16" thickBot="1">
      <c r="A88" s="212" t="s">
        <v>0</v>
      </c>
      <c r="B88" s="85" t="str">
        <f>'Labels - English'!$A$34</f>
        <v>Social Participation</v>
      </c>
      <c r="C88" s="86" t="str">
        <f>'Labels - English'!$A$35</f>
        <v>Vision</v>
      </c>
      <c r="D88" s="87" t="str">
        <f>'Labels - English'!$A$36</f>
        <v>Hearing</v>
      </c>
      <c r="E88" s="88" t="str">
        <f>'Labels - English'!$A$37</f>
        <v>Touch</v>
      </c>
      <c r="F88" s="89" t="str">
        <f>'Labels - English'!$A$38</f>
        <v>Taste and Smell</v>
      </c>
      <c r="G88" s="90" t="str">
        <f>'Labels - English'!$A$39</f>
        <v>Body Awareness</v>
      </c>
      <c r="H88" s="91" t="str">
        <f>'Labels - English'!$A$40</f>
        <v>Balance and Motion</v>
      </c>
      <c r="I88" s="92" t="str">
        <f>'Labels - English'!$A$41</f>
        <v>Planning and Ideas</v>
      </c>
    </row>
    <row r="89" spans="1:9" ht="15.5">
      <c r="A89" s="213">
        <v>1</v>
      </c>
      <c r="B89" s="223" t="s">
        <v>537</v>
      </c>
      <c r="C89" s="221" t="s">
        <v>400</v>
      </c>
      <c r="D89" s="223" t="s">
        <v>546</v>
      </c>
      <c r="E89" s="223" t="s">
        <v>475</v>
      </c>
      <c r="F89" s="221" t="s">
        <v>426</v>
      </c>
      <c r="G89" s="223" t="s">
        <v>246</v>
      </c>
      <c r="H89" s="221" t="s">
        <v>556</v>
      </c>
      <c r="I89" s="221" t="s">
        <v>560</v>
      </c>
    </row>
    <row r="90" spans="1:9" ht="15.5">
      <c r="A90" s="213">
        <v>2</v>
      </c>
      <c r="B90" s="224" t="s">
        <v>538</v>
      </c>
      <c r="C90" s="217" t="s">
        <v>465</v>
      </c>
      <c r="D90" s="217" t="s">
        <v>469</v>
      </c>
      <c r="E90" s="217" t="s">
        <v>474</v>
      </c>
      <c r="F90" s="217" t="s">
        <v>551</v>
      </c>
      <c r="G90" s="217" t="s">
        <v>485</v>
      </c>
      <c r="H90" s="217" t="s">
        <v>445</v>
      </c>
      <c r="I90" s="217" t="s">
        <v>561</v>
      </c>
    </row>
    <row r="91" spans="1:9" ht="15.5">
      <c r="A91" s="213">
        <v>3</v>
      </c>
      <c r="B91" s="224" t="s">
        <v>539</v>
      </c>
      <c r="C91" s="217" t="s">
        <v>213</v>
      </c>
      <c r="D91" s="217" t="s">
        <v>411</v>
      </c>
      <c r="E91" s="217" t="s">
        <v>550</v>
      </c>
      <c r="F91" s="217" t="s">
        <v>427</v>
      </c>
      <c r="G91" s="217" t="s">
        <v>554</v>
      </c>
      <c r="H91" s="217" t="s">
        <v>441</v>
      </c>
      <c r="I91" s="217" t="s">
        <v>495</v>
      </c>
    </row>
    <row r="92" spans="1:9" ht="15.5">
      <c r="A92" s="213">
        <v>4</v>
      </c>
      <c r="B92" s="224" t="s">
        <v>540</v>
      </c>
      <c r="C92" s="217" t="s">
        <v>544</v>
      </c>
      <c r="D92" s="217" t="s">
        <v>547</v>
      </c>
      <c r="E92" s="217" t="s">
        <v>478</v>
      </c>
      <c r="F92" s="217" t="s">
        <v>429</v>
      </c>
      <c r="G92" s="217" t="s">
        <v>487</v>
      </c>
      <c r="H92" s="217" t="s">
        <v>557</v>
      </c>
      <c r="I92" s="217" t="s">
        <v>451</v>
      </c>
    </row>
    <row r="93" spans="1:9" ht="15.5">
      <c r="A93" s="213">
        <v>5</v>
      </c>
      <c r="B93" s="224" t="s">
        <v>388</v>
      </c>
      <c r="C93" s="217" t="s">
        <v>545</v>
      </c>
      <c r="D93" s="217" t="s">
        <v>548</v>
      </c>
      <c r="E93" s="217" t="s">
        <v>420</v>
      </c>
      <c r="F93" s="217" t="s">
        <v>484</v>
      </c>
      <c r="G93" s="217" t="s">
        <v>522</v>
      </c>
      <c r="H93" s="217" t="s">
        <v>447</v>
      </c>
      <c r="I93" s="217" t="s">
        <v>452</v>
      </c>
    </row>
    <row r="94" spans="1:9" ht="31">
      <c r="A94" s="213">
        <v>6</v>
      </c>
      <c r="B94" s="224" t="s">
        <v>500</v>
      </c>
      <c r="C94" s="217" t="s">
        <v>210</v>
      </c>
      <c r="D94" s="217" t="s">
        <v>549</v>
      </c>
      <c r="E94" s="217" t="s">
        <v>422</v>
      </c>
      <c r="F94" s="217" t="s">
        <v>430</v>
      </c>
      <c r="G94" s="217" t="s">
        <v>437</v>
      </c>
      <c r="H94" s="217" t="s">
        <v>558</v>
      </c>
      <c r="I94" s="217" t="s">
        <v>457</v>
      </c>
    </row>
    <row r="95" spans="1:9" ht="15.5">
      <c r="A95" s="213">
        <v>7</v>
      </c>
      <c r="B95" s="224" t="s">
        <v>391</v>
      </c>
      <c r="C95" s="217" t="s">
        <v>396</v>
      </c>
      <c r="D95" s="217" t="s">
        <v>471</v>
      </c>
      <c r="E95" s="217" t="s">
        <v>515</v>
      </c>
      <c r="F95" s="217" t="s">
        <v>552</v>
      </c>
      <c r="G95" s="217" t="s">
        <v>555</v>
      </c>
      <c r="H95" s="217" t="s">
        <v>314</v>
      </c>
      <c r="I95" s="217" t="s">
        <v>562</v>
      </c>
    </row>
    <row r="96" spans="1:9" ht="15.5">
      <c r="A96" s="213">
        <v>8</v>
      </c>
      <c r="B96" s="224" t="s">
        <v>541</v>
      </c>
      <c r="C96" s="217" t="s">
        <v>398</v>
      </c>
      <c r="D96" s="217" t="s">
        <v>410</v>
      </c>
      <c r="E96" s="217" t="s">
        <v>417</v>
      </c>
      <c r="F96" s="217" t="s">
        <v>423</v>
      </c>
      <c r="G96" s="217" t="s">
        <v>525</v>
      </c>
      <c r="H96" s="217" t="s">
        <v>448</v>
      </c>
      <c r="I96" s="217" t="s">
        <v>534</v>
      </c>
    </row>
    <row r="97" spans="1:9" ht="15.5">
      <c r="A97" s="213">
        <v>9</v>
      </c>
      <c r="B97" s="224" t="s">
        <v>542</v>
      </c>
      <c r="C97" s="217" t="s">
        <v>466</v>
      </c>
      <c r="D97" s="217" t="s">
        <v>472</v>
      </c>
      <c r="E97" s="217" t="s">
        <v>479</v>
      </c>
      <c r="F97" s="217" t="s">
        <v>425</v>
      </c>
      <c r="G97" s="217" t="s">
        <v>524</v>
      </c>
      <c r="H97" s="217" t="s">
        <v>559</v>
      </c>
      <c r="I97" s="217" t="s">
        <v>563</v>
      </c>
    </row>
    <row r="98" spans="1:9" ht="16" thickBot="1">
      <c r="A98" s="213">
        <v>10</v>
      </c>
      <c r="B98" s="225" t="s">
        <v>543</v>
      </c>
      <c r="C98" s="218" t="s">
        <v>211</v>
      </c>
      <c r="D98" s="218" t="s">
        <v>473</v>
      </c>
      <c r="E98" s="218" t="s">
        <v>477</v>
      </c>
      <c r="F98" s="218" t="s">
        <v>553</v>
      </c>
      <c r="G98" s="218" t="s">
        <v>250</v>
      </c>
      <c r="H98" s="218" t="s">
        <v>529</v>
      </c>
      <c r="I98" s="218" t="s">
        <v>496</v>
      </c>
    </row>
    <row r="100" spans="1:9" ht="15.5">
      <c r="A100" s="331" t="str">
        <f>'Labels - English'!$I$1</f>
        <v>Child School Environment: Art (ART) Form (5-12 years)</v>
      </c>
      <c r="B100" s="331"/>
      <c r="C100" s="19" t="s">
        <v>564</v>
      </c>
      <c r="D100" s="7"/>
      <c r="E100" s="7"/>
      <c r="F100" s="7"/>
      <c r="G100" s="7"/>
      <c r="H100" s="7"/>
    </row>
    <row r="101" spans="1:9" ht="15.5">
      <c r="A101" s="11"/>
      <c r="B101" s="11"/>
      <c r="C101" s="11"/>
      <c r="D101" s="10"/>
    </row>
    <row r="102" spans="1:9" ht="16" thickBot="1">
      <c r="A102" s="212" t="s">
        <v>0</v>
      </c>
      <c r="B102" s="85" t="str">
        <f>'Labels - English'!$A$42</f>
        <v>Art Form</v>
      </c>
    </row>
    <row r="103" spans="1:9" ht="15.5">
      <c r="A103" s="213">
        <v>1</v>
      </c>
      <c r="B103" s="228" t="s">
        <v>566</v>
      </c>
    </row>
    <row r="104" spans="1:9" ht="15.5">
      <c r="A104" s="213">
        <v>2</v>
      </c>
      <c r="B104" s="229" t="s">
        <v>546</v>
      </c>
    </row>
    <row r="105" spans="1:9" ht="15.5">
      <c r="A105" s="213">
        <v>3</v>
      </c>
      <c r="B105" s="229" t="s">
        <v>476</v>
      </c>
    </row>
    <row r="106" spans="1:9" ht="15.5">
      <c r="A106" s="213">
        <v>4</v>
      </c>
      <c r="B106" s="229" t="s">
        <v>490</v>
      </c>
    </row>
    <row r="107" spans="1:9" ht="15.5">
      <c r="A107" s="213">
        <v>5</v>
      </c>
      <c r="B107" s="229" t="s">
        <v>567</v>
      </c>
    </row>
    <row r="108" spans="1:9" ht="15.5">
      <c r="A108" s="213">
        <v>6</v>
      </c>
      <c r="B108" s="229" t="s">
        <v>568</v>
      </c>
    </row>
    <row r="109" spans="1:9" ht="15.5">
      <c r="A109" s="213">
        <v>7</v>
      </c>
      <c r="B109" s="229" t="s">
        <v>569</v>
      </c>
    </row>
    <row r="110" spans="1:9" ht="15.5">
      <c r="A110" s="213">
        <v>8</v>
      </c>
      <c r="B110" s="229" t="s">
        <v>451</v>
      </c>
    </row>
    <row r="111" spans="1:9" ht="15.5">
      <c r="A111" s="213">
        <v>9</v>
      </c>
      <c r="B111" s="224" t="s">
        <v>570</v>
      </c>
    </row>
    <row r="112" spans="1:9" ht="15.5">
      <c r="A112" s="213">
        <v>10</v>
      </c>
      <c r="B112" s="229" t="s">
        <v>571</v>
      </c>
    </row>
    <row r="113" spans="1:3" ht="15.5">
      <c r="A113" s="213">
        <v>11</v>
      </c>
      <c r="B113" s="229" t="s">
        <v>572</v>
      </c>
    </row>
    <row r="114" spans="1:3" ht="15.5">
      <c r="A114" s="213">
        <v>12</v>
      </c>
      <c r="B114" s="229" t="s">
        <v>573</v>
      </c>
    </row>
    <row r="115" spans="1:3" ht="15.5">
      <c r="A115" s="213">
        <v>13</v>
      </c>
      <c r="B115" s="224" t="s">
        <v>565</v>
      </c>
    </row>
    <row r="116" spans="1:3" ht="15.5">
      <c r="A116" s="213">
        <v>14</v>
      </c>
      <c r="B116" s="229" t="s">
        <v>541</v>
      </c>
    </row>
    <row r="117" spans="1:3" ht="16" thickBot="1">
      <c r="A117" s="213">
        <v>15</v>
      </c>
      <c r="B117" s="230" t="s">
        <v>542</v>
      </c>
    </row>
    <row r="119" spans="1:3" ht="15.5">
      <c r="A119" s="331" t="str">
        <f>'Labels - English'!$J$1</f>
        <v>Child School Environment: School Bus (BUS) Form (5-12 years)</v>
      </c>
      <c r="B119" s="331"/>
      <c r="C119" s="19" t="s">
        <v>574</v>
      </c>
    </row>
    <row r="120" spans="1:3" ht="15.5">
      <c r="A120" s="11"/>
      <c r="B120" s="11"/>
      <c r="C120" s="11"/>
    </row>
    <row r="121" spans="1:3" ht="16" thickBot="1">
      <c r="A121" s="212" t="s">
        <v>0</v>
      </c>
      <c r="B121" s="85" t="str">
        <f>'Labels - English'!$A$43</f>
        <v>School Bus Form</v>
      </c>
    </row>
    <row r="122" spans="1:3" ht="15.5">
      <c r="A122" s="213">
        <v>1</v>
      </c>
      <c r="B122" s="228" t="s">
        <v>576</v>
      </c>
    </row>
    <row r="123" spans="1:3" ht="15.5">
      <c r="A123" s="213">
        <v>2</v>
      </c>
      <c r="B123" s="229" t="s">
        <v>474</v>
      </c>
    </row>
    <row r="124" spans="1:3" ht="15.5">
      <c r="A124" s="213">
        <v>3</v>
      </c>
      <c r="B124" s="229" t="s">
        <v>577</v>
      </c>
    </row>
    <row r="125" spans="1:3" ht="15.5">
      <c r="A125" s="213">
        <v>4</v>
      </c>
      <c r="B125" s="229" t="s">
        <v>578</v>
      </c>
    </row>
    <row r="126" spans="1:3" ht="15.5">
      <c r="A126" s="213">
        <v>5</v>
      </c>
      <c r="B126" s="229" t="s">
        <v>579</v>
      </c>
    </row>
    <row r="127" spans="1:3" ht="15.5">
      <c r="A127" s="213">
        <v>6</v>
      </c>
      <c r="B127" s="229" t="s">
        <v>580</v>
      </c>
    </row>
    <row r="128" spans="1:3" ht="15.5">
      <c r="A128" s="213">
        <v>7</v>
      </c>
      <c r="B128" s="229" t="s">
        <v>581</v>
      </c>
    </row>
    <row r="129" spans="1:3" ht="15.5">
      <c r="A129" s="213">
        <v>8</v>
      </c>
      <c r="B129" s="229" t="s">
        <v>582</v>
      </c>
    </row>
    <row r="130" spans="1:3" ht="15.5">
      <c r="A130" s="213">
        <v>9</v>
      </c>
      <c r="B130" s="229" t="s">
        <v>583</v>
      </c>
    </row>
    <row r="131" spans="1:3" ht="15.5">
      <c r="A131" s="213">
        <v>10</v>
      </c>
      <c r="B131" s="229" t="s">
        <v>584</v>
      </c>
    </row>
    <row r="132" spans="1:3" ht="15.5">
      <c r="A132" s="213">
        <v>11</v>
      </c>
      <c r="B132" s="229" t="s">
        <v>585</v>
      </c>
    </row>
    <row r="133" spans="1:3" ht="15.5">
      <c r="A133" s="213">
        <v>12</v>
      </c>
      <c r="B133" s="229" t="s">
        <v>539</v>
      </c>
    </row>
    <row r="134" spans="1:3" ht="15.5">
      <c r="A134" s="213">
        <v>13</v>
      </c>
      <c r="B134" s="229" t="s">
        <v>575</v>
      </c>
    </row>
    <row r="135" spans="1:3" ht="15.5">
      <c r="A135" s="213">
        <v>14</v>
      </c>
      <c r="B135" s="229" t="s">
        <v>387</v>
      </c>
    </row>
    <row r="136" spans="1:3" ht="16" thickBot="1">
      <c r="A136" s="213">
        <v>15</v>
      </c>
      <c r="B136" s="230" t="s">
        <v>543</v>
      </c>
    </row>
    <row r="138" spans="1:3" ht="15.5">
      <c r="A138" s="331" t="str">
        <f>'Labels - English'!$K$1</f>
        <v>Child School Environment: Cafeteria (CAF) Form (5-12 years)</v>
      </c>
      <c r="B138" s="331"/>
      <c r="C138" s="19" t="s">
        <v>586</v>
      </c>
    </row>
    <row r="139" spans="1:3" ht="15.5">
      <c r="A139" s="11"/>
      <c r="B139" s="11"/>
      <c r="C139" s="11"/>
    </row>
    <row r="140" spans="1:3" ht="16" thickBot="1">
      <c r="A140" s="212" t="s">
        <v>0</v>
      </c>
      <c r="B140" s="85" t="str">
        <f>'Labels - English'!$A$44</f>
        <v>Cafeteria Form</v>
      </c>
    </row>
    <row r="141" spans="1:3" ht="15.5">
      <c r="A141" s="213">
        <v>1</v>
      </c>
      <c r="B141" s="228" t="s">
        <v>587</v>
      </c>
    </row>
    <row r="142" spans="1:3" ht="15.5">
      <c r="A142" s="213">
        <v>2</v>
      </c>
      <c r="B142" s="229" t="s">
        <v>588</v>
      </c>
    </row>
    <row r="143" spans="1:3" ht="15.5">
      <c r="A143" s="213">
        <v>3</v>
      </c>
      <c r="B143" s="229" t="s">
        <v>420</v>
      </c>
    </row>
    <row r="144" spans="1:3" ht="15.5">
      <c r="A144" s="213">
        <v>4</v>
      </c>
      <c r="B144" s="229" t="s">
        <v>525</v>
      </c>
    </row>
    <row r="145" spans="1:3" ht="15.5">
      <c r="A145" s="213">
        <v>5</v>
      </c>
      <c r="B145" s="229" t="s">
        <v>589</v>
      </c>
    </row>
    <row r="146" spans="1:3" ht="15.5">
      <c r="A146" s="213">
        <v>6</v>
      </c>
      <c r="B146" s="229" t="s">
        <v>250</v>
      </c>
    </row>
    <row r="147" spans="1:3" ht="15.5">
      <c r="A147" s="213">
        <v>7</v>
      </c>
      <c r="B147" s="229" t="s">
        <v>590</v>
      </c>
    </row>
    <row r="148" spans="1:3" ht="15.5">
      <c r="A148" s="213">
        <v>8</v>
      </c>
      <c r="B148" s="229" t="s">
        <v>591</v>
      </c>
    </row>
    <row r="149" spans="1:3" ht="15.5">
      <c r="A149" s="213">
        <v>9</v>
      </c>
      <c r="B149" s="229" t="s">
        <v>592</v>
      </c>
    </row>
    <row r="150" spans="1:3" ht="15.5">
      <c r="A150" s="213">
        <v>10</v>
      </c>
      <c r="B150" s="229" t="s">
        <v>1607</v>
      </c>
    </row>
    <row r="151" spans="1:3" ht="15.5">
      <c r="A151" s="213">
        <v>11</v>
      </c>
      <c r="B151" s="229" t="s">
        <v>593</v>
      </c>
    </row>
    <row r="152" spans="1:3" ht="15.5">
      <c r="A152" s="213">
        <v>12</v>
      </c>
      <c r="B152" s="229" t="s">
        <v>594</v>
      </c>
    </row>
    <row r="153" spans="1:3" ht="15.5">
      <c r="A153" s="213">
        <v>13</v>
      </c>
      <c r="B153" s="229" t="s">
        <v>463</v>
      </c>
    </row>
    <row r="154" spans="1:3" ht="15.5">
      <c r="A154" s="213">
        <v>14</v>
      </c>
      <c r="B154" s="229" t="s">
        <v>575</v>
      </c>
    </row>
    <row r="155" spans="1:3" ht="16" thickBot="1">
      <c r="A155" s="213">
        <v>15</v>
      </c>
      <c r="B155" s="230" t="s">
        <v>387</v>
      </c>
    </row>
    <row r="157" spans="1:3" ht="15.5">
      <c r="A157" s="331" t="str">
        <f>'Labels - English'!$N$1</f>
        <v>Child School Environment: Recess/Playground (REC) Form (5-12 years)</v>
      </c>
      <c r="B157" s="331"/>
      <c r="C157" s="19" t="s">
        <v>595</v>
      </c>
    </row>
    <row r="158" spans="1:3" ht="15.5">
      <c r="A158" s="11"/>
      <c r="B158" s="11"/>
      <c r="C158" s="11"/>
    </row>
    <row r="159" spans="1:3" ht="16" thickBot="1">
      <c r="A159" s="212" t="s">
        <v>0</v>
      </c>
      <c r="B159" s="85" t="str">
        <f>'Labels - English'!$A$47</f>
        <v>Recess/Playground Form</v>
      </c>
    </row>
    <row r="160" spans="1:3" ht="15.5">
      <c r="A160" s="213">
        <v>1</v>
      </c>
      <c r="B160" s="228" t="s">
        <v>607</v>
      </c>
    </row>
    <row r="161" spans="1:3" ht="15.5">
      <c r="A161" s="213">
        <v>2</v>
      </c>
      <c r="B161" s="229" t="s">
        <v>615</v>
      </c>
    </row>
    <row r="162" spans="1:3" ht="15.5">
      <c r="A162" s="213">
        <v>3</v>
      </c>
      <c r="B162" s="229" t="s">
        <v>474</v>
      </c>
    </row>
    <row r="163" spans="1:3" ht="15.5">
      <c r="A163" s="213">
        <v>4</v>
      </c>
      <c r="B163" s="229" t="s">
        <v>616</v>
      </c>
    </row>
    <row r="164" spans="1:3" ht="15.5">
      <c r="A164" s="213">
        <v>5</v>
      </c>
      <c r="B164" s="229" t="s">
        <v>617</v>
      </c>
    </row>
    <row r="165" spans="1:3" ht="15.5">
      <c r="A165" s="213">
        <v>6</v>
      </c>
      <c r="B165" s="229" t="s">
        <v>438</v>
      </c>
    </row>
    <row r="166" spans="1:3" ht="15.5">
      <c r="A166" s="213">
        <v>7</v>
      </c>
      <c r="B166" s="229" t="s">
        <v>1606</v>
      </c>
    </row>
    <row r="167" spans="1:3" ht="15.5">
      <c r="A167" s="213">
        <v>8</v>
      </c>
      <c r="B167" s="229" t="s">
        <v>487</v>
      </c>
    </row>
    <row r="168" spans="1:3" ht="15.5">
      <c r="A168" s="213">
        <v>9</v>
      </c>
      <c r="B168" s="229" t="s">
        <v>433</v>
      </c>
    </row>
    <row r="169" spans="1:3" ht="15.5">
      <c r="A169" s="213">
        <v>10</v>
      </c>
      <c r="B169" s="224" t="s">
        <v>1609</v>
      </c>
    </row>
    <row r="170" spans="1:3" ht="15.5">
      <c r="A170" s="213">
        <v>11</v>
      </c>
      <c r="B170" s="229" t="s">
        <v>618</v>
      </c>
    </row>
    <row r="171" spans="1:3" ht="15.5">
      <c r="A171" s="213">
        <v>12</v>
      </c>
      <c r="B171" s="229" t="s">
        <v>619</v>
      </c>
    </row>
    <row r="172" spans="1:3" ht="15.5">
      <c r="A172" s="213">
        <v>13</v>
      </c>
      <c r="B172" s="229" t="s">
        <v>620</v>
      </c>
    </row>
    <row r="173" spans="1:3" ht="15.5">
      <c r="A173" s="213">
        <v>14</v>
      </c>
      <c r="B173" s="229" t="s">
        <v>575</v>
      </c>
    </row>
    <row r="174" spans="1:3" ht="16" thickBot="1">
      <c r="A174" s="213">
        <v>15</v>
      </c>
      <c r="B174" s="230" t="s">
        <v>540</v>
      </c>
    </row>
    <row r="175" spans="1:3" ht="15.5">
      <c r="A175" s="213"/>
      <c r="B175" s="288"/>
    </row>
    <row r="176" spans="1:3" ht="15.5">
      <c r="A176" s="331" t="str">
        <f>'Labels - English'!$L$1</f>
        <v>Child School Environment: Music (MUS) Form (5-12 years)</v>
      </c>
      <c r="B176" s="331"/>
      <c r="C176" s="19" t="s">
        <v>606</v>
      </c>
    </row>
    <row r="177" spans="1:3" ht="15.5">
      <c r="A177" s="11"/>
      <c r="B177" s="11"/>
      <c r="C177" s="11"/>
    </row>
    <row r="178" spans="1:3" ht="16" thickBot="1">
      <c r="A178" s="212" t="s">
        <v>0</v>
      </c>
      <c r="B178" s="85" t="str">
        <f>'Labels - English'!$A$45</f>
        <v>Music Form</v>
      </c>
    </row>
    <row r="179" spans="1:3" ht="15.5">
      <c r="A179" s="213">
        <v>1</v>
      </c>
      <c r="B179" s="228" t="s">
        <v>596</v>
      </c>
    </row>
    <row r="180" spans="1:3" ht="15.5">
      <c r="A180" s="213">
        <v>2</v>
      </c>
      <c r="B180" s="229" t="s">
        <v>587</v>
      </c>
    </row>
    <row r="181" spans="1:3" ht="15.5">
      <c r="A181" s="213">
        <v>3</v>
      </c>
      <c r="B181" s="229" t="s">
        <v>597</v>
      </c>
    </row>
    <row r="182" spans="1:3" ht="15.5">
      <c r="A182" s="213">
        <v>4</v>
      </c>
      <c r="B182" s="229" t="s">
        <v>598</v>
      </c>
    </row>
    <row r="183" spans="1:3" ht="15.5">
      <c r="A183" s="213">
        <v>5</v>
      </c>
      <c r="B183" s="229" t="s">
        <v>599</v>
      </c>
    </row>
    <row r="184" spans="1:3" ht="15.5">
      <c r="A184" s="213">
        <v>6</v>
      </c>
      <c r="B184" s="224" t="s">
        <v>600</v>
      </c>
    </row>
    <row r="185" spans="1:3" ht="15.5">
      <c r="A185" s="213">
        <v>7</v>
      </c>
      <c r="B185" s="229" t="s">
        <v>601</v>
      </c>
    </row>
    <row r="186" spans="1:3" ht="15.5">
      <c r="A186" s="213">
        <v>8</v>
      </c>
      <c r="B186" s="229" t="s">
        <v>602</v>
      </c>
    </row>
    <row r="187" spans="1:3" ht="15.5">
      <c r="A187" s="213">
        <v>9</v>
      </c>
      <c r="B187" s="229" t="s">
        <v>592</v>
      </c>
    </row>
    <row r="188" spans="1:3" ht="15.5">
      <c r="A188" s="213">
        <v>10</v>
      </c>
      <c r="B188" s="229" t="s">
        <v>603</v>
      </c>
    </row>
    <row r="189" spans="1:3" ht="15.5">
      <c r="A189" s="213">
        <v>11</v>
      </c>
      <c r="B189" s="229" t="s">
        <v>1608</v>
      </c>
    </row>
    <row r="190" spans="1:3" ht="15.5">
      <c r="A190" s="213">
        <v>12</v>
      </c>
      <c r="B190" s="229" t="s">
        <v>604</v>
      </c>
    </row>
    <row r="191" spans="1:3" ht="15.5">
      <c r="A191" s="213">
        <v>13</v>
      </c>
      <c r="B191" s="224" t="s">
        <v>605</v>
      </c>
    </row>
    <row r="192" spans="1:3" ht="15.5">
      <c r="A192" s="213">
        <v>14</v>
      </c>
      <c r="B192" s="224" t="s">
        <v>565</v>
      </c>
    </row>
    <row r="193" spans="1:3" ht="16" thickBot="1">
      <c r="A193" s="213">
        <v>15</v>
      </c>
      <c r="B193" s="230" t="s">
        <v>543</v>
      </c>
    </row>
    <row r="195" spans="1:3" ht="15.5">
      <c r="A195" s="331" t="str">
        <f>'Labels - English'!$M$1</f>
        <v>Child School Environment: Physical Education (PHY) Form (5-12 years)</v>
      </c>
      <c r="B195" s="331"/>
      <c r="C195" s="19" t="s">
        <v>614</v>
      </c>
    </row>
    <row r="196" spans="1:3" ht="15.5">
      <c r="A196" s="11"/>
      <c r="B196" s="11"/>
      <c r="C196" s="11"/>
    </row>
    <row r="197" spans="1:3" ht="16" thickBot="1">
      <c r="A197" s="212" t="s">
        <v>0</v>
      </c>
      <c r="B197" s="85" t="str">
        <f>'Labels - English'!$A$46</f>
        <v>Physical Education Form</v>
      </c>
    </row>
    <row r="198" spans="1:3" ht="15.5">
      <c r="A198" s="213">
        <v>1</v>
      </c>
      <c r="B198" s="228" t="s">
        <v>607</v>
      </c>
    </row>
    <row r="199" spans="1:3" ht="15.5">
      <c r="A199" s="213">
        <v>2</v>
      </c>
      <c r="B199" s="229" t="s">
        <v>474</v>
      </c>
    </row>
    <row r="200" spans="1:3" ht="15.5">
      <c r="A200" s="213">
        <v>3</v>
      </c>
      <c r="B200" s="229" t="s">
        <v>438</v>
      </c>
    </row>
    <row r="201" spans="1:3" ht="15.5">
      <c r="A201" s="213">
        <v>4</v>
      </c>
      <c r="B201" s="229" t="s">
        <v>608</v>
      </c>
    </row>
    <row r="202" spans="1:3" ht="15.5">
      <c r="A202" s="213">
        <v>5</v>
      </c>
      <c r="B202" s="229" t="s">
        <v>609</v>
      </c>
    </row>
    <row r="203" spans="1:3" ht="15.5">
      <c r="A203" s="213">
        <v>6</v>
      </c>
      <c r="B203" s="229" t="s">
        <v>610</v>
      </c>
    </row>
    <row r="204" spans="1:3" ht="15.5">
      <c r="A204" s="213">
        <v>7</v>
      </c>
      <c r="B204" s="229" t="s">
        <v>1609</v>
      </c>
    </row>
    <row r="205" spans="1:3" ht="15.5">
      <c r="A205" s="213">
        <v>8</v>
      </c>
      <c r="B205" s="229" t="s">
        <v>251</v>
      </c>
    </row>
    <row r="206" spans="1:3" ht="15.5">
      <c r="A206" s="213">
        <v>9</v>
      </c>
      <c r="B206" s="229" t="s">
        <v>611</v>
      </c>
    </row>
    <row r="207" spans="1:3" ht="15.5">
      <c r="A207" s="213">
        <v>10</v>
      </c>
      <c r="B207" s="229" t="s">
        <v>612</v>
      </c>
    </row>
    <row r="208" spans="1:3" ht="15.5">
      <c r="A208" s="213">
        <v>11</v>
      </c>
      <c r="B208" s="229" t="s">
        <v>613</v>
      </c>
    </row>
    <row r="209" spans="1:9" ht="15.5">
      <c r="A209" s="213">
        <v>12</v>
      </c>
      <c r="B209" s="229" t="s">
        <v>534</v>
      </c>
    </row>
    <row r="210" spans="1:9" ht="15.5">
      <c r="A210" s="213">
        <v>13</v>
      </c>
      <c r="B210" s="229" t="s">
        <v>539</v>
      </c>
    </row>
    <row r="211" spans="1:9" ht="15.5">
      <c r="A211" s="213">
        <v>14</v>
      </c>
      <c r="B211" s="229" t="s">
        <v>537</v>
      </c>
    </row>
    <row r="212" spans="1:9" ht="16" thickBot="1">
      <c r="A212" s="213">
        <v>15</v>
      </c>
      <c r="B212" s="230" t="s">
        <v>387</v>
      </c>
    </row>
    <row r="214" spans="1:9" ht="15.5">
      <c r="A214" s="331" t="str">
        <f>'Labels - English'!$O$1</f>
        <v>Adolescent Home Form (12-21 years)</v>
      </c>
      <c r="B214" s="331"/>
      <c r="C214" s="19" t="s">
        <v>621</v>
      </c>
      <c r="D214" s="7"/>
      <c r="E214" s="7"/>
      <c r="F214" s="7"/>
      <c r="G214" s="7"/>
      <c r="H214" s="7"/>
    </row>
    <row r="215" spans="1:9" ht="15.5">
      <c r="A215" s="11"/>
      <c r="B215" s="11"/>
      <c r="C215" s="11"/>
      <c r="D215" s="11"/>
      <c r="E215" s="11"/>
      <c r="F215" s="11"/>
      <c r="G215" s="10"/>
      <c r="H215" s="10"/>
    </row>
    <row r="216" spans="1:9" ht="16" thickBot="1">
      <c r="A216" s="212" t="s">
        <v>0</v>
      </c>
      <c r="B216" s="85" t="str">
        <f>'Labels - English'!$A$34</f>
        <v>Social Participation</v>
      </c>
      <c r="C216" s="86" t="str">
        <f>'Labels - English'!$A$35</f>
        <v>Vision</v>
      </c>
      <c r="D216" s="87" t="str">
        <f>'Labels - English'!$A$36</f>
        <v>Hearing</v>
      </c>
      <c r="E216" s="88" t="str">
        <f>'Labels - English'!$A$37</f>
        <v>Touch</v>
      </c>
      <c r="F216" s="89" t="str">
        <f>'Labels - English'!$A$38</f>
        <v>Taste and Smell</v>
      </c>
      <c r="G216" s="90" t="str">
        <f>'Labels - English'!$A$39</f>
        <v>Body Awareness</v>
      </c>
      <c r="H216" s="91" t="str">
        <f>'Labels - English'!$A$40</f>
        <v>Balance and Motion</v>
      </c>
      <c r="I216" s="92" t="str">
        <f>'Labels - English'!$A$41</f>
        <v>Planning and Ideas</v>
      </c>
    </row>
    <row r="217" spans="1:9" ht="15.5">
      <c r="A217" s="213">
        <v>1</v>
      </c>
      <c r="B217" s="223" t="s">
        <v>622</v>
      </c>
      <c r="C217" s="221" t="s">
        <v>502</v>
      </c>
      <c r="D217" s="223" t="s">
        <v>637</v>
      </c>
      <c r="E217" s="221" t="s">
        <v>420</v>
      </c>
      <c r="F217" s="221" t="s">
        <v>517</v>
      </c>
      <c r="G217" s="221" t="s">
        <v>522</v>
      </c>
      <c r="H217" s="221" t="s">
        <v>526</v>
      </c>
      <c r="I217" s="221" t="s">
        <v>671</v>
      </c>
    </row>
    <row r="218" spans="1:9" ht="15.5">
      <c r="A218" s="213">
        <v>2</v>
      </c>
      <c r="B218" s="224" t="s">
        <v>623</v>
      </c>
      <c r="C218" s="217" t="s">
        <v>398</v>
      </c>
      <c r="D218" s="217" t="s">
        <v>507</v>
      </c>
      <c r="E218" s="217" t="s">
        <v>645</v>
      </c>
      <c r="F218" s="217" t="s">
        <v>520</v>
      </c>
      <c r="G218" s="217" t="s">
        <v>659</v>
      </c>
      <c r="H218" s="217" t="s">
        <v>667</v>
      </c>
      <c r="I218" s="217" t="s">
        <v>672</v>
      </c>
    </row>
    <row r="219" spans="1:9" ht="15.5">
      <c r="A219" s="213">
        <v>3</v>
      </c>
      <c r="B219" s="224" t="s">
        <v>624</v>
      </c>
      <c r="C219" s="217" t="s">
        <v>632</v>
      </c>
      <c r="D219" s="217" t="s">
        <v>638</v>
      </c>
      <c r="E219" s="217" t="s">
        <v>646</v>
      </c>
      <c r="F219" s="217" t="s">
        <v>653</v>
      </c>
      <c r="G219" s="217" t="s">
        <v>660</v>
      </c>
      <c r="H219" s="217" t="s">
        <v>441</v>
      </c>
      <c r="I219" s="217" t="s">
        <v>534</v>
      </c>
    </row>
    <row r="220" spans="1:9" ht="15.5">
      <c r="A220" s="213">
        <v>4</v>
      </c>
      <c r="B220" s="224" t="s">
        <v>625</v>
      </c>
      <c r="C220" s="217" t="s">
        <v>633</v>
      </c>
      <c r="D220" s="217" t="s">
        <v>639</v>
      </c>
      <c r="E220" s="217" t="s">
        <v>647</v>
      </c>
      <c r="F220" s="222" t="s">
        <v>654</v>
      </c>
      <c r="G220" s="217" t="s">
        <v>661</v>
      </c>
      <c r="H220" s="217" t="s">
        <v>559</v>
      </c>
      <c r="I220" s="217" t="s">
        <v>673</v>
      </c>
    </row>
    <row r="221" spans="1:9" ht="15.5">
      <c r="A221" s="213">
        <v>5</v>
      </c>
      <c r="B221" s="224" t="s">
        <v>626</v>
      </c>
      <c r="C221" s="217" t="s">
        <v>210</v>
      </c>
      <c r="D221" s="217" t="s">
        <v>640</v>
      </c>
      <c r="E221" s="217" t="s">
        <v>648</v>
      </c>
      <c r="F221" s="217" t="s">
        <v>553</v>
      </c>
      <c r="G221" s="217" t="s">
        <v>662</v>
      </c>
      <c r="H221" s="217" t="s">
        <v>668</v>
      </c>
      <c r="I221" s="217" t="s">
        <v>674</v>
      </c>
    </row>
    <row r="222" spans="1:9" ht="15.5">
      <c r="A222" s="213">
        <v>6</v>
      </c>
      <c r="B222" s="224" t="s">
        <v>627</v>
      </c>
      <c r="C222" s="217" t="s">
        <v>213</v>
      </c>
      <c r="D222" s="217" t="s">
        <v>641</v>
      </c>
      <c r="E222" s="217" t="s">
        <v>649</v>
      </c>
      <c r="F222" s="217" t="s">
        <v>655</v>
      </c>
      <c r="G222" s="217" t="s">
        <v>663</v>
      </c>
      <c r="H222" s="217" t="s">
        <v>557</v>
      </c>
      <c r="I222" s="217" t="s">
        <v>675</v>
      </c>
    </row>
    <row r="223" spans="1:9" ht="15.5">
      <c r="A223" s="213">
        <v>7</v>
      </c>
      <c r="B223" s="224" t="s">
        <v>628</v>
      </c>
      <c r="C223" s="217" t="s">
        <v>634</v>
      </c>
      <c r="D223" s="217" t="s">
        <v>410</v>
      </c>
      <c r="E223" s="217" t="s">
        <v>515</v>
      </c>
      <c r="F223" s="217" t="s">
        <v>519</v>
      </c>
      <c r="G223" s="217" t="s">
        <v>524</v>
      </c>
      <c r="H223" s="217" t="s">
        <v>669</v>
      </c>
      <c r="I223" s="217" t="s">
        <v>676</v>
      </c>
    </row>
    <row r="224" spans="1:9" ht="15.5">
      <c r="A224" s="213">
        <v>8</v>
      </c>
      <c r="B224" s="224" t="s">
        <v>629</v>
      </c>
      <c r="C224" s="217" t="s">
        <v>635</v>
      </c>
      <c r="D224" s="217" t="s">
        <v>642</v>
      </c>
      <c r="E224" s="217" t="s">
        <v>650</v>
      </c>
      <c r="F224" s="217" t="s">
        <v>656</v>
      </c>
      <c r="G224" s="217" t="s">
        <v>664</v>
      </c>
      <c r="H224" s="217" t="s">
        <v>670</v>
      </c>
      <c r="I224" s="217" t="s">
        <v>677</v>
      </c>
    </row>
    <row r="225" spans="1:9" ht="15.5">
      <c r="A225" s="213">
        <v>9</v>
      </c>
      <c r="B225" s="224" t="s">
        <v>630</v>
      </c>
      <c r="C225" s="217" t="s">
        <v>505</v>
      </c>
      <c r="D225" s="217" t="s">
        <v>643</v>
      </c>
      <c r="E225" s="217" t="s">
        <v>651</v>
      </c>
      <c r="F225" s="222" t="s">
        <v>657</v>
      </c>
      <c r="G225" s="217" t="s">
        <v>665</v>
      </c>
      <c r="H225" s="217" t="s">
        <v>530</v>
      </c>
      <c r="I225" s="217" t="s">
        <v>449</v>
      </c>
    </row>
    <row r="226" spans="1:9" ht="16" thickBot="1">
      <c r="A226" s="213">
        <v>10</v>
      </c>
      <c r="B226" s="225" t="s">
        <v>631</v>
      </c>
      <c r="C226" s="218" t="s">
        <v>636</v>
      </c>
      <c r="D226" s="218" t="s">
        <v>644</v>
      </c>
      <c r="E226" s="218" t="s">
        <v>652</v>
      </c>
      <c r="F226" s="218" t="s">
        <v>658</v>
      </c>
      <c r="G226" s="218" t="s">
        <v>666</v>
      </c>
      <c r="H226" s="218" t="s">
        <v>592</v>
      </c>
      <c r="I226" s="218" t="s">
        <v>678</v>
      </c>
    </row>
    <row r="228" spans="1:9" ht="15.5">
      <c r="A228" s="331" t="str">
        <f>'Labels - English'!$P$1</f>
        <v>Adolescent School Form (12-21 years)</v>
      </c>
      <c r="B228" s="331"/>
      <c r="C228" s="19" t="s">
        <v>679</v>
      </c>
      <c r="D228" s="7"/>
      <c r="E228" s="7"/>
      <c r="F228" s="7"/>
      <c r="G228" s="7"/>
      <c r="H228" s="7"/>
    </row>
    <row r="229" spans="1:9" ht="15.5">
      <c r="A229" s="11"/>
      <c r="B229" s="11"/>
      <c r="C229" s="11"/>
      <c r="D229" s="11"/>
      <c r="E229" s="11"/>
      <c r="F229" s="11"/>
      <c r="G229" s="10"/>
      <c r="H229" s="10"/>
    </row>
    <row r="230" spans="1:9" ht="16" thickBot="1">
      <c r="A230" s="212" t="s">
        <v>0</v>
      </c>
      <c r="B230" s="85" t="str">
        <f>'Labels - English'!$A$34</f>
        <v>Social Participation</v>
      </c>
      <c r="C230" s="86" t="str">
        <f>'Labels - English'!$A$35</f>
        <v>Vision</v>
      </c>
      <c r="D230" s="87" t="str">
        <f>'Labels - English'!$A$36</f>
        <v>Hearing</v>
      </c>
      <c r="E230" s="88" t="str">
        <f>'Labels - English'!$A$37</f>
        <v>Touch</v>
      </c>
      <c r="F230" s="89" t="str">
        <f>'Labels - English'!$A$38</f>
        <v>Taste and Smell</v>
      </c>
      <c r="G230" s="90" t="str">
        <f>'Labels - English'!$A$39</f>
        <v>Body Awareness</v>
      </c>
      <c r="H230" s="91" t="str">
        <f>'Labels - English'!$A$40</f>
        <v>Balance and Motion</v>
      </c>
      <c r="I230" s="92" t="str">
        <f>'Labels - English'!$A$41</f>
        <v>Planning and Ideas</v>
      </c>
    </row>
    <row r="231" spans="1:9" ht="15.5">
      <c r="A231" s="213">
        <v>1</v>
      </c>
      <c r="B231" s="223" t="s">
        <v>680</v>
      </c>
      <c r="C231" s="223" t="s">
        <v>687</v>
      </c>
      <c r="D231" s="223" t="s">
        <v>690</v>
      </c>
      <c r="E231" s="223" t="s">
        <v>420</v>
      </c>
      <c r="F231" s="223" t="s">
        <v>517</v>
      </c>
      <c r="G231" s="221" t="s">
        <v>700</v>
      </c>
      <c r="H231" s="223" t="s">
        <v>441</v>
      </c>
      <c r="I231" s="223" t="s">
        <v>671</v>
      </c>
    </row>
    <row r="232" spans="1:9" ht="15.5">
      <c r="A232" s="213">
        <v>2</v>
      </c>
      <c r="B232" s="224" t="s">
        <v>543</v>
      </c>
      <c r="C232" s="224" t="s">
        <v>398</v>
      </c>
      <c r="D232" s="224" t="s">
        <v>507</v>
      </c>
      <c r="E232" s="224" t="s">
        <v>694</v>
      </c>
      <c r="F232" s="224" t="s">
        <v>697</v>
      </c>
      <c r="G232" s="217" t="s">
        <v>660</v>
      </c>
      <c r="H232" s="224" t="s">
        <v>706</v>
      </c>
      <c r="I232" s="217" t="s">
        <v>711</v>
      </c>
    </row>
    <row r="233" spans="1:9" ht="15.5">
      <c r="A233" s="213">
        <v>3</v>
      </c>
      <c r="B233" s="224" t="s">
        <v>681</v>
      </c>
      <c r="C233" s="224" t="s">
        <v>633</v>
      </c>
      <c r="D233" s="224" t="s">
        <v>638</v>
      </c>
      <c r="E233" s="224" t="s">
        <v>645</v>
      </c>
      <c r="F233" s="224" t="s">
        <v>698</v>
      </c>
      <c r="G233" s="217" t="s">
        <v>659</v>
      </c>
      <c r="H233" s="224" t="s">
        <v>707</v>
      </c>
      <c r="I233" s="217" t="s">
        <v>534</v>
      </c>
    </row>
    <row r="234" spans="1:9" ht="15.5">
      <c r="A234" s="213">
        <v>4</v>
      </c>
      <c r="B234" s="224" t="s">
        <v>682</v>
      </c>
      <c r="C234" s="224" t="s">
        <v>467</v>
      </c>
      <c r="D234" s="224" t="s">
        <v>691</v>
      </c>
      <c r="E234" s="224" t="s">
        <v>649</v>
      </c>
      <c r="F234" s="224" t="s">
        <v>481</v>
      </c>
      <c r="G234" s="217" t="s">
        <v>661</v>
      </c>
      <c r="H234" s="224" t="s">
        <v>669</v>
      </c>
      <c r="I234" s="217" t="s">
        <v>712</v>
      </c>
    </row>
    <row r="235" spans="1:9" ht="15.5">
      <c r="A235" s="213">
        <v>5</v>
      </c>
      <c r="B235" s="224" t="s">
        <v>538</v>
      </c>
      <c r="C235" s="224" t="s">
        <v>210</v>
      </c>
      <c r="D235" s="224" t="s">
        <v>509</v>
      </c>
      <c r="E235" s="224" t="s">
        <v>695</v>
      </c>
      <c r="F235" s="224" t="s">
        <v>553</v>
      </c>
      <c r="G235" s="217" t="s">
        <v>701</v>
      </c>
      <c r="H235" s="224" t="s">
        <v>557</v>
      </c>
      <c r="I235" s="217" t="s">
        <v>676</v>
      </c>
    </row>
    <row r="236" spans="1:9" ht="15.5">
      <c r="A236" s="213">
        <v>6</v>
      </c>
      <c r="B236" s="224" t="s">
        <v>683</v>
      </c>
      <c r="C236" s="224" t="s">
        <v>213</v>
      </c>
      <c r="D236" s="224" t="s">
        <v>410</v>
      </c>
      <c r="E236" s="224" t="s">
        <v>648</v>
      </c>
      <c r="F236" s="238" t="s">
        <v>699</v>
      </c>
      <c r="G236" s="217" t="s">
        <v>662</v>
      </c>
      <c r="H236" s="224" t="s">
        <v>708</v>
      </c>
      <c r="I236" s="217" t="s">
        <v>562</v>
      </c>
    </row>
    <row r="237" spans="1:9" ht="15.5">
      <c r="A237" s="213">
        <v>7</v>
      </c>
      <c r="B237" s="224" t="s">
        <v>627</v>
      </c>
      <c r="C237" s="229" t="s">
        <v>688</v>
      </c>
      <c r="D237" s="224" t="s">
        <v>644</v>
      </c>
      <c r="E237" s="224" t="s">
        <v>696</v>
      </c>
      <c r="F237" s="224" t="s">
        <v>658</v>
      </c>
      <c r="G237" s="217" t="s">
        <v>702</v>
      </c>
      <c r="H237" s="224" t="s">
        <v>670</v>
      </c>
      <c r="I237" s="217" t="s">
        <v>569</v>
      </c>
    </row>
    <row r="238" spans="1:9" ht="15.5">
      <c r="A238" s="213">
        <v>8</v>
      </c>
      <c r="B238" s="224" t="s">
        <v>684</v>
      </c>
      <c r="C238" s="238" t="s">
        <v>689</v>
      </c>
      <c r="D238" s="224" t="s">
        <v>692</v>
      </c>
      <c r="E238" s="224" t="s">
        <v>515</v>
      </c>
      <c r="F238" s="224" t="s">
        <v>305</v>
      </c>
      <c r="G238" s="217" t="s">
        <v>703</v>
      </c>
      <c r="H238" s="224" t="s">
        <v>709</v>
      </c>
      <c r="I238" s="217" t="s">
        <v>713</v>
      </c>
    </row>
    <row r="239" spans="1:9" ht="15.5">
      <c r="A239" s="213">
        <v>9</v>
      </c>
      <c r="B239" s="224" t="s">
        <v>685</v>
      </c>
      <c r="C239" s="224" t="s">
        <v>634</v>
      </c>
      <c r="D239" s="224" t="s">
        <v>409</v>
      </c>
      <c r="E239" s="224" t="s">
        <v>418</v>
      </c>
      <c r="F239" s="224" t="s">
        <v>427</v>
      </c>
      <c r="G239" s="217" t="s">
        <v>704</v>
      </c>
      <c r="H239" s="224" t="s">
        <v>710</v>
      </c>
      <c r="I239" s="217" t="s">
        <v>714</v>
      </c>
    </row>
    <row r="240" spans="1:9" ht="16" thickBot="1">
      <c r="A240" s="213">
        <v>10</v>
      </c>
      <c r="B240" s="225" t="s">
        <v>686</v>
      </c>
      <c r="C240" s="225" t="s">
        <v>635</v>
      </c>
      <c r="D240" s="225" t="s">
        <v>693</v>
      </c>
      <c r="E240" s="225" t="s">
        <v>652</v>
      </c>
      <c r="F240" s="225" t="s">
        <v>429</v>
      </c>
      <c r="G240" s="218" t="s">
        <v>705</v>
      </c>
      <c r="H240" s="225" t="s">
        <v>592</v>
      </c>
      <c r="I240" s="218" t="s">
        <v>675</v>
      </c>
    </row>
    <row r="242" spans="1:9" ht="15.5">
      <c r="A242" s="331" t="str">
        <f>'Labels - English'!$Q$1</f>
        <v>Adolescent Self-Report Form (12-21 years)</v>
      </c>
      <c r="B242" s="331"/>
      <c r="C242" s="19" t="s">
        <v>715</v>
      </c>
      <c r="D242" s="7"/>
      <c r="E242" s="7"/>
      <c r="F242" s="7"/>
      <c r="G242" s="7"/>
      <c r="H242" s="7"/>
    </row>
    <row r="243" spans="1:9" ht="15.5">
      <c r="A243" s="11"/>
      <c r="B243" s="11"/>
      <c r="C243" s="11"/>
      <c r="D243" s="11"/>
      <c r="E243" s="11"/>
      <c r="F243" s="11"/>
      <c r="G243" s="10"/>
      <c r="H243" s="10"/>
    </row>
    <row r="244" spans="1:9" ht="16" thickBot="1">
      <c r="A244" s="212" t="s">
        <v>0</v>
      </c>
      <c r="B244" s="85" t="str">
        <f>'Labels - English'!$A$34</f>
        <v>Social Participation</v>
      </c>
      <c r="C244" s="86" t="str">
        <f>'Labels - English'!$A$35</f>
        <v>Vision</v>
      </c>
      <c r="D244" s="87" t="str">
        <f>'Labels - English'!$A$36</f>
        <v>Hearing</v>
      </c>
      <c r="E244" s="88" t="str">
        <f>'Labels - English'!$A$37</f>
        <v>Touch</v>
      </c>
      <c r="F244" s="89" t="str">
        <f>'Labels - English'!$A$38</f>
        <v>Taste and Smell</v>
      </c>
      <c r="G244" s="90" t="str">
        <f>'Labels - English'!$A$39</f>
        <v>Body Awareness</v>
      </c>
      <c r="H244" s="91" t="str">
        <f>'Labels - English'!$A$40</f>
        <v>Balance and Motion</v>
      </c>
      <c r="I244" s="92" t="str">
        <f>'Labels - English'!$A$41</f>
        <v>Planning and Ideas</v>
      </c>
    </row>
    <row r="245" spans="1:9" ht="15.5">
      <c r="A245" s="213">
        <v>1</v>
      </c>
      <c r="B245" s="223" t="s">
        <v>716</v>
      </c>
      <c r="C245" s="221" t="s">
        <v>726</v>
      </c>
      <c r="D245" s="221" t="s">
        <v>735</v>
      </c>
      <c r="E245" s="221" t="s">
        <v>743</v>
      </c>
      <c r="F245" s="221" t="s">
        <v>752</v>
      </c>
      <c r="G245" s="221" t="s">
        <v>761</v>
      </c>
      <c r="H245" s="221" t="s">
        <v>366</v>
      </c>
      <c r="I245" s="221" t="s">
        <v>777</v>
      </c>
    </row>
    <row r="246" spans="1:9" ht="15.5">
      <c r="A246" s="213">
        <v>2</v>
      </c>
      <c r="B246" s="224" t="s">
        <v>717</v>
      </c>
      <c r="C246" s="217" t="s">
        <v>727</v>
      </c>
      <c r="D246" s="217" t="s">
        <v>736</v>
      </c>
      <c r="E246" s="217" t="s">
        <v>337</v>
      </c>
      <c r="F246" s="217" t="s">
        <v>753</v>
      </c>
      <c r="G246" s="217" t="s">
        <v>762</v>
      </c>
      <c r="H246" s="217" t="s">
        <v>374</v>
      </c>
      <c r="I246" s="217" t="s">
        <v>778</v>
      </c>
    </row>
    <row r="247" spans="1:9" ht="15.5">
      <c r="A247" s="213">
        <v>3</v>
      </c>
      <c r="B247" s="224" t="s">
        <v>718</v>
      </c>
      <c r="C247" s="217" t="s">
        <v>728</v>
      </c>
      <c r="D247" s="217" t="s">
        <v>737</v>
      </c>
      <c r="E247" s="217" t="s">
        <v>744</v>
      </c>
      <c r="F247" s="217" t="s">
        <v>754</v>
      </c>
      <c r="G247" s="217" t="s">
        <v>763</v>
      </c>
      <c r="H247" s="217" t="s">
        <v>769</v>
      </c>
      <c r="I247" s="217" t="s">
        <v>779</v>
      </c>
    </row>
    <row r="248" spans="1:9" ht="15.5">
      <c r="A248" s="213">
        <v>4</v>
      </c>
      <c r="B248" s="224" t="s">
        <v>719</v>
      </c>
      <c r="C248" s="217" t="s">
        <v>194</v>
      </c>
      <c r="D248" s="217" t="s">
        <v>201</v>
      </c>
      <c r="E248" s="217" t="s">
        <v>745</v>
      </c>
      <c r="F248" s="217" t="s">
        <v>755</v>
      </c>
      <c r="G248" s="217" t="s">
        <v>764</v>
      </c>
      <c r="H248" s="217" t="s">
        <v>770</v>
      </c>
      <c r="I248" s="217" t="s">
        <v>780</v>
      </c>
    </row>
    <row r="249" spans="1:9" ht="15.5">
      <c r="A249" s="213">
        <v>5</v>
      </c>
      <c r="B249" s="224" t="s">
        <v>720</v>
      </c>
      <c r="C249" s="217" t="s">
        <v>729</v>
      </c>
      <c r="D249" s="217" t="s">
        <v>738</v>
      </c>
      <c r="E249" s="217" t="s">
        <v>746</v>
      </c>
      <c r="F249" s="217" t="s">
        <v>756</v>
      </c>
      <c r="G249" s="217" t="s">
        <v>357</v>
      </c>
      <c r="H249" s="217" t="s">
        <v>771</v>
      </c>
      <c r="I249" s="217" t="s">
        <v>781</v>
      </c>
    </row>
    <row r="250" spans="1:9" ht="15.5">
      <c r="A250" s="213">
        <v>6</v>
      </c>
      <c r="B250" s="224" t="s">
        <v>721</v>
      </c>
      <c r="C250" s="217" t="s">
        <v>730</v>
      </c>
      <c r="D250" s="217" t="s">
        <v>739</v>
      </c>
      <c r="E250" s="217" t="s">
        <v>747</v>
      </c>
      <c r="F250" s="217" t="s">
        <v>757</v>
      </c>
      <c r="G250" s="217" t="s">
        <v>362</v>
      </c>
      <c r="H250" s="217" t="s">
        <v>772</v>
      </c>
      <c r="I250" s="217" t="s">
        <v>782</v>
      </c>
    </row>
    <row r="251" spans="1:9" ht="15.5">
      <c r="A251" s="213">
        <v>7</v>
      </c>
      <c r="B251" s="224" t="s">
        <v>722</v>
      </c>
      <c r="C251" s="217" t="s">
        <v>731</v>
      </c>
      <c r="D251" s="217" t="s">
        <v>740</v>
      </c>
      <c r="E251" s="217" t="s">
        <v>748</v>
      </c>
      <c r="F251" s="217" t="s">
        <v>758</v>
      </c>
      <c r="G251" s="217" t="s">
        <v>765</v>
      </c>
      <c r="H251" s="217" t="s">
        <v>773</v>
      </c>
      <c r="I251" s="217" t="s">
        <v>783</v>
      </c>
    </row>
    <row r="252" spans="1:9" ht="31">
      <c r="A252" s="213">
        <v>8</v>
      </c>
      <c r="B252" s="224" t="s">
        <v>723</v>
      </c>
      <c r="C252" s="217" t="s">
        <v>732</v>
      </c>
      <c r="D252" s="217" t="s">
        <v>741</v>
      </c>
      <c r="E252" s="217" t="s">
        <v>749</v>
      </c>
      <c r="F252" s="217" t="s">
        <v>759</v>
      </c>
      <c r="G252" s="217" t="s">
        <v>766</v>
      </c>
      <c r="H252" s="217" t="s">
        <v>774</v>
      </c>
      <c r="I252" s="217" t="s">
        <v>784</v>
      </c>
    </row>
    <row r="253" spans="1:9" ht="15.5">
      <c r="A253" s="213">
        <v>9</v>
      </c>
      <c r="B253" s="224" t="s">
        <v>724</v>
      </c>
      <c r="C253" s="217" t="s">
        <v>733</v>
      </c>
      <c r="D253" s="217" t="s">
        <v>742</v>
      </c>
      <c r="E253" s="217" t="s">
        <v>750</v>
      </c>
      <c r="F253" s="217" t="s">
        <v>760</v>
      </c>
      <c r="G253" s="217" t="s">
        <v>767</v>
      </c>
      <c r="H253" s="217" t="s">
        <v>775</v>
      </c>
      <c r="I253" s="217" t="s">
        <v>785</v>
      </c>
    </row>
    <row r="254" spans="1:9" ht="16" thickBot="1">
      <c r="A254" s="213">
        <v>10</v>
      </c>
      <c r="B254" s="225" t="s">
        <v>725</v>
      </c>
      <c r="C254" s="218" t="s">
        <v>734</v>
      </c>
      <c r="D254" s="218" t="s">
        <v>204</v>
      </c>
      <c r="E254" s="218" t="s">
        <v>751</v>
      </c>
      <c r="F254" s="218" t="s">
        <v>345</v>
      </c>
      <c r="G254" s="218" t="s">
        <v>768</v>
      </c>
      <c r="H254" s="218" t="s">
        <v>776</v>
      </c>
      <c r="I254" s="218" t="s">
        <v>384</v>
      </c>
    </row>
    <row r="256" spans="1:9" ht="15.5">
      <c r="A256" s="331" t="str">
        <f>'Labels - English'!$R$1</f>
        <v>Adolescent Driving Environment: Self-Report Form (Up to 21 years)</v>
      </c>
      <c r="B256" s="331"/>
      <c r="C256" s="19" t="s">
        <v>786</v>
      </c>
    </row>
    <row r="257" spans="1:3" ht="15.5">
      <c r="A257" s="11"/>
      <c r="B257" s="11"/>
      <c r="C257" s="11"/>
    </row>
    <row r="258" spans="1:3" ht="16" thickBot="1">
      <c r="A258" s="212" t="s">
        <v>0</v>
      </c>
      <c r="B258" s="85" t="str">
        <f>'Labels - English'!$A$48</f>
        <v>Driving Form</v>
      </c>
    </row>
    <row r="259" spans="1:3" ht="15.5">
      <c r="A259" s="213">
        <v>1</v>
      </c>
      <c r="B259" s="223" t="s">
        <v>787</v>
      </c>
    </row>
    <row r="260" spans="1:3" ht="15.5">
      <c r="A260" s="213">
        <v>2</v>
      </c>
      <c r="B260" s="224" t="s">
        <v>788</v>
      </c>
    </row>
    <row r="261" spans="1:3" ht="15.5">
      <c r="A261" s="213">
        <v>3</v>
      </c>
      <c r="B261" s="224" t="s">
        <v>789</v>
      </c>
    </row>
    <row r="262" spans="1:3" ht="15.5">
      <c r="A262" s="213">
        <v>4</v>
      </c>
      <c r="B262" s="224" t="s">
        <v>790</v>
      </c>
    </row>
    <row r="263" spans="1:3" ht="15.5">
      <c r="A263" s="213">
        <v>5</v>
      </c>
      <c r="B263" s="224" t="s">
        <v>791</v>
      </c>
    </row>
    <row r="264" spans="1:3" ht="15.5">
      <c r="A264" s="213">
        <v>6</v>
      </c>
      <c r="B264" s="224" t="s">
        <v>792</v>
      </c>
    </row>
    <row r="265" spans="1:3" ht="15.5">
      <c r="A265" s="213">
        <v>7</v>
      </c>
      <c r="B265" s="224" t="s">
        <v>793</v>
      </c>
    </row>
    <row r="266" spans="1:3" ht="15.5">
      <c r="A266" s="213">
        <v>8</v>
      </c>
      <c r="B266" s="224" t="s">
        <v>794</v>
      </c>
    </row>
    <row r="267" spans="1:3" ht="15.5">
      <c r="A267" s="213">
        <v>9</v>
      </c>
      <c r="B267" s="224" t="s">
        <v>795</v>
      </c>
    </row>
    <row r="268" spans="1:3" ht="15.5">
      <c r="A268" s="213">
        <v>10</v>
      </c>
      <c r="B268" s="224" t="s">
        <v>796</v>
      </c>
    </row>
    <row r="269" spans="1:3" ht="15.5">
      <c r="A269" s="213">
        <v>11</v>
      </c>
      <c r="B269" s="224" t="s">
        <v>797</v>
      </c>
    </row>
    <row r="270" spans="1:3" ht="15.5">
      <c r="A270" s="213">
        <v>12</v>
      </c>
      <c r="B270" s="224" t="s">
        <v>798</v>
      </c>
    </row>
    <row r="271" spans="1:3" ht="15.5">
      <c r="A271" s="213">
        <v>13</v>
      </c>
      <c r="B271" s="224" t="s">
        <v>799</v>
      </c>
    </row>
    <row r="272" spans="1:3" ht="15.5">
      <c r="A272" s="213">
        <v>14</v>
      </c>
      <c r="B272" s="224" t="s">
        <v>800</v>
      </c>
    </row>
    <row r="273" spans="1:3" ht="15.5">
      <c r="A273" s="213">
        <v>15</v>
      </c>
      <c r="B273" s="224" t="s">
        <v>801</v>
      </c>
    </row>
    <row r="274" spans="1:3" ht="15.5">
      <c r="A274" s="213">
        <v>16</v>
      </c>
      <c r="B274" s="224" t="s">
        <v>802</v>
      </c>
    </row>
    <row r="275" spans="1:3" ht="15.5">
      <c r="A275" s="213">
        <v>17</v>
      </c>
      <c r="B275" s="224" t="s">
        <v>803</v>
      </c>
    </row>
    <row r="276" spans="1:3" ht="16" thickBot="1">
      <c r="A276" s="213">
        <v>18</v>
      </c>
      <c r="B276" s="225" t="s">
        <v>804</v>
      </c>
    </row>
    <row r="278" spans="1:3" ht="15.5">
      <c r="A278" s="331" t="str">
        <f>'Labels - English'!$S$1</f>
        <v>Adolescent Driving Environment: Rater Report Form (Up to 21 years)</v>
      </c>
      <c r="B278" s="331"/>
      <c r="C278" s="19" t="s">
        <v>805</v>
      </c>
    </row>
    <row r="279" spans="1:3" ht="15.5">
      <c r="A279" s="11"/>
      <c r="B279" s="11"/>
      <c r="C279" s="11"/>
    </row>
    <row r="280" spans="1:3" ht="16" thickBot="1">
      <c r="A280" s="212" t="s">
        <v>0</v>
      </c>
      <c r="B280" s="85" t="str">
        <f>'Labels - English'!$A$48</f>
        <v>Driving Form</v>
      </c>
    </row>
    <row r="281" spans="1:3" ht="15.5">
      <c r="A281" s="213">
        <v>1</v>
      </c>
      <c r="B281" s="223" t="s">
        <v>806</v>
      </c>
    </row>
    <row r="282" spans="1:3" ht="15.5">
      <c r="A282" s="213">
        <v>2</v>
      </c>
      <c r="B282" s="224" t="s">
        <v>807</v>
      </c>
    </row>
    <row r="283" spans="1:3" ht="15.5">
      <c r="A283" s="213">
        <v>3</v>
      </c>
      <c r="B283" s="224" t="s">
        <v>808</v>
      </c>
    </row>
    <row r="284" spans="1:3" ht="15.5">
      <c r="A284" s="213">
        <v>4</v>
      </c>
      <c r="B284" s="224" t="s">
        <v>809</v>
      </c>
    </row>
    <row r="285" spans="1:3" ht="15.5">
      <c r="A285" s="213">
        <v>5</v>
      </c>
      <c r="B285" s="224" t="s">
        <v>810</v>
      </c>
    </row>
    <row r="286" spans="1:3" ht="15.5">
      <c r="A286" s="213">
        <v>6</v>
      </c>
      <c r="B286" s="224" t="s">
        <v>811</v>
      </c>
    </row>
    <row r="287" spans="1:3" ht="15.5">
      <c r="A287" s="213">
        <v>7</v>
      </c>
      <c r="B287" s="224" t="s">
        <v>812</v>
      </c>
    </row>
    <row r="288" spans="1:3" ht="15.5">
      <c r="A288" s="213">
        <v>8</v>
      </c>
      <c r="B288" s="224" t="s">
        <v>813</v>
      </c>
    </row>
    <row r="289" spans="1:9" ht="15.5">
      <c r="A289" s="213">
        <v>9</v>
      </c>
      <c r="B289" s="224" t="s">
        <v>814</v>
      </c>
    </row>
    <row r="290" spans="1:9" ht="15.5">
      <c r="A290" s="213">
        <v>10</v>
      </c>
      <c r="B290" s="224" t="s">
        <v>815</v>
      </c>
    </row>
    <row r="291" spans="1:9" ht="15.5">
      <c r="A291" s="213">
        <v>11</v>
      </c>
      <c r="B291" s="224" t="s">
        <v>816</v>
      </c>
    </row>
    <row r="292" spans="1:9" ht="15.5">
      <c r="A292" s="213">
        <v>12</v>
      </c>
      <c r="B292" s="224" t="s">
        <v>817</v>
      </c>
    </row>
    <row r="293" spans="1:9" ht="15.5">
      <c r="A293" s="213">
        <v>13</v>
      </c>
      <c r="B293" s="224" t="s">
        <v>818</v>
      </c>
    </row>
    <row r="294" spans="1:9" ht="15.5">
      <c r="A294" s="213">
        <v>14</v>
      </c>
      <c r="B294" s="224" t="s">
        <v>819</v>
      </c>
    </row>
    <row r="295" spans="1:9" ht="15.5">
      <c r="A295" s="213">
        <v>15</v>
      </c>
      <c r="B295" s="224" t="s">
        <v>820</v>
      </c>
    </row>
    <row r="296" spans="1:9" ht="15.5">
      <c r="A296" s="213">
        <v>16</v>
      </c>
      <c r="B296" s="224" t="s">
        <v>821</v>
      </c>
    </row>
    <row r="297" spans="1:9" ht="15.5">
      <c r="A297" s="213">
        <v>17</v>
      </c>
      <c r="B297" s="224" t="s">
        <v>822</v>
      </c>
    </row>
    <row r="298" spans="1:9" ht="16" thickBot="1">
      <c r="A298" s="213">
        <v>18</v>
      </c>
      <c r="B298" s="225" t="s">
        <v>823</v>
      </c>
    </row>
    <row r="300" spans="1:9" ht="15.5">
      <c r="A300" s="331" t="str">
        <f>'Labels - English'!$T$1</f>
        <v>Adult Rater Report Form (21-87 years)</v>
      </c>
      <c r="B300" s="331"/>
      <c r="C300" s="19" t="s">
        <v>824</v>
      </c>
    </row>
    <row r="301" spans="1:9" ht="15.5">
      <c r="A301" s="11"/>
      <c r="B301" s="11"/>
      <c r="C301" s="11"/>
    </row>
    <row r="302" spans="1:9" ht="16" thickBot="1">
      <c r="A302" s="212" t="s">
        <v>0</v>
      </c>
      <c r="B302" s="85" t="str">
        <f>'Labels - English'!$A$34</f>
        <v>Social Participation</v>
      </c>
      <c r="C302" s="86" t="str">
        <f>'Labels - English'!$A$35</f>
        <v>Vision</v>
      </c>
      <c r="D302" s="87" t="str">
        <f>'Labels - English'!$A$36</f>
        <v>Hearing</v>
      </c>
      <c r="E302" s="88" t="str">
        <f>'Labels - English'!$A$37</f>
        <v>Touch</v>
      </c>
      <c r="F302" s="89" t="str">
        <f>'Labels - English'!$A$38</f>
        <v>Taste and Smell</v>
      </c>
      <c r="G302" s="90" t="str">
        <f>'Labels - English'!$A$39</f>
        <v>Body Awareness</v>
      </c>
      <c r="H302" s="91" t="str">
        <f>'Labels - English'!$A$40</f>
        <v>Balance and Motion</v>
      </c>
      <c r="I302" s="92" t="str">
        <f>'Labels - English'!$A$41</f>
        <v>Planning and Ideas</v>
      </c>
    </row>
    <row r="303" spans="1:9" ht="15.5">
      <c r="A303" s="213">
        <v>1</v>
      </c>
      <c r="B303" s="223" t="s">
        <v>825</v>
      </c>
      <c r="C303" s="221" t="s">
        <v>502</v>
      </c>
      <c r="D303" s="221" t="s">
        <v>637</v>
      </c>
      <c r="E303" s="221" t="s">
        <v>834</v>
      </c>
      <c r="F303" s="221" t="s">
        <v>517</v>
      </c>
      <c r="G303" s="221" t="s">
        <v>522</v>
      </c>
      <c r="H303" s="221" t="s">
        <v>441</v>
      </c>
      <c r="I303" s="221" t="s">
        <v>671</v>
      </c>
    </row>
    <row r="304" spans="1:9" ht="15.5">
      <c r="A304" s="213">
        <v>2</v>
      </c>
      <c r="B304" s="224" t="s">
        <v>826</v>
      </c>
      <c r="C304" s="217" t="s">
        <v>632</v>
      </c>
      <c r="D304" s="217" t="s">
        <v>638</v>
      </c>
      <c r="E304" s="217" t="s">
        <v>645</v>
      </c>
      <c r="F304" s="217" t="s">
        <v>520</v>
      </c>
      <c r="G304" s="217" t="s">
        <v>659</v>
      </c>
      <c r="H304" s="217" t="s">
        <v>669</v>
      </c>
      <c r="I304" s="217" t="s">
        <v>711</v>
      </c>
    </row>
    <row r="305" spans="1:9" ht="15.5">
      <c r="A305" s="213">
        <v>3</v>
      </c>
      <c r="B305" s="224" t="s">
        <v>625</v>
      </c>
      <c r="C305" s="217" t="s">
        <v>830</v>
      </c>
      <c r="D305" s="217" t="s">
        <v>639</v>
      </c>
      <c r="E305" s="217" t="s">
        <v>649</v>
      </c>
      <c r="F305" s="217" t="s">
        <v>838</v>
      </c>
      <c r="G305" s="217" t="s">
        <v>661</v>
      </c>
      <c r="H305" s="217" t="s">
        <v>592</v>
      </c>
      <c r="I305" s="217" t="s">
        <v>534</v>
      </c>
    </row>
    <row r="306" spans="1:9" ht="15.5">
      <c r="A306" s="213">
        <v>4</v>
      </c>
      <c r="B306" s="224" t="s">
        <v>682</v>
      </c>
      <c r="C306" s="217" t="s">
        <v>210</v>
      </c>
      <c r="D306" s="217" t="s">
        <v>833</v>
      </c>
      <c r="E306" s="217" t="s">
        <v>652</v>
      </c>
      <c r="F306" s="217" t="s">
        <v>553</v>
      </c>
      <c r="G306" s="217" t="s">
        <v>664</v>
      </c>
      <c r="H306" s="217" t="s">
        <v>670</v>
      </c>
      <c r="I306" s="217" t="s">
        <v>676</v>
      </c>
    </row>
    <row r="307" spans="1:9" ht="15.5">
      <c r="A307" s="213">
        <v>5</v>
      </c>
      <c r="B307" s="224" t="s">
        <v>827</v>
      </c>
      <c r="C307" s="217" t="s">
        <v>688</v>
      </c>
      <c r="D307" s="217" t="s">
        <v>640</v>
      </c>
      <c r="E307" s="217" t="s">
        <v>515</v>
      </c>
      <c r="F307" s="217" t="s">
        <v>839</v>
      </c>
      <c r="G307" s="217" t="s">
        <v>663</v>
      </c>
      <c r="H307" s="217" t="s">
        <v>706</v>
      </c>
      <c r="I307" s="217" t="s">
        <v>449</v>
      </c>
    </row>
    <row r="308" spans="1:9" ht="15.5">
      <c r="A308" s="213">
        <v>6</v>
      </c>
      <c r="B308" s="224" t="s">
        <v>684</v>
      </c>
      <c r="C308" s="217" t="s">
        <v>634</v>
      </c>
      <c r="D308" s="217" t="s">
        <v>644</v>
      </c>
      <c r="E308" s="217" t="s">
        <v>694</v>
      </c>
      <c r="F308" s="217" t="s">
        <v>658</v>
      </c>
      <c r="G308" s="217" t="s">
        <v>840</v>
      </c>
      <c r="H308" s="217" t="s">
        <v>709</v>
      </c>
      <c r="I308" s="217" t="s">
        <v>842</v>
      </c>
    </row>
    <row r="309" spans="1:9" ht="15.5">
      <c r="A309" s="213">
        <v>7</v>
      </c>
      <c r="B309" s="224" t="s">
        <v>828</v>
      </c>
      <c r="C309" s="220" t="s">
        <v>831</v>
      </c>
      <c r="D309" s="217" t="s">
        <v>643</v>
      </c>
      <c r="E309" s="217" t="s">
        <v>835</v>
      </c>
      <c r="F309" s="217" t="s">
        <v>519</v>
      </c>
      <c r="G309" s="217" t="s">
        <v>662</v>
      </c>
      <c r="H309" s="217" t="s">
        <v>841</v>
      </c>
      <c r="I309" s="217" t="s">
        <v>713</v>
      </c>
    </row>
    <row r="310" spans="1:9" ht="15.5">
      <c r="A310" s="213">
        <v>8</v>
      </c>
      <c r="B310" s="224" t="s">
        <v>829</v>
      </c>
      <c r="C310" s="217" t="s">
        <v>505</v>
      </c>
      <c r="D310" s="217" t="s">
        <v>509</v>
      </c>
      <c r="E310" s="217" t="s">
        <v>418</v>
      </c>
      <c r="F310" s="217" t="s">
        <v>653</v>
      </c>
      <c r="G310" s="217" t="s">
        <v>702</v>
      </c>
      <c r="H310" s="217" t="s">
        <v>526</v>
      </c>
      <c r="I310" s="217" t="s">
        <v>843</v>
      </c>
    </row>
    <row r="311" spans="1:9" ht="15.5">
      <c r="A311" s="213">
        <v>9</v>
      </c>
      <c r="B311" s="224" t="s">
        <v>685</v>
      </c>
      <c r="C311" s="217" t="s">
        <v>832</v>
      </c>
      <c r="D311" s="217" t="s">
        <v>641</v>
      </c>
      <c r="E311" s="217" t="s">
        <v>836</v>
      </c>
      <c r="F311" s="217" t="s">
        <v>427</v>
      </c>
      <c r="G311" s="217" t="s">
        <v>701</v>
      </c>
      <c r="H311" s="217" t="s">
        <v>667</v>
      </c>
      <c r="I311" s="217" t="s">
        <v>844</v>
      </c>
    </row>
    <row r="312" spans="1:9" ht="16" thickBot="1">
      <c r="A312" s="213">
        <v>10</v>
      </c>
      <c r="B312" s="225" t="s">
        <v>630</v>
      </c>
      <c r="C312" s="218" t="s">
        <v>636</v>
      </c>
      <c r="D312" s="218" t="s">
        <v>642</v>
      </c>
      <c r="E312" s="218" t="s">
        <v>837</v>
      </c>
      <c r="F312" s="218" t="s">
        <v>656</v>
      </c>
      <c r="G312" s="218" t="s">
        <v>524</v>
      </c>
      <c r="H312" s="218" t="s">
        <v>668</v>
      </c>
      <c r="I312" s="218" t="s">
        <v>563</v>
      </c>
    </row>
    <row r="314" spans="1:9" ht="15.5">
      <c r="A314" s="331" t="str">
        <f>'Labels - English'!$U$1</f>
        <v>Adult Self-Report Form (21-87 years)</v>
      </c>
      <c r="B314" s="331"/>
      <c r="C314" s="19" t="s">
        <v>845</v>
      </c>
    </row>
    <row r="315" spans="1:9" ht="15.5">
      <c r="A315" s="11"/>
      <c r="B315" s="11"/>
      <c r="C315" s="11"/>
    </row>
    <row r="316" spans="1:9" ht="16" thickBot="1">
      <c r="A316" s="212" t="s">
        <v>0</v>
      </c>
      <c r="B316" s="85" t="str">
        <f>'Labels - English'!$A$34</f>
        <v>Social Participation</v>
      </c>
      <c r="C316" s="86" t="str">
        <f>'Labels - English'!$A$35</f>
        <v>Vision</v>
      </c>
      <c r="D316" s="87" t="str">
        <f>'Labels - English'!$A$36</f>
        <v>Hearing</v>
      </c>
      <c r="E316" s="88" t="str">
        <f>'Labels - English'!$A$37</f>
        <v>Touch</v>
      </c>
      <c r="F316" s="89" t="str">
        <f>'Labels - English'!$A$38</f>
        <v>Taste and Smell</v>
      </c>
      <c r="G316" s="90" t="str">
        <f>'Labels - English'!$A$39</f>
        <v>Body Awareness</v>
      </c>
      <c r="H316" s="91" t="str">
        <f>'Labels - English'!$A$40</f>
        <v>Balance and Motion</v>
      </c>
      <c r="I316" s="92" t="str">
        <f>'Labels - English'!$A$41</f>
        <v>Planning and Ideas</v>
      </c>
    </row>
    <row r="317" spans="1:9" ht="15.5">
      <c r="A317" s="213">
        <v>1</v>
      </c>
      <c r="B317" s="223" t="s">
        <v>846</v>
      </c>
      <c r="C317" s="221" t="s">
        <v>186</v>
      </c>
      <c r="D317" s="221" t="s">
        <v>850</v>
      </c>
      <c r="E317" s="221" t="s">
        <v>337</v>
      </c>
      <c r="F317" s="221" t="s">
        <v>855</v>
      </c>
      <c r="G317" s="221" t="s">
        <v>763</v>
      </c>
      <c r="H317" s="239" t="s">
        <v>366</v>
      </c>
      <c r="I317" s="221" t="s">
        <v>777</v>
      </c>
    </row>
    <row r="318" spans="1:9" ht="15.5">
      <c r="A318" s="213">
        <v>2</v>
      </c>
      <c r="B318" s="224" t="s">
        <v>718</v>
      </c>
      <c r="C318" s="217" t="s">
        <v>730</v>
      </c>
      <c r="D318" s="217" t="s">
        <v>198</v>
      </c>
      <c r="E318" s="217" t="s">
        <v>852</v>
      </c>
      <c r="F318" s="217" t="s">
        <v>755</v>
      </c>
      <c r="G318" s="217" t="s">
        <v>764</v>
      </c>
      <c r="H318" s="217" t="s">
        <v>367</v>
      </c>
      <c r="I318" s="217" t="s">
        <v>783</v>
      </c>
    </row>
    <row r="319" spans="1:9" ht="15.5">
      <c r="A319" s="213">
        <v>3</v>
      </c>
      <c r="B319" s="224" t="s">
        <v>333</v>
      </c>
      <c r="C319" s="217" t="s">
        <v>194</v>
      </c>
      <c r="D319" s="217" t="s">
        <v>742</v>
      </c>
      <c r="E319" s="217" t="s">
        <v>744</v>
      </c>
      <c r="F319" s="217" t="s">
        <v>757</v>
      </c>
      <c r="G319" s="217" t="s">
        <v>357</v>
      </c>
      <c r="H319" s="217" t="s">
        <v>374</v>
      </c>
      <c r="I319" s="217" t="s">
        <v>859</v>
      </c>
    </row>
    <row r="320" spans="1:9" ht="15.5">
      <c r="A320" s="213">
        <v>4</v>
      </c>
      <c r="B320" s="224" t="s">
        <v>847</v>
      </c>
      <c r="C320" s="217" t="s">
        <v>192</v>
      </c>
      <c r="D320" s="217" t="s">
        <v>204</v>
      </c>
      <c r="E320" s="217" t="s">
        <v>853</v>
      </c>
      <c r="F320" s="217" t="s">
        <v>345</v>
      </c>
      <c r="G320" s="217" t="s">
        <v>362</v>
      </c>
      <c r="H320" s="217" t="s">
        <v>368</v>
      </c>
      <c r="I320" s="217" t="s">
        <v>384</v>
      </c>
    </row>
    <row r="321" spans="1:9" ht="15.5">
      <c r="A321" s="213">
        <v>5</v>
      </c>
      <c r="B321" s="224" t="s">
        <v>722</v>
      </c>
      <c r="C321" s="217" t="s">
        <v>728</v>
      </c>
      <c r="D321" s="217" t="s">
        <v>740</v>
      </c>
      <c r="E321" s="217" t="s">
        <v>745</v>
      </c>
      <c r="F321" s="217" t="s">
        <v>756</v>
      </c>
      <c r="G321" s="217" t="s">
        <v>766</v>
      </c>
      <c r="H321" s="217" t="s">
        <v>771</v>
      </c>
      <c r="I321" s="217" t="s">
        <v>383</v>
      </c>
    </row>
    <row r="322" spans="1:9" ht="15.5">
      <c r="A322" s="213">
        <v>6</v>
      </c>
      <c r="B322" s="224" t="s">
        <v>720</v>
      </c>
      <c r="C322" s="217" t="s">
        <v>731</v>
      </c>
      <c r="D322" s="217" t="s">
        <v>201</v>
      </c>
      <c r="E322" s="217" t="s">
        <v>748</v>
      </c>
      <c r="F322" s="217" t="s">
        <v>754</v>
      </c>
      <c r="G322" s="217" t="s">
        <v>768</v>
      </c>
      <c r="H322" s="217" t="s">
        <v>858</v>
      </c>
      <c r="I322" s="217" t="s">
        <v>779</v>
      </c>
    </row>
    <row r="323" spans="1:9" ht="15.5">
      <c r="A323" s="213">
        <v>7</v>
      </c>
      <c r="B323" s="224" t="s">
        <v>723</v>
      </c>
      <c r="C323" s="217" t="s">
        <v>733</v>
      </c>
      <c r="D323" s="217" t="s">
        <v>739</v>
      </c>
      <c r="E323" s="217" t="s">
        <v>335</v>
      </c>
      <c r="F323" s="217" t="s">
        <v>753</v>
      </c>
      <c r="G323" s="217" t="s">
        <v>761</v>
      </c>
      <c r="H323" s="217" t="s">
        <v>774</v>
      </c>
      <c r="I323" s="217" t="s">
        <v>860</v>
      </c>
    </row>
    <row r="324" spans="1:9" ht="15.5">
      <c r="A324" s="213">
        <v>8</v>
      </c>
      <c r="B324" s="224" t="s">
        <v>724</v>
      </c>
      <c r="C324" s="217" t="s">
        <v>193</v>
      </c>
      <c r="D324" s="217" t="s">
        <v>737</v>
      </c>
      <c r="E324" s="217" t="s">
        <v>344</v>
      </c>
      <c r="F324" s="217" t="s">
        <v>352</v>
      </c>
      <c r="G324" s="217" t="s">
        <v>767</v>
      </c>
      <c r="H324" s="217" t="s">
        <v>776</v>
      </c>
      <c r="I324" s="217" t="s">
        <v>861</v>
      </c>
    </row>
    <row r="325" spans="1:9" ht="15.5">
      <c r="A325" s="213">
        <v>9</v>
      </c>
      <c r="B325" s="224" t="s">
        <v>725</v>
      </c>
      <c r="C325" s="217" t="s">
        <v>190</v>
      </c>
      <c r="D325" s="217" t="s">
        <v>738</v>
      </c>
      <c r="E325" s="217" t="s">
        <v>343</v>
      </c>
      <c r="F325" s="217" t="s">
        <v>856</v>
      </c>
      <c r="G325" s="217" t="s">
        <v>857</v>
      </c>
      <c r="H325" s="217" t="s">
        <v>371</v>
      </c>
      <c r="I325" s="217" t="s">
        <v>862</v>
      </c>
    </row>
    <row r="326" spans="1:9" ht="16" thickBot="1">
      <c r="A326" s="213">
        <v>10</v>
      </c>
      <c r="B326" s="225" t="s">
        <v>848</v>
      </c>
      <c r="C326" s="218" t="s">
        <v>849</v>
      </c>
      <c r="D326" s="218" t="s">
        <v>851</v>
      </c>
      <c r="E326" s="218" t="s">
        <v>854</v>
      </c>
      <c r="F326" s="218" t="s">
        <v>350</v>
      </c>
      <c r="G326" s="218" t="s">
        <v>361</v>
      </c>
      <c r="H326" s="218" t="s">
        <v>373</v>
      </c>
      <c r="I326" s="218" t="s">
        <v>863</v>
      </c>
    </row>
    <row r="328" spans="1:9" ht="15.5">
      <c r="A328" s="331" t="str">
        <f>'Labels - English'!$V$1</f>
        <v>Adult Driving Environment: Self-Report Form (21-87 years)</v>
      </c>
      <c r="B328" s="331"/>
      <c r="C328" s="19" t="s">
        <v>864</v>
      </c>
    </row>
    <row r="329" spans="1:9" ht="15.5">
      <c r="A329" s="11"/>
      <c r="B329" s="11"/>
      <c r="C329" s="11"/>
    </row>
    <row r="330" spans="1:9" ht="16" thickBot="1">
      <c r="A330" s="212" t="s">
        <v>0</v>
      </c>
      <c r="B330" s="85" t="str">
        <f>'Labels - English'!$A$48</f>
        <v>Driving Form</v>
      </c>
    </row>
    <row r="331" spans="1:9" ht="15.5">
      <c r="A331" s="213">
        <v>1</v>
      </c>
      <c r="B331" s="223" t="s">
        <v>787</v>
      </c>
    </row>
    <row r="332" spans="1:9" ht="15.5">
      <c r="A332" s="213">
        <v>2</v>
      </c>
      <c r="B332" s="224" t="s">
        <v>788</v>
      </c>
    </row>
    <row r="333" spans="1:9" ht="15.5">
      <c r="A333" s="213">
        <v>3</v>
      </c>
      <c r="B333" s="224" t="s">
        <v>789</v>
      </c>
    </row>
    <row r="334" spans="1:9" ht="15.5">
      <c r="A334" s="213">
        <v>4</v>
      </c>
      <c r="B334" s="224" t="s">
        <v>790</v>
      </c>
    </row>
    <row r="335" spans="1:9" ht="15.5">
      <c r="A335" s="213">
        <v>5</v>
      </c>
      <c r="B335" s="224" t="s">
        <v>791</v>
      </c>
    </row>
    <row r="336" spans="1:9" ht="15.5">
      <c r="A336" s="213">
        <v>6</v>
      </c>
      <c r="B336" s="224" t="s">
        <v>792</v>
      </c>
    </row>
    <row r="337" spans="1:3" ht="15.5">
      <c r="A337" s="213">
        <v>7</v>
      </c>
      <c r="B337" s="224" t="s">
        <v>793</v>
      </c>
    </row>
    <row r="338" spans="1:3" ht="15.5">
      <c r="A338" s="213">
        <v>8</v>
      </c>
      <c r="B338" s="224" t="s">
        <v>794</v>
      </c>
    </row>
    <row r="339" spans="1:3" ht="15.5">
      <c r="A339" s="213">
        <v>9</v>
      </c>
      <c r="B339" s="224" t="s">
        <v>795</v>
      </c>
    </row>
    <row r="340" spans="1:3" ht="15.5">
      <c r="A340" s="213">
        <v>10</v>
      </c>
      <c r="B340" s="224" t="s">
        <v>796</v>
      </c>
    </row>
    <row r="341" spans="1:3" ht="15.5">
      <c r="A341" s="213">
        <v>11</v>
      </c>
      <c r="B341" s="224" t="s">
        <v>797</v>
      </c>
    </row>
    <row r="342" spans="1:3" ht="15.5">
      <c r="A342" s="213">
        <v>12</v>
      </c>
      <c r="B342" s="224" t="s">
        <v>798</v>
      </c>
    </row>
    <row r="343" spans="1:3" ht="15.5">
      <c r="A343" s="213">
        <v>13</v>
      </c>
      <c r="B343" s="224" t="s">
        <v>799</v>
      </c>
    </row>
    <row r="344" spans="1:3" ht="15.5">
      <c r="A344" s="213">
        <v>14</v>
      </c>
      <c r="B344" s="224" t="s">
        <v>800</v>
      </c>
    </row>
    <row r="345" spans="1:3" ht="15.5">
      <c r="A345" s="213">
        <v>15</v>
      </c>
      <c r="B345" s="224" t="s">
        <v>801</v>
      </c>
    </row>
    <row r="346" spans="1:3" ht="15.5">
      <c r="A346" s="213">
        <v>16</v>
      </c>
      <c r="B346" s="224" t="s">
        <v>802</v>
      </c>
    </row>
    <row r="347" spans="1:3" ht="15.5">
      <c r="A347" s="213">
        <v>17</v>
      </c>
      <c r="B347" s="224" t="s">
        <v>803</v>
      </c>
    </row>
    <row r="348" spans="1:3" ht="16" thickBot="1">
      <c r="A348" s="213">
        <v>18</v>
      </c>
      <c r="B348" s="225" t="s">
        <v>804</v>
      </c>
    </row>
    <row r="350" spans="1:3" ht="15.5">
      <c r="A350" s="331" t="str">
        <f>'Labels - English'!$W$1</f>
        <v>Adult Driving Environment: Rater Report Form (21-87 years)</v>
      </c>
      <c r="B350" s="331"/>
      <c r="C350" s="19" t="s">
        <v>865</v>
      </c>
    </row>
    <row r="351" spans="1:3" ht="15.5">
      <c r="A351" s="11"/>
      <c r="B351" s="11"/>
      <c r="C351" s="11"/>
    </row>
    <row r="352" spans="1:3" ht="16" thickBot="1">
      <c r="A352" s="212" t="s">
        <v>0</v>
      </c>
      <c r="B352" s="85" t="str">
        <f>'Labels - English'!$A$48</f>
        <v>Driving Form</v>
      </c>
    </row>
    <row r="353" spans="1:2" ht="15.5">
      <c r="A353" s="213">
        <v>1</v>
      </c>
      <c r="B353" s="223" t="s">
        <v>806</v>
      </c>
    </row>
    <row r="354" spans="1:2" ht="15.5">
      <c r="A354" s="213">
        <v>2</v>
      </c>
      <c r="B354" s="224" t="s">
        <v>807</v>
      </c>
    </row>
    <row r="355" spans="1:2" ht="15.5">
      <c r="A355" s="213">
        <v>3</v>
      </c>
      <c r="B355" s="224" t="s">
        <v>808</v>
      </c>
    </row>
    <row r="356" spans="1:2" ht="15.5">
      <c r="A356" s="213">
        <v>4</v>
      </c>
      <c r="B356" s="224" t="s">
        <v>809</v>
      </c>
    </row>
    <row r="357" spans="1:2" ht="15.5">
      <c r="A357" s="213">
        <v>5</v>
      </c>
      <c r="B357" s="224" t="s">
        <v>810</v>
      </c>
    </row>
    <row r="358" spans="1:2" ht="15.5">
      <c r="A358" s="213">
        <v>6</v>
      </c>
      <c r="B358" s="224" t="s">
        <v>811</v>
      </c>
    </row>
    <row r="359" spans="1:2" ht="15.5">
      <c r="A359" s="213">
        <v>7</v>
      </c>
      <c r="B359" s="224" t="s">
        <v>812</v>
      </c>
    </row>
    <row r="360" spans="1:2" ht="15.5">
      <c r="A360" s="213">
        <v>8</v>
      </c>
      <c r="B360" s="224" t="s">
        <v>813</v>
      </c>
    </row>
    <row r="361" spans="1:2" ht="15.5">
      <c r="A361" s="213">
        <v>9</v>
      </c>
      <c r="B361" s="224" t="s">
        <v>814</v>
      </c>
    </row>
    <row r="362" spans="1:2" ht="15.5">
      <c r="A362" s="213">
        <v>10</v>
      </c>
      <c r="B362" s="224" t="s">
        <v>815</v>
      </c>
    </row>
    <row r="363" spans="1:2" ht="15.5">
      <c r="A363" s="213">
        <v>11</v>
      </c>
      <c r="B363" s="224" t="s">
        <v>816</v>
      </c>
    </row>
    <row r="364" spans="1:2" ht="15.5">
      <c r="A364" s="213">
        <v>12</v>
      </c>
      <c r="B364" s="224" t="s">
        <v>817</v>
      </c>
    </row>
    <row r="365" spans="1:2" ht="15.5">
      <c r="A365" s="213">
        <v>13</v>
      </c>
      <c r="B365" s="224" t="s">
        <v>818</v>
      </c>
    </row>
    <row r="366" spans="1:2" ht="15.5">
      <c r="A366" s="213">
        <v>14</v>
      </c>
      <c r="B366" s="224" t="s">
        <v>819</v>
      </c>
    </row>
    <row r="367" spans="1:2" ht="15.5">
      <c r="A367" s="213">
        <v>15</v>
      </c>
      <c r="B367" s="224" t="s">
        <v>820</v>
      </c>
    </row>
    <row r="368" spans="1:2" ht="15.5">
      <c r="A368" s="213">
        <v>16</v>
      </c>
      <c r="B368" s="224" t="s">
        <v>821</v>
      </c>
    </row>
    <row r="369" spans="1:9" ht="15.5">
      <c r="A369" s="213">
        <v>17</v>
      </c>
      <c r="B369" s="224" t="s">
        <v>822</v>
      </c>
    </row>
    <row r="370" spans="1:9" ht="16" thickBot="1">
      <c r="A370" s="213">
        <v>18</v>
      </c>
      <c r="B370" s="225" t="s">
        <v>823</v>
      </c>
    </row>
    <row r="372" spans="1:9" ht="15.5">
      <c r="A372" s="331" t="str">
        <f>'Labels - Spanish'!$B$1</f>
        <v>Spanish Infant Form (4-9 months)</v>
      </c>
      <c r="B372" s="331"/>
      <c r="C372" s="19" t="s">
        <v>883</v>
      </c>
      <c r="D372" s="7"/>
      <c r="E372" s="7"/>
      <c r="F372" s="7"/>
      <c r="G372" s="7"/>
      <c r="H372" s="7"/>
    </row>
    <row r="373" spans="1:9" ht="15.5">
      <c r="A373" s="11"/>
      <c r="B373" s="11"/>
      <c r="C373" s="11"/>
      <c r="D373" s="11"/>
      <c r="E373" s="11"/>
      <c r="F373" s="11"/>
      <c r="G373" s="10"/>
      <c r="H373" s="10"/>
    </row>
    <row r="374" spans="1:9" ht="16" thickBot="1">
      <c r="A374" s="212" t="s">
        <v>0</v>
      </c>
      <c r="B374" s="85" t="str">
        <f>'Labels - Spanish'!$A$36</f>
        <v>Participación social</v>
      </c>
      <c r="C374" s="86" t="str">
        <f>'Labels - Spanish'!$A$37</f>
        <v>Visión</v>
      </c>
      <c r="D374" s="87" t="str">
        <f>'Labels - Spanish'!$A$38</f>
        <v>Oído</v>
      </c>
      <c r="E374" s="88" t="str">
        <f>'Labels - Spanish'!$A$39</f>
        <v>Tacto</v>
      </c>
      <c r="F374" s="89" t="str">
        <f>'Labels - Spanish'!$A$40</f>
        <v>Gusto y olfato</v>
      </c>
      <c r="G374" s="90" t="str">
        <f>'Labels - Spanish'!$A$41</f>
        <v>Conciencia del cuerpo</v>
      </c>
      <c r="H374" s="91" t="str">
        <f>'Labels - Spanish'!$A$42</f>
        <v>Equilibrio y movimiento</v>
      </c>
      <c r="I374" s="92" t="str">
        <f>'Labels - Spanish'!$A$43</f>
        <v>Planificación e ideas</v>
      </c>
    </row>
    <row r="375" spans="1:9" ht="31">
      <c r="A375" s="213">
        <v>1</v>
      </c>
      <c r="B375" s="247" t="s">
        <v>886</v>
      </c>
      <c r="C375" s="247" t="s">
        <v>896</v>
      </c>
      <c r="D375" s="247" t="s">
        <v>906</v>
      </c>
      <c r="E375" s="247" t="s">
        <v>916</v>
      </c>
      <c r="F375" s="247" t="s">
        <v>926</v>
      </c>
      <c r="G375" s="247" t="s">
        <v>936</v>
      </c>
      <c r="H375" s="247" t="s">
        <v>946</v>
      </c>
      <c r="I375" s="247" t="s">
        <v>956</v>
      </c>
    </row>
    <row r="376" spans="1:9" ht="15.5">
      <c r="A376" s="213">
        <v>2</v>
      </c>
      <c r="B376" s="246" t="s">
        <v>887</v>
      </c>
      <c r="C376" s="246" t="s">
        <v>897</v>
      </c>
      <c r="D376" s="246" t="s">
        <v>907</v>
      </c>
      <c r="E376" s="246" t="s">
        <v>917</v>
      </c>
      <c r="F376" s="246" t="s">
        <v>927</v>
      </c>
      <c r="G376" s="246" t="s">
        <v>937</v>
      </c>
      <c r="H376" s="246" t="s">
        <v>947</v>
      </c>
      <c r="I376" s="246" t="s">
        <v>957</v>
      </c>
    </row>
    <row r="377" spans="1:9" ht="15.5">
      <c r="A377" s="213">
        <v>3</v>
      </c>
      <c r="B377" s="246" t="s">
        <v>888</v>
      </c>
      <c r="C377" s="246" t="s">
        <v>898</v>
      </c>
      <c r="D377" s="246" t="s">
        <v>908</v>
      </c>
      <c r="E377" s="246" t="s">
        <v>918</v>
      </c>
      <c r="F377" s="246" t="s">
        <v>928</v>
      </c>
      <c r="G377" s="246" t="s">
        <v>938</v>
      </c>
      <c r="H377" s="246" t="s">
        <v>948</v>
      </c>
      <c r="I377" s="246" t="s">
        <v>958</v>
      </c>
    </row>
    <row r="378" spans="1:9" ht="31">
      <c r="A378" s="213">
        <v>4</v>
      </c>
      <c r="B378" s="246" t="s">
        <v>889</v>
      </c>
      <c r="C378" s="246" t="s">
        <v>899</v>
      </c>
      <c r="D378" s="246" t="s">
        <v>909</v>
      </c>
      <c r="E378" s="246" t="s">
        <v>919</v>
      </c>
      <c r="F378" s="246" t="s">
        <v>929</v>
      </c>
      <c r="G378" s="246" t="s">
        <v>939</v>
      </c>
      <c r="H378" s="246" t="s">
        <v>949</v>
      </c>
      <c r="I378" s="246" t="s">
        <v>959</v>
      </c>
    </row>
    <row r="379" spans="1:9" ht="15.5">
      <c r="A379" s="213">
        <v>5</v>
      </c>
      <c r="B379" s="246" t="s">
        <v>890</v>
      </c>
      <c r="C379" s="246" t="s">
        <v>900</v>
      </c>
      <c r="D379" s="246" t="s">
        <v>910</v>
      </c>
      <c r="E379" s="246" t="s">
        <v>920</v>
      </c>
      <c r="F379" s="246" t="s">
        <v>930</v>
      </c>
      <c r="G379" s="246" t="s">
        <v>940</v>
      </c>
      <c r="H379" s="246" t="s">
        <v>950</v>
      </c>
      <c r="I379" s="246" t="s">
        <v>960</v>
      </c>
    </row>
    <row r="380" spans="1:9" ht="15.5">
      <c r="A380" s="213">
        <v>6</v>
      </c>
      <c r="B380" s="246" t="s">
        <v>891</v>
      </c>
      <c r="C380" s="246" t="s">
        <v>901</v>
      </c>
      <c r="D380" s="246" t="s">
        <v>911</v>
      </c>
      <c r="E380" s="246" t="s">
        <v>921</v>
      </c>
      <c r="F380" s="246" t="s">
        <v>931</v>
      </c>
      <c r="G380" s="246" t="s">
        <v>941</v>
      </c>
      <c r="H380" s="246" t="s">
        <v>951</v>
      </c>
      <c r="I380" s="246" t="s">
        <v>961</v>
      </c>
    </row>
    <row r="381" spans="1:9" ht="15.5">
      <c r="A381" s="213">
        <v>7</v>
      </c>
      <c r="B381" s="246" t="s">
        <v>892</v>
      </c>
      <c r="C381" s="246" t="s">
        <v>902</v>
      </c>
      <c r="D381" s="246" t="s">
        <v>912</v>
      </c>
      <c r="E381" s="246" t="s">
        <v>922</v>
      </c>
      <c r="F381" s="246" t="s">
        <v>932</v>
      </c>
      <c r="G381" s="246" t="s">
        <v>942</v>
      </c>
      <c r="H381" s="246" t="s">
        <v>952</v>
      </c>
      <c r="I381" s="246" t="s">
        <v>962</v>
      </c>
    </row>
    <row r="382" spans="1:9" ht="31">
      <c r="A382" s="213">
        <v>8</v>
      </c>
      <c r="B382" s="246" t="s">
        <v>893</v>
      </c>
      <c r="C382" s="246" t="s">
        <v>903</v>
      </c>
      <c r="D382" s="246" t="s">
        <v>913</v>
      </c>
      <c r="E382" s="246" t="s">
        <v>923</v>
      </c>
      <c r="F382" s="246" t="s">
        <v>933</v>
      </c>
      <c r="G382" s="246" t="s">
        <v>943</v>
      </c>
      <c r="H382" s="246" t="s">
        <v>953</v>
      </c>
      <c r="I382" s="246" t="s">
        <v>963</v>
      </c>
    </row>
    <row r="383" spans="1:9" ht="15.5">
      <c r="A383" s="213">
        <v>9</v>
      </c>
      <c r="B383" s="246" t="s">
        <v>894</v>
      </c>
      <c r="C383" s="246" t="s">
        <v>904</v>
      </c>
      <c r="D383" s="246" t="s">
        <v>914</v>
      </c>
      <c r="E383" s="246" t="s">
        <v>924</v>
      </c>
      <c r="F383" s="246" t="s">
        <v>934</v>
      </c>
      <c r="G383" s="246" t="s">
        <v>944</v>
      </c>
      <c r="H383" s="246" t="s">
        <v>954</v>
      </c>
      <c r="I383" s="246" t="s">
        <v>964</v>
      </c>
    </row>
    <row r="384" spans="1:9" ht="31.5" thickBot="1">
      <c r="A384" s="213">
        <v>10</v>
      </c>
      <c r="B384" s="248" t="s">
        <v>895</v>
      </c>
      <c r="C384" s="248" t="s">
        <v>905</v>
      </c>
      <c r="D384" s="248" t="s">
        <v>915</v>
      </c>
      <c r="E384" s="248" t="s">
        <v>925</v>
      </c>
      <c r="F384" s="248" t="s">
        <v>935</v>
      </c>
      <c r="G384" s="248" t="s">
        <v>945</v>
      </c>
      <c r="H384" s="248" t="s">
        <v>955</v>
      </c>
      <c r="I384" s="248" t="s">
        <v>965</v>
      </c>
    </row>
    <row r="385" spans="1:9" ht="15.5">
      <c r="A385" s="213"/>
      <c r="B385" s="214"/>
      <c r="C385" s="214"/>
      <c r="D385" s="214"/>
      <c r="E385" s="214"/>
      <c r="F385" s="214"/>
      <c r="G385" s="10"/>
      <c r="H385" s="10"/>
    </row>
    <row r="386" spans="1:9" ht="15.5">
      <c r="A386" s="331" t="str">
        <f>'Labels - Spanish'!$C$1</f>
        <v>Spanish Toddler Form (10-30 months)</v>
      </c>
      <c r="B386" s="331"/>
      <c r="C386" s="19" t="s">
        <v>884</v>
      </c>
      <c r="D386" s="7"/>
      <c r="E386" s="7"/>
      <c r="F386" s="7"/>
      <c r="G386" s="7"/>
      <c r="H386" s="7"/>
    </row>
    <row r="387" spans="1:9" ht="15.5">
      <c r="A387" s="11"/>
      <c r="B387" s="11"/>
      <c r="C387" s="11"/>
      <c r="D387" s="11"/>
      <c r="E387" s="11"/>
      <c r="F387" s="11"/>
      <c r="G387" s="10"/>
      <c r="H387" s="10"/>
    </row>
    <row r="388" spans="1:9" ht="16" thickBot="1">
      <c r="A388" s="212" t="s">
        <v>0</v>
      </c>
      <c r="B388" s="85" t="str">
        <f>'Labels - Spanish'!$A$36</f>
        <v>Participación social</v>
      </c>
      <c r="C388" s="86" t="str">
        <f>'Labels - Spanish'!$A$37</f>
        <v>Visión</v>
      </c>
      <c r="D388" s="87" t="str">
        <f>'Labels - Spanish'!$A$38</f>
        <v>Oído</v>
      </c>
      <c r="E388" s="88" t="str">
        <f>'Labels - Spanish'!$A$39</f>
        <v>Tacto</v>
      </c>
      <c r="F388" s="89" t="str">
        <f>'Labels - Spanish'!$A$40</f>
        <v>Gusto y olfato</v>
      </c>
      <c r="G388" s="90" t="str">
        <f>'Labels - Spanish'!$A$41</f>
        <v>Conciencia del cuerpo</v>
      </c>
      <c r="H388" s="91" t="str">
        <f>'Labels - Spanish'!$A$42</f>
        <v>Equilibrio y movimiento</v>
      </c>
      <c r="I388" s="92" t="str">
        <f>'Labels - Spanish'!$A$43</f>
        <v>Planificación e ideas</v>
      </c>
    </row>
    <row r="389" spans="1:9" ht="15.5">
      <c r="A389" s="213">
        <v>1</v>
      </c>
      <c r="B389" s="247" t="s">
        <v>886</v>
      </c>
      <c r="C389" s="247" t="s">
        <v>896</v>
      </c>
      <c r="D389" s="247" t="s">
        <v>906</v>
      </c>
      <c r="E389" s="247" t="s">
        <v>917</v>
      </c>
      <c r="F389" s="247" t="s">
        <v>930</v>
      </c>
      <c r="G389" s="247" t="s">
        <v>936</v>
      </c>
      <c r="H389" s="247" t="s">
        <v>992</v>
      </c>
      <c r="I389" s="247" t="s">
        <v>999</v>
      </c>
    </row>
    <row r="390" spans="1:9" ht="31">
      <c r="A390" s="213">
        <v>2</v>
      </c>
      <c r="B390" s="246" t="s">
        <v>892</v>
      </c>
      <c r="C390" s="246" t="s">
        <v>905</v>
      </c>
      <c r="D390" s="246" t="s">
        <v>973</v>
      </c>
      <c r="E390" s="246" t="s">
        <v>919</v>
      </c>
      <c r="F390" s="246" t="s">
        <v>984</v>
      </c>
      <c r="G390" s="246" t="s">
        <v>987</v>
      </c>
      <c r="H390" s="246" t="s">
        <v>993</v>
      </c>
      <c r="I390" s="246" t="s">
        <v>1000</v>
      </c>
    </row>
    <row r="391" spans="1:9" ht="15.5">
      <c r="A391" s="213">
        <v>3</v>
      </c>
      <c r="B391" s="246" t="s">
        <v>966</v>
      </c>
      <c r="C391" s="246" t="s">
        <v>971</v>
      </c>
      <c r="D391" s="246" t="s">
        <v>908</v>
      </c>
      <c r="E391" s="246" t="s">
        <v>978</v>
      </c>
      <c r="F391" s="246" t="s">
        <v>985</v>
      </c>
      <c r="G391" s="246" t="s">
        <v>937</v>
      </c>
      <c r="H391" s="246" t="s">
        <v>950</v>
      </c>
      <c r="I391" s="246" t="s">
        <v>1001</v>
      </c>
    </row>
    <row r="392" spans="1:9" ht="15.5">
      <c r="A392" s="213">
        <v>4</v>
      </c>
      <c r="B392" s="246" t="s">
        <v>967</v>
      </c>
      <c r="C392" s="246" t="s">
        <v>901</v>
      </c>
      <c r="D392" s="246" t="s">
        <v>974</v>
      </c>
      <c r="E392" s="246" t="s">
        <v>920</v>
      </c>
      <c r="F392" s="246" t="s">
        <v>929</v>
      </c>
      <c r="G392" s="246" t="s">
        <v>988</v>
      </c>
      <c r="H392" s="246" t="s">
        <v>994</v>
      </c>
      <c r="I392" s="246" t="s">
        <v>959</v>
      </c>
    </row>
    <row r="393" spans="1:9" ht="15.5">
      <c r="A393" s="213">
        <v>5</v>
      </c>
      <c r="B393" s="246" t="s">
        <v>894</v>
      </c>
      <c r="C393" s="246" t="s">
        <v>902</v>
      </c>
      <c r="D393" s="246" t="s">
        <v>909</v>
      </c>
      <c r="E393" s="246" t="s">
        <v>979</v>
      </c>
      <c r="F393" s="246" t="s">
        <v>986</v>
      </c>
      <c r="G393" s="246" t="s">
        <v>942</v>
      </c>
      <c r="H393" s="246" t="s">
        <v>995</v>
      </c>
      <c r="I393" s="246" t="s">
        <v>1002</v>
      </c>
    </row>
    <row r="394" spans="1:9" ht="15.5">
      <c r="A394" s="213">
        <v>6</v>
      </c>
      <c r="B394" s="246" t="s">
        <v>889</v>
      </c>
      <c r="C394" s="246" t="s">
        <v>972</v>
      </c>
      <c r="D394" s="246" t="s">
        <v>910</v>
      </c>
      <c r="E394" s="246" t="s">
        <v>980</v>
      </c>
      <c r="F394" s="246" t="s">
        <v>928</v>
      </c>
      <c r="G394" s="246" t="s">
        <v>989</v>
      </c>
      <c r="H394" s="246" t="s">
        <v>952</v>
      </c>
      <c r="I394" s="246" t="s">
        <v>1003</v>
      </c>
    </row>
    <row r="395" spans="1:9" ht="15.5">
      <c r="A395" s="213">
        <v>7</v>
      </c>
      <c r="B395" s="246" t="s">
        <v>968</v>
      </c>
      <c r="C395" s="246" t="s">
        <v>898</v>
      </c>
      <c r="D395" s="246" t="s">
        <v>975</v>
      </c>
      <c r="E395" s="246" t="s">
        <v>981</v>
      </c>
      <c r="F395" s="246" t="s">
        <v>932</v>
      </c>
      <c r="G395" s="246" t="s">
        <v>944</v>
      </c>
      <c r="H395" s="246" t="s">
        <v>996</v>
      </c>
      <c r="I395" s="246" t="s">
        <v>962</v>
      </c>
    </row>
    <row r="396" spans="1:9" ht="31">
      <c r="A396" s="213">
        <v>8</v>
      </c>
      <c r="B396" s="246" t="s">
        <v>969</v>
      </c>
      <c r="C396" s="246" t="s">
        <v>903</v>
      </c>
      <c r="D396" s="246" t="s">
        <v>976</v>
      </c>
      <c r="E396" s="246" t="s">
        <v>982</v>
      </c>
      <c r="F396" s="246" t="s">
        <v>933</v>
      </c>
      <c r="G396" s="246" t="s">
        <v>990</v>
      </c>
      <c r="H396" s="246" t="s">
        <v>953</v>
      </c>
      <c r="I396" s="246" t="s">
        <v>1004</v>
      </c>
    </row>
    <row r="397" spans="1:9" ht="15.5">
      <c r="A397" s="213">
        <v>9</v>
      </c>
      <c r="B397" s="246" t="s">
        <v>895</v>
      </c>
      <c r="C397" s="246" t="s">
        <v>904</v>
      </c>
      <c r="D397" s="246" t="s">
        <v>977</v>
      </c>
      <c r="E397" s="246" t="s">
        <v>983</v>
      </c>
      <c r="F397" s="246" t="s">
        <v>934</v>
      </c>
      <c r="G397" s="246" t="s">
        <v>991</v>
      </c>
      <c r="H397" s="246" t="s">
        <v>997</v>
      </c>
      <c r="I397" s="246" t="s">
        <v>964</v>
      </c>
    </row>
    <row r="398" spans="1:9" ht="31.5" thickBot="1">
      <c r="A398" s="213">
        <v>10</v>
      </c>
      <c r="B398" s="248" t="s">
        <v>970</v>
      </c>
      <c r="C398" s="248" t="s">
        <v>899</v>
      </c>
      <c r="D398" s="248" t="s">
        <v>911</v>
      </c>
      <c r="E398" s="248" t="s">
        <v>925</v>
      </c>
      <c r="F398" s="248" t="s">
        <v>935</v>
      </c>
      <c r="G398" s="248" t="s">
        <v>938</v>
      </c>
      <c r="H398" s="248" t="s">
        <v>998</v>
      </c>
      <c r="I398" s="248" t="s">
        <v>965</v>
      </c>
    </row>
    <row r="399" spans="1:9" ht="15.5">
      <c r="A399" s="213"/>
      <c r="B399" s="214"/>
      <c r="C399" s="214"/>
      <c r="D399" s="214"/>
      <c r="E399" s="214"/>
      <c r="F399" s="214"/>
      <c r="G399" s="10"/>
      <c r="H399" s="10"/>
    </row>
    <row r="400" spans="1:9" ht="15.5">
      <c r="A400" s="331" t="str">
        <f>'Labels - Spanish'!$D$1</f>
        <v>Spanish Infant/Toddler Caregiver Self-Report Form</v>
      </c>
      <c r="B400" s="331"/>
      <c r="C400" s="19" t="s">
        <v>885</v>
      </c>
      <c r="D400" s="7"/>
      <c r="E400" s="7"/>
      <c r="F400" s="7"/>
      <c r="G400" s="7"/>
      <c r="H400" s="7"/>
    </row>
    <row r="401" spans="1:9" ht="15.5">
      <c r="A401" s="11"/>
      <c r="B401" s="11"/>
      <c r="C401" s="11"/>
      <c r="D401" s="11"/>
      <c r="E401" s="11"/>
      <c r="F401" s="11"/>
      <c r="G401" s="10"/>
      <c r="H401" s="10"/>
    </row>
    <row r="402" spans="1:9" ht="16" thickBot="1">
      <c r="A402" s="212" t="s">
        <v>0</v>
      </c>
      <c r="B402" s="85" t="str">
        <f>'Labels - Spanish'!$A$36</f>
        <v>Participación social</v>
      </c>
      <c r="C402" s="86" t="str">
        <f>'Labels - Spanish'!$A$37</f>
        <v>Visión</v>
      </c>
      <c r="D402" s="87" t="str">
        <f>'Labels - Spanish'!$A$38</f>
        <v>Oído</v>
      </c>
      <c r="E402" s="88" t="str">
        <f>'Labels - Spanish'!$A$39</f>
        <v>Tacto</v>
      </c>
      <c r="F402" s="89" t="str">
        <f>'Labels - Spanish'!$A$40</f>
        <v>Gusto y olfato</v>
      </c>
      <c r="G402" s="90" t="str">
        <f>'Labels - Spanish'!$A$41</f>
        <v>Conciencia del cuerpo</v>
      </c>
      <c r="H402" s="91" t="str">
        <f>'Labels - Spanish'!$A$42</f>
        <v>Equilibrio y movimiento</v>
      </c>
      <c r="I402" s="92" t="str">
        <f>'Labels - Spanish'!$A$43</f>
        <v>Planificación e ideas</v>
      </c>
    </row>
    <row r="403" spans="1:9" ht="15.5">
      <c r="A403" s="213">
        <v>1</v>
      </c>
      <c r="B403" s="247" t="s">
        <v>1005</v>
      </c>
      <c r="C403" s="247" t="s">
        <v>1015</v>
      </c>
      <c r="D403" s="247" t="s">
        <v>1025</v>
      </c>
      <c r="E403" s="247" t="s">
        <v>1035</v>
      </c>
      <c r="F403" s="247" t="s">
        <v>1045</v>
      </c>
      <c r="G403" s="247" t="s">
        <v>1055</v>
      </c>
      <c r="H403" s="247" t="s">
        <v>1065</v>
      </c>
      <c r="I403" s="247" t="s">
        <v>1075</v>
      </c>
    </row>
    <row r="404" spans="1:9" ht="31">
      <c r="A404" s="213">
        <v>2</v>
      </c>
      <c r="B404" s="246" t="s">
        <v>1006</v>
      </c>
      <c r="C404" s="246" t="s">
        <v>1016</v>
      </c>
      <c r="D404" s="246" t="s">
        <v>1026</v>
      </c>
      <c r="E404" s="246" t="s">
        <v>1036</v>
      </c>
      <c r="F404" s="246" t="s">
        <v>1046</v>
      </c>
      <c r="G404" s="246" t="s">
        <v>1056</v>
      </c>
      <c r="H404" s="246" t="s">
        <v>1066</v>
      </c>
      <c r="I404" s="238" t="s">
        <v>1076</v>
      </c>
    </row>
    <row r="405" spans="1:9" ht="15.5">
      <c r="A405" s="213">
        <v>3</v>
      </c>
      <c r="B405" s="246" t="s">
        <v>1007</v>
      </c>
      <c r="C405" s="246" t="s">
        <v>1017</v>
      </c>
      <c r="D405" s="246" t="s">
        <v>1027</v>
      </c>
      <c r="E405" s="246" t="s">
        <v>1037</v>
      </c>
      <c r="F405" s="246" t="s">
        <v>1047</v>
      </c>
      <c r="G405" s="246" t="s">
        <v>1057</v>
      </c>
      <c r="H405" s="246" t="s">
        <v>1067</v>
      </c>
      <c r="I405" s="246" t="s">
        <v>1077</v>
      </c>
    </row>
    <row r="406" spans="1:9" ht="15.5">
      <c r="A406" s="213">
        <v>4</v>
      </c>
      <c r="B406" s="246" t="s">
        <v>1008</v>
      </c>
      <c r="C406" s="246" t="s">
        <v>1018</v>
      </c>
      <c r="D406" s="246" t="s">
        <v>1028</v>
      </c>
      <c r="E406" s="246" t="s">
        <v>1038</v>
      </c>
      <c r="F406" s="246" t="s">
        <v>1048</v>
      </c>
      <c r="G406" s="246" t="s">
        <v>1058</v>
      </c>
      <c r="H406" s="246" t="s">
        <v>1068</v>
      </c>
      <c r="I406" s="246" t="s">
        <v>1078</v>
      </c>
    </row>
    <row r="407" spans="1:9" ht="15.5">
      <c r="A407" s="213">
        <v>5</v>
      </c>
      <c r="B407" s="246" t="s">
        <v>1009</v>
      </c>
      <c r="C407" s="246" t="s">
        <v>1019</v>
      </c>
      <c r="D407" s="246" t="s">
        <v>1029</v>
      </c>
      <c r="E407" s="246" t="s">
        <v>1039</v>
      </c>
      <c r="F407" s="246" t="s">
        <v>1049</v>
      </c>
      <c r="G407" s="246" t="s">
        <v>1059</v>
      </c>
      <c r="H407" s="246" t="s">
        <v>1069</v>
      </c>
      <c r="I407" s="246" t="s">
        <v>1079</v>
      </c>
    </row>
    <row r="408" spans="1:9" ht="31">
      <c r="A408" s="213">
        <v>6</v>
      </c>
      <c r="B408" s="246" t="s">
        <v>1010</v>
      </c>
      <c r="C408" s="246" t="s">
        <v>1020</v>
      </c>
      <c r="D408" s="246" t="s">
        <v>1030</v>
      </c>
      <c r="E408" s="238" t="s">
        <v>1040</v>
      </c>
      <c r="F408" s="246" t="s">
        <v>1050</v>
      </c>
      <c r="G408" s="246" t="s">
        <v>1060</v>
      </c>
      <c r="H408" s="246" t="s">
        <v>1070</v>
      </c>
      <c r="I408" s="246" t="s">
        <v>1080</v>
      </c>
    </row>
    <row r="409" spans="1:9" ht="15.5">
      <c r="A409" s="213">
        <v>7</v>
      </c>
      <c r="B409" s="246" t="s">
        <v>1011</v>
      </c>
      <c r="C409" s="246" t="s">
        <v>1021</v>
      </c>
      <c r="D409" s="246" t="s">
        <v>1031</v>
      </c>
      <c r="E409" s="246" t="s">
        <v>1041</v>
      </c>
      <c r="F409" s="246" t="s">
        <v>1051</v>
      </c>
      <c r="G409" s="246" t="s">
        <v>1061</v>
      </c>
      <c r="H409" s="246" t="s">
        <v>1071</v>
      </c>
      <c r="I409" s="246" t="s">
        <v>1081</v>
      </c>
    </row>
    <row r="410" spans="1:9" ht="15.5">
      <c r="A410" s="213">
        <v>8</v>
      </c>
      <c r="B410" s="246" t="s">
        <v>1012</v>
      </c>
      <c r="C410" s="246" t="s">
        <v>1022</v>
      </c>
      <c r="D410" s="246" t="s">
        <v>1032</v>
      </c>
      <c r="E410" s="246" t="s">
        <v>1042</v>
      </c>
      <c r="F410" s="246" t="s">
        <v>1052</v>
      </c>
      <c r="G410" s="246" t="s">
        <v>1062</v>
      </c>
      <c r="H410" s="246" t="s">
        <v>1072</v>
      </c>
      <c r="I410" s="246" t="s">
        <v>1082</v>
      </c>
    </row>
    <row r="411" spans="1:9" ht="15.5">
      <c r="A411" s="213">
        <v>9</v>
      </c>
      <c r="B411" s="246" t="s">
        <v>1013</v>
      </c>
      <c r="C411" s="246" t="s">
        <v>1023</v>
      </c>
      <c r="D411" s="246" t="s">
        <v>1033</v>
      </c>
      <c r="E411" s="246" t="s">
        <v>1043</v>
      </c>
      <c r="F411" s="246" t="s">
        <v>1053</v>
      </c>
      <c r="G411" s="246" t="s">
        <v>1063</v>
      </c>
      <c r="H411" s="246" t="s">
        <v>1073</v>
      </c>
      <c r="I411" s="246" t="s">
        <v>1083</v>
      </c>
    </row>
    <row r="412" spans="1:9" ht="16" thickBot="1">
      <c r="A412" s="213">
        <v>10</v>
      </c>
      <c r="B412" s="248" t="s">
        <v>1014</v>
      </c>
      <c r="C412" s="248" t="s">
        <v>1024</v>
      </c>
      <c r="D412" s="248" t="s">
        <v>1034</v>
      </c>
      <c r="E412" s="248" t="s">
        <v>1044</v>
      </c>
      <c r="F412" s="248" t="s">
        <v>1054</v>
      </c>
      <c r="G412" s="248" t="s">
        <v>1064</v>
      </c>
      <c r="H412" s="248" t="s">
        <v>1074</v>
      </c>
      <c r="I412" s="248" t="s">
        <v>1552</v>
      </c>
    </row>
    <row r="413" spans="1:9" ht="15.5">
      <c r="A413" s="213"/>
      <c r="B413" s="267"/>
      <c r="C413" s="267"/>
      <c r="D413" s="267"/>
      <c r="E413" s="267"/>
      <c r="F413" s="267"/>
      <c r="G413" s="267"/>
      <c r="H413" s="267"/>
      <c r="I413" s="267"/>
    </row>
    <row r="414" spans="1:9" ht="15.5">
      <c r="A414" s="331" t="str">
        <f>'Labels - Spanish'!$E$1</f>
        <v>Spanish Preschool Home Form (2-5 years)</v>
      </c>
      <c r="B414" s="331"/>
      <c r="C414" s="19" t="s">
        <v>1084</v>
      </c>
      <c r="D414" s="7"/>
      <c r="E414" s="7"/>
      <c r="F414" s="7"/>
      <c r="G414" s="7"/>
      <c r="H414" s="7"/>
    </row>
    <row r="415" spans="1:9" ht="15.5">
      <c r="A415" s="11"/>
      <c r="B415" s="11"/>
      <c r="C415" s="11"/>
      <c r="D415" s="11"/>
      <c r="E415" s="11"/>
      <c r="F415" s="11"/>
      <c r="G415" s="10"/>
      <c r="H415" s="10"/>
    </row>
    <row r="416" spans="1:9" ht="16" thickBot="1">
      <c r="A416" s="212" t="s">
        <v>0</v>
      </c>
      <c r="B416" s="85" t="str">
        <f>'Labels - Spanish'!$A$36</f>
        <v>Participación social</v>
      </c>
      <c r="C416" s="86" t="str">
        <f>'Labels - Spanish'!$A$37</f>
        <v>Visión</v>
      </c>
      <c r="D416" s="87" t="str">
        <f>'Labels - Spanish'!$A$38</f>
        <v>Oído</v>
      </c>
      <c r="E416" s="88" t="str">
        <f>'Labels - Spanish'!$A$39</f>
        <v>Tacto</v>
      </c>
      <c r="F416" s="89" t="str">
        <f>'Labels - Spanish'!$A$40</f>
        <v>Gusto y olfato</v>
      </c>
      <c r="G416" s="90" t="str">
        <f>'Labels - Spanish'!$A$41</f>
        <v>Conciencia del cuerpo</v>
      </c>
      <c r="H416" s="91" t="str">
        <f>'Labels - Spanish'!$A$42</f>
        <v>Equilibrio y movimiento</v>
      </c>
      <c r="I416" s="92" t="str">
        <f>'Labels - Spanish'!$A$43</f>
        <v>Planificación e ideas</v>
      </c>
    </row>
    <row r="417" spans="1:9" ht="15.5">
      <c r="A417" s="213">
        <v>1</v>
      </c>
      <c r="B417" s="276" t="s">
        <v>1218</v>
      </c>
      <c r="C417" s="269" t="s">
        <v>1222</v>
      </c>
      <c r="D417" s="281" t="s">
        <v>1105</v>
      </c>
      <c r="E417" s="276" t="s">
        <v>1115</v>
      </c>
      <c r="F417" s="276" t="s">
        <v>1197</v>
      </c>
      <c r="G417" s="276" t="s">
        <v>1135</v>
      </c>
      <c r="H417" s="281" t="s">
        <v>1143</v>
      </c>
      <c r="I417" s="276" t="s">
        <v>1153</v>
      </c>
    </row>
    <row r="418" spans="1:9" ht="15.5">
      <c r="A418" s="213">
        <v>2</v>
      </c>
      <c r="B418" s="277" t="s">
        <v>1088</v>
      </c>
      <c r="C418" s="268" t="s">
        <v>1097</v>
      </c>
      <c r="D418" s="254" t="s">
        <v>1106</v>
      </c>
      <c r="E418" s="268" t="s">
        <v>1230</v>
      </c>
      <c r="F418" s="254" t="s">
        <v>1134</v>
      </c>
      <c r="G418" s="268" t="s">
        <v>1238</v>
      </c>
      <c r="H418" s="254" t="s">
        <v>1145</v>
      </c>
      <c r="I418" s="254" t="s">
        <v>1246</v>
      </c>
    </row>
    <row r="419" spans="1:9" ht="15.5">
      <c r="A419" s="213">
        <v>3</v>
      </c>
      <c r="B419" s="277" t="s">
        <v>1219</v>
      </c>
      <c r="C419" s="268" t="s">
        <v>1223</v>
      </c>
      <c r="D419" s="261" t="s">
        <v>1110</v>
      </c>
      <c r="E419" s="268" t="s">
        <v>1231</v>
      </c>
      <c r="F419" s="268" t="s">
        <v>1131</v>
      </c>
      <c r="G419" s="268" t="s">
        <v>1201</v>
      </c>
      <c r="H419" s="254" t="s">
        <v>1146</v>
      </c>
      <c r="I419" s="254" t="s">
        <v>1156</v>
      </c>
    </row>
    <row r="420" spans="1:9" ht="15.5">
      <c r="A420" s="213">
        <v>4</v>
      </c>
      <c r="B420" s="278" t="s">
        <v>1091</v>
      </c>
      <c r="C420" s="254" t="s">
        <v>904</v>
      </c>
      <c r="D420" s="254" t="s">
        <v>1111</v>
      </c>
      <c r="E420" s="254" t="s">
        <v>1232</v>
      </c>
      <c r="F420" s="254" t="s">
        <v>1236</v>
      </c>
      <c r="G420" s="268" t="s">
        <v>1239</v>
      </c>
      <c r="H420" s="268" t="s">
        <v>1241</v>
      </c>
      <c r="I420" s="268" t="s">
        <v>1157</v>
      </c>
    </row>
    <row r="421" spans="1:9" ht="15.5">
      <c r="A421" s="213">
        <v>5</v>
      </c>
      <c r="B421" s="277" t="s">
        <v>1093</v>
      </c>
      <c r="C421" s="268" t="s">
        <v>1174</v>
      </c>
      <c r="D421" s="254" t="s">
        <v>1112</v>
      </c>
      <c r="E421" s="254" t="s">
        <v>1189</v>
      </c>
      <c r="F421" s="254" t="s">
        <v>1128</v>
      </c>
      <c r="G421" s="268" t="s">
        <v>1139</v>
      </c>
      <c r="H421" s="268" t="s">
        <v>1242</v>
      </c>
      <c r="I421" s="278" t="s">
        <v>1247</v>
      </c>
    </row>
    <row r="422" spans="1:9" ht="15.5">
      <c r="A422" s="213">
        <v>6</v>
      </c>
      <c r="B422" s="277" t="s">
        <v>1095</v>
      </c>
      <c r="C422" s="254" t="s">
        <v>1224</v>
      </c>
      <c r="D422" s="254" t="s">
        <v>1227</v>
      </c>
      <c r="E422" s="261" t="s">
        <v>1233</v>
      </c>
      <c r="F422" s="268" t="s">
        <v>1129</v>
      </c>
      <c r="G422" s="268" t="s">
        <v>937</v>
      </c>
      <c r="H422" s="254" t="s">
        <v>1243</v>
      </c>
      <c r="I422" s="254" t="s">
        <v>1248</v>
      </c>
    </row>
    <row r="423" spans="1:9" ht="15.5">
      <c r="A423" s="213">
        <v>7</v>
      </c>
      <c r="B423" s="277" t="s">
        <v>1090</v>
      </c>
      <c r="C423" s="254" t="s">
        <v>902</v>
      </c>
      <c r="D423" s="249" t="s">
        <v>1228</v>
      </c>
      <c r="E423" s="268" t="s">
        <v>1234</v>
      </c>
      <c r="F423" s="109" t="s">
        <v>1194</v>
      </c>
      <c r="G423" s="277" t="s">
        <v>1142</v>
      </c>
      <c r="H423" s="268" t="s">
        <v>1150</v>
      </c>
      <c r="I423" s="268" t="s">
        <v>1249</v>
      </c>
    </row>
    <row r="424" spans="1:9" ht="15.5">
      <c r="A424" s="213">
        <v>8</v>
      </c>
      <c r="B424" s="278" t="s">
        <v>1220</v>
      </c>
      <c r="C424" s="268" t="s">
        <v>1103</v>
      </c>
      <c r="D424" s="254" t="s">
        <v>1182</v>
      </c>
      <c r="E424" s="254" t="s">
        <v>1123</v>
      </c>
      <c r="F424" s="274" t="s">
        <v>1125</v>
      </c>
      <c r="G424" s="278" t="s">
        <v>941</v>
      </c>
      <c r="H424" s="254" t="s">
        <v>1244</v>
      </c>
      <c r="I424" s="268" t="s">
        <v>1250</v>
      </c>
    </row>
    <row r="425" spans="1:9" ht="31" customHeight="1">
      <c r="A425" s="213">
        <v>9</v>
      </c>
      <c r="B425" s="279" t="s">
        <v>1094</v>
      </c>
      <c r="C425" s="254" t="s">
        <v>1225</v>
      </c>
      <c r="D425" s="271" t="s">
        <v>1177</v>
      </c>
      <c r="E425" s="254" t="s">
        <v>1235</v>
      </c>
      <c r="F425" s="254" t="s">
        <v>1237</v>
      </c>
      <c r="G425" s="254" t="s">
        <v>1240</v>
      </c>
      <c r="H425" s="254" t="s">
        <v>1245</v>
      </c>
      <c r="I425" s="254" t="s">
        <v>1212</v>
      </c>
    </row>
    <row r="426" spans="1:9" ht="16" thickBot="1">
      <c r="A426" s="213">
        <v>10</v>
      </c>
      <c r="B426" s="280" t="s">
        <v>1221</v>
      </c>
      <c r="C426" s="270" t="s">
        <v>1226</v>
      </c>
      <c r="D426" s="272" t="s">
        <v>1229</v>
      </c>
      <c r="E426" s="273" t="s">
        <v>1188</v>
      </c>
      <c r="F426" s="273" t="s">
        <v>1133</v>
      </c>
      <c r="G426" s="273" t="s">
        <v>988</v>
      </c>
      <c r="H426" s="270" t="s">
        <v>1207</v>
      </c>
      <c r="I426" s="275" t="s">
        <v>1159</v>
      </c>
    </row>
    <row r="428" spans="1:9" ht="15.5">
      <c r="A428" s="331" t="str">
        <f>'Labels - Spanish'!$F$1</f>
        <v>Spanish Preschool School Form (2-5 years)</v>
      </c>
      <c r="B428" s="331"/>
      <c r="C428" s="19" t="s">
        <v>1085</v>
      </c>
      <c r="D428" s="7"/>
      <c r="E428" s="7"/>
      <c r="F428" s="7"/>
      <c r="G428" s="7"/>
      <c r="H428" s="7"/>
    </row>
    <row r="429" spans="1:9" ht="15.5">
      <c r="A429" s="11"/>
      <c r="B429" s="11"/>
      <c r="C429" s="11"/>
      <c r="D429" s="11"/>
      <c r="E429" s="11"/>
      <c r="F429" s="11"/>
      <c r="G429" s="10"/>
      <c r="H429" s="10"/>
    </row>
    <row r="430" spans="1:9" ht="16" thickBot="1">
      <c r="A430" s="212" t="s">
        <v>0</v>
      </c>
      <c r="B430" s="85" t="str">
        <f>'Labels - Spanish'!$A$36</f>
        <v>Participación social</v>
      </c>
      <c r="C430" s="86" t="str">
        <f>'Labels - Spanish'!$A$37</f>
        <v>Visión</v>
      </c>
      <c r="D430" s="87" t="str">
        <f>'Labels - Spanish'!$A$38</f>
        <v>Oído</v>
      </c>
      <c r="E430" s="88" t="str">
        <f>'Labels - Spanish'!$A$39</f>
        <v>Tacto</v>
      </c>
      <c r="F430" s="89" t="str">
        <f>'Labels - Spanish'!$A$40</f>
        <v>Gusto y olfato</v>
      </c>
      <c r="G430" s="90" t="str">
        <f>'Labels - Spanish'!$A$41</f>
        <v>Conciencia del cuerpo</v>
      </c>
      <c r="H430" s="91" t="str">
        <f>'Labels - Spanish'!$A$42</f>
        <v>Equilibrio y movimiento</v>
      </c>
      <c r="I430" s="92" t="str">
        <f>'Labels - Spanish'!$A$43</f>
        <v>Planificación e ideas</v>
      </c>
    </row>
    <row r="431" spans="1:9" ht="15.5">
      <c r="A431" s="213">
        <v>1</v>
      </c>
      <c r="B431" s="276" t="s">
        <v>1251</v>
      </c>
      <c r="C431" s="283" t="s">
        <v>1103</v>
      </c>
      <c r="D431" s="284" t="s">
        <v>1259</v>
      </c>
      <c r="E431" s="284" t="s">
        <v>1185</v>
      </c>
      <c r="F431" s="284" t="s">
        <v>1262</v>
      </c>
      <c r="G431" s="283" t="s">
        <v>1199</v>
      </c>
      <c r="H431" s="283" t="s">
        <v>1242</v>
      </c>
      <c r="I431" s="284" t="s">
        <v>1248</v>
      </c>
    </row>
    <row r="432" spans="1:9" ht="15.5">
      <c r="A432" s="213">
        <v>2</v>
      </c>
      <c r="B432" s="277" t="s">
        <v>1252</v>
      </c>
      <c r="C432" s="254" t="s">
        <v>1257</v>
      </c>
      <c r="D432" s="254" t="s">
        <v>1176</v>
      </c>
      <c r="E432" s="268" t="s">
        <v>1123</v>
      </c>
      <c r="F432" s="254" t="s">
        <v>1197</v>
      </c>
      <c r="G432" s="254" t="s">
        <v>1264</v>
      </c>
      <c r="H432" s="254" t="s">
        <v>1245</v>
      </c>
      <c r="I432" s="254" t="s">
        <v>1249</v>
      </c>
    </row>
    <row r="433" spans="1:9" ht="15.5">
      <c r="A433" s="213">
        <v>3</v>
      </c>
      <c r="B433" s="277" t="s">
        <v>1091</v>
      </c>
      <c r="C433" s="268" t="s">
        <v>1097</v>
      </c>
      <c r="D433" s="254" t="s">
        <v>1229</v>
      </c>
      <c r="E433" s="254" t="s">
        <v>1184</v>
      </c>
      <c r="F433" s="268" t="s">
        <v>1192</v>
      </c>
      <c r="G433" s="254" t="s">
        <v>1201</v>
      </c>
      <c r="H433" s="254" t="s">
        <v>1143</v>
      </c>
      <c r="I433" s="254" t="s">
        <v>1157</v>
      </c>
    </row>
    <row r="434" spans="1:9" ht="15.5">
      <c r="A434" s="213">
        <v>4</v>
      </c>
      <c r="B434" s="278" t="s">
        <v>1253</v>
      </c>
      <c r="C434" s="254" t="s">
        <v>1170</v>
      </c>
      <c r="D434" s="268" t="s">
        <v>1260</v>
      </c>
      <c r="E434" s="254" t="s">
        <v>1119</v>
      </c>
      <c r="F434" s="254" t="s">
        <v>1131</v>
      </c>
      <c r="G434" s="268" t="s">
        <v>1238</v>
      </c>
      <c r="H434" s="268" t="s">
        <v>1268</v>
      </c>
      <c r="I434" s="254" t="s">
        <v>1247</v>
      </c>
    </row>
    <row r="435" spans="1:9" ht="15.5">
      <c r="A435" s="213">
        <v>5</v>
      </c>
      <c r="B435" s="277" t="s">
        <v>1254</v>
      </c>
      <c r="C435" s="254" t="s">
        <v>1100</v>
      </c>
      <c r="D435" s="254" t="s">
        <v>1111</v>
      </c>
      <c r="E435" s="261" t="s">
        <v>1233</v>
      </c>
      <c r="F435" s="268" t="s">
        <v>1134</v>
      </c>
      <c r="G435" s="268" t="s">
        <v>988</v>
      </c>
      <c r="H435" s="254" t="s">
        <v>1269</v>
      </c>
      <c r="I435" s="268" t="s">
        <v>1153</v>
      </c>
    </row>
    <row r="436" spans="1:9" ht="15.5">
      <c r="A436" s="213">
        <v>6</v>
      </c>
      <c r="B436" s="277" t="s">
        <v>1221</v>
      </c>
      <c r="C436" s="268" t="s">
        <v>1174</v>
      </c>
      <c r="D436" s="261" t="s">
        <v>1181</v>
      </c>
      <c r="E436" s="254" t="s">
        <v>1191</v>
      </c>
      <c r="F436" s="268" t="s">
        <v>1263</v>
      </c>
      <c r="G436" s="268" t="s">
        <v>1265</v>
      </c>
      <c r="H436" s="254" t="s">
        <v>1241</v>
      </c>
      <c r="I436" s="254" t="s">
        <v>1159</v>
      </c>
    </row>
    <row r="437" spans="1:9" ht="15.5">
      <c r="A437" s="213">
        <v>7</v>
      </c>
      <c r="B437" s="277" t="s">
        <v>1255</v>
      </c>
      <c r="C437" s="268" t="s">
        <v>904</v>
      </c>
      <c r="D437" s="261" t="s">
        <v>1183</v>
      </c>
      <c r="E437" s="254" t="s">
        <v>1187</v>
      </c>
      <c r="F437" s="254" t="s">
        <v>1194</v>
      </c>
      <c r="G437" s="268" t="s">
        <v>1266</v>
      </c>
      <c r="H437" s="254" t="s">
        <v>1243</v>
      </c>
      <c r="I437" s="254" t="s">
        <v>1156</v>
      </c>
    </row>
    <row r="438" spans="1:9" ht="15.5">
      <c r="A438" s="213">
        <v>8</v>
      </c>
      <c r="B438" s="277" t="s">
        <v>1256</v>
      </c>
      <c r="C438" s="268" t="s">
        <v>1223</v>
      </c>
      <c r="D438" s="268" t="s">
        <v>1177</v>
      </c>
      <c r="E438" s="268" t="s">
        <v>1190</v>
      </c>
      <c r="F438" s="254" t="s">
        <v>1128</v>
      </c>
      <c r="G438" s="268" t="s">
        <v>1139</v>
      </c>
      <c r="H438" s="254" t="s">
        <v>1270</v>
      </c>
      <c r="I438" s="254" t="s">
        <v>1211</v>
      </c>
    </row>
    <row r="439" spans="1:9" ht="15.5">
      <c r="A439" s="213">
        <v>9</v>
      </c>
      <c r="B439" s="277" t="s">
        <v>1090</v>
      </c>
      <c r="C439" s="268" t="s">
        <v>1258</v>
      </c>
      <c r="D439" s="254" t="s">
        <v>1108</v>
      </c>
      <c r="E439" s="254" t="s">
        <v>1261</v>
      </c>
      <c r="F439" s="268" t="s">
        <v>1195</v>
      </c>
      <c r="G439" s="254" t="s">
        <v>941</v>
      </c>
      <c r="H439" s="254" t="s">
        <v>1150</v>
      </c>
      <c r="I439" s="261" t="s">
        <v>1215</v>
      </c>
    </row>
    <row r="440" spans="1:9" ht="16" thickBot="1">
      <c r="A440" s="213">
        <v>10</v>
      </c>
      <c r="B440" s="287" t="s">
        <v>1094</v>
      </c>
      <c r="C440" s="275" t="s">
        <v>902</v>
      </c>
      <c r="D440" s="275" t="s">
        <v>1182</v>
      </c>
      <c r="E440" s="275" t="s">
        <v>1188</v>
      </c>
      <c r="F440" s="286" t="s">
        <v>1125</v>
      </c>
      <c r="G440" s="282" t="s">
        <v>1267</v>
      </c>
      <c r="H440" s="275" t="s">
        <v>1207</v>
      </c>
      <c r="I440" s="285" t="s">
        <v>1212</v>
      </c>
    </row>
    <row r="441" spans="1:9" ht="15.5">
      <c r="A441" s="213"/>
      <c r="B441" s="267"/>
      <c r="C441" s="267"/>
      <c r="D441" s="267"/>
      <c r="E441" s="267"/>
      <c r="F441" s="267"/>
      <c r="G441" s="267"/>
      <c r="H441" s="267"/>
      <c r="I441" s="267"/>
    </row>
    <row r="443" spans="1:9" ht="15.5">
      <c r="A443" s="331" t="str">
        <f>'Labels - Spanish'!$G$1</f>
        <v>Spanish Child Home Form (5-12 years)</v>
      </c>
      <c r="B443" s="331"/>
      <c r="C443" s="19" t="s">
        <v>1216</v>
      </c>
      <c r="D443" s="7"/>
      <c r="E443" s="7"/>
      <c r="F443" s="7"/>
      <c r="G443" s="7"/>
      <c r="H443" s="7"/>
    </row>
    <row r="444" spans="1:9" ht="15.5">
      <c r="A444" s="11"/>
      <c r="B444" s="11"/>
      <c r="C444" s="11"/>
      <c r="D444" s="11"/>
      <c r="E444" s="11"/>
      <c r="F444" s="11"/>
      <c r="G444" s="10"/>
      <c r="H444" s="10"/>
    </row>
    <row r="445" spans="1:9" ht="16" thickBot="1">
      <c r="A445" s="212" t="s">
        <v>0</v>
      </c>
      <c r="B445" s="85" t="str">
        <f>'Labels - Spanish'!$A$36</f>
        <v>Participación social</v>
      </c>
      <c r="C445" s="86" t="str">
        <f>'Labels - Spanish'!$A$37</f>
        <v>Visión</v>
      </c>
      <c r="D445" s="87" t="str">
        <f>'Labels - Spanish'!$A$38</f>
        <v>Oído</v>
      </c>
      <c r="E445" s="88" t="str">
        <f>'Labels - Spanish'!$A$39</f>
        <v>Tacto</v>
      </c>
      <c r="F445" s="89" t="str">
        <f>'Labels - Spanish'!$A$40</f>
        <v>Gusto y olfato</v>
      </c>
      <c r="G445" s="90" t="str">
        <f>'Labels - Spanish'!$A$41</f>
        <v>Conciencia del cuerpo</v>
      </c>
      <c r="H445" s="91" t="str">
        <f>'Labels - Spanish'!$A$42</f>
        <v>Equilibrio y movimiento</v>
      </c>
      <c r="I445" s="92" t="str">
        <f>'Labels - Spanish'!$A$43</f>
        <v>Planificación e ideas</v>
      </c>
    </row>
    <row r="446" spans="1:9" ht="15.5">
      <c r="A446" s="213">
        <v>1</v>
      </c>
      <c r="B446" s="223" t="s">
        <v>1086</v>
      </c>
      <c r="C446" s="221" t="s">
        <v>1096</v>
      </c>
      <c r="D446" s="252" t="s">
        <v>1105</v>
      </c>
      <c r="E446" s="221" t="s">
        <v>1115</v>
      </c>
      <c r="F446" s="221" t="s">
        <v>1125</v>
      </c>
      <c r="G446" s="221" t="s">
        <v>1135</v>
      </c>
      <c r="H446" s="221" t="s">
        <v>1143</v>
      </c>
      <c r="I446" s="221" t="s">
        <v>1153</v>
      </c>
    </row>
    <row r="447" spans="1:9" ht="31">
      <c r="A447" s="213">
        <v>2</v>
      </c>
      <c r="B447" s="224" t="s">
        <v>1087</v>
      </c>
      <c r="C447" s="217" t="s">
        <v>1097</v>
      </c>
      <c r="D447" s="217" t="s">
        <v>1106</v>
      </c>
      <c r="E447" s="217" t="s">
        <v>1116</v>
      </c>
      <c r="F447" s="250" t="s">
        <v>1126</v>
      </c>
      <c r="G447" s="217" t="s">
        <v>1136</v>
      </c>
      <c r="H447" s="217" t="s">
        <v>1144</v>
      </c>
      <c r="I447" s="217" t="s">
        <v>1154</v>
      </c>
    </row>
    <row r="448" spans="1:9" ht="31">
      <c r="A448" s="213">
        <v>3</v>
      </c>
      <c r="B448" s="224" t="s">
        <v>1088</v>
      </c>
      <c r="C448" s="216" t="s">
        <v>1098</v>
      </c>
      <c r="D448" s="250" t="s">
        <v>1107</v>
      </c>
      <c r="E448" s="217" t="s">
        <v>1117</v>
      </c>
      <c r="F448" s="250" t="s">
        <v>1127</v>
      </c>
      <c r="G448" s="217" t="s">
        <v>1137</v>
      </c>
      <c r="H448" s="217" t="s">
        <v>1145</v>
      </c>
      <c r="I448" s="217" t="s">
        <v>1155</v>
      </c>
    </row>
    <row r="449" spans="1:9" ht="15.5">
      <c r="A449" s="213">
        <v>4</v>
      </c>
      <c r="B449" s="256" t="s">
        <v>1089</v>
      </c>
      <c r="C449" s="217" t="s">
        <v>1099</v>
      </c>
      <c r="D449" s="217" t="s">
        <v>1108</v>
      </c>
      <c r="E449" s="217" t="s">
        <v>1118</v>
      </c>
      <c r="F449" s="249" t="s">
        <v>1128</v>
      </c>
      <c r="G449" s="250" t="s">
        <v>1138</v>
      </c>
      <c r="H449" s="217" t="s">
        <v>1146</v>
      </c>
      <c r="I449" s="217" t="s">
        <v>1156</v>
      </c>
    </row>
    <row r="450" spans="1:9" ht="15.5">
      <c r="A450" s="213">
        <v>5</v>
      </c>
      <c r="B450" s="256" t="s">
        <v>1090</v>
      </c>
      <c r="C450" s="216" t="s">
        <v>1100</v>
      </c>
      <c r="D450" s="216" t="s">
        <v>1109</v>
      </c>
      <c r="E450" s="217" t="s">
        <v>1119</v>
      </c>
      <c r="F450" s="250" t="s">
        <v>1129</v>
      </c>
      <c r="G450" s="249" t="s">
        <v>1139</v>
      </c>
      <c r="H450" s="253" t="s">
        <v>1147</v>
      </c>
      <c r="I450" s="217" t="s">
        <v>1157</v>
      </c>
    </row>
    <row r="451" spans="1:9" ht="31">
      <c r="A451" s="213">
        <v>6</v>
      </c>
      <c r="B451" s="257" t="s">
        <v>1091</v>
      </c>
      <c r="C451" s="216" t="s">
        <v>1101</v>
      </c>
      <c r="D451" s="217" t="s">
        <v>1110</v>
      </c>
      <c r="E451" s="217" t="s">
        <v>1120</v>
      </c>
      <c r="F451" s="250" t="s">
        <v>1130</v>
      </c>
      <c r="G451" s="217" t="s">
        <v>1140</v>
      </c>
      <c r="H451" s="253" t="s">
        <v>1148</v>
      </c>
      <c r="I451" s="217" t="s">
        <v>1158</v>
      </c>
    </row>
    <row r="452" spans="1:9" ht="15.5">
      <c r="A452" s="213">
        <v>7</v>
      </c>
      <c r="B452" s="256" t="s">
        <v>1092</v>
      </c>
      <c r="C452" s="217" t="s">
        <v>902</v>
      </c>
      <c r="D452" s="217" t="s">
        <v>1111</v>
      </c>
      <c r="E452" s="249" t="s">
        <v>1121</v>
      </c>
      <c r="F452" s="250" t="s">
        <v>1131</v>
      </c>
      <c r="G452" s="250" t="s">
        <v>941</v>
      </c>
      <c r="H452" s="217" t="s">
        <v>1149</v>
      </c>
      <c r="I452" s="255" t="s">
        <v>1159</v>
      </c>
    </row>
    <row r="453" spans="1:9" ht="15.5">
      <c r="A453" s="213">
        <v>8</v>
      </c>
      <c r="B453" s="256" t="s">
        <v>1093</v>
      </c>
      <c r="C453" s="251" t="s">
        <v>1102</v>
      </c>
      <c r="D453" s="217" t="s">
        <v>1112</v>
      </c>
      <c r="E453" s="217" t="s">
        <v>1122</v>
      </c>
      <c r="F453" s="250" t="s">
        <v>1132</v>
      </c>
      <c r="G453" s="250" t="s">
        <v>987</v>
      </c>
      <c r="H453" s="217" t="s">
        <v>1150</v>
      </c>
      <c r="I453" s="217" t="s">
        <v>1160</v>
      </c>
    </row>
    <row r="454" spans="1:9" ht="15.5">
      <c r="A454" s="213">
        <v>9</v>
      </c>
      <c r="B454" s="256" t="s">
        <v>1094</v>
      </c>
      <c r="C454" s="217" t="s">
        <v>1103</v>
      </c>
      <c r="D454" s="217" t="s">
        <v>1113</v>
      </c>
      <c r="E454" s="217" t="s">
        <v>1123</v>
      </c>
      <c r="F454" s="250" t="s">
        <v>1133</v>
      </c>
      <c r="G454" s="250" t="s">
        <v>1141</v>
      </c>
      <c r="H454" s="217" t="s">
        <v>1151</v>
      </c>
      <c r="I454" s="217" t="s">
        <v>1161</v>
      </c>
    </row>
    <row r="455" spans="1:9" ht="16" thickBot="1">
      <c r="A455" s="213">
        <v>10</v>
      </c>
      <c r="B455" s="225" t="s">
        <v>1095</v>
      </c>
      <c r="C455" s="218" t="s">
        <v>1104</v>
      </c>
      <c r="D455" s="218" t="s">
        <v>1114</v>
      </c>
      <c r="E455" s="218" t="s">
        <v>1124</v>
      </c>
      <c r="F455" s="259" t="s">
        <v>1134</v>
      </c>
      <c r="G455" s="260" t="s">
        <v>1142</v>
      </c>
      <c r="H455" s="218" t="s">
        <v>1152</v>
      </c>
      <c r="I455" s="218" t="s">
        <v>1162</v>
      </c>
    </row>
    <row r="457" spans="1:9" ht="15.5">
      <c r="A457" s="331" t="str">
        <f>'Labels - Spanish'!$H$1</f>
        <v>Spanish Child School Form (5-12 years)</v>
      </c>
      <c r="B457" s="331"/>
      <c r="C457" s="19" t="s">
        <v>1217</v>
      </c>
      <c r="D457" s="7"/>
      <c r="E457" s="7"/>
      <c r="F457" s="7"/>
      <c r="G457" s="7"/>
      <c r="H457" s="7"/>
    </row>
    <row r="458" spans="1:9" ht="15.5">
      <c r="A458" s="11"/>
      <c r="B458" s="11"/>
      <c r="C458" s="11"/>
      <c r="D458" s="11"/>
      <c r="E458" s="11"/>
      <c r="F458" s="11"/>
      <c r="G458" s="10"/>
      <c r="H458" s="10"/>
    </row>
    <row r="459" spans="1:9" ht="16" thickBot="1">
      <c r="A459" s="212" t="s">
        <v>0</v>
      </c>
      <c r="B459" s="85" t="str">
        <f>'Labels - Spanish'!$A$36</f>
        <v>Participación social</v>
      </c>
      <c r="C459" s="86" t="str">
        <f>'Labels - Spanish'!$A$37</f>
        <v>Visión</v>
      </c>
      <c r="D459" s="87" t="str">
        <f>'Labels - Spanish'!$A$38</f>
        <v>Oído</v>
      </c>
      <c r="E459" s="88" t="str">
        <f>'Labels - Spanish'!$A$39</f>
        <v>Tacto</v>
      </c>
      <c r="F459" s="89" t="str">
        <f>'Labels - Spanish'!$A$40</f>
        <v>Gusto y olfato</v>
      </c>
      <c r="G459" s="90" t="str">
        <f>'Labels - Spanish'!$A$41</f>
        <v>Conciencia del cuerpo</v>
      </c>
      <c r="H459" s="91" t="str">
        <f>'Labels - Spanish'!$A$42</f>
        <v>Equilibrio y movimiento</v>
      </c>
      <c r="I459" s="92" t="str">
        <f>'Labels - Spanish'!$A$43</f>
        <v>Planificación e ideas</v>
      </c>
    </row>
    <row r="460" spans="1:9" ht="15.5">
      <c r="A460" s="213">
        <v>1</v>
      </c>
      <c r="B460" s="264" t="s">
        <v>1163</v>
      </c>
      <c r="C460" s="239" t="s">
        <v>1103</v>
      </c>
      <c r="D460" s="239" t="s">
        <v>1175</v>
      </c>
      <c r="E460" s="239" t="s">
        <v>1184</v>
      </c>
      <c r="F460" s="239" t="s">
        <v>1192</v>
      </c>
      <c r="G460" s="239" t="s">
        <v>937</v>
      </c>
      <c r="H460" s="239" t="s">
        <v>1203</v>
      </c>
      <c r="I460" s="239" t="s">
        <v>1209</v>
      </c>
    </row>
    <row r="461" spans="1:9" ht="15.5">
      <c r="A461" s="213">
        <v>2</v>
      </c>
      <c r="B461" s="265" t="s">
        <v>1164</v>
      </c>
      <c r="C461" s="254" t="s">
        <v>1170</v>
      </c>
      <c r="D461" s="261" t="s">
        <v>1176</v>
      </c>
      <c r="E461" s="261" t="s">
        <v>1185</v>
      </c>
      <c r="F461" s="261" t="s">
        <v>1193</v>
      </c>
      <c r="G461" s="250" t="s">
        <v>1199</v>
      </c>
      <c r="H461" s="261" t="s">
        <v>1150</v>
      </c>
      <c r="I461" s="261" t="s">
        <v>1210</v>
      </c>
    </row>
    <row r="462" spans="1:9" ht="15.5">
      <c r="A462" s="213">
        <v>3</v>
      </c>
      <c r="B462" s="256" t="s">
        <v>1165</v>
      </c>
      <c r="C462" s="263" t="s">
        <v>904</v>
      </c>
      <c r="D462" s="261" t="s">
        <v>1177</v>
      </c>
      <c r="E462" s="261" t="s">
        <v>1186</v>
      </c>
      <c r="F462" s="261" t="s">
        <v>1128</v>
      </c>
      <c r="G462" s="261" t="s">
        <v>1200</v>
      </c>
      <c r="H462" s="261" t="s">
        <v>1145</v>
      </c>
      <c r="I462" s="261" t="s">
        <v>1211</v>
      </c>
    </row>
    <row r="463" spans="1:9" ht="15.5">
      <c r="A463" s="213">
        <v>4</v>
      </c>
      <c r="B463" s="265" t="s">
        <v>1166</v>
      </c>
      <c r="C463" s="261" t="s">
        <v>1171</v>
      </c>
      <c r="D463" s="249" t="s">
        <v>1178</v>
      </c>
      <c r="E463" s="261" t="s">
        <v>1187</v>
      </c>
      <c r="F463" s="261" t="s">
        <v>1194</v>
      </c>
      <c r="G463" s="261" t="s">
        <v>1201</v>
      </c>
      <c r="H463" s="261" t="s">
        <v>1204</v>
      </c>
      <c r="I463" s="261" t="s">
        <v>1156</v>
      </c>
    </row>
    <row r="464" spans="1:9" ht="15.5">
      <c r="A464" s="213">
        <v>5</v>
      </c>
      <c r="B464" s="265" t="s">
        <v>1091</v>
      </c>
      <c r="C464" s="263" t="s">
        <v>1172</v>
      </c>
      <c r="D464" s="263" t="s">
        <v>1179</v>
      </c>
      <c r="E464" s="261" t="s">
        <v>1123</v>
      </c>
      <c r="F464" s="249" t="s">
        <v>1195</v>
      </c>
      <c r="G464" s="261" t="s">
        <v>1137</v>
      </c>
      <c r="H464" s="261" t="s">
        <v>1205</v>
      </c>
      <c r="I464" s="261" t="s">
        <v>1157</v>
      </c>
    </row>
    <row r="465" spans="1:9" ht="15.5">
      <c r="A465" s="213">
        <v>6</v>
      </c>
      <c r="B465" s="265" t="s">
        <v>1089</v>
      </c>
      <c r="C465" s="263" t="s">
        <v>1173</v>
      </c>
      <c r="D465" s="261" t="s">
        <v>1180</v>
      </c>
      <c r="E465" s="261" t="s">
        <v>1188</v>
      </c>
      <c r="F465" s="261" t="s">
        <v>1125</v>
      </c>
      <c r="G465" s="261" t="s">
        <v>1139</v>
      </c>
      <c r="H465" s="261" t="s">
        <v>1206</v>
      </c>
      <c r="I465" s="261" t="s">
        <v>1212</v>
      </c>
    </row>
    <row r="466" spans="1:9" ht="15.5">
      <c r="A466" s="213">
        <v>7</v>
      </c>
      <c r="B466" s="265" t="s">
        <v>1090</v>
      </c>
      <c r="C466" s="261" t="s">
        <v>1097</v>
      </c>
      <c r="D466" s="261" t="s">
        <v>1181</v>
      </c>
      <c r="E466" s="261" t="s">
        <v>1122</v>
      </c>
      <c r="F466" s="261" t="s">
        <v>1196</v>
      </c>
      <c r="G466" s="261" t="s">
        <v>1202</v>
      </c>
      <c r="H466" s="261" t="s">
        <v>994</v>
      </c>
      <c r="I466" s="250" t="s">
        <v>1213</v>
      </c>
    </row>
    <row r="467" spans="1:9" ht="15.5">
      <c r="A467" s="213">
        <v>8</v>
      </c>
      <c r="B467" s="265" t="s">
        <v>1167</v>
      </c>
      <c r="C467" s="261" t="s">
        <v>1174</v>
      </c>
      <c r="D467" s="261" t="s">
        <v>1182</v>
      </c>
      <c r="E467" s="261" t="s">
        <v>1189</v>
      </c>
      <c r="F467" s="261" t="s">
        <v>1197</v>
      </c>
      <c r="G467" s="261" t="s">
        <v>1141</v>
      </c>
      <c r="H467" s="249" t="s">
        <v>1207</v>
      </c>
      <c r="I467" s="250" t="s">
        <v>1160</v>
      </c>
    </row>
    <row r="468" spans="1:9" ht="15.5">
      <c r="A468" s="213">
        <v>9</v>
      </c>
      <c r="B468" s="265" t="s">
        <v>1168</v>
      </c>
      <c r="C468" s="261" t="s">
        <v>1100</v>
      </c>
      <c r="D468" s="261" t="s">
        <v>1183</v>
      </c>
      <c r="E468" s="261" t="s">
        <v>1190</v>
      </c>
      <c r="F468" s="261" t="s">
        <v>1131</v>
      </c>
      <c r="G468" s="261" t="s">
        <v>1140</v>
      </c>
      <c r="H468" s="261" t="s">
        <v>1208</v>
      </c>
      <c r="I468" s="256" t="s">
        <v>1214</v>
      </c>
    </row>
    <row r="469" spans="1:9" ht="16" thickBot="1">
      <c r="A469" s="213">
        <v>10</v>
      </c>
      <c r="B469" s="266" t="s">
        <v>1169</v>
      </c>
      <c r="C469" s="262" t="s">
        <v>902</v>
      </c>
      <c r="D469" s="262" t="s">
        <v>1108</v>
      </c>
      <c r="E469" s="262" t="s">
        <v>1191</v>
      </c>
      <c r="F469" s="266" t="s">
        <v>1198</v>
      </c>
      <c r="G469" s="262" t="s">
        <v>941</v>
      </c>
      <c r="H469" s="262" t="s">
        <v>1151</v>
      </c>
      <c r="I469" s="266" t="s">
        <v>1215</v>
      </c>
    </row>
    <row r="471" spans="1:9" ht="15.5">
      <c r="A471" s="331" t="str">
        <f>'Labels - Spanish'!$I$1</f>
        <v>Spanish Child School Environment: Art (ART) Form (5-12 years)</v>
      </c>
      <c r="B471" s="331"/>
      <c r="C471" s="19" t="s">
        <v>1274</v>
      </c>
      <c r="D471" s="7"/>
    </row>
    <row r="472" spans="1:9" ht="15.5">
      <c r="A472" s="11"/>
      <c r="B472" s="11"/>
      <c r="C472" s="11"/>
      <c r="D472" s="10"/>
    </row>
    <row r="473" spans="1:9" ht="16" thickBot="1">
      <c r="A473" s="212" t="s">
        <v>0</v>
      </c>
      <c r="B473" s="85" t="str">
        <f>'Labels - Spanish'!$A$44</f>
        <v>Formulario</v>
      </c>
    </row>
    <row r="474" spans="1:9" ht="15.5">
      <c r="A474" s="213">
        <v>1</v>
      </c>
      <c r="B474" s="289" t="s">
        <v>1630</v>
      </c>
    </row>
    <row r="475" spans="1:9" ht="15.5">
      <c r="A475" s="213">
        <v>2</v>
      </c>
      <c r="B475" s="290" t="s">
        <v>1175</v>
      </c>
    </row>
    <row r="476" spans="1:9" ht="15.5">
      <c r="A476" s="213">
        <v>3</v>
      </c>
      <c r="B476" s="290" t="s">
        <v>1119</v>
      </c>
    </row>
    <row r="477" spans="1:9" ht="15.5">
      <c r="A477" s="213">
        <v>4</v>
      </c>
      <c r="B477" s="290" t="s">
        <v>1267</v>
      </c>
    </row>
    <row r="478" spans="1:9" ht="15.5">
      <c r="A478" s="213">
        <v>5</v>
      </c>
      <c r="B478" s="290" t="s">
        <v>1285</v>
      </c>
    </row>
    <row r="479" spans="1:9" ht="15.5">
      <c r="A479" s="213">
        <v>6</v>
      </c>
      <c r="B479" s="290" t="s">
        <v>1631</v>
      </c>
    </row>
    <row r="480" spans="1:9" ht="15.5">
      <c r="A480" s="213">
        <v>7</v>
      </c>
      <c r="B480" s="290" t="s">
        <v>1286</v>
      </c>
    </row>
    <row r="481" spans="1:3" ht="15.5">
      <c r="A481" s="213">
        <v>8</v>
      </c>
      <c r="B481" s="290" t="s">
        <v>1156</v>
      </c>
    </row>
    <row r="482" spans="1:3" ht="15.5">
      <c r="A482" s="213">
        <v>9</v>
      </c>
      <c r="B482" s="224" t="s">
        <v>1287</v>
      </c>
    </row>
    <row r="483" spans="1:3" ht="15.5">
      <c r="A483" s="213">
        <v>10</v>
      </c>
      <c r="B483" s="290" t="s">
        <v>1632</v>
      </c>
    </row>
    <row r="484" spans="1:3" ht="15.5">
      <c r="A484" s="213">
        <v>11</v>
      </c>
      <c r="B484" s="290" t="s">
        <v>1288</v>
      </c>
    </row>
    <row r="485" spans="1:3" ht="15.5">
      <c r="A485" s="213">
        <v>12</v>
      </c>
      <c r="B485" s="290" t="s">
        <v>1289</v>
      </c>
    </row>
    <row r="486" spans="1:3" ht="15.5">
      <c r="A486" s="213">
        <v>13</v>
      </c>
      <c r="B486" s="265" t="s">
        <v>1284</v>
      </c>
    </row>
    <row r="487" spans="1:3" ht="15.5">
      <c r="A487" s="213">
        <v>14</v>
      </c>
      <c r="B487" s="290" t="s">
        <v>1167</v>
      </c>
    </row>
    <row r="488" spans="1:3" ht="16" thickBot="1">
      <c r="A488" s="213">
        <v>15</v>
      </c>
      <c r="B488" s="291" t="s">
        <v>1168</v>
      </c>
    </row>
    <row r="490" spans="1:3" ht="15.5">
      <c r="A490" s="331" t="str">
        <f>'Labels - Spanish'!$J$1</f>
        <v>Spanish Child School Environment: School Bus (BUS) Form (5-12 years)</v>
      </c>
      <c r="B490" s="331"/>
      <c r="C490" s="19" t="s">
        <v>1275</v>
      </c>
    </row>
    <row r="491" spans="1:3" ht="15.5">
      <c r="A491" s="11"/>
      <c r="B491" s="11"/>
      <c r="C491" s="11"/>
    </row>
    <row r="492" spans="1:3" ht="16" thickBot="1">
      <c r="A492" s="212" t="s">
        <v>0</v>
      </c>
      <c r="B492" s="85" t="str">
        <f>'Labels - Spanish'!$A$44</f>
        <v>Formulario</v>
      </c>
    </row>
    <row r="493" spans="1:3" ht="15.5">
      <c r="A493" s="213">
        <v>1</v>
      </c>
      <c r="B493" s="289" t="s">
        <v>1292</v>
      </c>
    </row>
    <row r="494" spans="1:3" ht="15.5">
      <c r="A494" s="213">
        <v>2</v>
      </c>
      <c r="B494" s="265" t="s">
        <v>1185</v>
      </c>
    </row>
    <row r="495" spans="1:3" ht="15.5">
      <c r="A495" s="213">
        <v>3</v>
      </c>
      <c r="B495" s="290" t="s">
        <v>1293</v>
      </c>
    </row>
    <row r="496" spans="1:3" ht="15.5">
      <c r="A496" s="213">
        <v>4</v>
      </c>
      <c r="B496" s="290" t="s">
        <v>1294</v>
      </c>
    </row>
    <row r="497" spans="1:3" ht="15.5">
      <c r="A497" s="213">
        <v>5</v>
      </c>
      <c r="B497" s="290" t="s">
        <v>1295</v>
      </c>
    </row>
    <row r="498" spans="1:3" ht="15.5">
      <c r="A498" s="213">
        <v>6</v>
      </c>
      <c r="B498" s="290" t="s">
        <v>1296</v>
      </c>
    </row>
    <row r="499" spans="1:3" ht="15.5">
      <c r="A499" s="213">
        <v>7</v>
      </c>
      <c r="B499" s="290" t="s">
        <v>1297</v>
      </c>
    </row>
    <row r="500" spans="1:3" ht="15.5">
      <c r="A500" s="213">
        <v>8</v>
      </c>
      <c r="B500" s="290" t="s">
        <v>1298</v>
      </c>
    </row>
    <row r="501" spans="1:3" ht="15.5">
      <c r="A501" s="213">
        <v>9</v>
      </c>
      <c r="B501" s="257" t="s">
        <v>1299</v>
      </c>
    </row>
    <row r="502" spans="1:3" ht="15.5">
      <c r="A502" s="213">
        <v>10</v>
      </c>
      <c r="B502" s="290" t="s">
        <v>1300</v>
      </c>
    </row>
    <row r="503" spans="1:3" ht="15.5">
      <c r="A503" s="213">
        <v>11</v>
      </c>
      <c r="B503" s="290" t="s">
        <v>1301</v>
      </c>
    </row>
    <row r="504" spans="1:3" ht="15.5">
      <c r="A504" s="213">
        <v>12</v>
      </c>
      <c r="B504" s="290" t="s">
        <v>1165</v>
      </c>
    </row>
    <row r="505" spans="1:3" ht="15.5">
      <c r="A505" s="213">
        <v>13</v>
      </c>
      <c r="B505" s="290" t="s">
        <v>1290</v>
      </c>
    </row>
    <row r="506" spans="1:3" ht="15.5">
      <c r="A506" s="213">
        <v>14</v>
      </c>
      <c r="B506" s="290" t="s">
        <v>1219</v>
      </c>
    </row>
    <row r="507" spans="1:3" ht="16" thickBot="1">
      <c r="A507" s="213">
        <v>15</v>
      </c>
      <c r="B507" s="291" t="s">
        <v>1291</v>
      </c>
    </row>
    <row r="509" spans="1:3" ht="15.5">
      <c r="A509" s="331" t="str">
        <f>'Labels - Spanish'!$K$1</f>
        <v>Spanish Child School Environment: Cafeteria (CAF) Form (5-12 years)</v>
      </c>
      <c r="B509" s="331"/>
      <c r="C509" s="19" t="s">
        <v>1276</v>
      </c>
    </row>
    <row r="510" spans="1:3" ht="15.5">
      <c r="A510" s="11"/>
      <c r="B510" s="11"/>
      <c r="C510" s="11"/>
    </row>
    <row r="511" spans="1:3" ht="16" thickBot="1">
      <c r="A511" s="212" t="s">
        <v>0</v>
      </c>
      <c r="B511" s="85" t="str">
        <f>'Labels - Spanish'!$A$44</f>
        <v>Formulario</v>
      </c>
    </row>
    <row r="512" spans="1:3" ht="15.5">
      <c r="A512" s="213">
        <v>1</v>
      </c>
      <c r="B512" s="289" t="s">
        <v>1303</v>
      </c>
    </row>
    <row r="513" spans="1:3" ht="15.5">
      <c r="A513" s="213">
        <v>2</v>
      </c>
      <c r="B513" s="290" t="s">
        <v>1304</v>
      </c>
    </row>
    <row r="514" spans="1:3" ht="15.5">
      <c r="A514" s="213">
        <v>3</v>
      </c>
      <c r="B514" s="290" t="s">
        <v>1123</v>
      </c>
    </row>
    <row r="515" spans="1:3" ht="15.5">
      <c r="A515" s="213">
        <v>4</v>
      </c>
      <c r="B515" s="290" t="s">
        <v>1305</v>
      </c>
    </row>
    <row r="516" spans="1:3" ht="15.5">
      <c r="A516" s="213">
        <v>5</v>
      </c>
      <c r="B516" s="257" t="s">
        <v>1628</v>
      </c>
    </row>
    <row r="517" spans="1:3" ht="15.5">
      <c r="A517" s="213">
        <v>6</v>
      </c>
      <c r="B517" s="290" t="s">
        <v>941</v>
      </c>
    </row>
    <row r="518" spans="1:3" ht="15.5">
      <c r="A518" s="213">
        <v>7</v>
      </c>
      <c r="B518" s="290" t="s">
        <v>1306</v>
      </c>
    </row>
    <row r="519" spans="1:3" ht="15.5">
      <c r="A519" s="213">
        <v>8</v>
      </c>
      <c r="B519" s="229" t="s">
        <v>1307</v>
      </c>
    </row>
    <row r="520" spans="1:3" ht="15.5">
      <c r="A520" s="213">
        <v>9</v>
      </c>
      <c r="B520" s="290" t="s">
        <v>1308</v>
      </c>
    </row>
    <row r="521" spans="1:3" ht="15.5">
      <c r="A521" s="213">
        <v>10</v>
      </c>
      <c r="B521" s="257" t="s">
        <v>1629</v>
      </c>
    </row>
    <row r="522" spans="1:3" ht="15.5">
      <c r="A522" s="213">
        <v>11</v>
      </c>
      <c r="B522" s="290" t="s">
        <v>1309</v>
      </c>
    </row>
    <row r="523" spans="1:3" ht="15.5">
      <c r="A523" s="213">
        <v>12</v>
      </c>
      <c r="B523" s="257" t="s">
        <v>1310</v>
      </c>
    </row>
    <row r="524" spans="1:3" ht="15.5">
      <c r="A524" s="213">
        <v>13</v>
      </c>
      <c r="B524" s="290" t="s">
        <v>1302</v>
      </c>
    </row>
    <row r="525" spans="1:3" ht="15.5">
      <c r="A525" s="213">
        <v>14</v>
      </c>
      <c r="B525" s="290" t="s">
        <v>1290</v>
      </c>
    </row>
    <row r="526" spans="1:3" ht="16" thickBot="1">
      <c r="A526" s="213">
        <v>15</v>
      </c>
      <c r="B526" s="291" t="s">
        <v>1219</v>
      </c>
    </row>
    <row r="528" spans="1:3" ht="15.5">
      <c r="A528" s="331" t="str">
        <f>'Labels - Spanish'!$N$1</f>
        <v>Spanish Child School Environment: Recess/Playground (REC) Form (5-12 years)</v>
      </c>
      <c r="B528" s="331"/>
      <c r="C528" s="19" t="s">
        <v>1277</v>
      </c>
    </row>
    <row r="529" spans="1:3" ht="15.5">
      <c r="A529" s="11"/>
      <c r="B529" s="11"/>
      <c r="C529" s="11"/>
    </row>
    <row r="530" spans="1:3" ht="16" thickBot="1">
      <c r="A530" s="212" t="s">
        <v>0</v>
      </c>
      <c r="B530" s="85" t="str">
        <f>'Labels - Spanish'!$A$44</f>
        <v>Formulario</v>
      </c>
    </row>
    <row r="531" spans="1:3" ht="15.5">
      <c r="A531" s="213">
        <v>1</v>
      </c>
      <c r="B531" s="293" t="s">
        <v>1323</v>
      </c>
    </row>
    <row r="532" spans="1:3" ht="15.5">
      <c r="A532" s="213">
        <v>2</v>
      </c>
      <c r="B532" s="290" t="s">
        <v>1333</v>
      </c>
    </row>
    <row r="533" spans="1:3" ht="15.5">
      <c r="A533" s="213">
        <v>3</v>
      </c>
      <c r="B533" s="290" t="s">
        <v>1185</v>
      </c>
    </row>
    <row r="534" spans="1:3" ht="15.5">
      <c r="A534" s="213">
        <v>4</v>
      </c>
      <c r="B534" s="290" t="s">
        <v>1334</v>
      </c>
    </row>
    <row r="535" spans="1:3" ht="15.5">
      <c r="A535" s="213">
        <v>5</v>
      </c>
      <c r="B535" s="290" t="s">
        <v>1335</v>
      </c>
    </row>
    <row r="536" spans="1:3" ht="15.5">
      <c r="A536" s="213">
        <v>6</v>
      </c>
      <c r="B536" s="290" t="s">
        <v>1142</v>
      </c>
    </row>
    <row r="537" spans="1:3" ht="15.5">
      <c r="A537" s="213">
        <v>7</v>
      </c>
      <c r="B537" s="290" t="s">
        <v>1336</v>
      </c>
    </row>
    <row r="538" spans="1:3" ht="15.5">
      <c r="A538" s="213">
        <v>8</v>
      </c>
      <c r="B538" s="290" t="s">
        <v>1201</v>
      </c>
    </row>
    <row r="539" spans="1:3" ht="15.5">
      <c r="A539" s="213">
        <v>9</v>
      </c>
      <c r="B539" s="290" t="s">
        <v>1337</v>
      </c>
    </row>
    <row r="540" spans="1:3" ht="15.5">
      <c r="A540" s="213">
        <v>10</v>
      </c>
      <c r="B540" s="265" t="s">
        <v>1327</v>
      </c>
    </row>
    <row r="541" spans="1:3" ht="15.5">
      <c r="A541" s="213">
        <v>11</v>
      </c>
      <c r="B541" s="290" t="s">
        <v>1338</v>
      </c>
    </row>
    <row r="542" spans="1:3" ht="15.5">
      <c r="A542" s="213">
        <v>12</v>
      </c>
      <c r="B542" s="290" t="s">
        <v>1339</v>
      </c>
    </row>
    <row r="543" spans="1:3" ht="15.5">
      <c r="A543" s="213">
        <v>13</v>
      </c>
      <c r="B543" s="290" t="s">
        <v>1340</v>
      </c>
    </row>
    <row r="544" spans="1:3" ht="15.5">
      <c r="A544" s="213">
        <v>14</v>
      </c>
      <c r="B544" s="290" t="s">
        <v>1290</v>
      </c>
    </row>
    <row r="545" spans="1:3" ht="16" thickBot="1">
      <c r="A545" s="213">
        <v>15</v>
      </c>
      <c r="B545" s="291" t="s">
        <v>1332</v>
      </c>
    </row>
    <row r="546" spans="1:3" ht="15.5">
      <c r="A546" s="213"/>
      <c r="B546" s="288"/>
    </row>
    <row r="547" spans="1:3" ht="15.5">
      <c r="A547" s="331" t="str">
        <f>'Labels - Spanish'!$L$1</f>
        <v>Spanish Child School Environment: Music (MUS) Form (5-12 years)</v>
      </c>
      <c r="B547" s="331"/>
      <c r="C547" s="19" t="s">
        <v>1278</v>
      </c>
    </row>
    <row r="548" spans="1:3" ht="15.5">
      <c r="A548" s="11"/>
      <c r="B548" s="11"/>
      <c r="C548" s="11"/>
    </row>
    <row r="549" spans="1:3" ht="16" thickBot="1">
      <c r="A549" s="212" t="s">
        <v>0</v>
      </c>
      <c r="B549" s="85" t="str">
        <f>'Labels - Spanish'!$A$44</f>
        <v>Formulario</v>
      </c>
    </row>
    <row r="550" spans="1:3" ht="15.5">
      <c r="A550" s="213">
        <v>1</v>
      </c>
      <c r="B550" s="292" t="s">
        <v>1311</v>
      </c>
    </row>
    <row r="551" spans="1:3" ht="15.5">
      <c r="A551" s="213">
        <v>2</v>
      </c>
      <c r="B551" s="256" t="s">
        <v>1312</v>
      </c>
    </row>
    <row r="552" spans="1:3" ht="15.5">
      <c r="A552" s="213">
        <v>3</v>
      </c>
      <c r="B552" s="257" t="s">
        <v>1313</v>
      </c>
    </row>
    <row r="553" spans="1:3" ht="15.5">
      <c r="A553" s="213">
        <v>4</v>
      </c>
      <c r="B553" s="256" t="s">
        <v>1314</v>
      </c>
    </row>
    <row r="554" spans="1:3" ht="15.5">
      <c r="A554" s="213">
        <v>5</v>
      </c>
      <c r="B554" s="257" t="s">
        <v>1315</v>
      </c>
    </row>
    <row r="555" spans="1:3" ht="15.5">
      <c r="A555" s="213">
        <v>6</v>
      </c>
      <c r="B555" s="257" t="s">
        <v>1316</v>
      </c>
    </row>
    <row r="556" spans="1:3" ht="15.5">
      <c r="A556" s="213">
        <v>7</v>
      </c>
      <c r="B556" s="257" t="s">
        <v>1317</v>
      </c>
    </row>
    <row r="557" spans="1:3" ht="15.5">
      <c r="A557" s="213">
        <v>8</v>
      </c>
      <c r="B557" s="256" t="s">
        <v>1318</v>
      </c>
    </row>
    <row r="558" spans="1:3" ht="15.5">
      <c r="A558" s="213">
        <v>9</v>
      </c>
      <c r="B558" s="256" t="s">
        <v>1308</v>
      </c>
    </row>
    <row r="559" spans="1:3" ht="15.5">
      <c r="A559" s="213">
        <v>10</v>
      </c>
      <c r="B559" s="256" t="s">
        <v>1319</v>
      </c>
    </row>
    <row r="560" spans="1:3" ht="15.5">
      <c r="A560" s="213">
        <v>11</v>
      </c>
      <c r="B560" s="257" t="s">
        <v>1320</v>
      </c>
    </row>
    <row r="561" spans="1:3" ht="15.5">
      <c r="A561" s="213">
        <v>12</v>
      </c>
      <c r="B561" s="257" t="s">
        <v>1321</v>
      </c>
    </row>
    <row r="562" spans="1:3" ht="15.5">
      <c r="A562" s="213">
        <v>13</v>
      </c>
      <c r="B562" s="257" t="s">
        <v>1322</v>
      </c>
    </row>
    <row r="563" spans="1:3" ht="15.5">
      <c r="A563" s="213">
        <v>14</v>
      </c>
      <c r="B563" s="257" t="s">
        <v>1284</v>
      </c>
    </row>
    <row r="564" spans="1:3" ht="16" thickBot="1">
      <c r="A564" s="213">
        <v>15</v>
      </c>
      <c r="B564" s="258" t="s">
        <v>1169</v>
      </c>
    </row>
    <row r="566" spans="1:3" ht="15.5">
      <c r="A566" s="331" t="str">
        <f>'Labels - Spanish'!$M$1</f>
        <v>Spanish Child School Environment: Physical Education (PHY) Form (5-12 years)</v>
      </c>
      <c r="B566" s="331"/>
      <c r="C566" s="19" t="s">
        <v>1279</v>
      </c>
    </row>
    <row r="567" spans="1:3" ht="15.5">
      <c r="A567" s="11"/>
      <c r="B567" s="11"/>
      <c r="C567" s="11"/>
    </row>
    <row r="568" spans="1:3" ht="16" thickBot="1">
      <c r="A568" s="212" t="s">
        <v>0</v>
      </c>
      <c r="B568" s="85" t="str">
        <f>'Labels - Spanish'!$A$44</f>
        <v>Formulario</v>
      </c>
    </row>
    <row r="569" spans="1:3" ht="15.5">
      <c r="A569" s="213">
        <v>1</v>
      </c>
      <c r="B569" s="289" t="s">
        <v>1323</v>
      </c>
    </row>
    <row r="570" spans="1:3" ht="15.5">
      <c r="A570" s="213">
        <v>2</v>
      </c>
      <c r="B570" s="290" t="s">
        <v>1185</v>
      </c>
    </row>
    <row r="571" spans="1:3" ht="15.5">
      <c r="A571" s="213">
        <v>3</v>
      </c>
      <c r="B571" s="290" t="s">
        <v>1142</v>
      </c>
    </row>
    <row r="572" spans="1:3" ht="15.5">
      <c r="A572" s="213">
        <v>4</v>
      </c>
      <c r="B572" s="290" t="s">
        <v>1324</v>
      </c>
    </row>
    <row r="573" spans="1:3" ht="15.5">
      <c r="A573" s="213">
        <v>5</v>
      </c>
      <c r="B573" s="290" t="s">
        <v>1325</v>
      </c>
    </row>
    <row r="574" spans="1:3" ht="15.5">
      <c r="A574" s="213">
        <v>6</v>
      </c>
      <c r="B574" s="290" t="s">
        <v>1326</v>
      </c>
    </row>
    <row r="575" spans="1:3" ht="15.5">
      <c r="A575" s="213">
        <v>7</v>
      </c>
      <c r="B575" s="256" t="s">
        <v>1327</v>
      </c>
    </row>
    <row r="576" spans="1:3" ht="15.5">
      <c r="A576" s="213">
        <v>8</v>
      </c>
      <c r="B576" s="290" t="s">
        <v>1328</v>
      </c>
    </row>
    <row r="577" spans="1:9" ht="15.5">
      <c r="A577" s="213">
        <v>9</v>
      </c>
      <c r="B577" s="290" t="s">
        <v>1329</v>
      </c>
    </row>
    <row r="578" spans="1:9" ht="15.5">
      <c r="A578" s="213">
        <v>10</v>
      </c>
      <c r="B578" s="257" t="s">
        <v>1330</v>
      </c>
    </row>
    <row r="579" spans="1:9" ht="15.5">
      <c r="A579" s="213">
        <v>11</v>
      </c>
      <c r="B579" s="290" t="s">
        <v>1331</v>
      </c>
    </row>
    <row r="580" spans="1:9" ht="15.5">
      <c r="A580" s="213">
        <v>12</v>
      </c>
      <c r="B580" s="256" t="s">
        <v>1160</v>
      </c>
    </row>
    <row r="581" spans="1:9" ht="15.5">
      <c r="A581" s="213">
        <v>13</v>
      </c>
      <c r="B581" s="290" t="s">
        <v>1165</v>
      </c>
    </row>
    <row r="582" spans="1:9" ht="15.5">
      <c r="A582" s="213">
        <v>14</v>
      </c>
      <c r="B582" s="290" t="s">
        <v>1163</v>
      </c>
    </row>
    <row r="583" spans="1:9" ht="16" thickBot="1">
      <c r="A583" s="213">
        <v>15</v>
      </c>
      <c r="B583" s="291" t="s">
        <v>1219</v>
      </c>
    </row>
    <row r="584" spans="1:9">
      <c r="G584" s="6"/>
    </row>
    <row r="585" spans="1:9" ht="15.5">
      <c r="A585" s="331" t="str">
        <f>'Labels - Spanish'!$O$1</f>
        <v>Spanish Adolescent Home Form (12-21 years)</v>
      </c>
      <c r="B585" s="331"/>
      <c r="C585" s="19" t="s">
        <v>1341</v>
      </c>
      <c r="D585" s="7"/>
      <c r="E585" s="7"/>
      <c r="F585" s="7"/>
      <c r="G585" s="33"/>
      <c r="H585" s="7"/>
    </row>
    <row r="586" spans="1:9" ht="15.5">
      <c r="A586" s="11"/>
      <c r="B586" s="11"/>
      <c r="C586" s="11"/>
      <c r="D586" s="11"/>
      <c r="E586" s="11"/>
      <c r="F586" s="11"/>
      <c r="G586" s="295"/>
      <c r="H586" s="10"/>
    </row>
    <row r="587" spans="1:9" ht="16" thickBot="1">
      <c r="A587" s="212" t="s">
        <v>0</v>
      </c>
      <c r="B587" s="85" t="str">
        <f>'Labels - Spanish'!$A$36</f>
        <v>Participación social</v>
      </c>
      <c r="C587" s="86" t="str">
        <f>'Labels - Spanish'!$A$37</f>
        <v>Visión</v>
      </c>
      <c r="D587" s="87" t="str">
        <f>'Labels - Spanish'!$A$38</f>
        <v>Oído</v>
      </c>
      <c r="E587" s="88" t="str">
        <f>'Labels - Spanish'!$A$39</f>
        <v>Tacto</v>
      </c>
      <c r="F587" s="89" t="str">
        <f>'Labels - Spanish'!$A$40</f>
        <v>Gusto y olfato</v>
      </c>
      <c r="G587" s="296" t="str">
        <f>'Labels - Spanish'!$A$41</f>
        <v>Conciencia del cuerpo</v>
      </c>
      <c r="H587" s="91" t="str">
        <f>'Labels - Spanish'!$A$42</f>
        <v>Equilibrio y movimiento</v>
      </c>
      <c r="I587" s="92" t="str">
        <f>'Labels - Spanish'!$A$43</f>
        <v>Planificación e ideas</v>
      </c>
    </row>
    <row r="588" spans="1:9" ht="15.5">
      <c r="A588" s="213">
        <v>1</v>
      </c>
      <c r="B588" s="293" t="s">
        <v>1390</v>
      </c>
      <c r="C588" s="252" t="s">
        <v>1096</v>
      </c>
      <c r="D588" s="239" t="s">
        <v>1405</v>
      </c>
      <c r="E588" s="293" t="s">
        <v>1123</v>
      </c>
      <c r="F588" s="239" t="s">
        <v>1126</v>
      </c>
      <c r="G588" s="221" t="s">
        <v>1137</v>
      </c>
      <c r="H588" s="239" t="s">
        <v>1433</v>
      </c>
      <c r="I588" s="239" t="s">
        <v>1438</v>
      </c>
    </row>
    <row r="589" spans="1:9" ht="15.5">
      <c r="A589" s="213">
        <v>2</v>
      </c>
      <c r="B589" s="257" t="s">
        <v>1391</v>
      </c>
      <c r="C589" s="250" t="s">
        <v>1174</v>
      </c>
      <c r="D589" s="261" t="s">
        <v>1107</v>
      </c>
      <c r="E589" s="249" t="s">
        <v>1412</v>
      </c>
      <c r="F589" s="261" t="s">
        <v>1132</v>
      </c>
      <c r="G589" s="217" t="s">
        <v>1425</v>
      </c>
      <c r="H589" s="261" t="s">
        <v>1434</v>
      </c>
      <c r="I589" s="261" t="s">
        <v>1439</v>
      </c>
    </row>
    <row r="590" spans="1:9" ht="15.5">
      <c r="A590" s="213">
        <v>3</v>
      </c>
      <c r="B590" s="256" t="s">
        <v>1392</v>
      </c>
      <c r="C590" s="261" t="s">
        <v>1400</v>
      </c>
      <c r="D590" s="261" t="s">
        <v>1406</v>
      </c>
      <c r="E590" s="249" t="s">
        <v>1413</v>
      </c>
      <c r="F590" s="261" t="s">
        <v>1420</v>
      </c>
      <c r="G590" s="217" t="s">
        <v>1426</v>
      </c>
      <c r="H590" s="261" t="s">
        <v>1145</v>
      </c>
      <c r="I590" s="261" t="s">
        <v>1160</v>
      </c>
    </row>
    <row r="591" spans="1:9" ht="15.5">
      <c r="A591" s="213">
        <v>4</v>
      </c>
      <c r="B591" s="256" t="s">
        <v>1393</v>
      </c>
      <c r="C591" s="261" t="s">
        <v>1401</v>
      </c>
      <c r="D591" s="261" t="s">
        <v>1407</v>
      </c>
      <c r="E591" s="250" t="s">
        <v>1414</v>
      </c>
      <c r="F591" s="294" t="s">
        <v>1421</v>
      </c>
      <c r="G591" s="217" t="s">
        <v>1427</v>
      </c>
      <c r="H591" s="261" t="s">
        <v>1208</v>
      </c>
      <c r="I591" s="261" t="s">
        <v>1440</v>
      </c>
    </row>
    <row r="592" spans="1:9" ht="15.5">
      <c r="A592" s="213">
        <v>5</v>
      </c>
      <c r="B592" s="256" t="s">
        <v>1394</v>
      </c>
      <c r="C592" s="261" t="s">
        <v>1173</v>
      </c>
      <c r="D592" s="261" t="s">
        <v>1229</v>
      </c>
      <c r="E592" s="250" t="s">
        <v>1415</v>
      </c>
      <c r="F592" s="261" t="s">
        <v>1198</v>
      </c>
      <c r="G592" s="217" t="s">
        <v>1428</v>
      </c>
      <c r="H592" s="265" t="s">
        <v>1435</v>
      </c>
      <c r="I592" s="261" t="s">
        <v>1441</v>
      </c>
    </row>
    <row r="593" spans="1:9" ht="15.5">
      <c r="A593" s="213">
        <v>6</v>
      </c>
      <c r="B593" s="256" t="s">
        <v>1395</v>
      </c>
      <c r="C593" s="261" t="s">
        <v>904</v>
      </c>
      <c r="D593" s="261" t="s">
        <v>1408</v>
      </c>
      <c r="E593" s="249" t="s">
        <v>1416</v>
      </c>
      <c r="F593" s="261" t="s">
        <v>1422</v>
      </c>
      <c r="G593" s="217" t="s">
        <v>1429</v>
      </c>
      <c r="H593" s="261" t="s">
        <v>1204</v>
      </c>
      <c r="I593" s="261" t="s">
        <v>1442</v>
      </c>
    </row>
    <row r="594" spans="1:9" ht="15.5">
      <c r="A594" s="213">
        <v>7</v>
      </c>
      <c r="B594" s="256" t="s">
        <v>1396</v>
      </c>
      <c r="C594" s="261" t="s">
        <v>1402</v>
      </c>
      <c r="D594" s="261" t="s">
        <v>1182</v>
      </c>
      <c r="E594" s="261" t="s">
        <v>1122</v>
      </c>
      <c r="F594" s="261" t="s">
        <v>1130</v>
      </c>
      <c r="G594" s="217" t="s">
        <v>1140</v>
      </c>
      <c r="H594" s="261" t="s">
        <v>1241</v>
      </c>
      <c r="I594" s="261" t="s">
        <v>1443</v>
      </c>
    </row>
    <row r="595" spans="1:9" ht="15.5">
      <c r="A595" s="213">
        <v>8</v>
      </c>
      <c r="B595" s="256" t="s">
        <v>1397</v>
      </c>
      <c r="C595" s="261" t="s">
        <v>1403</v>
      </c>
      <c r="D595" s="261" t="s">
        <v>1409</v>
      </c>
      <c r="E595" s="261" t="s">
        <v>1417</v>
      </c>
      <c r="F595" s="261" t="s">
        <v>1423</v>
      </c>
      <c r="G595" s="217" t="s">
        <v>1430</v>
      </c>
      <c r="H595" s="261" t="s">
        <v>1436</v>
      </c>
      <c r="I595" s="261" t="s">
        <v>1444</v>
      </c>
    </row>
    <row r="596" spans="1:9" ht="15.5">
      <c r="A596" s="213">
        <v>9</v>
      </c>
      <c r="B596" s="257" t="s">
        <v>1398</v>
      </c>
      <c r="C596" s="261" t="s">
        <v>1102</v>
      </c>
      <c r="D596" s="261" t="s">
        <v>1410</v>
      </c>
      <c r="E596" s="261" t="s">
        <v>1418</v>
      </c>
      <c r="F596" s="294" t="s">
        <v>1129</v>
      </c>
      <c r="G596" s="217" t="s">
        <v>1431</v>
      </c>
      <c r="H596" s="261" t="s">
        <v>1437</v>
      </c>
      <c r="I596" s="261" t="s">
        <v>1153</v>
      </c>
    </row>
    <row r="597" spans="1:9" ht="16" thickBot="1">
      <c r="A597" s="213">
        <v>10</v>
      </c>
      <c r="B597" s="258" t="s">
        <v>1399</v>
      </c>
      <c r="C597" s="262" t="s">
        <v>1404</v>
      </c>
      <c r="D597" s="262" t="s">
        <v>1411</v>
      </c>
      <c r="E597" s="262" t="s">
        <v>1419</v>
      </c>
      <c r="F597" s="262" t="s">
        <v>1424</v>
      </c>
      <c r="G597" s="218" t="s">
        <v>1432</v>
      </c>
      <c r="H597" s="262" t="s">
        <v>1308</v>
      </c>
      <c r="I597" s="262" t="s">
        <v>1445</v>
      </c>
    </row>
    <row r="598" spans="1:9">
      <c r="G598" s="6"/>
    </row>
    <row r="599" spans="1:9" ht="15.5">
      <c r="A599" s="331" t="str">
        <f>'Labels - Spanish'!$P$1</f>
        <v>Spanish Adolescent School Form (12-21 years)</v>
      </c>
      <c r="B599" s="331"/>
      <c r="C599" s="19" t="s">
        <v>1342</v>
      </c>
      <c r="D599" s="7"/>
      <c r="E599" s="7"/>
      <c r="F599" s="7"/>
      <c r="G599" s="33"/>
      <c r="H599" s="7"/>
    </row>
    <row r="600" spans="1:9" ht="15.5">
      <c r="A600" s="11"/>
      <c r="B600" s="11"/>
      <c r="C600" s="11"/>
      <c r="D600" s="11"/>
      <c r="E600" s="11"/>
      <c r="F600" s="11"/>
      <c r="G600" s="295"/>
      <c r="H600" s="10"/>
    </row>
    <row r="601" spans="1:9" ht="16" thickBot="1">
      <c r="A601" s="212" t="s">
        <v>0</v>
      </c>
      <c r="B601" s="85" t="str">
        <f>'Labels - Spanish'!$A$36</f>
        <v>Participación social</v>
      </c>
      <c r="C601" s="86" t="str">
        <f>'Labels - Spanish'!$A$37</f>
        <v>Visión</v>
      </c>
      <c r="D601" s="87" t="str">
        <f>'Labels - Spanish'!$A$38</f>
        <v>Oído</v>
      </c>
      <c r="E601" s="88" t="str">
        <f>'Labels - Spanish'!$A$39</f>
        <v>Tacto</v>
      </c>
      <c r="F601" s="89" t="str">
        <f>'Labels - Spanish'!$A$40</f>
        <v>Gusto y olfato</v>
      </c>
      <c r="G601" s="296" t="str">
        <f>'Labels - Spanish'!$A$41</f>
        <v>Conciencia del cuerpo</v>
      </c>
      <c r="H601" s="91" t="str">
        <f>'Labels - Spanish'!$A$42</f>
        <v>Equilibrio y movimiento</v>
      </c>
      <c r="I601" s="92" t="str">
        <f>'Labels - Spanish'!$A$43</f>
        <v>Planificación e ideas</v>
      </c>
    </row>
    <row r="602" spans="1:9" ht="15.5">
      <c r="A602" s="213">
        <v>1</v>
      </c>
      <c r="B602" s="264" t="s">
        <v>1446</v>
      </c>
      <c r="C602" s="239" t="s">
        <v>1453</v>
      </c>
      <c r="D602" s="239" t="s">
        <v>1456</v>
      </c>
      <c r="E602" s="239" t="s">
        <v>1123</v>
      </c>
      <c r="F602" s="239" t="s">
        <v>1126</v>
      </c>
      <c r="G602" s="221" t="s">
        <v>1467</v>
      </c>
      <c r="H602" s="239" t="s">
        <v>1145</v>
      </c>
      <c r="I602" s="239" t="s">
        <v>1438</v>
      </c>
    </row>
    <row r="603" spans="1:9" ht="15.5">
      <c r="A603" s="213">
        <v>2</v>
      </c>
      <c r="B603" s="265" t="s">
        <v>1169</v>
      </c>
      <c r="C603" s="261" t="s">
        <v>1174</v>
      </c>
      <c r="D603" s="261" t="s">
        <v>1107</v>
      </c>
      <c r="E603" s="261" t="s">
        <v>1460</v>
      </c>
      <c r="F603" s="261" t="s">
        <v>1463</v>
      </c>
      <c r="G603" s="217" t="s">
        <v>1426</v>
      </c>
      <c r="H603" s="261" t="s">
        <v>1473</v>
      </c>
      <c r="I603" s="261" t="s">
        <v>1478</v>
      </c>
    </row>
    <row r="604" spans="1:9" ht="15.5">
      <c r="A604" s="213">
        <v>3</v>
      </c>
      <c r="B604" s="265" t="s">
        <v>1447</v>
      </c>
      <c r="C604" s="261" t="s">
        <v>1401</v>
      </c>
      <c r="D604" s="261" t="s">
        <v>1406</v>
      </c>
      <c r="E604" s="261" t="s">
        <v>1412</v>
      </c>
      <c r="F604" s="261" t="s">
        <v>1464</v>
      </c>
      <c r="G604" s="217" t="s">
        <v>1425</v>
      </c>
      <c r="H604" s="261" t="s">
        <v>1474</v>
      </c>
      <c r="I604" s="261" t="s">
        <v>1160</v>
      </c>
    </row>
    <row r="605" spans="1:9" ht="15.5">
      <c r="A605" s="213">
        <v>4</v>
      </c>
      <c r="B605" s="265" t="s">
        <v>1448</v>
      </c>
      <c r="C605" s="261" t="s">
        <v>1258</v>
      </c>
      <c r="D605" s="261" t="s">
        <v>1457</v>
      </c>
      <c r="E605" s="261" t="s">
        <v>1416</v>
      </c>
      <c r="F605" s="261" t="s">
        <v>1262</v>
      </c>
      <c r="G605" s="217" t="s">
        <v>1427</v>
      </c>
      <c r="H605" s="261" t="s">
        <v>1241</v>
      </c>
      <c r="I605" s="261" t="s">
        <v>1479</v>
      </c>
    </row>
    <row r="606" spans="1:9" ht="15.5">
      <c r="A606" s="213">
        <v>5</v>
      </c>
      <c r="B606" s="265" t="s">
        <v>1449</v>
      </c>
      <c r="C606" s="261" t="s">
        <v>1173</v>
      </c>
      <c r="D606" s="261" t="s">
        <v>1114</v>
      </c>
      <c r="E606" s="261" t="s">
        <v>1461</v>
      </c>
      <c r="F606" s="261" t="s">
        <v>1198</v>
      </c>
      <c r="G606" s="217" t="s">
        <v>1468</v>
      </c>
      <c r="H606" s="261" t="s">
        <v>1204</v>
      </c>
      <c r="I606" s="261" t="s">
        <v>1443</v>
      </c>
    </row>
    <row r="607" spans="1:9" ht="15.5">
      <c r="A607" s="213">
        <v>6</v>
      </c>
      <c r="B607" s="265" t="s">
        <v>1450</v>
      </c>
      <c r="C607" s="261" t="s">
        <v>904</v>
      </c>
      <c r="D607" s="261" t="s">
        <v>1182</v>
      </c>
      <c r="E607" s="261" t="s">
        <v>1415</v>
      </c>
      <c r="F607" s="294" t="s">
        <v>1129</v>
      </c>
      <c r="G607" s="217" t="s">
        <v>1428</v>
      </c>
      <c r="H607" s="261" t="s">
        <v>1475</v>
      </c>
      <c r="I607" s="261" t="s">
        <v>1213</v>
      </c>
    </row>
    <row r="608" spans="1:9" ht="15.5">
      <c r="A608" s="213">
        <v>7</v>
      </c>
      <c r="B608" s="265" t="s">
        <v>1395</v>
      </c>
      <c r="C608" s="263" t="s">
        <v>1454</v>
      </c>
      <c r="D608" s="261" t="s">
        <v>1411</v>
      </c>
      <c r="E608" s="261" t="s">
        <v>1462</v>
      </c>
      <c r="F608" s="261" t="s">
        <v>1465</v>
      </c>
      <c r="G608" s="217" t="s">
        <v>1469</v>
      </c>
      <c r="H608" s="261" t="s">
        <v>1436</v>
      </c>
      <c r="I608" s="261" t="s">
        <v>1480</v>
      </c>
    </row>
    <row r="609" spans="1:9" ht="15.5">
      <c r="A609" s="213">
        <v>8</v>
      </c>
      <c r="B609" s="265" t="s">
        <v>1451</v>
      </c>
      <c r="C609" s="294" t="s">
        <v>1455</v>
      </c>
      <c r="D609" s="261" t="s">
        <v>1458</v>
      </c>
      <c r="E609" s="261" t="s">
        <v>1122</v>
      </c>
      <c r="F609" s="261" t="s">
        <v>1127</v>
      </c>
      <c r="G609" s="217" t="s">
        <v>1470</v>
      </c>
      <c r="H609" s="261" t="s">
        <v>1476</v>
      </c>
      <c r="I609" s="261" t="s">
        <v>1481</v>
      </c>
    </row>
    <row r="610" spans="1:9" ht="15.5">
      <c r="A610" s="213">
        <v>9</v>
      </c>
      <c r="B610" s="265" t="s">
        <v>1452</v>
      </c>
      <c r="C610" s="261" t="s">
        <v>1402</v>
      </c>
      <c r="D610" s="261" t="s">
        <v>1459</v>
      </c>
      <c r="E610" s="261" t="s">
        <v>1233</v>
      </c>
      <c r="F610" s="261" t="s">
        <v>1128</v>
      </c>
      <c r="G610" s="217" t="s">
        <v>1471</v>
      </c>
      <c r="H610" s="261" t="s">
        <v>1477</v>
      </c>
      <c r="I610" s="261" t="s">
        <v>1482</v>
      </c>
    </row>
    <row r="611" spans="1:9" ht="16" thickBot="1">
      <c r="A611" s="213">
        <v>10</v>
      </c>
      <c r="B611" s="266" t="s">
        <v>1399</v>
      </c>
      <c r="C611" s="262" t="s">
        <v>1403</v>
      </c>
      <c r="D611" s="262" t="s">
        <v>1410</v>
      </c>
      <c r="E611" s="262" t="s">
        <v>1419</v>
      </c>
      <c r="F611" s="262" t="s">
        <v>1466</v>
      </c>
      <c r="G611" s="297" t="s">
        <v>1472</v>
      </c>
      <c r="H611" s="262" t="s">
        <v>1308</v>
      </c>
      <c r="I611" s="262" t="s">
        <v>1442</v>
      </c>
    </row>
    <row r="612" spans="1:9">
      <c r="G612" s="6"/>
    </row>
    <row r="613" spans="1:9" ht="15.5">
      <c r="A613" s="331" t="str">
        <f>'Labels - Spanish'!$Q$1</f>
        <v>Spanish Adolescent Self-Report Form (12-21 years)</v>
      </c>
      <c r="B613" s="331"/>
      <c r="C613" s="19" t="s">
        <v>1343</v>
      </c>
      <c r="D613" s="7"/>
      <c r="E613" s="7"/>
      <c r="F613" s="7"/>
      <c r="G613" s="33"/>
      <c r="H613" s="7"/>
    </row>
    <row r="614" spans="1:9" ht="15.5">
      <c r="A614" s="11"/>
      <c r="B614" s="11"/>
      <c r="C614" s="11"/>
      <c r="D614" s="11"/>
      <c r="E614" s="11"/>
      <c r="F614" s="11"/>
      <c r="G614" s="295"/>
      <c r="H614" s="10"/>
    </row>
    <row r="615" spans="1:9" ht="16" thickBot="1">
      <c r="A615" s="212" t="s">
        <v>0</v>
      </c>
      <c r="B615" s="85" t="str">
        <f>'Labels - Spanish'!$A$36</f>
        <v>Participación social</v>
      </c>
      <c r="C615" s="86" t="str">
        <f>'Labels - Spanish'!$A$37</f>
        <v>Visión</v>
      </c>
      <c r="D615" s="87" t="str">
        <f>'Labels - Spanish'!$A$38</f>
        <v>Oído</v>
      </c>
      <c r="E615" s="88" t="str">
        <f>'Labels - Spanish'!$A$39</f>
        <v>Tacto</v>
      </c>
      <c r="F615" s="89" t="str">
        <f>'Labels - Spanish'!$A$40</f>
        <v>Gusto y olfato</v>
      </c>
      <c r="G615" s="296" t="str">
        <f>'Labels - Spanish'!$A$41</f>
        <v>Conciencia del cuerpo</v>
      </c>
      <c r="H615" s="91" t="str">
        <f>'Labels - Spanish'!$A$42</f>
        <v>Equilibrio y movimiento</v>
      </c>
      <c r="I615" s="92" t="str">
        <f>'Labels - Spanish'!$A$43</f>
        <v>Planificación e ideas</v>
      </c>
    </row>
    <row r="616" spans="1:9" ht="31">
      <c r="A616" s="213">
        <v>1</v>
      </c>
      <c r="B616" s="264" t="s">
        <v>1483</v>
      </c>
      <c r="C616" s="239" t="s">
        <v>1493</v>
      </c>
      <c r="D616" s="239" t="s">
        <v>1502</v>
      </c>
      <c r="E616" s="239" t="s">
        <v>1510</v>
      </c>
      <c r="F616" s="239" t="s">
        <v>1519</v>
      </c>
      <c r="G616" s="221" t="s">
        <v>1528</v>
      </c>
      <c r="H616" s="239" t="s">
        <v>1066</v>
      </c>
      <c r="I616" s="239" t="s">
        <v>1545</v>
      </c>
    </row>
    <row r="617" spans="1:9" ht="15.5">
      <c r="A617" s="213">
        <v>2</v>
      </c>
      <c r="B617" s="265" t="s">
        <v>1484</v>
      </c>
      <c r="C617" s="261" t="s">
        <v>1494</v>
      </c>
      <c r="D617" s="261" t="s">
        <v>1503</v>
      </c>
      <c r="E617" s="261" t="s">
        <v>1037</v>
      </c>
      <c r="F617" s="261" t="s">
        <v>1520</v>
      </c>
      <c r="G617" s="217" t="s">
        <v>1529</v>
      </c>
      <c r="H617" s="261" t="s">
        <v>1536</v>
      </c>
      <c r="I617" s="261" t="s">
        <v>1546</v>
      </c>
    </row>
    <row r="618" spans="1:9" ht="15.5">
      <c r="A618" s="213">
        <v>3</v>
      </c>
      <c r="B618" s="256" t="s">
        <v>1485</v>
      </c>
      <c r="C618" s="261" t="s">
        <v>1495</v>
      </c>
      <c r="D618" s="261" t="s">
        <v>1504</v>
      </c>
      <c r="E618" s="250" t="s">
        <v>1511</v>
      </c>
      <c r="F618" s="261" t="s">
        <v>1521</v>
      </c>
      <c r="G618" s="217" t="s">
        <v>1530</v>
      </c>
      <c r="H618" s="261" t="s">
        <v>1537</v>
      </c>
      <c r="I618" s="261" t="s">
        <v>1547</v>
      </c>
    </row>
    <row r="619" spans="1:9" ht="15.5">
      <c r="A619" s="213">
        <v>4</v>
      </c>
      <c r="B619" s="265" t="s">
        <v>1486</v>
      </c>
      <c r="C619" s="261" t="s">
        <v>1024</v>
      </c>
      <c r="D619" s="261" t="s">
        <v>1031</v>
      </c>
      <c r="E619" s="261" t="s">
        <v>1512</v>
      </c>
      <c r="F619" s="250" t="s">
        <v>1522</v>
      </c>
      <c r="G619" s="217" t="s">
        <v>1531</v>
      </c>
      <c r="H619" s="261" t="s">
        <v>1538</v>
      </c>
      <c r="I619" s="261" t="s">
        <v>1078</v>
      </c>
    </row>
    <row r="620" spans="1:9" ht="15.5">
      <c r="A620" s="213">
        <v>5</v>
      </c>
      <c r="B620" s="265" t="s">
        <v>1487</v>
      </c>
      <c r="C620" s="261" t="s">
        <v>1496</v>
      </c>
      <c r="D620" s="261" t="s">
        <v>1505</v>
      </c>
      <c r="E620" s="261" t="s">
        <v>1513</v>
      </c>
      <c r="F620" s="261" t="s">
        <v>1523</v>
      </c>
      <c r="G620" s="217" t="s">
        <v>1057</v>
      </c>
      <c r="H620" s="261" t="s">
        <v>1539</v>
      </c>
      <c r="I620" s="261" t="s">
        <v>1548</v>
      </c>
    </row>
    <row r="621" spans="1:9" ht="15.5">
      <c r="A621" s="213">
        <v>6</v>
      </c>
      <c r="B621" s="265" t="s">
        <v>1488</v>
      </c>
      <c r="C621" s="250" t="s">
        <v>1497</v>
      </c>
      <c r="D621" s="261" t="s">
        <v>1506</v>
      </c>
      <c r="E621" s="250" t="s">
        <v>1514</v>
      </c>
      <c r="F621" s="261" t="s">
        <v>1524</v>
      </c>
      <c r="G621" s="217" t="s">
        <v>1062</v>
      </c>
      <c r="H621" s="261" t="s">
        <v>1540</v>
      </c>
      <c r="I621" s="261" t="s">
        <v>1549</v>
      </c>
    </row>
    <row r="622" spans="1:9" ht="15.5">
      <c r="A622" s="213">
        <v>7</v>
      </c>
      <c r="B622" s="265" t="s">
        <v>1489</v>
      </c>
      <c r="C622" s="261" t="s">
        <v>1498</v>
      </c>
      <c r="D622" s="261" t="s">
        <v>1507</v>
      </c>
      <c r="E622" s="261" t="s">
        <v>1515</v>
      </c>
      <c r="F622" s="261" t="s">
        <v>1525</v>
      </c>
      <c r="G622" s="217" t="s">
        <v>1532</v>
      </c>
      <c r="H622" s="261" t="s">
        <v>1541</v>
      </c>
      <c r="I622" s="261" t="s">
        <v>1081</v>
      </c>
    </row>
    <row r="623" spans="1:9" ht="15.5">
      <c r="A623" s="213">
        <v>8</v>
      </c>
      <c r="B623" s="265" t="s">
        <v>1490</v>
      </c>
      <c r="C623" s="261" t="s">
        <v>1499</v>
      </c>
      <c r="D623" s="261" t="s">
        <v>1508</v>
      </c>
      <c r="E623" s="250" t="s">
        <v>1516</v>
      </c>
      <c r="F623" s="261" t="s">
        <v>1526</v>
      </c>
      <c r="G623" s="217" t="s">
        <v>1533</v>
      </c>
      <c r="H623" s="261" t="s">
        <v>1542</v>
      </c>
      <c r="I623" s="261" t="s">
        <v>1550</v>
      </c>
    </row>
    <row r="624" spans="1:9" ht="15.5">
      <c r="A624" s="213">
        <v>9</v>
      </c>
      <c r="B624" s="265" t="s">
        <v>1491</v>
      </c>
      <c r="C624" s="249" t="s">
        <v>1500</v>
      </c>
      <c r="D624" s="261" t="s">
        <v>1509</v>
      </c>
      <c r="E624" s="261" t="s">
        <v>1517</v>
      </c>
      <c r="F624" s="261" t="s">
        <v>1527</v>
      </c>
      <c r="G624" s="217" t="s">
        <v>1534</v>
      </c>
      <c r="H624" s="261" t="s">
        <v>1543</v>
      </c>
      <c r="I624" s="261" t="s">
        <v>1551</v>
      </c>
    </row>
    <row r="625" spans="1:9" ht="16" thickBot="1">
      <c r="A625" s="213">
        <v>10</v>
      </c>
      <c r="B625" s="266" t="s">
        <v>1492</v>
      </c>
      <c r="C625" s="262" t="s">
        <v>1501</v>
      </c>
      <c r="D625" s="262" t="s">
        <v>1034</v>
      </c>
      <c r="E625" s="262" t="s">
        <v>1518</v>
      </c>
      <c r="F625" s="262" t="s">
        <v>1045</v>
      </c>
      <c r="G625" s="218" t="s">
        <v>1535</v>
      </c>
      <c r="H625" s="262" t="s">
        <v>1544</v>
      </c>
      <c r="I625" s="262" t="s">
        <v>1552</v>
      </c>
    </row>
    <row r="627" spans="1:9" ht="15.5">
      <c r="A627" s="331" t="str">
        <f>'Labels - Spanish'!$R$1</f>
        <v>Spanish Adolescent Driving Environment: Self-Report Form (Up to 21 years)</v>
      </c>
      <c r="B627" s="331"/>
      <c r="C627" s="19" t="s">
        <v>1344</v>
      </c>
    </row>
    <row r="628" spans="1:9" ht="15.5">
      <c r="A628" s="11"/>
      <c r="B628" s="11"/>
      <c r="C628" s="11"/>
    </row>
    <row r="629" spans="1:9" ht="16" thickBot="1">
      <c r="A629" s="212" t="s">
        <v>0</v>
      </c>
      <c r="B629" s="85" t="str">
        <f>'Labels - Spanish'!$A$44</f>
        <v>Formulario</v>
      </c>
    </row>
    <row r="630" spans="1:9" ht="15.5">
      <c r="A630" s="213">
        <v>1</v>
      </c>
      <c r="B630" s="264" t="s">
        <v>1350</v>
      </c>
    </row>
    <row r="631" spans="1:9" ht="15.5">
      <c r="A631" s="213">
        <v>2</v>
      </c>
      <c r="B631" s="265" t="s">
        <v>1351</v>
      </c>
    </row>
    <row r="632" spans="1:9" ht="15.5">
      <c r="A632" s="213">
        <v>3</v>
      </c>
      <c r="B632" s="265" t="s">
        <v>1352</v>
      </c>
    </row>
    <row r="633" spans="1:9" ht="15.5">
      <c r="A633" s="213">
        <v>4</v>
      </c>
      <c r="B633" s="265" t="s">
        <v>1353</v>
      </c>
    </row>
    <row r="634" spans="1:9" ht="15.5">
      <c r="A634" s="213">
        <v>5</v>
      </c>
      <c r="B634" s="265" t="s">
        <v>1354</v>
      </c>
    </row>
    <row r="635" spans="1:9" ht="15.5">
      <c r="A635" s="213">
        <v>6</v>
      </c>
      <c r="B635" s="265" t="s">
        <v>1355</v>
      </c>
    </row>
    <row r="636" spans="1:9" ht="15.5">
      <c r="A636" s="213">
        <v>7</v>
      </c>
      <c r="B636" s="265" t="s">
        <v>1356</v>
      </c>
    </row>
    <row r="637" spans="1:9" ht="15.5">
      <c r="A637" s="213">
        <v>8</v>
      </c>
      <c r="B637" s="265" t="s">
        <v>1357</v>
      </c>
    </row>
    <row r="638" spans="1:9" ht="15.5">
      <c r="A638" s="213">
        <v>9</v>
      </c>
      <c r="B638" s="265" t="s">
        <v>1358</v>
      </c>
    </row>
    <row r="639" spans="1:9" ht="15.5">
      <c r="A639" s="213">
        <v>10</v>
      </c>
      <c r="B639" s="265" t="s">
        <v>1359</v>
      </c>
    </row>
    <row r="640" spans="1:9" ht="15.5">
      <c r="A640" s="213">
        <v>11</v>
      </c>
      <c r="B640" s="257" t="s">
        <v>1360</v>
      </c>
    </row>
    <row r="641" spans="1:3" ht="15.5">
      <c r="A641" s="213">
        <v>12</v>
      </c>
      <c r="B641" s="257" t="s">
        <v>1361</v>
      </c>
    </row>
    <row r="642" spans="1:3" ht="15.5">
      <c r="A642" s="213">
        <v>13</v>
      </c>
      <c r="B642" s="257" t="s">
        <v>1362</v>
      </c>
    </row>
    <row r="643" spans="1:3" ht="15.5">
      <c r="A643" s="213">
        <v>14</v>
      </c>
      <c r="B643" s="257" t="s">
        <v>1363</v>
      </c>
    </row>
    <row r="644" spans="1:3" ht="15.5">
      <c r="A644" s="213">
        <v>15</v>
      </c>
      <c r="B644" s="256" t="s">
        <v>1364</v>
      </c>
    </row>
    <row r="645" spans="1:3" ht="15.5">
      <c r="A645" s="213">
        <v>16</v>
      </c>
      <c r="B645" s="256" t="s">
        <v>1365</v>
      </c>
    </row>
    <row r="646" spans="1:3" ht="15.5">
      <c r="A646" s="213">
        <v>17</v>
      </c>
      <c r="B646" s="257" t="s">
        <v>1366</v>
      </c>
    </row>
    <row r="647" spans="1:3" ht="16" thickBot="1">
      <c r="A647" s="213">
        <v>18</v>
      </c>
      <c r="B647" s="259" t="s">
        <v>1367</v>
      </c>
    </row>
    <row r="649" spans="1:3" ht="15.5">
      <c r="A649" s="331" t="str">
        <f>'Labels - Spanish'!$S$1</f>
        <v>Spanish Adolescent Driving Environment: Rater Report Form (Up to 21 years)</v>
      </c>
      <c r="B649" s="331"/>
      <c r="C649" s="19" t="s">
        <v>1345</v>
      </c>
    </row>
    <row r="650" spans="1:3" ht="15.5">
      <c r="A650" s="11"/>
      <c r="B650" s="11"/>
      <c r="C650" s="11"/>
    </row>
    <row r="651" spans="1:3" ht="16" thickBot="1">
      <c r="A651" s="212" t="s">
        <v>0</v>
      </c>
      <c r="B651" s="85" t="str">
        <f>'Labels - Spanish'!$A$44</f>
        <v>Formulario</v>
      </c>
    </row>
    <row r="652" spans="1:3" ht="15.5">
      <c r="A652" s="213">
        <v>1</v>
      </c>
      <c r="B652" s="264" t="s">
        <v>1368</v>
      </c>
    </row>
    <row r="653" spans="1:3" ht="15.5">
      <c r="A653" s="213">
        <v>2</v>
      </c>
      <c r="B653" s="265" t="s">
        <v>1369</v>
      </c>
    </row>
    <row r="654" spans="1:3" ht="15.5">
      <c r="A654" s="213">
        <v>3</v>
      </c>
      <c r="B654" s="265" t="s">
        <v>1370</v>
      </c>
    </row>
    <row r="655" spans="1:3" ht="15.5">
      <c r="A655" s="213">
        <v>4</v>
      </c>
      <c r="B655" s="265" t="s">
        <v>1371</v>
      </c>
    </row>
    <row r="656" spans="1:3" ht="15.5">
      <c r="A656" s="213">
        <v>5</v>
      </c>
      <c r="B656" s="265" t="s">
        <v>1372</v>
      </c>
    </row>
    <row r="657" spans="1:3" ht="15.5">
      <c r="A657" s="213">
        <v>6</v>
      </c>
      <c r="B657" s="265" t="s">
        <v>1373</v>
      </c>
    </row>
    <row r="658" spans="1:3" ht="15.5">
      <c r="A658" s="213">
        <v>7</v>
      </c>
      <c r="B658" s="265" t="s">
        <v>1374</v>
      </c>
    </row>
    <row r="659" spans="1:3" ht="15.5">
      <c r="A659" s="213">
        <v>8</v>
      </c>
      <c r="B659" s="256" t="s">
        <v>1375</v>
      </c>
    </row>
    <row r="660" spans="1:3" ht="15.5">
      <c r="A660" s="213">
        <v>9</v>
      </c>
      <c r="B660" s="257" t="s">
        <v>1376</v>
      </c>
    </row>
    <row r="661" spans="1:3" ht="15.5">
      <c r="A661" s="213">
        <v>10</v>
      </c>
      <c r="B661" s="257" t="s">
        <v>1377</v>
      </c>
    </row>
    <row r="662" spans="1:3" ht="15.5">
      <c r="A662" s="213">
        <v>11</v>
      </c>
      <c r="B662" s="257" t="s">
        <v>1378</v>
      </c>
    </row>
    <row r="663" spans="1:3" ht="15.5">
      <c r="A663" s="213">
        <v>12</v>
      </c>
      <c r="B663" s="257" t="s">
        <v>1379</v>
      </c>
    </row>
    <row r="664" spans="1:3" ht="15.5">
      <c r="A664" s="213">
        <v>13</v>
      </c>
      <c r="B664" s="257" t="s">
        <v>1380</v>
      </c>
    </row>
    <row r="665" spans="1:3" ht="15.5">
      <c r="A665" s="213">
        <v>14</v>
      </c>
      <c r="B665" s="257" t="s">
        <v>1381</v>
      </c>
    </row>
    <row r="666" spans="1:3" ht="15.5">
      <c r="A666" s="213">
        <v>15</v>
      </c>
      <c r="B666" s="257" t="s">
        <v>1382</v>
      </c>
    </row>
    <row r="667" spans="1:3" ht="15.5">
      <c r="A667" s="213">
        <v>16</v>
      </c>
      <c r="B667" s="256" t="s">
        <v>1383</v>
      </c>
    </row>
    <row r="668" spans="1:3" ht="15.5">
      <c r="A668" s="213">
        <v>17</v>
      </c>
      <c r="B668" s="257" t="s">
        <v>1384</v>
      </c>
    </row>
    <row r="669" spans="1:3" ht="16" thickBot="1">
      <c r="A669" s="213">
        <v>18</v>
      </c>
      <c r="B669" s="259" t="s">
        <v>1385</v>
      </c>
    </row>
    <row r="671" spans="1:3" ht="15.5">
      <c r="A671" s="331" t="str">
        <f>'Labels - Spanish'!$T$1</f>
        <v>Spanish Adult Rater Report Form (21-87 years)</v>
      </c>
      <c r="B671" s="331"/>
      <c r="C671" s="19" t="s">
        <v>1346</v>
      </c>
    </row>
    <row r="672" spans="1:3" ht="15.5">
      <c r="A672" s="11"/>
      <c r="B672" s="11"/>
      <c r="C672" s="11"/>
    </row>
    <row r="673" spans="1:9" ht="16" thickBot="1">
      <c r="A673" s="212" t="s">
        <v>0</v>
      </c>
      <c r="B673" s="85" t="str">
        <f>'Labels - Spanish'!$A$36</f>
        <v>Participación social</v>
      </c>
      <c r="C673" s="86" t="str">
        <f>'Labels - Spanish'!$A$37</f>
        <v>Visión</v>
      </c>
      <c r="D673" s="87" t="str">
        <f>'Labels - Spanish'!$A$38</f>
        <v>Oído</v>
      </c>
      <c r="E673" s="88" t="str">
        <f>'Labels - Spanish'!$A$39</f>
        <v>Tacto</v>
      </c>
      <c r="F673" s="89" t="str">
        <f>'Labels - Spanish'!$A$40</f>
        <v>Gusto y olfato</v>
      </c>
      <c r="G673" s="90" t="str">
        <f>'Labels - Spanish'!$A$41</f>
        <v>Conciencia del cuerpo</v>
      </c>
      <c r="H673" s="91" t="str">
        <f>'Labels - Spanish'!$A$42</f>
        <v>Equilibrio y movimiento</v>
      </c>
      <c r="I673" s="92" t="str">
        <f>'Labels - Spanish'!$A$43</f>
        <v>Planificación e ideas</v>
      </c>
    </row>
    <row r="674" spans="1:9" ht="15.5">
      <c r="A674" s="213">
        <v>1</v>
      </c>
      <c r="B674" s="264" t="s">
        <v>1578</v>
      </c>
      <c r="C674" s="239" t="s">
        <v>1096</v>
      </c>
      <c r="D674" s="239" t="s">
        <v>1405</v>
      </c>
      <c r="E674" s="239" t="s">
        <v>1588</v>
      </c>
      <c r="F674" s="239" t="s">
        <v>1126</v>
      </c>
      <c r="G674" s="239" t="s">
        <v>1137</v>
      </c>
      <c r="H674" s="239" t="s">
        <v>1145</v>
      </c>
      <c r="I674" s="239" t="s">
        <v>1438</v>
      </c>
    </row>
    <row r="675" spans="1:9" ht="15.5">
      <c r="A675" s="213">
        <v>2</v>
      </c>
      <c r="B675" s="265" t="s">
        <v>1579</v>
      </c>
      <c r="C675" s="261" t="s">
        <v>1400</v>
      </c>
      <c r="D675" s="261" t="s">
        <v>1406</v>
      </c>
      <c r="E675" s="261" t="s">
        <v>1412</v>
      </c>
      <c r="F675" s="261" t="s">
        <v>1132</v>
      </c>
      <c r="G675" s="261" t="s">
        <v>1425</v>
      </c>
      <c r="H675" s="261" t="s">
        <v>1241</v>
      </c>
      <c r="I675" s="261" t="s">
        <v>1478</v>
      </c>
    </row>
    <row r="676" spans="1:9" ht="15.5">
      <c r="A676" s="213">
        <v>3</v>
      </c>
      <c r="B676" s="265" t="s">
        <v>1393</v>
      </c>
      <c r="C676" s="261" t="s">
        <v>1583</v>
      </c>
      <c r="D676" s="261" t="s">
        <v>1407</v>
      </c>
      <c r="E676" s="261" t="s">
        <v>1416</v>
      </c>
      <c r="F676" s="261" t="s">
        <v>1592</v>
      </c>
      <c r="G676" s="261" t="s">
        <v>1427</v>
      </c>
      <c r="H676" s="261" t="s">
        <v>1308</v>
      </c>
      <c r="I676" s="261" t="s">
        <v>1160</v>
      </c>
    </row>
    <row r="677" spans="1:9" ht="15.5">
      <c r="A677" s="213">
        <v>4</v>
      </c>
      <c r="B677" s="265" t="s">
        <v>1448</v>
      </c>
      <c r="C677" s="261" t="s">
        <v>1173</v>
      </c>
      <c r="D677" s="261" t="s">
        <v>1587</v>
      </c>
      <c r="E677" s="261" t="s">
        <v>1419</v>
      </c>
      <c r="F677" s="261" t="s">
        <v>1198</v>
      </c>
      <c r="G677" s="261" t="s">
        <v>1430</v>
      </c>
      <c r="H677" s="261" t="s">
        <v>1436</v>
      </c>
      <c r="I677" s="261" t="s">
        <v>1443</v>
      </c>
    </row>
    <row r="678" spans="1:9" ht="15.5">
      <c r="A678" s="213">
        <v>5</v>
      </c>
      <c r="B678" s="265" t="s">
        <v>1580</v>
      </c>
      <c r="C678" s="261" t="s">
        <v>1454</v>
      </c>
      <c r="D678" s="261" t="s">
        <v>1229</v>
      </c>
      <c r="E678" s="261" t="s">
        <v>1122</v>
      </c>
      <c r="F678" s="261" t="s">
        <v>1129</v>
      </c>
      <c r="G678" s="261" t="s">
        <v>1429</v>
      </c>
      <c r="H678" s="261" t="s">
        <v>1473</v>
      </c>
      <c r="I678" s="261" t="s">
        <v>1153</v>
      </c>
    </row>
    <row r="679" spans="1:9" ht="15.5">
      <c r="A679" s="213">
        <v>6</v>
      </c>
      <c r="B679" s="265" t="s">
        <v>1451</v>
      </c>
      <c r="C679" s="261" t="s">
        <v>1402</v>
      </c>
      <c r="D679" s="261" t="s">
        <v>1411</v>
      </c>
      <c r="E679" s="261" t="s">
        <v>1460</v>
      </c>
      <c r="F679" s="261" t="s">
        <v>1593</v>
      </c>
      <c r="G679" s="261" t="s">
        <v>1595</v>
      </c>
      <c r="H679" s="261" t="s">
        <v>1476</v>
      </c>
      <c r="I679" s="261" t="s">
        <v>1597</v>
      </c>
    </row>
    <row r="680" spans="1:9" ht="15.5">
      <c r="A680" s="213">
        <v>7</v>
      </c>
      <c r="B680" s="265" t="s">
        <v>1581</v>
      </c>
      <c r="C680" s="261" t="s">
        <v>1584</v>
      </c>
      <c r="D680" s="261" t="s">
        <v>1410</v>
      </c>
      <c r="E680" s="261" t="s">
        <v>1589</v>
      </c>
      <c r="F680" s="261" t="s">
        <v>1130</v>
      </c>
      <c r="G680" s="261" t="s">
        <v>1428</v>
      </c>
      <c r="H680" s="261" t="s">
        <v>1596</v>
      </c>
      <c r="I680" s="261" t="s">
        <v>1598</v>
      </c>
    </row>
    <row r="681" spans="1:9" ht="15.5">
      <c r="A681" s="213">
        <v>8</v>
      </c>
      <c r="B681" s="265" t="s">
        <v>1582</v>
      </c>
      <c r="C681" s="261" t="s">
        <v>1102</v>
      </c>
      <c r="D681" s="261" t="s">
        <v>1114</v>
      </c>
      <c r="E681" s="261" t="s">
        <v>1233</v>
      </c>
      <c r="F681" s="261" t="s">
        <v>1420</v>
      </c>
      <c r="G681" s="261" t="s">
        <v>1469</v>
      </c>
      <c r="H681" s="261" t="s">
        <v>1433</v>
      </c>
      <c r="I681" s="261" t="s">
        <v>1599</v>
      </c>
    </row>
    <row r="682" spans="1:9" ht="15.5">
      <c r="A682" s="213">
        <v>9</v>
      </c>
      <c r="B682" s="265" t="s">
        <v>1452</v>
      </c>
      <c r="C682" s="261" t="s">
        <v>1585</v>
      </c>
      <c r="D682" s="261" t="s">
        <v>1408</v>
      </c>
      <c r="E682" s="261" t="s">
        <v>1590</v>
      </c>
      <c r="F682" s="261" t="s">
        <v>1594</v>
      </c>
      <c r="G682" s="261" t="s">
        <v>1468</v>
      </c>
      <c r="H682" s="261" t="s">
        <v>1434</v>
      </c>
      <c r="I682" s="261" t="s">
        <v>1600</v>
      </c>
    </row>
    <row r="683" spans="1:9" ht="16" thickBot="1">
      <c r="A683" s="213">
        <v>10</v>
      </c>
      <c r="B683" s="266" t="s">
        <v>1398</v>
      </c>
      <c r="C683" s="262" t="s">
        <v>1586</v>
      </c>
      <c r="D683" s="266" t="s">
        <v>1409</v>
      </c>
      <c r="E683" s="262" t="s">
        <v>1591</v>
      </c>
      <c r="F683" s="262" t="s">
        <v>1423</v>
      </c>
      <c r="G683" s="262" t="s">
        <v>1140</v>
      </c>
      <c r="H683" s="262" t="s">
        <v>1435</v>
      </c>
      <c r="I683" s="262" t="s">
        <v>1214</v>
      </c>
    </row>
    <row r="685" spans="1:9" ht="15.5">
      <c r="A685" s="331" t="str">
        <f>'Labels - Spanish'!$U$1</f>
        <v>Spanish Adult Self-Report Form (21-87 years)</v>
      </c>
      <c r="B685" s="331"/>
      <c r="C685" s="19" t="s">
        <v>1347</v>
      </c>
    </row>
    <row r="686" spans="1:9" ht="15.5">
      <c r="A686" s="11"/>
      <c r="B686" s="11"/>
      <c r="C686" s="11"/>
    </row>
    <row r="687" spans="1:9" ht="16" thickBot="1">
      <c r="A687" s="212" t="s">
        <v>0</v>
      </c>
      <c r="B687" s="85" t="str">
        <f>'Labels - Spanish'!$A$36</f>
        <v>Participación social</v>
      </c>
      <c r="C687" s="86" t="str">
        <f>'Labels - Spanish'!$A$37</f>
        <v>Visión</v>
      </c>
      <c r="D687" s="87" t="str">
        <f>'Labels - Spanish'!$A$38</f>
        <v>Oído</v>
      </c>
      <c r="E687" s="88" t="str">
        <f>'Labels - Spanish'!$A$39</f>
        <v>Tacto</v>
      </c>
      <c r="F687" s="89" t="str">
        <f>'Labels - Spanish'!$A$40</f>
        <v>Gusto y olfato</v>
      </c>
      <c r="G687" s="90" t="str">
        <f>'Labels - Spanish'!$A$41</f>
        <v>Conciencia del cuerpo</v>
      </c>
      <c r="H687" s="91" t="str">
        <f>'Labels - Spanish'!$A$42</f>
        <v>Equilibrio y movimiento</v>
      </c>
      <c r="I687" s="92" t="str">
        <f>'Labels - Spanish'!$A$43</f>
        <v>Planificación e ideas</v>
      </c>
    </row>
    <row r="688" spans="1:9" ht="15.5">
      <c r="A688" s="213">
        <v>1</v>
      </c>
      <c r="B688" s="264" t="s">
        <v>1553</v>
      </c>
      <c r="C688" s="239" t="s">
        <v>1557</v>
      </c>
      <c r="D688" s="239" t="s">
        <v>1559</v>
      </c>
      <c r="E688" s="239" t="s">
        <v>1037</v>
      </c>
      <c r="F688" s="239" t="s">
        <v>1565</v>
      </c>
      <c r="G688" s="239" t="s">
        <v>1530</v>
      </c>
      <c r="H688" s="239" t="s">
        <v>1066</v>
      </c>
      <c r="I688" s="264" t="s">
        <v>1545</v>
      </c>
    </row>
    <row r="689" spans="1:9" ht="15.5">
      <c r="A689" s="213">
        <v>2</v>
      </c>
      <c r="B689" s="265" t="s">
        <v>1485</v>
      </c>
      <c r="C689" s="261" t="s">
        <v>1497</v>
      </c>
      <c r="D689" s="250" t="s">
        <v>1028</v>
      </c>
      <c r="E689" s="261" t="s">
        <v>1562</v>
      </c>
      <c r="F689" s="261" t="s">
        <v>1522</v>
      </c>
      <c r="G689" s="261" t="s">
        <v>1531</v>
      </c>
      <c r="H689" s="261" t="s">
        <v>1568</v>
      </c>
      <c r="I689" s="261" t="s">
        <v>1081</v>
      </c>
    </row>
    <row r="690" spans="1:9" ht="15.5">
      <c r="A690" s="213">
        <v>3</v>
      </c>
      <c r="B690" s="265" t="s">
        <v>1013</v>
      </c>
      <c r="C690" s="261" t="s">
        <v>1024</v>
      </c>
      <c r="D690" s="261" t="s">
        <v>1560</v>
      </c>
      <c r="E690" s="261" t="s">
        <v>1511</v>
      </c>
      <c r="F690" s="261" t="s">
        <v>1524</v>
      </c>
      <c r="G690" s="261" t="s">
        <v>1057</v>
      </c>
      <c r="H690" s="261" t="s">
        <v>1074</v>
      </c>
      <c r="I690" s="261" t="s">
        <v>1572</v>
      </c>
    </row>
    <row r="691" spans="1:9" ht="15.5">
      <c r="A691" s="213">
        <v>4</v>
      </c>
      <c r="B691" s="265" t="s">
        <v>1554</v>
      </c>
      <c r="C691" s="261" t="s">
        <v>1022</v>
      </c>
      <c r="D691" s="261" t="s">
        <v>1034</v>
      </c>
      <c r="E691" s="261" t="s">
        <v>1563</v>
      </c>
      <c r="F691" s="261" t="s">
        <v>1045</v>
      </c>
      <c r="G691" s="261" t="s">
        <v>1062</v>
      </c>
      <c r="H691" s="261" t="s">
        <v>1569</v>
      </c>
      <c r="I691" s="261" t="s">
        <v>1552</v>
      </c>
    </row>
    <row r="692" spans="1:9" ht="15.5">
      <c r="A692" s="213">
        <v>5</v>
      </c>
      <c r="B692" s="265" t="s">
        <v>1489</v>
      </c>
      <c r="C692" s="261" t="s">
        <v>1495</v>
      </c>
      <c r="D692" s="261" t="s">
        <v>1507</v>
      </c>
      <c r="E692" s="261" t="s">
        <v>1512</v>
      </c>
      <c r="F692" s="261" t="s">
        <v>1523</v>
      </c>
      <c r="G692" s="261" t="s">
        <v>1533</v>
      </c>
      <c r="H692" s="261" t="s">
        <v>1570</v>
      </c>
      <c r="I692" s="261" t="s">
        <v>1083</v>
      </c>
    </row>
    <row r="693" spans="1:9" ht="15.5">
      <c r="A693" s="213">
        <v>6</v>
      </c>
      <c r="B693" s="265" t="s">
        <v>1487</v>
      </c>
      <c r="C693" s="261" t="s">
        <v>1498</v>
      </c>
      <c r="D693" s="261" t="s">
        <v>1031</v>
      </c>
      <c r="E693" s="261" t="s">
        <v>1515</v>
      </c>
      <c r="F693" s="261" t="s">
        <v>1521</v>
      </c>
      <c r="G693" s="261" t="s">
        <v>1535</v>
      </c>
      <c r="H693" s="261" t="s">
        <v>1571</v>
      </c>
      <c r="I693" s="261" t="s">
        <v>1573</v>
      </c>
    </row>
    <row r="694" spans="1:9" ht="15.5">
      <c r="A694" s="213">
        <v>7</v>
      </c>
      <c r="B694" s="265" t="s">
        <v>1490</v>
      </c>
      <c r="C694" s="261" t="s">
        <v>1500</v>
      </c>
      <c r="D694" s="261" t="s">
        <v>1506</v>
      </c>
      <c r="E694" s="261" t="s">
        <v>1035</v>
      </c>
      <c r="F694" s="261" t="s">
        <v>1520</v>
      </c>
      <c r="G694" s="261" t="s">
        <v>1528</v>
      </c>
      <c r="H694" s="261" t="s">
        <v>1542</v>
      </c>
      <c r="I694" s="261" t="s">
        <v>1574</v>
      </c>
    </row>
    <row r="695" spans="1:9" ht="15.5">
      <c r="A695" s="213">
        <v>8</v>
      </c>
      <c r="B695" s="265" t="s">
        <v>1491</v>
      </c>
      <c r="C695" s="261" t="s">
        <v>1023</v>
      </c>
      <c r="D695" s="261" t="s">
        <v>1504</v>
      </c>
      <c r="E695" s="261" t="s">
        <v>1044</v>
      </c>
      <c r="F695" s="261" t="s">
        <v>1052</v>
      </c>
      <c r="G695" s="261" t="s">
        <v>1534</v>
      </c>
      <c r="H695" s="261" t="s">
        <v>1544</v>
      </c>
      <c r="I695" s="261" t="s">
        <v>1575</v>
      </c>
    </row>
    <row r="696" spans="1:9" ht="15.5">
      <c r="A696" s="213">
        <v>9</v>
      </c>
      <c r="B696" s="256" t="s">
        <v>1555</v>
      </c>
      <c r="C696" s="261" t="s">
        <v>1020</v>
      </c>
      <c r="D696" s="261" t="s">
        <v>1505</v>
      </c>
      <c r="E696" s="261" t="s">
        <v>1043</v>
      </c>
      <c r="F696" s="261" t="s">
        <v>1566</v>
      </c>
      <c r="G696" s="261" t="s">
        <v>1567</v>
      </c>
      <c r="H696" s="261" t="s">
        <v>1071</v>
      </c>
      <c r="I696" s="261" t="s">
        <v>1576</v>
      </c>
    </row>
    <row r="697" spans="1:9" ht="16" thickBot="1">
      <c r="A697" s="213">
        <v>10</v>
      </c>
      <c r="B697" s="266" t="s">
        <v>1556</v>
      </c>
      <c r="C697" s="262" t="s">
        <v>1558</v>
      </c>
      <c r="D697" s="262" t="s">
        <v>1561</v>
      </c>
      <c r="E697" s="262" t="s">
        <v>1564</v>
      </c>
      <c r="F697" s="262" t="s">
        <v>1050</v>
      </c>
      <c r="G697" s="262" t="s">
        <v>1061</v>
      </c>
      <c r="H697" s="262" t="s">
        <v>1073</v>
      </c>
      <c r="I697" s="262" t="s">
        <v>1577</v>
      </c>
    </row>
    <row r="699" spans="1:9" ht="15.5">
      <c r="A699" s="331" t="str">
        <f>'Labels - Spanish'!$V$1</f>
        <v>Spanish Adult Driving Environment: Self-Report Form (21-87 years)</v>
      </c>
      <c r="B699" s="331"/>
      <c r="C699" s="19" t="s">
        <v>1348</v>
      </c>
    </row>
    <row r="700" spans="1:9" ht="15.5">
      <c r="A700" s="11"/>
      <c r="B700" s="11"/>
      <c r="C700" s="11"/>
    </row>
    <row r="701" spans="1:9" ht="16" thickBot="1">
      <c r="A701" s="212" t="s">
        <v>0</v>
      </c>
      <c r="B701" s="85" t="str">
        <f>'Labels - Spanish'!$A$44</f>
        <v>Formulario</v>
      </c>
    </row>
    <row r="702" spans="1:9" ht="15.5">
      <c r="A702" s="213">
        <v>1</v>
      </c>
      <c r="B702" s="264" t="s">
        <v>1350</v>
      </c>
    </row>
    <row r="703" spans="1:9" ht="15.5">
      <c r="A703" s="213">
        <v>2</v>
      </c>
      <c r="B703" s="265" t="s">
        <v>1351</v>
      </c>
    </row>
    <row r="704" spans="1:9" ht="15.5">
      <c r="A704" s="213">
        <v>3</v>
      </c>
      <c r="B704" s="265" t="s">
        <v>1352</v>
      </c>
    </row>
    <row r="705" spans="1:2" ht="15.5">
      <c r="A705" s="213">
        <v>4</v>
      </c>
      <c r="B705" s="265" t="s">
        <v>1353</v>
      </c>
    </row>
    <row r="706" spans="1:2" ht="15.5">
      <c r="A706" s="213">
        <v>5</v>
      </c>
      <c r="B706" s="265" t="s">
        <v>1354</v>
      </c>
    </row>
    <row r="707" spans="1:2" ht="15.5">
      <c r="A707" s="213">
        <v>6</v>
      </c>
      <c r="B707" s="265" t="s">
        <v>1355</v>
      </c>
    </row>
    <row r="708" spans="1:2" ht="15.5">
      <c r="A708" s="213">
        <v>7</v>
      </c>
      <c r="B708" s="265" t="s">
        <v>1356</v>
      </c>
    </row>
    <row r="709" spans="1:2" ht="15.5">
      <c r="A709" s="213">
        <v>8</v>
      </c>
      <c r="B709" s="265" t="s">
        <v>1357</v>
      </c>
    </row>
    <row r="710" spans="1:2" ht="15.5">
      <c r="A710" s="213">
        <v>9</v>
      </c>
      <c r="B710" s="265" t="s">
        <v>1358</v>
      </c>
    </row>
    <row r="711" spans="1:2" ht="15.5">
      <c r="A711" s="213">
        <v>10</v>
      </c>
      <c r="B711" s="265" t="s">
        <v>1359</v>
      </c>
    </row>
    <row r="712" spans="1:2" ht="15.5">
      <c r="A712" s="213">
        <v>11</v>
      </c>
      <c r="B712" s="257" t="s">
        <v>1360</v>
      </c>
    </row>
    <row r="713" spans="1:2" ht="15.5">
      <c r="A713" s="213">
        <v>12</v>
      </c>
      <c r="B713" s="257" t="s">
        <v>1361</v>
      </c>
    </row>
    <row r="714" spans="1:2" ht="15.5">
      <c r="A714" s="213">
        <v>13</v>
      </c>
      <c r="B714" s="257" t="s">
        <v>1362</v>
      </c>
    </row>
    <row r="715" spans="1:2" ht="15.5">
      <c r="A715" s="213">
        <v>14</v>
      </c>
      <c r="B715" s="257" t="s">
        <v>1363</v>
      </c>
    </row>
    <row r="716" spans="1:2" ht="15.5">
      <c r="A716" s="213">
        <v>15</v>
      </c>
      <c r="B716" s="256" t="s">
        <v>1364</v>
      </c>
    </row>
    <row r="717" spans="1:2" ht="15.5">
      <c r="A717" s="213">
        <v>16</v>
      </c>
      <c r="B717" s="256" t="s">
        <v>1365</v>
      </c>
    </row>
    <row r="718" spans="1:2" ht="15.5">
      <c r="A718" s="213">
        <v>17</v>
      </c>
      <c r="B718" s="257" t="s">
        <v>1366</v>
      </c>
    </row>
    <row r="719" spans="1:2" ht="16" thickBot="1">
      <c r="A719" s="213">
        <v>18</v>
      </c>
      <c r="B719" s="259" t="s">
        <v>1367</v>
      </c>
    </row>
    <row r="721" spans="1:3" ht="15.5">
      <c r="A721" s="331" t="str">
        <f>'Labels - Spanish'!$W$1</f>
        <v>Spanish Adult Driving Environment: Rater Report Form (21-87 years)</v>
      </c>
      <c r="B721" s="331"/>
      <c r="C721" s="19" t="s">
        <v>1349</v>
      </c>
    </row>
    <row r="722" spans="1:3" ht="15.5">
      <c r="A722" s="11"/>
      <c r="B722" s="11"/>
      <c r="C722" s="11"/>
    </row>
    <row r="723" spans="1:3" ht="16" thickBot="1">
      <c r="A723" s="212" t="s">
        <v>0</v>
      </c>
      <c r="B723" s="85" t="str">
        <f>'Labels - Spanish'!$A$44</f>
        <v>Formulario</v>
      </c>
    </row>
    <row r="724" spans="1:3" ht="15.5">
      <c r="A724" s="213">
        <v>1</v>
      </c>
      <c r="B724" s="264" t="s">
        <v>1368</v>
      </c>
    </row>
    <row r="725" spans="1:3" ht="15.5">
      <c r="A725" s="213">
        <v>2</v>
      </c>
      <c r="B725" s="265" t="s">
        <v>1369</v>
      </c>
    </row>
    <row r="726" spans="1:3" ht="15.5">
      <c r="A726" s="213">
        <v>3</v>
      </c>
      <c r="B726" s="265" t="s">
        <v>1370</v>
      </c>
    </row>
    <row r="727" spans="1:3" ht="15.5">
      <c r="A727" s="213">
        <v>4</v>
      </c>
      <c r="B727" s="265" t="s">
        <v>1371</v>
      </c>
    </row>
    <row r="728" spans="1:3" ht="15.5">
      <c r="A728" s="213">
        <v>5</v>
      </c>
      <c r="B728" s="265" t="s">
        <v>1372</v>
      </c>
    </row>
    <row r="729" spans="1:3" ht="15.5">
      <c r="A729" s="213">
        <v>6</v>
      </c>
      <c r="B729" s="265" t="s">
        <v>1373</v>
      </c>
    </row>
    <row r="730" spans="1:3" ht="15.5">
      <c r="A730" s="213">
        <v>7</v>
      </c>
      <c r="B730" s="265" t="s">
        <v>1374</v>
      </c>
    </row>
    <row r="731" spans="1:3" ht="15.5">
      <c r="A731" s="213">
        <v>8</v>
      </c>
      <c r="B731" s="256" t="s">
        <v>1375</v>
      </c>
    </row>
    <row r="732" spans="1:3" ht="15.5">
      <c r="A732" s="213">
        <v>9</v>
      </c>
      <c r="B732" s="257" t="s">
        <v>1376</v>
      </c>
    </row>
    <row r="733" spans="1:3" ht="15.5">
      <c r="A733" s="213">
        <v>10</v>
      </c>
      <c r="B733" s="257" t="s">
        <v>1377</v>
      </c>
    </row>
    <row r="734" spans="1:3" ht="15.5">
      <c r="A734" s="213">
        <v>11</v>
      </c>
      <c r="B734" s="257" t="s">
        <v>1378</v>
      </c>
    </row>
    <row r="735" spans="1:3" ht="15.5">
      <c r="A735" s="213">
        <v>12</v>
      </c>
      <c r="B735" s="257" t="s">
        <v>1379</v>
      </c>
    </row>
    <row r="736" spans="1:3" ht="15.5">
      <c r="A736" s="213">
        <v>13</v>
      </c>
      <c r="B736" s="257" t="s">
        <v>1380</v>
      </c>
    </row>
    <row r="737" spans="1:2" ht="15.5">
      <c r="A737" s="213">
        <v>14</v>
      </c>
      <c r="B737" s="257" t="s">
        <v>1381</v>
      </c>
    </row>
    <row r="738" spans="1:2" ht="15.5">
      <c r="A738" s="213">
        <v>15</v>
      </c>
      <c r="B738" s="257" t="s">
        <v>1382</v>
      </c>
    </row>
    <row r="739" spans="1:2" ht="15.5">
      <c r="A739" s="213">
        <v>16</v>
      </c>
      <c r="B739" s="256" t="s">
        <v>1383</v>
      </c>
    </row>
    <row r="740" spans="1:2" ht="15.5">
      <c r="A740" s="213">
        <v>17</v>
      </c>
      <c r="B740" s="257" t="s">
        <v>1384</v>
      </c>
    </row>
    <row r="741" spans="1:2" ht="16" thickBot="1">
      <c r="A741" s="213">
        <v>18</v>
      </c>
      <c r="B741" s="259" t="s">
        <v>1385</v>
      </c>
    </row>
  </sheetData>
  <mergeCells count="44">
    <mergeCell ref="A278:B278"/>
    <mergeCell ref="A157:B157"/>
    <mergeCell ref="A214:B214"/>
    <mergeCell ref="A228:B228"/>
    <mergeCell ref="A242:B242"/>
    <mergeCell ref="A256:B256"/>
    <mergeCell ref="A314:B314"/>
    <mergeCell ref="A328:B328"/>
    <mergeCell ref="A350:B350"/>
    <mergeCell ref="A195:B195"/>
    <mergeCell ref="A1:B1"/>
    <mergeCell ref="A16:B16"/>
    <mergeCell ref="A30:B30"/>
    <mergeCell ref="A44:B44"/>
    <mergeCell ref="A58:B58"/>
    <mergeCell ref="A72:B72"/>
    <mergeCell ref="A86:B86"/>
    <mergeCell ref="A100:B100"/>
    <mergeCell ref="A119:B119"/>
    <mergeCell ref="A138:B138"/>
    <mergeCell ref="A176:B176"/>
    <mergeCell ref="A300:B300"/>
    <mergeCell ref="A372:B372"/>
    <mergeCell ref="A386:B386"/>
    <mergeCell ref="A400:B400"/>
    <mergeCell ref="A443:B443"/>
    <mergeCell ref="A457:B457"/>
    <mergeCell ref="A414:B414"/>
    <mergeCell ref="A428:B428"/>
    <mergeCell ref="A471:B471"/>
    <mergeCell ref="A490:B490"/>
    <mergeCell ref="A509:B509"/>
    <mergeCell ref="A528:B528"/>
    <mergeCell ref="A547:B547"/>
    <mergeCell ref="A566:B566"/>
    <mergeCell ref="A685:B685"/>
    <mergeCell ref="A699:B699"/>
    <mergeCell ref="A721:B721"/>
    <mergeCell ref="A585:B585"/>
    <mergeCell ref="A599:B599"/>
    <mergeCell ref="A613:B613"/>
    <mergeCell ref="A627:B627"/>
    <mergeCell ref="A649:B649"/>
    <mergeCell ref="A671:B671"/>
  </mergeCells>
  <conditionalFormatting sqref="B259">
    <cfRule type="duplicateValues" dxfId="704" priority="263"/>
  </conditionalFormatting>
  <conditionalFormatting sqref="B260">
    <cfRule type="duplicateValues" dxfId="703" priority="262"/>
  </conditionalFormatting>
  <conditionalFormatting sqref="B261">
    <cfRule type="duplicateValues" dxfId="702" priority="261"/>
  </conditionalFormatting>
  <conditionalFormatting sqref="B263">
    <cfRule type="duplicateValues" dxfId="701" priority="260"/>
  </conditionalFormatting>
  <conditionalFormatting sqref="B264">
    <cfRule type="duplicateValues" dxfId="700" priority="259"/>
  </conditionalFormatting>
  <conditionalFormatting sqref="B270">
    <cfRule type="duplicateValues" dxfId="699" priority="258"/>
  </conditionalFormatting>
  <conditionalFormatting sqref="B275">
    <cfRule type="duplicateValues" dxfId="698" priority="257"/>
  </conditionalFormatting>
  <conditionalFormatting sqref="B269">
    <cfRule type="duplicateValues" dxfId="697" priority="256"/>
  </conditionalFormatting>
  <conditionalFormatting sqref="B271">
    <cfRule type="duplicateValues" dxfId="696" priority="255"/>
  </conditionalFormatting>
  <conditionalFormatting sqref="B276">
    <cfRule type="duplicateValues" dxfId="695" priority="254"/>
  </conditionalFormatting>
  <conditionalFormatting sqref="B268">
    <cfRule type="duplicateValues" dxfId="694" priority="253"/>
  </conditionalFormatting>
  <conditionalFormatting sqref="B267">
    <cfRule type="duplicateValues" dxfId="693" priority="252"/>
  </conditionalFormatting>
  <conditionalFormatting sqref="B265:B266">
    <cfRule type="duplicateValues" dxfId="692" priority="251"/>
  </conditionalFormatting>
  <conditionalFormatting sqref="B282:B283 B286 B298 B291:B293 B296 B289">
    <cfRule type="duplicateValues" dxfId="691" priority="250"/>
  </conditionalFormatting>
  <conditionalFormatting sqref="B281">
    <cfRule type="duplicateValues" dxfId="690" priority="249"/>
  </conditionalFormatting>
  <conditionalFormatting sqref="B285">
    <cfRule type="duplicateValues" dxfId="689" priority="248"/>
  </conditionalFormatting>
  <conditionalFormatting sqref="B297">
    <cfRule type="duplicateValues" dxfId="688" priority="247"/>
  </conditionalFormatting>
  <conditionalFormatting sqref="B287:B288">
    <cfRule type="duplicateValues" dxfId="687" priority="246"/>
  </conditionalFormatting>
  <conditionalFormatting sqref="B305:B306">
    <cfRule type="duplicateValues" dxfId="686" priority="243"/>
  </conditionalFormatting>
  <conditionalFormatting sqref="B308:B312">
    <cfRule type="duplicateValues" dxfId="685" priority="244"/>
  </conditionalFormatting>
  <conditionalFormatting sqref="B303:B304 B307">
    <cfRule type="duplicateValues" dxfId="684" priority="245"/>
  </conditionalFormatting>
  <conditionalFormatting sqref="C308">
    <cfRule type="duplicateValues" dxfId="683" priority="239"/>
  </conditionalFormatting>
  <conditionalFormatting sqref="C303:C304">
    <cfRule type="duplicateValues" dxfId="682" priority="240"/>
  </conditionalFormatting>
  <conditionalFormatting sqref="C309:C312">
    <cfRule type="duplicateValues" dxfId="681" priority="241"/>
  </conditionalFormatting>
  <conditionalFormatting sqref="C305:C307">
    <cfRule type="duplicateValues" dxfId="680" priority="242"/>
  </conditionalFormatting>
  <conditionalFormatting sqref="D304:D307">
    <cfRule type="duplicateValues" dxfId="679" priority="233"/>
  </conditionalFormatting>
  <conditionalFormatting sqref="D303">
    <cfRule type="duplicateValues" dxfId="678" priority="234"/>
  </conditionalFormatting>
  <conditionalFormatting sqref="D309">
    <cfRule type="duplicateValues" dxfId="677" priority="235"/>
  </conditionalFormatting>
  <conditionalFormatting sqref="D308 D310">
    <cfRule type="duplicateValues" dxfId="676" priority="236"/>
  </conditionalFormatting>
  <conditionalFormatting sqref="D312">
    <cfRule type="duplicateValues" dxfId="675" priority="237"/>
  </conditionalFormatting>
  <conditionalFormatting sqref="D309 D311">
    <cfRule type="duplicateValues" dxfId="674" priority="238"/>
  </conditionalFormatting>
  <conditionalFormatting sqref="E311">
    <cfRule type="duplicateValues" dxfId="673" priority="229"/>
  </conditionalFormatting>
  <conditionalFormatting sqref="E303:E307">
    <cfRule type="duplicateValues" dxfId="672" priority="230"/>
  </conditionalFormatting>
  <conditionalFormatting sqref="E308:E310">
    <cfRule type="duplicateValues" dxfId="671" priority="231"/>
  </conditionalFormatting>
  <conditionalFormatting sqref="E312">
    <cfRule type="duplicateValues" dxfId="670" priority="232"/>
  </conditionalFormatting>
  <conditionalFormatting sqref="F305">
    <cfRule type="duplicateValues" dxfId="669" priority="224"/>
  </conditionalFormatting>
  <conditionalFormatting sqref="F304">
    <cfRule type="duplicateValues" dxfId="668" priority="225"/>
  </conditionalFormatting>
  <conditionalFormatting sqref="F307:F312">
    <cfRule type="duplicateValues" dxfId="667" priority="226"/>
  </conditionalFormatting>
  <conditionalFormatting sqref="F306">
    <cfRule type="duplicateValues" dxfId="666" priority="227"/>
  </conditionalFormatting>
  <conditionalFormatting sqref="F303">
    <cfRule type="duplicateValues" dxfId="665" priority="228"/>
  </conditionalFormatting>
  <conditionalFormatting sqref="G303:G304 G307:G311">
    <cfRule type="duplicateValues" dxfId="664" priority="221"/>
  </conditionalFormatting>
  <conditionalFormatting sqref="G312">
    <cfRule type="duplicateValues" dxfId="663" priority="222"/>
  </conditionalFormatting>
  <conditionalFormatting sqref="G305:G306">
    <cfRule type="duplicateValues" dxfId="662" priority="223"/>
  </conditionalFormatting>
  <conditionalFormatting sqref="H303:H312">
    <cfRule type="duplicateValues" dxfId="661" priority="220"/>
  </conditionalFormatting>
  <conditionalFormatting sqref="I303:I306">
    <cfRule type="duplicateValues" dxfId="660" priority="218"/>
  </conditionalFormatting>
  <conditionalFormatting sqref="I307:I312">
    <cfRule type="duplicateValues" dxfId="659" priority="219"/>
  </conditionalFormatting>
  <conditionalFormatting sqref="B319:B320">
    <cfRule type="duplicateValues" dxfId="658" priority="215"/>
  </conditionalFormatting>
  <conditionalFormatting sqref="B322:B326">
    <cfRule type="duplicateValues" dxfId="657" priority="216"/>
  </conditionalFormatting>
  <conditionalFormatting sqref="B317:B318 B321">
    <cfRule type="duplicateValues" dxfId="656" priority="217"/>
  </conditionalFormatting>
  <conditionalFormatting sqref="C322">
    <cfRule type="duplicateValues" dxfId="655" priority="211"/>
  </conditionalFormatting>
  <conditionalFormatting sqref="C317:C318">
    <cfRule type="duplicateValues" dxfId="654" priority="212"/>
  </conditionalFormatting>
  <conditionalFormatting sqref="C323:C326">
    <cfRule type="duplicateValues" dxfId="653" priority="213"/>
  </conditionalFormatting>
  <conditionalFormatting sqref="C319:C321">
    <cfRule type="duplicateValues" dxfId="652" priority="214"/>
  </conditionalFormatting>
  <conditionalFormatting sqref="D318:D321">
    <cfRule type="duplicateValues" dxfId="651" priority="205"/>
  </conditionalFormatting>
  <conditionalFormatting sqref="D317">
    <cfRule type="duplicateValues" dxfId="650" priority="206"/>
  </conditionalFormatting>
  <conditionalFormatting sqref="D323">
    <cfRule type="duplicateValues" dxfId="649" priority="207"/>
  </conditionalFormatting>
  <conditionalFormatting sqref="D322 D324">
    <cfRule type="duplicateValues" dxfId="648" priority="208"/>
  </conditionalFormatting>
  <conditionalFormatting sqref="D326">
    <cfRule type="duplicateValues" dxfId="647" priority="209"/>
  </conditionalFormatting>
  <conditionalFormatting sqref="D323 D325">
    <cfRule type="duplicateValues" dxfId="646" priority="210"/>
  </conditionalFormatting>
  <conditionalFormatting sqref="E325">
    <cfRule type="duplicateValues" dxfId="645" priority="201"/>
  </conditionalFormatting>
  <conditionalFormatting sqref="E317:E321">
    <cfRule type="duplicateValues" dxfId="644" priority="202"/>
  </conditionalFormatting>
  <conditionalFormatting sqref="E322:E324">
    <cfRule type="duplicateValues" dxfId="643" priority="203"/>
  </conditionalFormatting>
  <conditionalFormatting sqref="E326">
    <cfRule type="duplicateValues" dxfId="642" priority="204"/>
  </conditionalFormatting>
  <conditionalFormatting sqref="F319">
    <cfRule type="duplicateValues" dxfId="641" priority="196"/>
  </conditionalFormatting>
  <conditionalFormatting sqref="F318">
    <cfRule type="duplicateValues" dxfId="640" priority="197"/>
  </conditionalFormatting>
  <conditionalFormatting sqref="F321:F326">
    <cfRule type="duplicateValues" dxfId="639" priority="198"/>
  </conditionalFormatting>
  <conditionalFormatting sqref="F320">
    <cfRule type="duplicateValues" dxfId="638" priority="199"/>
  </conditionalFormatting>
  <conditionalFormatting sqref="F317">
    <cfRule type="duplicateValues" dxfId="637" priority="200"/>
  </conditionalFormatting>
  <conditionalFormatting sqref="G317:G318 G321:G325">
    <cfRule type="duplicateValues" dxfId="636" priority="193"/>
  </conditionalFormatting>
  <conditionalFormatting sqref="G326">
    <cfRule type="duplicateValues" dxfId="635" priority="194"/>
  </conditionalFormatting>
  <conditionalFormatting sqref="G319:G320">
    <cfRule type="duplicateValues" dxfId="634" priority="195"/>
  </conditionalFormatting>
  <conditionalFormatting sqref="H317:H326">
    <cfRule type="duplicateValues" dxfId="633" priority="192"/>
  </conditionalFormatting>
  <conditionalFormatting sqref="I317:I320">
    <cfRule type="duplicateValues" dxfId="632" priority="190"/>
  </conditionalFormatting>
  <conditionalFormatting sqref="I321:I326">
    <cfRule type="duplicateValues" dxfId="631" priority="191"/>
  </conditionalFormatting>
  <conditionalFormatting sqref="B331">
    <cfRule type="duplicateValues" dxfId="630" priority="176"/>
  </conditionalFormatting>
  <conditionalFormatting sqref="B332">
    <cfRule type="duplicateValues" dxfId="629" priority="175"/>
  </conditionalFormatting>
  <conditionalFormatting sqref="B333">
    <cfRule type="duplicateValues" dxfId="628" priority="174"/>
  </conditionalFormatting>
  <conditionalFormatting sqref="B335">
    <cfRule type="duplicateValues" dxfId="627" priority="173"/>
  </conditionalFormatting>
  <conditionalFormatting sqref="B336">
    <cfRule type="duplicateValues" dxfId="626" priority="172"/>
  </conditionalFormatting>
  <conditionalFormatting sqref="B342">
    <cfRule type="duplicateValues" dxfId="625" priority="171"/>
  </conditionalFormatting>
  <conditionalFormatting sqref="B347">
    <cfRule type="duplicateValues" dxfId="624" priority="170"/>
  </conditionalFormatting>
  <conditionalFormatting sqref="B341">
    <cfRule type="duplicateValues" dxfId="623" priority="169"/>
  </conditionalFormatting>
  <conditionalFormatting sqref="B343">
    <cfRule type="duplicateValues" dxfId="622" priority="168"/>
  </conditionalFormatting>
  <conditionalFormatting sqref="B348">
    <cfRule type="duplicateValues" dxfId="621" priority="167"/>
  </conditionalFormatting>
  <conditionalFormatting sqref="B340">
    <cfRule type="duplicateValues" dxfId="620" priority="166"/>
  </conditionalFormatting>
  <conditionalFormatting sqref="B339">
    <cfRule type="duplicateValues" dxfId="619" priority="165"/>
  </conditionalFormatting>
  <conditionalFormatting sqref="B337:B338">
    <cfRule type="duplicateValues" dxfId="618" priority="164"/>
  </conditionalFormatting>
  <conditionalFormatting sqref="B359:B360">
    <cfRule type="duplicateValues" dxfId="617" priority="146"/>
  </conditionalFormatting>
  <conditionalFormatting sqref="B354:B355 B358 B370 B363:B365 B368 B361">
    <cfRule type="duplicateValues" dxfId="616" priority="150"/>
  </conditionalFormatting>
  <conditionalFormatting sqref="B353">
    <cfRule type="duplicateValues" dxfId="615" priority="149"/>
  </conditionalFormatting>
  <conditionalFormatting sqref="B357">
    <cfRule type="duplicateValues" dxfId="614" priority="148"/>
  </conditionalFormatting>
  <conditionalFormatting sqref="B369">
    <cfRule type="duplicateValues" dxfId="613" priority="147"/>
  </conditionalFormatting>
  <conditionalFormatting sqref="B690:B691">
    <cfRule type="duplicateValues" dxfId="612" priority="97"/>
  </conditionalFormatting>
  <conditionalFormatting sqref="B693:B697">
    <cfRule type="duplicateValues" dxfId="611" priority="98"/>
  </conditionalFormatting>
  <conditionalFormatting sqref="B688:B689 B692">
    <cfRule type="duplicateValues" dxfId="610" priority="99"/>
  </conditionalFormatting>
  <conditionalFormatting sqref="C693">
    <cfRule type="duplicateValues" dxfId="609" priority="93"/>
  </conditionalFormatting>
  <conditionalFormatting sqref="C688:C689">
    <cfRule type="duplicateValues" dxfId="608" priority="94"/>
  </conditionalFormatting>
  <conditionalFormatting sqref="C694:C697">
    <cfRule type="duplicateValues" dxfId="607" priority="95"/>
  </conditionalFormatting>
  <conditionalFormatting sqref="C690:C692">
    <cfRule type="duplicateValues" dxfId="606" priority="96"/>
  </conditionalFormatting>
  <conditionalFormatting sqref="D689:D692">
    <cfRule type="duplicateValues" dxfId="605" priority="87"/>
  </conditionalFormatting>
  <conditionalFormatting sqref="D688">
    <cfRule type="duplicateValues" dxfId="604" priority="88"/>
  </conditionalFormatting>
  <conditionalFormatting sqref="D694">
    <cfRule type="duplicateValues" dxfId="603" priority="89"/>
  </conditionalFormatting>
  <conditionalFormatting sqref="D693 D695">
    <cfRule type="duplicateValues" dxfId="602" priority="90"/>
  </conditionalFormatting>
  <conditionalFormatting sqref="D697">
    <cfRule type="duplicateValues" dxfId="601" priority="91"/>
  </conditionalFormatting>
  <conditionalFormatting sqref="D694 D696">
    <cfRule type="duplicateValues" dxfId="600" priority="92"/>
  </conditionalFormatting>
  <conditionalFormatting sqref="E696">
    <cfRule type="duplicateValues" dxfId="599" priority="83"/>
  </conditionalFormatting>
  <conditionalFormatting sqref="E688:E692">
    <cfRule type="duplicateValues" dxfId="598" priority="84"/>
  </conditionalFormatting>
  <conditionalFormatting sqref="E693:E695">
    <cfRule type="duplicateValues" dxfId="597" priority="85"/>
  </conditionalFormatting>
  <conditionalFormatting sqref="E697">
    <cfRule type="duplicateValues" dxfId="596" priority="86"/>
  </conditionalFormatting>
  <conditionalFormatting sqref="F690">
    <cfRule type="duplicateValues" dxfId="595" priority="78"/>
  </conditionalFormatting>
  <conditionalFormatting sqref="F689">
    <cfRule type="duplicateValues" dxfId="594" priority="79"/>
  </conditionalFormatting>
  <conditionalFormatting sqref="F692:F697">
    <cfRule type="duplicateValues" dxfId="593" priority="80"/>
  </conditionalFormatting>
  <conditionalFormatting sqref="F691">
    <cfRule type="duplicateValues" dxfId="592" priority="81"/>
  </conditionalFormatting>
  <conditionalFormatting sqref="F688">
    <cfRule type="duplicateValues" dxfId="591" priority="82"/>
  </conditionalFormatting>
  <conditionalFormatting sqref="G688:G689 G692:G696">
    <cfRule type="duplicateValues" dxfId="590" priority="75"/>
  </conditionalFormatting>
  <conditionalFormatting sqref="G697">
    <cfRule type="duplicateValues" dxfId="589" priority="76"/>
  </conditionalFormatting>
  <conditionalFormatting sqref="G690:G691">
    <cfRule type="duplicateValues" dxfId="588" priority="77"/>
  </conditionalFormatting>
  <conditionalFormatting sqref="H688:H697">
    <cfRule type="duplicateValues" dxfId="587" priority="74"/>
  </conditionalFormatting>
  <conditionalFormatting sqref="I688:I691">
    <cfRule type="duplicateValues" dxfId="586" priority="72"/>
  </conditionalFormatting>
  <conditionalFormatting sqref="I692:I697">
    <cfRule type="duplicateValues" dxfId="585" priority="73"/>
  </conditionalFormatting>
  <conditionalFormatting sqref="B630">
    <cfRule type="duplicateValues" dxfId="584" priority="53"/>
  </conditionalFormatting>
  <conditionalFormatting sqref="B631">
    <cfRule type="duplicateValues" dxfId="583" priority="52"/>
  </conditionalFormatting>
  <conditionalFormatting sqref="B632">
    <cfRule type="duplicateValues" dxfId="582" priority="51"/>
  </conditionalFormatting>
  <conditionalFormatting sqref="B634">
    <cfRule type="duplicateValues" dxfId="581" priority="50"/>
  </conditionalFormatting>
  <conditionalFormatting sqref="B635">
    <cfRule type="duplicateValues" dxfId="580" priority="49"/>
  </conditionalFormatting>
  <conditionalFormatting sqref="B639">
    <cfRule type="duplicateValues" dxfId="579" priority="48"/>
  </conditionalFormatting>
  <conditionalFormatting sqref="B638">
    <cfRule type="duplicateValues" dxfId="578" priority="47"/>
  </conditionalFormatting>
  <conditionalFormatting sqref="B636:B637">
    <cfRule type="duplicateValues" dxfId="577" priority="46"/>
  </conditionalFormatting>
  <conditionalFormatting sqref="B653:B654 B657">
    <cfRule type="duplicateValues" dxfId="576" priority="45"/>
  </conditionalFormatting>
  <conditionalFormatting sqref="B652">
    <cfRule type="duplicateValues" dxfId="575" priority="44"/>
  </conditionalFormatting>
  <conditionalFormatting sqref="B656">
    <cfRule type="duplicateValues" dxfId="574" priority="43"/>
  </conditionalFormatting>
  <conditionalFormatting sqref="B658">
    <cfRule type="duplicateValues" dxfId="573" priority="42"/>
  </conditionalFormatting>
  <conditionalFormatting sqref="B702">
    <cfRule type="duplicateValues" dxfId="572" priority="41"/>
  </conditionalFormatting>
  <conditionalFormatting sqref="B703">
    <cfRule type="duplicateValues" dxfId="571" priority="40"/>
  </conditionalFormatting>
  <conditionalFormatting sqref="B704">
    <cfRule type="duplicateValues" dxfId="570" priority="39"/>
  </conditionalFormatting>
  <conditionalFormatting sqref="B706">
    <cfRule type="duplicateValues" dxfId="569" priority="38"/>
  </conditionalFormatting>
  <conditionalFormatting sqref="B707">
    <cfRule type="duplicateValues" dxfId="568" priority="37"/>
  </conditionalFormatting>
  <conditionalFormatting sqref="B711">
    <cfRule type="duplicateValues" dxfId="567" priority="36"/>
  </conditionalFormatting>
  <conditionalFormatting sqref="B710">
    <cfRule type="duplicateValues" dxfId="566" priority="35"/>
  </conditionalFormatting>
  <conditionalFormatting sqref="B708:B709">
    <cfRule type="duplicateValues" dxfId="565" priority="34"/>
  </conditionalFormatting>
  <conditionalFormatting sqref="B725:B726 B729">
    <cfRule type="duplicateValues" dxfId="564" priority="33"/>
  </conditionalFormatting>
  <conditionalFormatting sqref="B724">
    <cfRule type="duplicateValues" dxfId="563" priority="32"/>
  </conditionalFormatting>
  <conditionalFormatting sqref="B728">
    <cfRule type="duplicateValues" dxfId="562" priority="31"/>
  </conditionalFormatting>
  <conditionalFormatting sqref="B730">
    <cfRule type="duplicateValues" dxfId="561" priority="30"/>
  </conditionalFormatting>
  <conditionalFormatting sqref="H592">
    <cfRule type="duplicateValues" dxfId="560" priority="29"/>
  </conditionalFormatting>
  <conditionalFormatting sqref="B676:B677">
    <cfRule type="duplicateValues" dxfId="559" priority="26"/>
  </conditionalFormatting>
  <conditionalFormatting sqref="B679:B683">
    <cfRule type="duplicateValues" dxfId="558" priority="27"/>
  </conditionalFormatting>
  <conditionalFormatting sqref="B674:B675 B678">
    <cfRule type="duplicateValues" dxfId="557" priority="28"/>
  </conditionalFormatting>
  <conditionalFormatting sqref="C679">
    <cfRule type="duplicateValues" dxfId="556" priority="22"/>
  </conditionalFormatting>
  <conditionalFormatting sqref="C680:C683">
    <cfRule type="duplicateValues" dxfId="555" priority="23"/>
  </conditionalFormatting>
  <conditionalFormatting sqref="C676:C678">
    <cfRule type="duplicateValues" dxfId="554" priority="24"/>
  </conditionalFormatting>
  <conditionalFormatting sqref="C674:C675">
    <cfRule type="duplicateValues" dxfId="553" priority="25"/>
  </conditionalFormatting>
  <conditionalFormatting sqref="D675:D678">
    <cfRule type="duplicateValues" dxfId="552" priority="16"/>
  </conditionalFormatting>
  <conditionalFormatting sqref="D674">
    <cfRule type="duplicateValues" dxfId="551" priority="17"/>
  </conditionalFormatting>
  <conditionalFormatting sqref="D680">
    <cfRule type="duplicateValues" dxfId="550" priority="18"/>
  </conditionalFormatting>
  <conditionalFormatting sqref="D679 D681">
    <cfRule type="duplicateValues" dxfId="549" priority="19"/>
  </conditionalFormatting>
  <conditionalFormatting sqref="D683">
    <cfRule type="duplicateValues" dxfId="548" priority="20"/>
  </conditionalFormatting>
  <conditionalFormatting sqref="D680">
    <cfRule type="duplicateValues" dxfId="547" priority="21"/>
  </conditionalFormatting>
  <conditionalFormatting sqref="E682">
    <cfRule type="duplicateValues" dxfId="546" priority="12"/>
  </conditionalFormatting>
  <conditionalFormatting sqref="E674:E678">
    <cfRule type="duplicateValues" dxfId="545" priority="13"/>
  </conditionalFormatting>
  <conditionalFormatting sqref="E679:E681">
    <cfRule type="duplicateValues" dxfId="544" priority="14"/>
  </conditionalFormatting>
  <conditionalFormatting sqref="E683">
    <cfRule type="duplicateValues" dxfId="543" priority="15"/>
  </conditionalFormatting>
  <conditionalFormatting sqref="F676">
    <cfRule type="duplicateValues" dxfId="542" priority="7"/>
  </conditionalFormatting>
  <conditionalFormatting sqref="F675">
    <cfRule type="duplicateValues" dxfId="541" priority="8"/>
  </conditionalFormatting>
  <conditionalFormatting sqref="F678:F683">
    <cfRule type="duplicateValues" dxfId="540" priority="9"/>
  </conditionalFormatting>
  <conditionalFormatting sqref="F677">
    <cfRule type="duplicateValues" dxfId="539" priority="10"/>
  </conditionalFormatting>
  <conditionalFormatting sqref="F674">
    <cfRule type="duplicateValues" dxfId="538" priority="11"/>
  </conditionalFormatting>
  <conditionalFormatting sqref="G674:G675 G678:G682">
    <cfRule type="duplicateValues" dxfId="537" priority="4"/>
  </conditionalFormatting>
  <conditionalFormatting sqref="G683">
    <cfRule type="duplicateValues" dxfId="536" priority="5"/>
  </conditionalFormatting>
  <conditionalFormatting sqref="G676:G677">
    <cfRule type="duplicateValues" dxfId="535" priority="6"/>
  </conditionalFormatting>
  <conditionalFormatting sqref="H674:H683">
    <cfRule type="duplicateValues" dxfId="534" priority="3"/>
  </conditionalFormatting>
  <conditionalFormatting sqref="I674:I677">
    <cfRule type="duplicateValues" dxfId="533" priority="1"/>
  </conditionalFormatting>
  <conditionalFormatting sqref="I678:I683">
    <cfRule type="duplicateValues" dxfId="532" priority="2"/>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2E385-589B-4F55-8E69-848DC0BB8CAC}">
  <dimension ref="A1:H262"/>
  <sheetViews>
    <sheetView workbookViewId="0">
      <selection activeCell="A7" sqref="A7:B7"/>
    </sheetView>
  </sheetViews>
  <sheetFormatPr defaultRowHeight="14.5"/>
  <cols>
    <col min="1" max="1" width="17.54296875" style="10" customWidth="1"/>
    <col min="2" max="2" width="86" customWidth="1"/>
    <col min="3" max="3" width="19" customWidth="1"/>
    <col min="4" max="4" width="41.7265625" customWidth="1"/>
    <col min="5" max="5" width="42.7265625" customWidth="1"/>
    <col min="6" max="6" width="48.26953125" customWidth="1"/>
  </cols>
  <sheetData>
    <row r="1" spans="1:8" s="1" customFormat="1" ht="15.5">
      <c r="A1" s="331" t="str">
        <f>'Labels - English'!$B$1</f>
        <v>Infant Form (4-9 months)</v>
      </c>
      <c r="B1" s="331"/>
      <c r="C1" s="19" t="s">
        <v>28</v>
      </c>
      <c r="D1" s="7"/>
      <c r="E1" s="7"/>
      <c r="F1" s="7"/>
      <c r="G1" s="7"/>
      <c r="H1" s="7"/>
    </row>
    <row r="2" spans="1:8" ht="15.5">
      <c r="A2" s="11"/>
      <c r="B2" s="11"/>
      <c r="C2" s="11"/>
      <c r="D2" s="11"/>
      <c r="E2" s="11"/>
      <c r="F2" s="11"/>
      <c r="G2" s="10"/>
      <c r="H2" s="10"/>
    </row>
    <row r="3" spans="1:8" ht="232.5">
      <c r="A3" s="141" t="s">
        <v>29</v>
      </c>
      <c r="B3" s="142" t="s">
        <v>1703</v>
      </c>
    </row>
    <row r="4" spans="1:8" ht="29">
      <c r="A4" s="141" t="s">
        <v>1688</v>
      </c>
      <c r="B4" s="325" t="s">
        <v>1616</v>
      </c>
    </row>
    <row r="7" spans="1:8" ht="15.5">
      <c r="A7" s="336" t="str">
        <f>'Labels - English'!$C$1</f>
        <v>Toddler Form (10-30 months)</v>
      </c>
      <c r="B7" s="336"/>
      <c r="C7" s="138" t="s">
        <v>110</v>
      </c>
    </row>
    <row r="8" spans="1:8" ht="15.5">
      <c r="A8" s="11"/>
      <c r="B8" s="11"/>
      <c r="C8" s="11"/>
    </row>
    <row r="9" spans="1:8" ht="232.5">
      <c r="A9" s="139" t="s">
        <v>29</v>
      </c>
      <c r="B9" s="140" t="s">
        <v>1645</v>
      </c>
      <c r="C9" s="33"/>
    </row>
    <row r="10" spans="1:8" ht="15.5">
      <c r="A10" s="139" t="s">
        <v>1688</v>
      </c>
      <c r="B10" s="328" t="s">
        <v>1616</v>
      </c>
      <c r="C10" s="33"/>
    </row>
    <row r="13" spans="1:8" ht="15.5">
      <c r="A13" s="333" t="str">
        <f>'Labels - English'!$D$1</f>
        <v>Infant/Toddler Caregiver Self-Report Form</v>
      </c>
      <c r="B13" s="333"/>
      <c r="C13" s="151" t="s">
        <v>112</v>
      </c>
      <c r="D13" s="7"/>
      <c r="E13" s="7"/>
      <c r="F13" s="7"/>
    </row>
    <row r="14" spans="1:8" ht="15.5">
      <c r="A14" s="11"/>
      <c r="B14" s="11"/>
      <c r="C14" s="11"/>
      <c r="D14" s="11"/>
      <c r="E14" s="11"/>
      <c r="F14" s="11"/>
    </row>
    <row r="15" spans="1:8" ht="139.5">
      <c r="A15" s="152" t="s">
        <v>29</v>
      </c>
      <c r="B15" s="153" t="s">
        <v>1646</v>
      </c>
      <c r="C15" s="33"/>
      <c r="D15" s="77"/>
      <c r="E15" s="77"/>
      <c r="F15" s="77"/>
    </row>
    <row r="16" spans="1:8" ht="15.5">
      <c r="A16" s="152" t="s">
        <v>1688</v>
      </c>
      <c r="B16" s="153" t="s">
        <v>1633</v>
      </c>
      <c r="C16" s="33"/>
      <c r="D16" s="77"/>
      <c r="E16" s="77"/>
      <c r="F16" s="77"/>
    </row>
    <row r="19" spans="1:6" ht="15.5">
      <c r="A19" s="334" t="str">
        <f>'Labels - English'!$E$1</f>
        <v>Preschool Home Form (2-5 years)</v>
      </c>
      <c r="B19" s="334"/>
      <c r="C19" s="161" t="s">
        <v>113</v>
      </c>
      <c r="D19" s="7"/>
      <c r="E19" s="7"/>
      <c r="F19" s="7"/>
    </row>
    <row r="20" spans="1:6" ht="15.5">
      <c r="A20" s="11"/>
      <c r="B20" s="11"/>
      <c r="C20" s="11"/>
      <c r="D20" s="11"/>
      <c r="E20" s="11"/>
      <c r="F20" s="11"/>
    </row>
    <row r="21" spans="1:6" ht="217">
      <c r="A21" s="162" t="s">
        <v>29</v>
      </c>
      <c r="B21" s="163" t="s">
        <v>1647</v>
      </c>
      <c r="C21" s="7"/>
      <c r="D21" s="2"/>
      <c r="E21" s="2"/>
      <c r="F21" s="2"/>
    </row>
    <row r="22" spans="1:6" ht="15.5">
      <c r="A22" s="162" t="s">
        <v>1688</v>
      </c>
      <c r="B22" s="327" t="s">
        <v>1616</v>
      </c>
      <c r="C22" s="7"/>
      <c r="D22" s="2"/>
      <c r="E22" s="2"/>
      <c r="F22" s="2"/>
    </row>
    <row r="25" spans="1:6" ht="15.5">
      <c r="A25" s="335" t="str">
        <f>'Labels - English'!$F$1</f>
        <v>Preschool School Form (2-5 years)</v>
      </c>
      <c r="B25" s="335"/>
      <c r="C25" s="161" t="s">
        <v>121</v>
      </c>
    </row>
    <row r="26" spans="1:6" ht="15.5">
      <c r="A26" s="11"/>
      <c r="B26" s="11"/>
      <c r="C26" s="11"/>
    </row>
    <row r="27" spans="1:6" ht="186">
      <c r="A27" s="174" t="s">
        <v>29</v>
      </c>
      <c r="B27" s="173" t="s">
        <v>1714</v>
      </c>
      <c r="C27" s="7"/>
    </row>
    <row r="28" spans="1:6" ht="15.5">
      <c r="A28" s="174" t="s">
        <v>1688</v>
      </c>
      <c r="B28" s="326" t="s">
        <v>1616</v>
      </c>
      <c r="C28" s="7"/>
    </row>
    <row r="31" spans="1:6" ht="15.5">
      <c r="A31" s="334" t="str">
        <f>'Labels - English'!$G$1</f>
        <v>Child Home Form (5-12 years)</v>
      </c>
      <c r="B31" s="334"/>
      <c r="C31" s="161" t="s">
        <v>497</v>
      </c>
    </row>
    <row r="32" spans="1:6" ht="15.5">
      <c r="A32" s="11"/>
      <c r="B32" s="11"/>
      <c r="C32" s="11"/>
    </row>
    <row r="33" spans="1:3" ht="186">
      <c r="A33" s="162" t="s">
        <v>29</v>
      </c>
      <c r="B33" s="163" t="s">
        <v>1662</v>
      </c>
      <c r="C33" s="7"/>
    </row>
    <row r="34" spans="1:3" ht="29">
      <c r="A34" s="162" t="s">
        <v>1688</v>
      </c>
      <c r="B34" s="323" t="s">
        <v>1616</v>
      </c>
      <c r="C34" s="7"/>
    </row>
    <row r="37" spans="1:3" ht="15.5">
      <c r="A37" s="335" t="str">
        <f>'Labels - English'!$H$1</f>
        <v>Child School Form (5-12 years)</v>
      </c>
      <c r="B37" s="335"/>
      <c r="C37" s="161" t="s">
        <v>536</v>
      </c>
    </row>
    <row r="38" spans="1:3" ht="15.5">
      <c r="A38" s="11"/>
      <c r="B38" s="11"/>
      <c r="C38" s="11"/>
    </row>
    <row r="39" spans="1:3" ht="217">
      <c r="A39" s="174" t="s">
        <v>29</v>
      </c>
      <c r="B39" s="173" t="s">
        <v>1648</v>
      </c>
      <c r="C39" s="7"/>
    </row>
    <row r="40" spans="1:3" ht="29">
      <c r="A40" s="174" t="s">
        <v>1688</v>
      </c>
      <c r="B40" s="322" t="s">
        <v>1634</v>
      </c>
      <c r="C40" s="7"/>
    </row>
    <row r="43" spans="1:3" ht="15.5">
      <c r="A43" s="332" t="str">
        <f>'Labels - English'!$I$1</f>
        <v>Child School Environment: Art (ART) Form (5-12 years)</v>
      </c>
      <c r="B43" s="332"/>
      <c r="C43" s="161" t="s">
        <v>564</v>
      </c>
    </row>
    <row r="44" spans="1:3" ht="15.5">
      <c r="A44" s="11"/>
      <c r="B44" s="11"/>
      <c r="C44" s="11"/>
    </row>
    <row r="45" spans="1:3" ht="170.5">
      <c r="A45" s="241" t="s">
        <v>29</v>
      </c>
      <c r="B45" s="240" t="s">
        <v>1728</v>
      </c>
      <c r="C45" s="7"/>
    </row>
    <row r="46" spans="1:3" ht="29">
      <c r="A46" s="241" t="s">
        <v>1688</v>
      </c>
      <c r="B46" s="320" t="s">
        <v>1634</v>
      </c>
      <c r="C46" s="7"/>
    </row>
    <row r="49" spans="1:3" ht="15.5">
      <c r="A49" s="332" t="str">
        <f>'Labels - English'!$J$1</f>
        <v>Child School Environment: School Bus (BUS) Form (5-12 years)</v>
      </c>
      <c r="B49" s="332"/>
      <c r="C49" s="161" t="s">
        <v>574</v>
      </c>
    </row>
    <row r="50" spans="1:3" ht="15.5">
      <c r="A50" s="11"/>
      <c r="B50" s="11"/>
      <c r="C50" s="11"/>
    </row>
    <row r="51" spans="1:3" ht="170.5">
      <c r="A51" s="241" t="s">
        <v>29</v>
      </c>
      <c r="B51" s="240" t="s">
        <v>1722</v>
      </c>
      <c r="C51" s="7"/>
    </row>
    <row r="52" spans="1:3" ht="29">
      <c r="A52" s="241" t="s">
        <v>1688</v>
      </c>
      <c r="B52" s="320" t="s">
        <v>1634</v>
      </c>
      <c r="C52" s="7"/>
    </row>
    <row r="55" spans="1:3" ht="15.5">
      <c r="A55" s="332" t="str">
        <f>'Labels - English'!$K$1</f>
        <v>Child School Environment: Cafeteria (CAF) Form (5-12 years)</v>
      </c>
      <c r="B55" s="332"/>
      <c r="C55" s="161" t="s">
        <v>586</v>
      </c>
    </row>
    <row r="56" spans="1:3" ht="15.5">
      <c r="A56" s="11"/>
      <c r="B56" s="11"/>
      <c r="C56" s="11"/>
    </row>
    <row r="57" spans="1:3" ht="170.5">
      <c r="A57" s="241" t="s">
        <v>29</v>
      </c>
      <c r="B57" s="240" t="s">
        <v>1723</v>
      </c>
      <c r="C57" s="7"/>
    </row>
    <row r="58" spans="1:3" ht="29">
      <c r="A58" s="241" t="s">
        <v>1688</v>
      </c>
      <c r="B58" s="320" t="s">
        <v>1634</v>
      </c>
      <c r="C58" s="7"/>
    </row>
    <row r="61" spans="1:3" ht="15.5">
      <c r="A61" s="332" t="str">
        <f>'Labels - English'!$N$1</f>
        <v>Child School Environment: Recess/Playground (REC) Form (5-12 years)</v>
      </c>
      <c r="B61" s="332"/>
      <c r="C61" s="161" t="s">
        <v>595</v>
      </c>
    </row>
    <row r="62" spans="1:3" ht="15.5">
      <c r="A62" s="11"/>
      <c r="B62" s="11"/>
      <c r="C62" s="11"/>
    </row>
    <row r="63" spans="1:3" ht="170.5">
      <c r="A63" s="241" t="s">
        <v>29</v>
      </c>
      <c r="B63" s="240" t="s">
        <v>1724</v>
      </c>
      <c r="C63" s="7"/>
    </row>
    <row r="64" spans="1:3" ht="29">
      <c r="A64" s="241" t="s">
        <v>1688</v>
      </c>
      <c r="B64" s="320" t="s">
        <v>1634</v>
      </c>
      <c r="C64" s="7"/>
    </row>
    <row r="67" spans="1:3" ht="15.5">
      <c r="A67" s="332" t="str">
        <f>'Labels - English'!$L$1</f>
        <v>Child School Environment: Music (MUS) Form (5-12 years)</v>
      </c>
      <c r="B67" s="332"/>
      <c r="C67" s="161" t="s">
        <v>606</v>
      </c>
    </row>
    <row r="68" spans="1:3" ht="15.5">
      <c r="A68" s="11"/>
      <c r="B68" s="11"/>
      <c r="C68" s="11"/>
    </row>
    <row r="69" spans="1:3" ht="170.5">
      <c r="A69" s="241" t="s">
        <v>29</v>
      </c>
      <c r="B69" s="240" t="s">
        <v>1725</v>
      </c>
      <c r="C69" s="7"/>
    </row>
    <row r="70" spans="1:3" ht="29">
      <c r="A70" s="241" t="s">
        <v>1688</v>
      </c>
      <c r="B70" s="320" t="s">
        <v>1634</v>
      </c>
      <c r="C70" s="7"/>
    </row>
    <row r="73" spans="1:3" ht="15.5">
      <c r="A73" s="332" t="str">
        <f>'Labels - English'!$M$1</f>
        <v>Child School Environment: Physical Education (PHY) Form (5-12 years)</v>
      </c>
      <c r="B73" s="332"/>
      <c r="C73" s="161" t="s">
        <v>614</v>
      </c>
    </row>
    <row r="74" spans="1:3" ht="15.5">
      <c r="A74" s="11"/>
      <c r="B74" s="11"/>
      <c r="C74" s="11"/>
    </row>
    <row r="75" spans="1:3" ht="170.5">
      <c r="A75" s="241" t="s">
        <v>29</v>
      </c>
      <c r="B75" s="240" t="s">
        <v>1726</v>
      </c>
      <c r="C75" s="7"/>
    </row>
    <row r="76" spans="1:3" ht="29">
      <c r="A76" s="241" t="s">
        <v>1688</v>
      </c>
      <c r="B76" s="320" t="s">
        <v>1634</v>
      </c>
      <c r="C76" s="7"/>
    </row>
    <row r="79" spans="1:3" ht="15.5">
      <c r="A79" s="334" t="str">
        <f>'Labels - English'!$O$1</f>
        <v>Adolescent Home Form (12-21 years)</v>
      </c>
      <c r="B79" s="334"/>
      <c r="C79" s="161" t="s">
        <v>621</v>
      </c>
    </row>
    <row r="80" spans="1:3" ht="15.5">
      <c r="A80" s="11"/>
      <c r="B80" s="11"/>
      <c r="C80" s="11"/>
    </row>
    <row r="81" spans="1:3" ht="186">
      <c r="A81" s="162" t="s">
        <v>29</v>
      </c>
      <c r="B81" s="163" t="s">
        <v>1649</v>
      </c>
      <c r="C81" s="7"/>
    </row>
    <row r="82" spans="1:3" ht="29">
      <c r="A82" s="162" t="s">
        <v>1688</v>
      </c>
      <c r="B82" s="323" t="s">
        <v>1635</v>
      </c>
      <c r="C82" s="7"/>
    </row>
    <row r="85" spans="1:3" ht="15.5">
      <c r="A85" s="335" t="str">
        <f>'Labels - English'!$P$1</f>
        <v>Adolescent School Form (12-21 years)</v>
      </c>
      <c r="B85" s="335"/>
      <c r="C85" s="161" t="s">
        <v>679</v>
      </c>
    </row>
    <row r="86" spans="1:3" ht="15.5">
      <c r="A86" s="11"/>
      <c r="B86" s="11"/>
      <c r="C86" s="11"/>
    </row>
    <row r="87" spans="1:3" ht="186">
      <c r="A87" s="174" t="s">
        <v>29</v>
      </c>
      <c r="B87" s="173" t="s">
        <v>1650</v>
      </c>
      <c r="C87" s="7"/>
    </row>
    <row r="88" spans="1:3" ht="29">
      <c r="A88" s="174" t="s">
        <v>1688</v>
      </c>
      <c r="B88" s="322" t="s">
        <v>1634</v>
      </c>
      <c r="C88" s="7"/>
    </row>
    <row r="91" spans="1:3" ht="15.5">
      <c r="A91" s="333" t="str">
        <f>'Labels - English'!$Q$1</f>
        <v>Adolescent Self-Report Form (12-21 years)</v>
      </c>
      <c r="B91" s="333"/>
      <c r="C91" s="151" t="s">
        <v>715</v>
      </c>
    </row>
    <row r="92" spans="1:3" ht="15.5">
      <c r="A92" s="11"/>
      <c r="B92" s="11"/>
      <c r="C92" s="11"/>
    </row>
    <row r="93" spans="1:3" ht="139.5">
      <c r="A93" s="152" t="s">
        <v>29</v>
      </c>
      <c r="B93" s="153" t="s">
        <v>1651</v>
      </c>
      <c r="C93" s="33"/>
    </row>
    <row r="94" spans="1:3" ht="15.5">
      <c r="A94" s="152" t="s">
        <v>1688</v>
      </c>
      <c r="B94" s="153" t="s">
        <v>1633</v>
      </c>
      <c r="C94" s="33"/>
    </row>
    <row r="97" spans="1:3" ht="15.5">
      <c r="A97" s="332" t="str">
        <f>'Labels - English'!$R$1</f>
        <v>Adolescent Driving Environment: Self-Report Form (Up to 21 years)</v>
      </c>
      <c r="B97" s="332"/>
      <c r="C97" s="161" t="s">
        <v>786</v>
      </c>
    </row>
    <row r="98" spans="1:3" ht="15.5">
      <c r="A98" s="11"/>
      <c r="B98" s="11"/>
      <c r="C98" s="11"/>
    </row>
    <row r="99" spans="1:3" ht="139.5">
      <c r="A99" s="241" t="s">
        <v>29</v>
      </c>
      <c r="B99" s="240" t="s">
        <v>1652</v>
      </c>
      <c r="C99" s="7"/>
    </row>
    <row r="100" spans="1:3" ht="29">
      <c r="A100" s="241" t="s">
        <v>1688</v>
      </c>
      <c r="B100" s="320" t="s">
        <v>1617</v>
      </c>
      <c r="C100" s="7"/>
    </row>
    <row r="103" spans="1:3" ht="15.5">
      <c r="A103" s="332" t="str">
        <f>'Labels - English'!$S$1</f>
        <v>Adolescent Driving Environment: Rater Report Form (Up to 21 years)</v>
      </c>
      <c r="B103" s="332"/>
      <c r="C103" s="161" t="s">
        <v>805</v>
      </c>
    </row>
    <row r="104" spans="1:3" ht="15.5">
      <c r="A104" s="11"/>
      <c r="B104" s="11"/>
      <c r="C104" s="11"/>
    </row>
    <row r="105" spans="1:3" ht="139.5">
      <c r="A105" s="241" t="s">
        <v>29</v>
      </c>
      <c r="B105" s="240" t="s">
        <v>1653</v>
      </c>
      <c r="C105" s="7"/>
    </row>
    <row r="106" spans="1:3" ht="29">
      <c r="A106" s="241" t="s">
        <v>1688</v>
      </c>
      <c r="B106" s="320" t="s">
        <v>1618</v>
      </c>
      <c r="C106" s="7"/>
    </row>
    <row r="109" spans="1:3" ht="15.5">
      <c r="A109" s="333" t="str">
        <f>'Labels - English'!$T$1</f>
        <v>Adult Rater Report Form (21-87 years)</v>
      </c>
      <c r="B109" s="333"/>
      <c r="C109" s="151" t="s">
        <v>824</v>
      </c>
    </row>
    <row r="110" spans="1:3" ht="15.5">
      <c r="A110" s="11"/>
      <c r="B110" s="11"/>
      <c r="C110" s="11"/>
    </row>
    <row r="111" spans="1:3" ht="186">
      <c r="A111" s="152" t="s">
        <v>29</v>
      </c>
      <c r="B111" s="153" t="s">
        <v>1649</v>
      </c>
      <c r="C111" s="33"/>
    </row>
    <row r="112" spans="1:3" ht="29">
      <c r="A112" s="152" t="s">
        <v>1688</v>
      </c>
      <c r="B112" s="321" t="s">
        <v>1635</v>
      </c>
      <c r="C112" s="33"/>
    </row>
    <row r="115" spans="1:3" ht="15.5">
      <c r="A115" s="333" t="str">
        <f>'Labels - English'!$U$1</f>
        <v>Adult Self-Report Form (21-87 years)</v>
      </c>
      <c r="B115" s="333"/>
      <c r="C115" s="151" t="s">
        <v>845</v>
      </c>
    </row>
    <row r="116" spans="1:3" ht="15.5">
      <c r="A116" s="11"/>
      <c r="B116" s="11"/>
      <c r="C116" s="11"/>
    </row>
    <row r="117" spans="1:3" ht="139.5">
      <c r="A117" s="152" t="s">
        <v>29</v>
      </c>
      <c r="B117" s="153" t="s">
        <v>1652</v>
      </c>
      <c r="C117" s="33"/>
    </row>
    <row r="118" spans="1:3" ht="15.5">
      <c r="A118" s="152" t="s">
        <v>1688</v>
      </c>
      <c r="B118" s="153" t="s">
        <v>1633</v>
      </c>
      <c r="C118" s="33"/>
    </row>
    <row r="121" spans="1:3" ht="15.5">
      <c r="A121" s="332" t="str">
        <f>'Labels - English'!$V$1</f>
        <v>Adult Driving Environment: Self-Report Form (21-87 years)</v>
      </c>
      <c r="B121" s="332"/>
      <c r="C121" s="161" t="s">
        <v>864</v>
      </c>
    </row>
    <row r="122" spans="1:3" ht="15.5">
      <c r="A122" s="11"/>
      <c r="B122" s="11"/>
      <c r="C122" s="11"/>
    </row>
    <row r="123" spans="1:3" ht="139.5">
      <c r="A123" s="241" t="s">
        <v>29</v>
      </c>
      <c r="B123" s="240" t="s">
        <v>1652</v>
      </c>
      <c r="C123" s="7"/>
    </row>
    <row r="124" spans="1:3" ht="29">
      <c r="A124" s="241" t="s">
        <v>1688</v>
      </c>
      <c r="B124" s="320" t="s">
        <v>1617</v>
      </c>
      <c r="C124" s="7"/>
    </row>
    <row r="127" spans="1:3" ht="15.5">
      <c r="A127" s="332" t="str">
        <f>'Labels - English'!$W$1</f>
        <v>Adult Driving Environment: Rater Report Form (21-87 years)</v>
      </c>
      <c r="B127" s="332"/>
      <c r="C127" s="161" t="s">
        <v>865</v>
      </c>
    </row>
    <row r="128" spans="1:3" ht="15.5">
      <c r="A128" s="11"/>
      <c r="B128" s="11"/>
      <c r="C128" s="11"/>
    </row>
    <row r="129" spans="1:3" ht="139.5">
      <c r="A129" s="241" t="s">
        <v>29</v>
      </c>
      <c r="B129" s="240" t="s">
        <v>1653</v>
      </c>
      <c r="C129" s="7"/>
    </row>
    <row r="130" spans="1:3" ht="29">
      <c r="A130" s="241" t="s">
        <v>1688</v>
      </c>
      <c r="B130" s="320" t="s">
        <v>1618</v>
      </c>
      <c r="C130" s="7"/>
    </row>
    <row r="133" spans="1:3" ht="15.5">
      <c r="A133" s="331" t="str">
        <f>'Labels - Spanish'!$B$1</f>
        <v>Spanish Infant Form (4-9 months)</v>
      </c>
      <c r="B133" s="331"/>
      <c r="C133" s="19" t="s">
        <v>883</v>
      </c>
    </row>
    <row r="134" spans="1:3" ht="15.5">
      <c r="A134" s="11"/>
      <c r="B134" s="11"/>
      <c r="C134" s="11"/>
    </row>
    <row r="135" spans="1:3" ht="279">
      <c r="A135" s="141" t="s">
        <v>29</v>
      </c>
      <c r="B135" s="142" t="s">
        <v>1715</v>
      </c>
    </row>
    <row r="136" spans="1:3" ht="29">
      <c r="A136" s="141" t="s">
        <v>1688</v>
      </c>
      <c r="B136" s="325" t="s">
        <v>1619</v>
      </c>
    </row>
    <row r="139" spans="1:3" ht="15.5">
      <c r="A139" s="336" t="str">
        <f>'Labels - Spanish'!$C$1</f>
        <v>Spanish Toddler Form (10-30 months)</v>
      </c>
      <c r="B139" s="336"/>
      <c r="C139" s="138" t="s">
        <v>884</v>
      </c>
    </row>
    <row r="140" spans="1:3" ht="15.5">
      <c r="A140" s="11"/>
      <c r="B140" s="11"/>
      <c r="C140" s="11"/>
    </row>
    <row r="141" spans="1:3" ht="294.5">
      <c r="A141" s="139" t="s">
        <v>29</v>
      </c>
      <c r="B141" s="140" t="s">
        <v>1654</v>
      </c>
      <c r="C141" s="33"/>
    </row>
    <row r="142" spans="1:3" ht="29">
      <c r="A142" s="139" t="s">
        <v>1688</v>
      </c>
      <c r="B142" s="324" t="s">
        <v>1619</v>
      </c>
      <c r="C142" s="33"/>
    </row>
    <row r="145" spans="1:3" ht="15.5">
      <c r="A145" s="333" t="str">
        <f>'Labels - Spanish'!$D$1</f>
        <v>Spanish Infant/Toddler Caregiver Self-Report Form</v>
      </c>
      <c r="B145" s="333"/>
      <c r="C145" s="151" t="s">
        <v>885</v>
      </c>
    </row>
    <row r="146" spans="1:3" ht="15.5">
      <c r="A146" s="11"/>
      <c r="B146" s="11"/>
      <c r="C146" s="11"/>
    </row>
    <row r="147" spans="1:3" ht="170.5">
      <c r="A147" s="152" t="s">
        <v>29</v>
      </c>
      <c r="B147" s="153" t="s">
        <v>1716</v>
      </c>
      <c r="C147" s="33"/>
    </row>
    <row r="148" spans="1:3" ht="15.5">
      <c r="A148" s="152" t="s">
        <v>1688</v>
      </c>
      <c r="B148" s="153" t="s">
        <v>1633</v>
      </c>
      <c r="C148" s="33"/>
    </row>
    <row r="151" spans="1:3" ht="15.5">
      <c r="A151" s="334" t="str">
        <f>'Labels - Spanish'!$E$1</f>
        <v>Spanish Preschool Home Form (2-5 years)</v>
      </c>
      <c r="B151" s="334"/>
      <c r="C151" s="161" t="s">
        <v>1084</v>
      </c>
    </row>
    <row r="152" spans="1:3" ht="15.5">
      <c r="A152" s="11"/>
      <c r="B152" s="11"/>
      <c r="C152" s="11"/>
    </row>
    <row r="153" spans="1:3" ht="248">
      <c r="A153" s="162" t="s">
        <v>29</v>
      </c>
      <c r="B153" s="163" t="s">
        <v>1729</v>
      </c>
      <c r="C153" s="7"/>
    </row>
    <row r="154" spans="1:3" ht="29">
      <c r="A154" s="162" t="s">
        <v>1688</v>
      </c>
      <c r="B154" s="323" t="s">
        <v>1619</v>
      </c>
      <c r="C154" s="7"/>
    </row>
    <row r="157" spans="1:3" ht="15.5">
      <c r="A157" s="335" t="str">
        <f>'Labels - Spanish'!$F$1</f>
        <v>Spanish Preschool School Form (2-5 years)</v>
      </c>
      <c r="B157" s="335"/>
      <c r="C157" s="161" t="s">
        <v>1085</v>
      </c>
    </row>
    <row r="158" spans="1:3" ht="15.5">
      <c r="A158" s="11"/>
      <c r="B158" s="11"/>
      <c r="C158" s="11"/>
    </row>
    <row r="159" spans="1:3" ht="232.5">
      <c r="A159" s="174" t="s">
        <v>29</v>
      </c>
      <c r="B159" s="173" t="s">
        <v>1717</v>
      </c>
      <c r="C159" s="7"/>
    </row>
    <row r="160" spans="1:3" ht="29">
      <c r="A160" s="174" t="s">
        <v>1688</v>
      </c>
      <c r="B160" s="322" t="s">
        <v>1619</v>
      </c>
      <c r="C160" s="7"/>
    </row>
    <row r="163" spans="1:3" ht="15.5">
      <c r="A163" s="334" t="str">
        <f>'Labels - Spanish'!$G$1</f>
        <v>Spanish Child Home Form (5-12 years)</v>
      </c>
      <c r="B163" s="334"/>
      <c r="C163" s="161" t="s">
        <v>1216</v>
      </c>
    </row>
    <row r="164" spans="1:3" ht="15.5">
      <c r="A164" s="11"/>
      <c r="B164" s="11"/>
      <c r="C164" s="11"/>
    </row>
    <row r="165" spans="1:3" ht="217">
      <c r="A165" s="162" t="s">
        <v>29</v>
      </c>
      <c r="B165" s="163" t="s">
        <v>1655</v>
      </c>
      <c r="C165" s="7"/>
    </row>
    <row r="166" spans="1:3" ht="29">
      <c r="A166" s="162" t="s">
        <v>1688</v>
      </c>
      <c r="B166" s="323" t="s">
        <v>1619</v>
      </c>
      <c r="C166" s="7"/>
    </row>
    <row r="169" spans="1:3" ht="15.5">
      <c r="A169" s="335" t="str">
        <f>'Labels - Spanish'!$H$1</f>
        <v>Spanish Child School Form (5-12 years)</v>
      </c>
      <c r="B169" s="335"/>
      <c r="C169" s="161" t="s">
        <v>1217</v>
      </c>
    </row>
    <row r="170" spans="1:3" ht="15.5">
      <c r="A170" s="11"/>
      <c r="B170" s="11"/>
      <c r="C170" s="11"/>
    </row>
    <row r="171" spans="1:3" ht="217">
      <c r="A171" s="174" t="s">
        <v>29</v>
      </c>
      <c r="B171" s="173" t="s">
        <v>1656</v>
      </c>
      <c r="C171" s="7"/>
    </row>
    <row r="172" spans="1:3" ht="29">
      <c r="A172" s="174" t="s">
        <v>1688</v>
      </c>
      <c r="B172" s="322" t="s">
        <v>1620</v>
      </c>
      <c r="C172" s="7"/>
    </row>
    <row r="175" spans="1:3" ht="15.5">
      <c r="A175" s="332" t="str">
        <f>'Labels - Spanish'!$I$1</f>
        <v>Spanish Child School Environment: Art (ART) Form (5-12 years)</v>
      </c>
      <c r="B175" s="332"/>
      <c r="C175" s="161" t="s">
        <v>1274</v>
      </c>
    </row>
    <row r="176" spans="1:3" ht="15.5">
      <c r="A176" s="11"/>
      <c r="B176" s="11"/>
      <c r="C176" s="11"/>
    </row>
    <row r="177" spans="1:3" ht="155">
      <c r="A177" s="241" t="s">
        <v>29</v>
      </c>
      <c r="B177" s="240" t="s">
        <v>1657</v>
      </c>
      <c r="C177" s="7"/>
    </row>
    <row r="178" spans="1:3" ht="29">
      <c r="A178" s="241" t="s">
        <v>1688</v>
      </c>
      <c r="B178" s="320" t="s">
        <v>1620</v>
      </c>
      <c r="C178" s="7"/>
    </row>
    <row r="181" spans="1:3" ht="15.5">
      <c r="A181" s="332" t="str">
        <f>'Labels - Spanish'!$J$1</f>
        <v>Spanish Child School Environment: School Bus (BUS) Form (5-12 years)</v>
      </c>
      <c r="B181" s="332"/>
      <c r="C181" s="161" t="s">
        <v>1275</v>
      </c>
    </row>
    <row r="182" spans="1:3" ht="15.5">
      <c r="A182" s="11"/>
      <c r="B182" s="11"/>
      <c r="C182" s="11"/>
    </row>
    <row r="183" spans="1:3" ht="155">
      <c r="A183" s="241" t="s">
        <v>29</v>
      </c>
      <c r="B183" s="240" t="s">
        <v>1658</v>
      </c>
      <c r="C183" s="7"/>
    </row>
    <row r="184" spans="1:3" ht="29">
      <c r="A184" s="241" t="s">
        <v>1688</v>
      </c>
      <c r="B184" s="320" t="s">
        <v>1620</v>
      </c>
      <c r="C184" s="7"/>
    </row>
    <row r="187" spans="1:3" ht="15.5">
      <c r="A187" s="332" t="str">
        <f>'Labels - Spanish'!$K$1</f>
        <v>Spanish Child School Environment: Cafeteria (CAF) Form (5-12 years)</v>
      </c>
      <c r="B187" s="332"/>
      <c r="C187" s="161" t="s">
        <v>1276</v>
      </c>
    </row>
    <row r="188" spans="1:3" ht="15.5">
      <c r="A188" s="11"/>
      <c r="B188" s="11"/>
      <c r="C188" s="11"/>
    </row>
    <row r="189" spans="1:3" ht="155">
      <c r="A189" s="241" t="s">
        <v>29</v>
      </c>
      <c r="B189" s="240" t="s">
        <v>1718</v>
      </c>
      <c r="C189" s="7"/>
    </row>
    <row r="190" spans="1:3" ht="29">
      <c r="A190" s="241" t="s">
        <v>1688</v>
      </c>
      <c r="B190" s="320" t="s">
        <v>1620</v>
      </c>
      <c r="C190" s="7"/>
    </row>
    <row r="193" spans="1:3" ht="15.5">
      <c r="A193" s="332" t="str">
        <f>'Labels - Spanish'!$N$1</f>
        <v>Spanish Child School Environment: Recess/Playground (REC) Form (5-12 years)</v>
      </c>
      <c r="B193" s="332"/>
      <c r="C193" s="161" t="s">
        <v>1277</v>
      </c>
    </row>
    <row r="194" spans="1:3" ht="15.5">
      <c r="A194" s="11"/>
      <c r="B194" s="11"/>
      <c r="C194" s="11"/>
    </row>
    <row r="195" spans="1:3" ht="155">
      <c r="A195" s="241" t="s">
        <v>29</v>
      </c>
      <c r="B195" s="240" t="s">
        <v>1731</v>
      </c>
      <c r="C195" s="7"/>
    </row>
    <row r="196" spans="1:3" ht="29">
      <c r="A196" s="241" t="s">
        <v>1688</v>
      </c>
      <c r="B196" s="320" t="s">
        <v>1620</v>
      </c>
      <c r="C196" s="7"/>
    </row>
    <row r="199" spans="1:3" ht="15.5">
      <c r="A199" s="332" t="str">
        <f>'Labels - Spanish'!$L$1</f>
        <v>Spanish Child School Environment: Music (MUS) Form (5-12 years)</v>
      </c>
      <c r="B199" s="332"/>
      <c r="C199" s="161" t="s">
        <v>1278</v>
      </c>
    </row>
    <row r="200" spans="1:3" ht="15.5">
      <c r="A200" s="11"/>
      <c r="B200" s="11"/>
      <c r="C200" s="11"/>
    </row>
    <row r="201" spans="1:3" ht="155">
      <c r="A201" s="241" t="s">
        <v>29</v>
      </c>
      <c r="B201" s="240" t="s">
        <v>1730</v>
      </c>
      <c r="C201" s="7"/>
    </row>
    <row r="202" spans="1:3" ht="29">
      <c r="A202" s="241" t="s">
        <v>1688</v>
      </c>
      <c r="B202" s="320" t="s">
        <v>1620</v>
      </c>
      <c r="C202" s="7"/>
    </row>
    <row r="205" spans="1:3" ht="15.5">
      <c r="A205" s="332" t="str">
        <f>'Labels - Spanish'!$M$1</f>
        <v>Spanish Child School Environment: Physical Education (PHY) Form (5-12 years)</v>
      </c>
      <c r="B205" s="332"/>
      <c r="C205" s="161" t="s">
        <v>1279</v>
      </c>
    </row>
    <row r="206" spans="1:3" ht="15.5">
      <c r="A206" s="11"/>
      <c r="B206" s="11"/>
      <c r="C206" s="11"/>
    </row>
    <row r="207" spans="1:3" ht="155">
      <c r="A207" s="241" t="s">
        <v>29</v>
      </c>
      <c r="B207" s="240" t="s">
        <v>1719</v>
      </c>
      <c r="C207" s="7"/>
    </row>
    <row r="208" spans="1:3" ht="29">
      <c r="A208" s="241" t="s">
        <v>1688</v>
      </c>
      <c r="B208" s="320" t="s">
        <v>1620</v>
      </c>
      <c r="C208" s="7"/>
    </row>
    <row r="211" spans="1:3" ht="15.5">
      <c r="A211" s="334" t="str">
        <f>'Labels - Spanish'!$O$1</f>
        <v>Spanish Adolescent Home Form (12-21 years)</v>
      </c>
      <c r="B211" s="334"/>
      <c r="C211" s="161" t="s">
        <v>1341</v>
      </c>
    </row>
    <row r="212" spans="1:3" ht="15.5">
      <c r="A212" s="11"/>
      <c r="B212" s="11"/>
      <c r="C212" s="11"/>
    </row>
    <row r="213" spans="1:3" ht="217">
      <c r="A213" s="162" t="s">
        <v>29</v>
      </c>
      <c r="B213" s="163" t="s">
        <v>1720</v>
      </c>
      <c r="C213" s="7"/>
    </row>
    <row r="214" spans="1:3" ht="29">
      <c r="A214" s="162" t="s">
        <v>1688</v>
      </c>
      <c r="B214" s="323" t="s">
        <v>1621</v>
      </c>
      <c r="C214" s="7"/>
    </row>
    <row r="217" spans="1:3" ht="15.5">
      <c r="A217" s="335" t="str">
        <f>'Labels - Spanish'!$P$1</f>
        <v>Spanish Adolescent School Form (12-21 years)</v>
      </c>
      <c r="B217" s="335"/>
      <c r="C217" s="161" t="s">
        <v>1342</v>
      </c>
    </row>
    <row r="218" spans="1:3" ht="15.5">
      <c r="A218" s="11"/>
      <c r="B218" s="11"/>
      <c r="C218" s="11"/>
    </row>
    <row r="219" spans="1:3" ht="217">
      <c r="A219" s="174" t="s">
        <v>29</v>
      </c>
      <c r="B219" s="173" t="s">
        <v>1721</v>
      </c>
      <c r="C219" s="7"/>
    </row>
    <row r="220" spans="1:3" ht="29">
      <c r="A220" s="174" t="s">
        <v>1688</v>
      </c>
      <c r="B220" s="322" t="s">
        <v>1620</v>
      </c>
      <c r="C220" s="7"/>
    </row>
    <row r="223" spans="1:3" ht="15.5">
      <c r="A223" s="333" t="str">
        <f>'Labels - Spanish'!$Q$1</f>
        <v>Spanish Adolescent Self-Report Form (12-21 years)</v>
      </c>
      <c r="B223" s="333"/>
      <c r="C223" s="151" t="s">
        <v>1343</v>
      </c>
    </row>
    <row r="224" spans="1:3" ht="15.5">
      <c r="A224" s="11"/>
      <c r="B224" s="11"/>
      <c r="C224" s="11"/>
    </row>
    <row r="225" spans="1:3" ht="155">
      <c r="A225" s="152" t="s">
        <v>29</v>
      </c>
      <c r="B225" s="153" t="s">
        <v>1659</v>
      </c>
      <c r="C225" s="33"/>
    </row>
    <row r="226" spans="1:3" ht="15.5">
      <c r="A226" s="152" t="s">
        <v>1688</v>
      </c>
      <c r="B226" s="153" t="s">
        <v>1633</v>
      </c>
      <c r="C226" s="33"/>
    </row>
    <row r="229" spans="1:3" ht="15.5">
      <c r="A229" s="332" t="str">
        <f>'Labels - Spanish'!$R$1</f>
        <v>Spanish Adolescent Driving Environment: Self-Report Form (Up to 21 years)</v>
      </c>
      <c r="B229" s="332"/>
      <c r="C229" s="161" t="s">
        <v>1344</v>
      </c>
    </row>
    <row r="230" spans="1:3" ht="15.5">
      <c r="A230" s="11"/>
      <c r="B230" s="11"/>
      <c r="C230" s="11"/>
    </row>
    <row r="231" spans="1:3" ht="155">
      <c r="A231" s="241" t="s">
        <v>29</v>
      </c>
      <c r="B231" s="240" t="s">
        <v>1659</v>
      </c>
      <c r="C231" s="7"/>
    </row>
    <row r="232" spans="1:3" ht="29">
      <c r="A232" s="241" t="s">
        <v>1688</v>
      </c>
      <c r="B232" s="320" t="s">
        <v>1702</v>
      </c>
      <c r="C232" s="7"/>
    </row>
    <row r="235" spans="1:3" ht="15.5">
      <c r="A235" s="332" t="str">
        <f>'Labels - Spanish'!$S$1</f>
        <v>Spanish Adolescent Driving Environment: Rater Report Form (Up to 21 years)</v>
      </c>
      <c r="B235" s="332"/>
      <c r="C235" s="161" t="s">
        <v>1345</v>
      </c>
    </row>
    <row r="236" spans="1:3" ht="15.5">
      <c r="A236" s="11"/>
      <c r="B236" s="11"/>
      <c r="C236" s="11"/>
    </row>
    <row r="237" spans="1:3" ht="155">
      <c r="A237" s="241" t="s">
        <v>29</v>
      </c>
      <c r="B237" s="240" t="s">
        <v>1660</v>
      </c>
      <c r="C237" s="7"/>
    </row>
    <row r="238" spans="1:3" ht="29">
      <c r="A238" s="241" t="s">
        <v>1688</v>
      </c>
      <c r="B238" s="320" t="s">
        <v>1622</v>
      </c>
      <c r="C238" s="7"/>
    </row>
    <row r="241" spans="1:3" ht="15.5">
      <c r="A241" s="333" t="str">
        <f>'Labels - Spanish'!$T$1</f>
        <v>Spanish Adult Rater Report Form (21-87 years)</v>
      </c>
      <c r="B241" s="333"/>
      <c r="C241" s="151" t="s">
        <v>1346</v>
      </c>
    </row>
    <row r="242" spans="1:3" ht="15.5">
      <c r="A242" s="11"/>
      <c r="B242" s="11"/>
      <c r="C242" s="11"/>
    </row>
    <row r="243" spans="1:3" ht="217">
      <c r="A243" s="152" t="s">
        <v>29</v>
      </c>
      <c r="B243" s="153" t="s">
        <v>1661</v>
      </c>
      <c r="C243" s="33"/>
    </row>
    <row r="244" spans="1:3" ht="29">
      <c r="A244" s="152" t="s">
        <v>1688</v>
      </c>
      <c r="B244" s="321" t="s">
        <v>1621</v>
      </c>
      <c r="C244" s="33"/>
    </row>
    <row r="247" spans="1:3" ht="15.5">
      <c r="A247" s="333" t="str">
        <f>'Labels - Spanish'!$U$1</f>
        <v>Spanish Adult Self-Report Form (21-87 years)</v>
      </c>
      <c r="B247" s="333"/>
      <c r="C247" s="151" t="s">
        <v>1347</v>
      </c>
    </row>
    <row r="248" spans="1:3" ht="15.5">
      <c r="A248" s="11"/>
      <c r="B248" s="11"/>
      <c r="C248" s="11"/>
    </row>
    <row r="249" spans="1:3" ht="155">
      <c r="A249" s="152" t="s">
        <v>29</v>
      </c>
      <c r="B249" s="153" t="s">
        <v>1659</v>
      </c>
      <c r="C249" s="33"/>
    </row>
    <row r="250" spans="1:3" ht="15.5">
      <c r="A250" s="152" t="s">
        <v>1688</v>
      </c>
      <c r="B250" s="153" t="s">
        <v>1633</v>
      </c>
      <c r="C250" s="33"/>
    </row>
    <row r="253" spans="1:3" ht="15.5">
      <c r="A253" s="332" t="str">
        <f>'Labels - Spanish'!$V$1</f>
        <v>Spanish Adult Driving Environment: Self-Report Form (21-87 years)</v>
      </c>
      <c r="B253" s="332"/>
      <c r="C253" s="161" t="s">
        <v>1348</v>
      </c>
    </row>
    <row r="254" spans="1:3" ht="15.5">
      <c r="A254" s="11"/>
      <c r="B254" s="11"/>
      <c r="C254" s="11"/>
    </row>
    <row r="255" spans="1:3" ht="155">
      <c r="A255" s="241" t="s">
        <v>29</v>
      </c>
      <c r="B255" s="240" t="s">
        <v>1659</v>
      </c>
      <c r="C255" s="7"/>
    </row>
    <row r="256" spans="1:3" ht="29">
      <c r="A256" s="241" t="s">
        <v>1688</v>
      </c>
      <c r="B256" s="320" t="s">
        <v>1702</v>
      </c>
      <c r="C256" s="7"/>
    </row>
    <row r="259" spans="1:3" ht="15.5">
      <c r="A259" s="332" t="str">
        <f>'Labels - Spanish'!$W$1</f>
        <v>Spanish Adult Driving Environment: Rater Report Form (21-87 years)</v>
      </c>
      <c r="B259" s="332"/>
      <c r="C259" s="161" t="s">
        <v>1349</v>
      </c>
    </row>
    <row r="260" spans="1:3" ht="15.5">
      <c r="A260" s="11"/>
      <c r="B260" s="11"/>
      <c r="C260" s="11"/>
    </row>
    <row r="261" spans="1:3" ht="155">
      <c r="A261" s="241" t="s">
        <v>29</v>
      </c>
      <c r="B261" s="240" t="s">
        <v>1660</v>
      </c>
      <c r="C261" s="7"/>
    </row>
    <row r="262" spans="1:3" ht="29">
      <c r="A262" s="241" t="s">
        <v>1688</v>
      </c>
      <c r="B262" s="320" t="s">
        <v>1622</v>
      </c>
      <c r="C262" s="7"/>
    </row>
  </sheetData>
  <mergeCells count="44">
    <mergeCell ref="A1:B1"/>
    <mergeCell ref="A7:B7"/>
    <mergeCell ref="A13:B13"/>
    <mergeCell ref="A19:B19"/>
    <mergeCell ref="A25:B25"/>
    <mergeCell ref="A31:B31"/>
    <mergeCell ref="A37:B37"/>
    <mergeCell ref="A43:B43"/>
    <mergeCell ref="A49:B49"/>
    <mergeCell ref="A55:B55"/>
    <mergeCell ref="A67:B67"/>
    <mergeCell ref="A73:B73"/>
    <mergeCell ref="A61:B61"/>
    <mergeCell ref="A79:B79"/>
    <mergeCell ref="A85:B85"/>
    <mergeCell ref="A121:B121"/>
    <mergeCell ref="A127:B127"/>
    <mergeCell ref="A91:B91"/>
    <mergeCell ref="A97:B97"/>
    <mergeCell ref="A103:B103"/>
    <mergeCell ref="A109:B109"/>
    <mergeCell ref="A115:B115"/>
    <mergeCell ref="A133:B133"/>
    <mergeCell ref="A139:B139"/>
    <mergeCell ref="A145:B145"/>
    <mergeCell ref="A151:B151"/>
    <mergeCell ref="A157:B157"/>
    <mergeCell ref="A163:B163"/>
    <mergeCell ref="A169:B169"/>
    <mergeCell ref="A175:B175"/>
    <mergeCell ref="A181:B181"/>
    <mergeCell ref="A187:B187"/>
    <mergeCell ref="A199:B199"/>
    <mergeCell ref="A205:B205"/>
    <mergeCell ref="A193:B193"/>
    <mergeCell ref="A211:B211"/>
    <mergeCell ref="A217:B217"/>
    <mergeCell ref="A253:B253"/>
    <mergeCell ref="A259:B259"/>
    <mergeCell ref="A223:B223"/>
    <mergeCell ref="A229:B229"/>
    <mergeCell ref="A235:B235"/>
    <mergeCell ref="A241:B241"/>
    <mergeCell ref="A247:B24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169FA-67DC-4E9E-81EA-246CAEB5BF0C}">
  <dimension ref="A1:E59"/>
  <sheetViews>
    <sheetView workbookViewId="0">
      <pane ySplit="1" topLeftCell="A53" activePane="bottomLeft" state="frozen"/>
      <selection activeCell="A6" sqref="A6:A8"/>
      <selection pane="bottomLeft" activeCell="B10" sqref="B10"/>
    </sheetView>
  </sheetViews>
  <sheetFormatPr defaultRowHeight="14.5"/>
  <cols>
    <col min="1" max="1" width="24.1796875" customWidth="1"/>
    <col min="2" max="2" width="74.453125" bestFit="1" customWidth="1"/>
    <col min="3" max="3" width="27.7265625" customWidth="1"/>
    <col min="4" max="5" width="32" customWidth="1"/>
  </cols>
  <sheetData>
    <row r="1" spans="1:5" ht="15.5">
      <c r="A1" s="17" t="s">
        <v>12</v>
      </c>
      <c r="B1" s="17" t="s">
        <v>1693</v>
      </c>
      <c r="C1" s="18"/>
      <c r="D1" s="18"/>
      <c r="E1" s="18"/>
    </row>
    <row r="2" spans="1:5" ht="15.5">
      <c r="A2" s="4" t="s">
        <v>21</v>
      </c>
      <c r="B2" t="s">
        <v>1756</v>
      </c>
    </row>
    <row r="3" spans="1:5" ht="15.5">
      <c r="A3" s="4" t="s">
        <v>1712</v>
      </c>
      <c r="B3" s="78" t="s">
        <v>1713</v>
      </c>
    </row>
    <row r="4" spans="1:5" ht="15.5">
      <c r="A4" s="4" t="s">
        <v>22</v>
      </c>
      <c r="B4" s="32" t="s">
        <v>1757</v>
      </c>
    </row>
    <row r="5" spans="1:5" ht="15.5">
      <c r="A5" s="4" t="s">
        <v>23</v>
      </c>
      <c r="B5" s="10" t="str" cm="1">
        <f t="array" aca="1" ref="B5" ca="1">"The Quick Tips Report generated for SPM-2 "&amp;(INDIRECT(ADDRESS(ROW() - 3,COLUMN())))&amp;" test case"</f>
        <v>The Quick Tips Report generated for SPM-2 Case52_SP-PreKHome_incomplete test case</v>
      </c>
    </row>
    <row r="7" spans="1:5" ht="15.5">
      <c r="A7" s="17" t="s">
        <v>12</v>
      </c>
      <c r="B7" s="17" t="s">
        <v>1693</v>
      </c>
      <c r="C7" s="18"/>
      <c r="D7" s="18"/>
      <c r="E7" s="18"/>
    </row>
    <row r="8" spans="1:5" ht="15.5">
      <c r="A8" s="4" t="s">
        <v>21</v>
      </c>
      <c r="B8" t="s">
        <v>1695</v>
      </c>
    </row>
    <row r="9" spans="1:5" ht="15.5">
      <c r="A9" s="4" t="s">
        <v>1712</v>
      </c>
      <c r="B9" s="78" t="s">
        <v>1713</v>
      </c>
    </row>
    <row r="10" spans="1:5" ht="15.5">
      <c r="A10" s="4" t="s">
        <v>22</v>
      </c>
      <c r="B10" s="32" t="s">
        <v>1705</v>
      </c>
    </row>
    <row r="11" spans="1:5" ht="15.5">
      <c r="A11" s="4" t="s">
        <v>23</v>
      </c>
      <c r="B11" s="10" t="str" cm="1">
        <f t="array" aca="1" ref="B11" ca="1">"The Quick Tips Report generated for SPM-2 "&amp;(INDIRECT(ADDRESS(ROW() - 3,COLUMN())))&amp;" test case"</f>
        <v>The Quick Tips Report generated for SPM-2 Case09_PreKSchool test case</v>
      </c>
    </row>
    <row r="13" spans="1:5" ht="15.5">
      <c r="A13" s="17" t="s">
        <v>12</v>
      </c>
      <c r="B13" s="17" t="s">
        <v>1693</v>
      </c>
      <c r="C13" s="18"/>
      <c r="D13" s="18"/>
      <c r="E13" s="18"/>
    </row>
    <row r="14" spans="1:5" ht="15.5">
      <c r="A14" s="4" t="s">
        <v>21</v>
      </c>
      <c r="B14" t="s">
        <v>1696</v>
      </c>
    </row>
    <row r="15" spans="1:5" ht="15.5">
      <c r="A15" s="4" t="s">
        <v>1712</v>
      </c>
      <c r="B15" s="78" t="s">
        <v>1713</v>
      </c>
    </row>
    <row r="16" spans="1:5" ht="15.5">
      <c r="A16" s="4" t="s">
        <v>22</v>
      </c>
      <c r="B16" s="32" t="s">
        <v>1706</v>
      </c>
    </row>
    <row r="17" spans="1:5" ht="15.5">
      <c r="A17" s="4" t="s">
        <v>23</v>
      </c>
      <c r="B17" s="10" t="str" cm="1">
        <f t="array" aca="1" ref="B17" ca="1">"The Quick Tips Report generated for SPM-2 "&amp;(INDIRECT(ADDRESS(ROW() - 3,COLUMN())))&amp;" test case"</f>
        <v>The Quick Tips Report generated for SPM-2 Case11_ChildHome test case</v>
      </c>
    </row>
    <row r="19" spans="1:5" ht="15.5">
      <c r="A19" s="17" t="s">
        <v>12</v>
      </c>
      <c r="B19" s="17" t="s">
        <v>1693</v>
      </c>
      <c r="C19" s="18"/>
      <c r="D19" s="18"/>
      <c r="E19" s="18"/>
    </row>
    <row r="20" spans="1:5" ht="15.5">
      <c r="A20" s="4" t="s">
        <v>21</v>
      </c>
      <c r="B20" t="s">
        <v>1697</v>
      </c>
    </row>
    <row r="21" spans="1:5" ht="15.5">
      <c r="A21" s="4" t="s">
        <v>1712</v>
      </c>
      <c r="B21" s="78" t="s">
        <v>1713</v>
      </c>
    </row>
    <row r="22" spans="1:5" ht="15.5">
      <c r="A22" s="4" t="s">
        <v>22</v>
      </c>
      <c r="B22" s="32" t="s">
        <v>1707</v>
      </c>
    </row>
    <row r="23" spans="1:5" ht="15.5">
      <c r="A23" s="4" t="s">
        <v>23</v>
      </c>
      <c r="B23" s="10" t="str" cm="1">
        <f t="array" aca="1" ref="B23" ca="1">"The Quick Tips Report generated for SPM-2 "&amp;(INDIRECT(ADDRESS(ROW() - 3,COLUMN())))&amp;" test case"</f>
        <v>The Quick Tips Report generated for SPM-2 Case13_ChildSchool test case</v>
      </c>
    </row>
    <row r="25" spans="1:5" ht="15.5">
      <c r="A25" s="17" t="s">
        <v>12</v>
      </c>
      <c r="B25" s="17" t="s">
        <v>1693</v>
      </c>
      <c r="C25" s="18"/>
      <c r="D25" s="18"/>
      <c r="E25" s="18"/>
    </row>
    <row r="26" spans="1:5" ht="15.5">
      <c r="A26" s="4" t="s">
        <v>21</v>
      </c>
      <c r="B26" t="s">
        <v>1698</v>
      </c>
    </row>
    <row r="27" spans="1:5" ht="15.5">
      <c r="A27" s="4" t="s">
        <v>1712</v>
      </c>
      <c r="B27" s="78" t="s">
        <v>1713</v>
      </c>
    </row>
    <row r="28" spans="1:5" ht="15.5">
      <c r="A28" s="4" t="s">
        <v>22</v>
      </c>
      <c r="B28" s="32" t="s">
        <v>1708</v>
      </c>
    </row>
    <row r="29" spans="1:5" ht="15.5">
      <c r="A29" s="4" t="s">
        <v>23</v>
      </c>
      <c r="B29" s="10" t="str" cm="1">
        <f t="array" aca="1" ref="B29" ca="1">"The Quick Tips Report generated for SPM-2 "&amp;(INDIRECT(ADDRESS(ROW() - 3,COLUMN())))&amp;" test case"</f>
        <v>The Quick Tips Report generated for SPM-2 Case15_SchEnv_Art test case</v>
      </c>
    </row>
    <row r="31" spans="1:5" ht="15.5">
      <c r="A31" s="17" t="s">
        <v>12</v>
      </c>
      <c r="B31" s="17" t="s">
        <v>1693</v>
      </c>
      <c r="C31" s="18"/>
      <c r="D31" s="18"/>
      <c r="E31" s="18"/>
    </row>
    <row r="32" spans="1:5" ht="15.5">
      <c r="A32" s="4" t="s">
        <v>21</v>
      </c>
      <c r="B32" t="s">
        <v>1699</v>
      </c>
    </row>
    <row r="33" spans="1:5" ht="15.5">
      <c r="A33" s="4" t="s">
        <v>1712</v>
      </c>
      <c r="B33" s="78" t="s">
        <v>1713</v>
      </c>
    </row>
    <row r="34" spans="1:5" ht="15.5">
      <c r="A34" s="4" t="s">
        <v>22</v>
      </c>
      <c r="B34" s="32" t="s">
        <v>1709</v>
      </c>
    </row>
    <row r="35" spans="1:5" ht="15.5">
      <c r="A35" s="4" t="s">
        <v>23</v>
      </c>
      <c r="B35" s="10" t="str" cm="1">
        <f t="array" aca="1" ref="B35" ca="1">"The Quick Tips Report generated for SPM-2 "&amp;(INDIRECT(ADDRESS(ROW() - 3,COLUMN())))&amp;" test case"</f>
        <v>The Quick Tips Report generated for SPM-2 Case17_SchEnv_Bus test case</v>
      </c>
    </row>
    <row r="37" spans="1:5" ht="15.5">
      <c r="A37" s="17" t="s">
        <v>12</v>
      </c>
      <c r="B37" s="17" t="s">
        <v>1693</v>
      </c>
      <c r="C37" s="18"/>
      <c r="D37" s="18"/>
      <c r="E37" s="18"/>
    </row>
    <row r="38" spans="1:5" ht="15.5">
      <c r="A38" s="4" t="s">
        <v>21</v>
      </c>
      <c r="B38" t="s">
        <v>1700</v>
      </c>
    </row>
    <row r="39" spans="1:5" ht="15.5">
      <c r="A39" s="4" t="s">
        <v>1712</v>
      </c>
      <c r="B39" s="78" t="s">
        <v>1713</v>
      </c>
    </row>
    <row r="40" spans="1:5" ht="15.5">
      <c r="A40" s="4" t="s">
        <v>22</v>
      </c>
      <c r="B40" s="32" t="s">
        <v>1709</v>
      </c>
    </row>
    <row r="41" spans="1:5" ht="15.5">
      <c r="A41" s="4" t="s">
        <v>23</v>
      </c>
      <c r="B41" s="10" t="str" cm="1">
        <f t="array" aca="1" ref="B41" ca="1">"The Quick Tips Report generated for SPM-2 "&amp;(INDIRECT(ADDRESS(ROW() - 3,COLUMN())))&amp;" test case"</f>
        <v>The Quick Tips Report generated for SPM-2 Case19_SchEnv_Caf test case</v>
      </c>
    </row>
    <row r="43" spans="1:5" ht="15.5">
      <c r="A43" s="17" t="s">
        <v>12</v>
      </c>
      <c r="B43" s="17" t="s">
        <v>1693</v>
      </c>
      <c r="C43" s="18"/>
      <c r="D43" s="18"/>
      <c r="E43" s="18"/>
    </row>
    <row r="44" spans="1:5" ht="15.5">
      <c r="A44" s="4" t="s">
        <v>21</v>
      </c>
      <c r="B44" t="s">
        <v>1750</v>
      </c>
    </row>
    <row r="45" spans="1:5" ht="15.5">
      <c r="A45" s="4" t="s">
        <v>1712</v>
      </c>
      <c r="B45" s="78" t="s">
        <v>1713</v>
      </c>
    </row>
    <row r="46" spans="1:5" ht="15.5">
      <c r="A46" s="4" t="s">
        <v>22</v>
      </c>
      <c r="B46" s="32" t="s">
        <v>1710</v>
      </c>
    </row>
    <row r="47" spans="1:5" ht="15.5">
      <c r="A47" s="4" t="s">
        <v>23</v>
      </c>
      <c r="B47" s="10" t="str" cm="1">
        <f t="array" aca="1" ref="B47" ca="1">"The Quick Tips Report generated for SPM-2 "&amp;(INDIRECT(ADDRESS(ROW() - 3,COLUMN())))&amp;" test case"</f>
        <v>The Quick Tips Report generated for SPM-2 Case22_SchEnv_Mus_incomplete test case</v>
      </c>
    </row>
    <row r="49" spans="1:5" ht="15.5">
      <c r="A49" s="17" t="s">
        <v>12</v>
      </c>
      <c r="B49" s="17" t="s">
        <v>1693</v>
      </c>
      <c r="C49" s="18"/>
      <c r="D49" s="18"/>
      <c r="E49" s="18"/>
    </row>
    <row r="50" spans="1:5" ht="15.5">
      <c r="A50" s="4" t="s">
        <v>21</v>
      </c>
      <c r="B50" t="s">
        <v>1701</v>
      </c>
    </row>
    <row r="51" spans="1:5" ht="15.5">
      <c r="A51" s="4" t="s">
        <v>1712</v>
      </c>
      <c r="B51" s="78" t="s">
        <v>1713</v>
      </c>
    </row>
    <row r="52" spans="1:5" ht="15.5">
      <c r="A52" s="4" t="s">
        <v>22</v>
      </c>
      <c r="B52" s="32" t="s">
        <v>1711</v>
      </c>
    </row>
    <row r="53" spans="1:5" ht="15.5">
      <c r="A53" s="4" t="s">
        <v>23</v>
      </c>
      <c r="B53" s="10" t="str" cm="1">
        <f t="array" aca="1" ref="B53" ca="1">"The Quick Tips Report generated for SPM-2 "&amp;(INDIRECT(ADDRESS(ROW() - 3,COLUMN())))&amp;" test case"</f>
        <v>The Quick Tips Report generated for SPM-2 Case23_SchEnv_PH test case</v>
      </c>
    </row>
    <row r="55" spans="1:5" ht="15.5">
      <c r="A55" s="17" t="s">
        <v>12</v>
      </c>
      <c r="B55" s="17" t="s">
        <v>1693</v>
      </c>
      <c r="C55" s="18"/>
      <c r="D55" s="18"/>
      <c r="E55" s="18"/>
    </row>
    <row r="56" spans="1:5" ht="15.5">
      <c r="A56" s="4" t="s">
        <v>21</v>
      </c>
      <c r="B56" t="s">
        <v>1754</v>
      </c>
    </row>
    <row r="57" spans="1:5" ht="15.5">
      <c r="A57" s="4" t="s">
        <v>1712</v>
      </c>
      <c r="B57" s="78" t="s">
        <v>1713</v>
      </c>
    </row>
    <row r="58" spans="1:5" ht="15.5">
      <c r="A58" s="4" t="s">
        <v>22</v>
      </c>
      <c r="B58" s="32" t="s">
        <v>1755</v>
      </c>
    </row>
    <row r="59" spans="1:5" ht="15.5">
      <c r="A59" s="4" t="s">
        <v>23</v>
      </c>
      <c r="B59" s="10" t="str" cm="1">
        <f t="array" aca="1" ref="B59" ca="1">"The Quick Tips Report generated for SPM-2 "&amp;(INDIRECT(ADDRESS(ROW() - 3,COLUMN())))&amp;" test case"</f>
        <v>The Quick Tips Report generated for SPM-2 Case69_SP-SchEnv_Recess test case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899EC-6BF2-42AF-ADCC-71F33E4ECB43}">
  <dimension ref="A1:E24"/>
  <sheetViews>
    <sheetView zoomScale="85" zoomScaleNormal="85" workbookViewId="0">
      <pane ySplit="1" topLeftCell="A2" activePane="bottomLeft" state="frozen"/>
      <selection activeCell="A6" sqref="A6:A8"/>
      <selection pane="bottomLeft" activeCell="C22" sqref="C22"/>
    </sheetView>
  </sheetViews>
  <sheetFormatPr defaultRowHeight="14.5"/>
  <cols>
    <col min="1" max="1" width="24.1796875" customWidth="1"/>
    <col min="2" max="2" width="104.26953125" bestFit="1" customWidth="1"/>
    <col min="3" max="3" width="27.7265625" customWidth="1"/>
    <col min="4" max="5" width="32" customWidth="1"/>
  </cols>
  <sheetData>
    <row r="1" spans="1:5" ht="15.5">
      <c r="A1" s="17" t="s">
        <v>12</v>
      </c>
      <c r="B1" s="17" t="s">
        <v>1734</v>
      </c>
      <c r="C1" s="18"/>
      <c r="D1" s="18"/>
      <c r="E1" s="18"/>
    </row>
    <row r="2" spans="1:5" ht="15.5">
      <c r="A2" s="4" t="s">
        <v>21</v>
      </c>
      <c r="B2" t="s">
        <v>1694</v>
      </c>
      <c r="C2" t="s">
        <v>1735</v>
      </c>
    </row>
    <row r="3" spans="1:5" ht="15.5">
      <c r="A3" s="4" t="s">
        <v>22</v>
      </c>
      <c r="B3" s="32" t="s">
        <v>1736</v>
      </c>
    </row>
    <row r="4" spans="1:5" ht="15.5">
      <c r="A4" s="4" t="s">
        <v>23</v>
      </c>
      <c r="B4" s="10" t="str" cm="1">
        <f t="array" aca="1" ref="B4" ca="1">"Form Comparison Report generated for SPM-2 "&amp;(INDIRECT(ADDRESS(ROW() - 2,COLUMN())))&amp;", "&amp;(INDIRECT(ADDRESS(ROW() - 2,COLUMN()+1)))&amp;" test cases"</f>
        <v>Form Comparison Report generated for SPM-2 Case07_PrekHome, Case93_PrekFormCompare test cases</v>
      </c>
    </row>
    <row r="6" spans="1:5" ht="15.5">
      <c r="A6" s="17" t="s">
        <v>12</v>
      </c>
      <c r="B6" s="17" t="s">
        <v>1734</v>
      </c>
      <c r="C6" s="18"/>
      <c r="D6" s="18"/>
      <c r="E6" s="18"/>
    </row>
    <row r="7" spans="1:5" ht="15.5">
      <c r="A7" s="4" t="s">
        <v>21</v>
      </c>
      <c r="B7" t="s">
        <v>1694</v>
      </c>
      <c r="C7" t="s">
        <v>1737</v>
      </c>
    </row>
    <row r="8" spans="1:5" ht="15.5">
      <c r="A8" s="4" t="s">
        <v>22</v>
      </c>
      <c r="B8" s="32" t="s">
        <v>1738</v>
      </c>
    </row>
    <row r="9" spans="1:5" ht="15.5">
      <c r="A9" s="4" t="s">
        <v>23</v>
      </c>
      <c r="B9" s="10" t="str" cm="1">
        <f t="array" aca="1" ref="B9" ca="1">"Form Comparison Report generated for SPM-2 "&amp;(INDIRECT(ADDRESS(ROW() - 2,COLUMN())))&amp;", "&amp;(INDIRECT(ADDRESS(ROW() - 2,COLUMN()+1)))&amp;" test cases"</f>
        <v>Form Comparison Report generated for SPM-2 Case07_PrekHome, Case94_ChildFormCompare test cases</v>
      </c>
    </row>
    <row r="11" spans="1:5" ht="15.5">
      <c r="A11" s="17" t="s">
        <v>12</v>
      </c>
      <c r="B11" s="17" t="s">
        <v>1734</v>
      </c>
      <c r="C11" s="18"/>
      <c r="D11" s="18"/>
      <c r="E11" s="18"/>
    </row>
    <row r="12" spans="1:5" ht="15.5">
      <c r="A12" s="4" t="s">
        <v>21</v>
      </c>
      <c r="B12" t="s">
        <v>1739</v>
      </c>
      <c r="C12" t="s">
        <v>1740</v>
      </c>
    </row>
    <row r="13" spans="1:5" ht="15.5">
      <c r="A13" s="4" t="s">
        <v>22</v>
      </c>
      <c r="B13" s="32" t="s">
        <v>1741</v>
      </c>
    </row>
    <row r="14" spans="1:5" ht="15.5">
      <c r="A14" s="4" t="s">
        <v>23</v>
      </c>
      <c r="B14" s="10" t="str" cm="1">
        <f t="array" aca="1" ref="B14" ca="1">"Form Comparison Report generated for SPM-2 "&amp;(INDIRECT(ADDRESS(ROW() - 2,COLUMN())))&amp;", "&amp;(INDIRECT(ADDRESS(ROW() - 2,COLUMN()+1)))&amp;" test cases"</f>
        <v>Form Comparison Report generated for SPM-2 Case74_SP-AdolSchool_incomplet, Case95_AdolFormCompare test cases</v>
      </c>
    </row>
    <row r="16" spans="1:5" ht="15.5">
      <c r="A16" s="17" t="s">
        <v>12</v>
      </c>
      <c r="B16" s="17" t="s">
        <v>1734</v>
      </c>
      <c r="C16" s="18"/>
      <c r="D16" s="18"/>
      <c r="E16" s="18"/>
    </row>
    <row r="17" spans="1:5" ht="15.5">
      <c r="A17" s="4" t="s">
        <v>21</v>
      </c>
      <c r="B17" t="s">
        <v>1745</v>
      </c>
      <c r="C17" t="s">
        <v>1749</v>
      </c>
    </row>
    <row r="18" spans="1:5" ht="15.5">
      <c r="A18" s="4" t="s">
        <v>22</v>
      </c>
      <c r="B18" s="32" t="s">
        <v>1747</v>
      </c>
    </row>
    <row r="19" spans="1:5" ht="15.5">
      <c r="A19" s="4" t="s">
        <v>23</v>
      </c>
      <c r="B19" s="10" t="str" cm="1">
        <f t="array" aca="1" ref="B19" ca="1">"Form Comparison Report generated for SPM-2 "&amp;(INDIRECT(ADDRESS(ROW() - 2,COLUMN())))&amp;", "&amp;(INDIRECT(ADDRESS(ROW() - 2,COLUMN()+1)))&amp;" test cases"</f>
        <v>Form Comparison Report generated for SPM-2 Case39_AdultSelf-Report, Case82_SP-AdultRaterReport_inc test cases</v>
      </c>
    </row>
    <row r="21" spans="1:5" ht="15.5">
      <c r="A21" s="17" t="s">
        <v>12</v>
      </c>
      <c r="B21" s="17" t="s">
        <v>1734</v>
      </c>
      <c r="C21" s="18"/>
      <c r="D21" s="18"/>
      <c r="E21" s="18"/>
    </row>
    <row r="22" spans="1:5" ht="15.5">
      <c r="A22" s="4" t="s">
        <v>21</v>
      </c>
      <c r="B22" t="s">
        <v>1744</v>
      </c>
      <c r="C22" t="s">
        <v>1751</v>
      </c>
    </row>
    <row r="23" spans="1:5" ht="15.5">
      <c r="A23" s="4" t="s">
        <v>22</v>
      </c>
      <c r="B23" s="32" t="s">
        <v>1743</v>
      </c>
    </row>
    <row r="24" spans="1:5" ht="15.5">
      <c r="A24" s="4" t="s">
        <v>23</v>
      </c>
      <c r="B24" s="10" t="str" cm="1">
        <f t="array" aca="1" ref="B24" ca="1">"Form Comparison Report generated for SPM-2 "&amp;(INDIRECT(ADDRESS(ROW() - 2,COLUMN())))&amp;", "&amp;(INDIRECT(ADDRESS(ROW() - 2,COLUMN()+1)))&amp;" test cases"</f>
        <v>Form Comparison Report generated for SPM-2 Case05_ITCaregiver, Case96_CaregiverFormCompare test cases</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EF0BB-DC6A-4078-97FC-CE13D61D8B50}">
  <dimension ref="A1:L49"/>
  <sheetViews>
    <sheetView tabSelected="1" zoomScale="85" zoomScaleNormal="85" workbookViewId="0">
      <pane ySplit="1" topLeftCell="A2" activePane="bottomLeft" state="frozen"/>
      <selection activeCell="B18" sqref="B18"/>
      <selection pane="bottomLeft" activeCell="B9" sqref="B9"/>
    </sheetView>
  </sheetViews>
  <sheetFormatPr defaultRowHeight="14.5"/>
  <cols>
    <col min="1" max="1" width="44.81640625"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1" width="22.54296875" customWidth="1"/>
    <col min="12" max="12" width="27.6328125" customWidth="1"/>
  </cols>
  <sheetData>
    <row r="1" spans="1:12" ht="28.5" customHeight="1">
      <c r="A1" s="83" t="str">
        <f>"Form: "&amp;'Labels - English'!$B$1</f>
        <v>Form: Infant Form (4-9 months)</v>
      </c>
      <c r="B1" s="83" t="s">
        <v>69</v>
      </c>
      <c r="C1" s="123"/>
      <c r="D1" s="44"/>
      <c r="E1" s="182"/>
      <c r="F1" s="182"/>
      <c r="G1" s="182"/>
      <c r="H1" s="182"/>
      <c r="I1" s="53"/>
      <c r="J1" s="44"/>
      <c r="K1" s="44"/>
    </row>
    <row r="2" spans="1:12">
      <c r="A2" s="66"/>
      <c r="B2" s="66"/>
      <c r="C2" s="66"/>
      <c r="D2" s="52"/>
      <c r="E2" s="52"/>
      <c r="F2" s="52"/>
      <c r="G2" s="9"/>
      <c r="H2" s="57"/>
      <c r="I2" s="57"/>
      <c r="J2" s="53"/>
      <c r="K2" s="53"/>
    </row>
    <row r="3" spans="1:12">
      <c r="A3" s="183" t="s">
        <v>18</v>
      </c>
      <c r="B3" s="184" t="str" cm="1">
        <f t="array" aca="1" ref="B3" ca="1">MID(CELL("filename",A1),FIND("]",CELL("filename",A1))+1,255)</f>
        <v>Case01_InfantForm</v>
      </c>
      <c r="C3" s="52"/>
      <c r="D3" s="52"/>
      <c r="E3" s="105" t="s">
        <v>94</v>
      </c>
      <c r="F3" s="52"/>
      <c r="G3" s="9"/>
      <c r="H3" s="57"/>
      <c r="I3" s="57"/>
      <c r="J3" s="53"/>
    </row>
    <row r="4" spans="1:12" ht="15" thickBot="1">
      <c r="A4" s="185" t="str">
        <f>'Labels - English'!$A$2</f>
        <v>Child information</v>
      </c>
      <c r="B4" s="186"/>
      <c r="C4" s="314"/>
      <c r="D4" s="52"/>
      <c r="F4" s="52" t="str">
        <f ca="1">"Original Date: "&amp; TEXT('Labels - English'!$B$50, "mm/dd/yyyy")</f>
        <v>Original Date: 10/05/2021</v>
      </c>
      <c r="G4" s="9"/>
      <c r="H4" s="57"/>
      <c r="I4" s="57"/>
      <c r="J4" s="53"/>
    </row>
    <row r="5" spans="1:12" ht="15" thickBot="1">
      <c r="A5" s="43" t="str">
        <f>'Labels - English'!$A$6</f>
        <v>Name of child being evaluated</v>
      </c>
      <c r="B5" s="187" t="str" cm="1">
        <f t="array" aca="1" ref="B5" ca="1">"SPM2_"&amp;MID(CELL("filename",A1),FIND("]",CELL("filename",A1))+1,255)</f>
        <v>SPM2_Case01_InfantForm</v>
      </c>
      <c r="C5" s="125"/>
      <c r="D5" s="52"/>
      <c r="E5" s="97" t="s">
        <v>91</v>
      </c>
      <c r="F5" s="94"/>
      <c r="G5" s="95" t="s">
        <v>92</v>
      </c>
      <c r="H5" s="96"/>
      <c r="J5" t="s">
        <v>93</v>
      </c>
    </row>
    <row r="6" spans="1:12">
      <c r="A6" s="43" t="str">
        <f>'Labels - English'!$A$10</f>
        <v>Gender</v>
      </c>
      <c r="B6" s="188" t="s">
        <v>70</v>
      </c>
      <c r="C6" s="93"/>
      <c r="D6" s="52"/>
      <c r="E6" s="76" t="s">
        <v>15</v>
      </c>
      <c r="F6" s="62" t="s">
        <v>17</v>
      </c>
      <c r="G6" s="103" t="s">
        <v>89</v>
      </c>
      <c r="H6" s="62" t="s">
        <v>16</v>
      </c>
      <c r="I6" s="62" t="s">
        <v>34</v>
      </c>
      <c r="J6" s="136" t="s">
        <v>1758</v>
      </c>
      <c r="K6" s="329" t="s">
        <v>90</v>
      </c>
      <c r="L6" s="63" t="s">
        <v>109</v>
      </c>
    </row>
    <row r="7" spans="1:12" ht="15" thickBot="1">
      <c r="A7" s="43" t="str">
        <f>'Labels - English'!$A$13</f>
        <v>Age (months)</v>
      </c>
      <c r="B7" s="189" t="str">
        <f>+$G$7&amp;" years "&amp;$H$7&amp;" months "&amp;$I$7&amp;" days "</f>
        <v xml:space="preserve">0 years 8 months 0 days </v>
      </c>
      <c r="C7" s="308">
        <f ca="1">+E7</f>
        <v>44232</v>
      </c>
      <c r="D7" s="52"/>
      <c r="E7" s="100">
        <f ca="1">DATE(YEAR(F7) -$G$7, MONTH(F7) - $H$7, DAY(F7) - $I$7)</f>
        <v>44232</v>
      </c>
      <c r="F7" s="99">
        <f ca="1">DATE(YEAR('Labels - English'!$B$50),MONTH('Labels - English'!$B$50)-$K$7,DAY('Labels - English'!$B$50)-$L$7)</f>
        <v>44474</v>
      </c>
      <c r="G7" s="104">
        <v>0</v>
      </c>
      <c r="H7" s="102">
        <v>8</v>
      </c>
      <c r="I7" s="102">
        <v>0</v>
      </c>
      <c r="J7" s="137">
        <v>0</v>
      </c>
      <c r="K7" s="330">
        <v>0</v>
      </c>
      <c r="L7" s="98">
        <v>0</v>
      </c>
    </row>
    <row r="8" spans="1:12">
      <c r="A8" s="43" t="str">
        <f>'Labels - English'!$A$11</f>
        <v>Date of birth</v>
      </c>
      <c r="B8" s="307">
        <f ca="1">$E$7</f>
        <v>44232</v>
      </c>
      <c r="C8" s="190"/>
      <c r="D8" s="52"/>
      <c r="E8" s="301"/>
      <c r="F8" s="302"/>
      <c r="G8" s="303"/>
      <c r="H8" s="303"/>
      <c r="I8" s="303"/>
      <c r="J8" s="304"/>
      <c r="K8" s="304"/>
    </row>
    <row r="9" spans="1:12" ht="15" thickBot="1">
      <c r="A9" s="43" t="str">
        <f>'Labels - English'!$A$19</f>
        <v>Provider/Agency</v>
      </c>
      <c r="B9" s="191" t="s">
        <v>104</v>
      </c>
      <c r="C9" s="65"/>
      <c r="D9" s="52"/>
      <c r="E9" s="44"/>
      <c r="F9" s="44"/>
      <c r="G9" s="44"/>
      <c r="H9" s="44"/>
      <c r="I9" s="44"/>
      <c r="J9" s="53"/>
      <c r="K9" s="53"/>
    </row>
    <row r="10" spans="1:12">
      <c r="A10" s="49"/>
      <c r="B10" s="49"/>
      <c r="C10" s="66"/>
      <c r="D10" s="52"/>
      <c r="E10" s="52"/>
      <c r="F10" s="52"/>
      <c r="G10" s="9"/>
      <c r="H10" s="57"/>
      <c r="I10" s="53"/>
      <c r="J10" s="53"/>
      <c r="K10" s="53"/>
    </row>
    <row r="11" spans="1:12">
      <c r="A11" s="185" t="str">
        <f>'Labels - English'!A21</f>
        <v>Rater information</v>
      </c>
      <c r="B11" s="43"/>
      <c r="C11" s="43"/>
      <c r="D11" s="52"/>
      <c r="E11" s="52"/>
      <c r="G11" s="53"/>
      <c r="H11" s="53"/>
      <c r="I11" s="53"/>
      <c r="J11" s="44"/>
      <c r="K11" s="44"/>
    </row>
    <row r="12" spans="1:12">
      <c r="A12" s="43" t="str">
        <f>'Labels - English'!A22</f>
        <v>Rater’s name</v>
      </c>
      <c r="B12" s="43" t="s">
        <v>95</v>
      </c>
      <c r="C12" s="43"/>
      <c r="D12" s="52"/>
      <c r="E12" s="52"/>
      <c r="G12" s="53"/>
      <c r="H12" s="53"/>
      <c r="I12" s="53"/>
      <c r="J12" s="44"/>
      <c r="K12" s="44"/>
    </row>
    <row r="13" spans="1:12">
      <c r="A13" s="43" t="str">
        <f>'Labels - English'!$A$24</f>
        <v>Rater’s relationship to child being evaluated</v>
      </c>
      <c r="B13" s="43" t="s">
        <v>96</v>
      </c>
      <c r="C13" s="43"/>
      <c r="D13" s="52"/>
      <c r="E13" s="52"/>
      <c r="F13" s="52"/>
      <c r="G13" s="53"/>
      <c r="H13" s="53"/>
      <c r="I13" s="53"/>
      <c r="J13" s="44"/>
      <c r="K13" s="44"/>
    </row>
    <row r="14" spans="1:12">
      <c r="A14" s="43" t="str">
        <f>'Labels - English'!$A$26</f>
        <v>Administration Date</v>
      </c>
      <c r="B14" s="192" t="str">
        <f>+$J$7&amp;" years "&amp;$K$7&amp;" months "&amp;$L$7&amp;" days "</f>
        <v xml:space="preserve">0 years 0 months 0 days </v>
      </c>
      <c r="C14" s="43"/>
      <c r="D14" s="52"/>
      <c r="E14" s="52"/>
      <c r="F14" s="52"/>
      <c r="G14" s="53"/>
      <c r="H14" s="53"/>
      <c r="I14" s="53"/>
      <c r="J14" s="44"/>
      <c r="K14" s="44"/>
    </row>
    <row r="15" spans="1:12">
      <c r="A15" s="50"/>
      <c r="B15" s="50"/>
      <c r="C15" s="67"/>
      <c r="D15" s="52"/>
      <c r="E15" s="52"/>
      <c r="F15" s="52"/>
      <c r="G15" s="53"/>
      <c r="H15" s="53"/>
      <c r="I15" s="44"/>
      <c r="J15" s="44"/>
      <c r="K15" s="44"/>
    </row>
    <row r="16" spans="1:12" ht="29">
      <c r="A16" s="43" t="s">
        <v>24</v>
      </c>
      <c r="B16" s="71" t="s">
        <v>179</v>
      </c>
      <c r="C16" s="29"/>
      <c r="D16" s="52"/>
      <c r="E16" s="52"/>
      <c r="F16" s="52"/>
      <c r="G16" s="53"/>
      <c r="H16" s="53"/>
      <c r="I16" s="53"/>
      <c r="J16" s="44"/>
      <c r="K16" s="44"/>
    </row>
    <row r="17" spans="1:11" ht="132" customHeight="1">
      <c r="A17" s="43" t="s">
        <v>26</v>
      </c>
      <c r="B17" s="39" t="s">
        <v>25</v>
      </c>
      <c r="C17" s="52"/>
      <c r="D17" s="52"/>
      <c r="E17" s="52"/>
      <c r="F17" s="52"/>
      <c r="G17" s="52"/>
      <c r="H17" s="52"/>
      <c r="I17" s="52"/>
      <c r="J17" s="52"/>
      <c r="K17" s="52"/>
    </row>
    <row r="18" spans="1:11">
      <c r="A18" s="43" t="s">
        <v>180</v>
      </c>
      <c r="B18" s="193" t="s">
        <v>866</v>
      </c>
      <c r="C18" s="52"/>
      <c r="D18" s="52"/>
      <c r="E18" s="52"/>
      <c r="F18" s="52"/>
      <c r="G18" s="52"/>
      <c r="H18" s="52"/>
      <c r="I18" s="52"/>
      <c r="J18" s="52"/>
    </row>
    <row r="19" spans="1:11" ht="36.75" customHeight="1">
      <c r="A19" s="43" t="s">
        <v>12</v>
      </c>
      <c r="B19" s="51" t="s">
        <v>10</v>
      </c>
      <c r="C19" s="43"/>
      <c r="D19" s="52"/>
      <c r="E19" s="52"/>
      <c r="F19" s="52"/>
      <c r="G19" s="53"/>
      <c r="H19" s="53"/>
      <c r="I19" s="53"/>
      <c r="J19" s="44"/>
      <c r="K19" s="44"/>
    </row>
    <row r="20" spans="1:11">
      <c r="A20" s="43"/>
      <c r="B20" s="43"/>
      <c r="C20" s="52"/>
      <c r="D20" s="52"/>
      <c r="E20" s="44"/>
      <c r="F20" s="44"/>
      <c r="G20" s="44"/>
      <c r="H20" s="53"/>
      <c r="I20" s="53"/>
      <c r="J20" s="44"/>
      <c r="K20" s="44"/>
    </row>
    <row r="21" spans="1:11">
      <c r="A21" s="43"/>
      <c r="B21" s="43"/>
      <c r="C21" s="44"/>
      <c r="D21" s="44"/>
      <c r="J21" s="195"/>
      <c r="K21" s="195"/>
    </row>
    <row r="22" spans="1:11" s="2" customFormat="1">
      <c r="A22" s="196" t="s">
        <v>51</v>
      </c>
      <c r="B22" s="195">
        <f>+B40</f>
        <v>12</v>
      </c>
      <c r="C22" s="195">
        <f>+B41</f>
        <v>13</v>
      </c>
      <c r="D22" s="195">
        <f>+B42</f>
        <v>18</v>
      </c>
      <c r="E22" s="195">
        <f>+B43</f>
        <v>24</v>
      </c>
      <c r="F22" s="195">
        <f>+B44</f>
        <v>14</v>
      </c>
      <c r="G22" s="2">
        <f>+B45</f>
        <v>19</v>
      </c>
      <c r="H22" s="2">
        <f>+B46</f>
        <v>29</v>
      </c>
      <c r="I22" s="195">
        <f>+B47</f>
        <v>24</v>
      </c>
      <c r="J22" s="197">
        <f>+B48</f>
        <v>100</v>
      </c>
      <c r="K22" s="197"/>
    </row>
    <row r="23" spans="1:11">
      <c r="A23" s="38"/>
      <c r="B23" s="38"/>
      <c r="C23" s="38"/>
      <c r="D23" s="38"/>
      <c r="E23" s="38"/>
      <c r="F23" s="38"/>
      <c r="G23" s="38"/>
      <c r="H23" s="38"/>
      <c r="I23" s="38"/>
      <c r="J23" s="194"/>
      <c r="K23" s="194"/>
    </row>
    <row r="24" spans="1:11" ht="21.75" customHeight="1">
      <c r="A24" s="198" t="s">
        <v>0</v>
      </c>
      <c r="B24" s="86" t="str">
        <f>'Labels - English'!$A$35</f>
        <v>Vision</v>
      </c>
      <c r="C24" s="87" t="str">
        <f>'Labels - English'!$A$36</f>
        <v>Hearing</v>
      </c>
      <c r="D24" s="88" t="str">
        <f>'Labels - English'!$A$37</f>
        <v>Touch</v>
      </c>
      <c r="E24" s="89" t="str">
        <f>'Labels - English'!$A$38</f>
        <v>Taste and Smell</v>
      </c>
      <c r="F24" s="90" t="str">
        <f>'Labels - English'!$A$39</f>
        <v>Body Awareness</v>
      </c>
      <c r="G24" s="91" t="str">
        <f>'Labels - English'!$A$40</f>
        <v>Balance and Motion</v>
      </c>
      <c r="H24" s="92" t="str">
        <f>'Labels - English'!$A$41</f>
        <v>Planning and Ideas</v>
      </c>
      <c r="I24" s="85" t="str">
        <f>'Labels - English'!$A$34</f>
        <v>Social Participation</v>
      </c>
      <c r="J24" s="43"/>
      <c r="K24" s="43"/>
    </row>
    <row r="25" spans="1:11" s="6" customFormat="1">
      <c r="A25" s="199">
        <v>1</v>
      </c>
      <c r="B25" s="43" t="s">
        <v>72</v>
      </c>
      <c r="C25" s="43" t="s">
        <v>73</v>
      </c>
      <c r="D25" s="43" t="s">
        <v>73</v>
      </c>
      <c r="E25" s="43" t="s">
        <v>73</v>
      </c>
      <c r="F25" s="43" t="s">
        <v>72</v>
      </c>
      <c r="G25" s="43" t="s">
        <v>72</v>
      </c>
      <c r="H25" s="6" t="s">
        <v>71</v>
      </c>
      <c r="I25" s="43" t="s">
        <v>71</v>
      </c>
      <c r="J25" s="43"/>
      <c r="K25" s="43"/>
    </row>
    <row r="26" spans="1:11" s="6" customFormat="1">
      <c r="A26" s="200">
        <v>2</v>
      </c>
      <c r="B26" s="43" t="s">
        <v>73</v>
      </c>
      <c r="C26" s="43" t="s">
        <v>72</v>
      </c>
      <c r="D26" s="43" t="s">
        <v>73</v>
      </c>
      <c r="E26" s="43" t="s">
        <v>73</v>
      </c>
      <c r="F26" s="43" t="s">
        <v>73</v>
      </c>
      <c r="G26" s="43" t="s">
        <v>71</v>
      </c>
      <c r="H26" s="6" t="s">
        <v>71</v>
      </c>
      <c r="I26" s="43" t="s">
        <v>71</v>
      </c>
      <c r="J26" s="43"/>
      <c r="K26" s="43"/>
    </row>
    <row r="27" spans="1:11" s="6" customFormat="1">
      <c r="A27" s="201">
        <v>3</v>
      </c>
      <c r="B27" s="43" t="s">
        <v>72</v>
      </c>
      <c r="C27" s="43" t="s">
        <v>72</v>
      </c>
      <c r="D27" s="43" t="s">
        <v>73</v>
      </c>
      <c r="E27" s="43" t="s">
        <v>73</v>
      </c>
      <c r="F27" s="43" t="s">
        <v>72</v>
      </c>
      <c r="G27" s="43" t="s">
        <v>71</v>
      </c>
      <c r="H27" s="6" t="s">
        <v>71</v>
      </c>
      <c r="I27" s="43" t="s">
        <v>71</v>
      </c>
      <c r="J27" s="43"/>
      <c r="K27" s="43"/>
    </row>
    <row r="28" spans="1:11" s="6" customFormat="1">
      <c r="A28" s="202">
        <v>4</v>
      </c>
      <c r="B28" s="43" t="s">
        <v>73</v>
      </c>
      <c r="C28" s="43" t="s">
        <v>72</v>
      </c>
      <c r="D28" s="43" t="s">
        <v>71</v>
      </c>
      <c r="E28" s="43" t="s">
        <v>71</v>
      </c>
      <c r="F28" s="43" t="s">
        <v>72</v>
      </c>
      <c r="G28" s="43" t="s">
        <v>71</v>
      </c>
      <c r="H28" s="6" t="s">
        <v>71</v>
      </c>
      <c r="I28" s="43" t="s">
        <v>71</v>
      </c>
      <c r="J28" s="43"/>
      <c r="K28" s="43"/>
    </row>
    <row r="29" spans="1:11" s="6" customFormat="1">
      <c r="A29" s="203">
        <v>5</v>
      </c>
      <c r="B29" s="43" t="s">
        <v>72</v>
      </c>
      <c r="C29" s="43" t="s">
        <v>72</v>
      </c>
      <c r="D29" s="43" t="s">
        <v>71</v>
      </c>
      <c r="E29" s="43" t="s">
        <v>71</v>
      </c>
      <c r="F29" s="43" t="s">
        <v>72</v>
      </c>
      <c r="G29" s="43" t="s">
        <v>72</v>
      </c>
      <c r="H29" s="6" t="s">
        <v>74</v>
      </c>
      <c r="I29" s="43" t="s">
        <v>73</v>
      </c>
      <c r="J29" s="43"/>
      <c r="K29" s="43"/>
    </row>
    <row r="30" spans="1:11" s="6" customFormat="1">
      <c r="A30" s="203">
        <v>6</v>
      </c>
      <c r="B30" s="43" t="s">
        <v>72</v>
      </c>
      <c r="C30" s="43" t="s">
        <v>73</v>
      </c>
      <c r="D30" s="43" t="s">
        <v>73</v>
      </c>
      <c r="E30" s="43" t="s">
        <v>71</v>
      </c>
      <c r="F30" s="43" t="s">
        <v>72</v>
      </c>
      <c r="G30" s="43" t="s">
        <v>72</v>
      </c>
      <c r="H30" s="6" t="s">
        <v>72</v>
      </c>
      <c r="I30" s="43" t="s">
        <v>73</v>
      </c>
      <c r="J30" s="43"/>
      <c r="K30" s="43"/>
    </row>
    <row r="31" spans="1:11" s="6" customFormat="1">
      <c r="A31" s="203">
        <v>7</v>
      </c>
      <c r="B31" s="43" t="s">
        <v>72</v>
      </c>
      <c r="C31" s="43" t="s">
        <v>72</v>
      </c>
      <c r="D31" s="43" t="s">
        <v>72</v>
      </c>
      <c r="E31" s="43" t="s">
        <v>73</v>
      </c>
      <c r="F31" s="43" t="s">
        <v>71</v>
      </c>
      <c r="G31" s="43" t="s">
        <v>72</v>
      </c>
      <c r="H31" s="6" t="s">
        <v>71</v>
      </c>
      <c r="I31" s="43" t="s">
        <v>73</v>
      </c>
      <c r="J31" s="43"/>
      <c r="K31" s="43"/>
    </row>
    <row r="32" spans="1:11" s="6" customFormat="1">
      <c r="A32" s="203">
        <v>8</v>
      </c>
      <c r="B32" s="43" t="s">
        <v>72</v>
      </c>
      <c r="C32" s="43" t="s">
        <v>73</v>
      </c>
      <c r="D32" s="43" t="s">
        <v>72</v>
      </c>
      <c r="E32" s="43" t="s">
        <v>73</v>
      </c>
      <c r="F32" s="43" t="s">
        <v>72</v>
      </c>
      <c r="G32" s="43" t="s">
        <v>73</v>
      </c>
      <c r="H32" s="6" t="s">
        <v>71</v>
      </c>
      <c r="I32" s="43" t="s">
        <v>71</v>
      </c>
      <c r="J32"/>
      <c r="K32"/>
    </row>
    <row r="33" spans="1:9">
      <c r="A33" s="203">
        <v>9</v>
      </c>
      <c r="B33" t="s">
        <v>72</v>
      </c>
      <c r="C33" t="s">
        <v>72</v>
      </c>
      <c r="D33" s="10" t="s">
        <v>72</v>
      </c>
      <c r="E33" s="84" t="s">
        <v>73</v>
      </c>
      <c r="F33" s="84" t="s">
        <v>73</v>
      </c>
      <c r="G33" t="s">
        <v>73</v>
      </c>
      <c r="H33" t="s">
        <v>71</v>
      </c>
      <c r="I33" t="s">
        <v>71</v>
      </c>
    </row>
    <row r="34" spans="1:9">
      <c r="A34" s="203">
        <v>10</v>
      </c>
      <c r="B34" t="s">
        <v>72</v>
      </c>
      <c r="C34" t="s">
        <v>72</v>
      </c>
      <c r="D34" s="10" t="s">
        <v>72</v>
      </c>
      <c r="E34" s="84" t="s">
        <v>71</v>
      </c>
      <c r="F34" s="84" t="s">
        <v>72</v>
      </c>
      <c r="G34" t="s">
        <v>73</v>
      </c>
      <c r="H34" t="s">
        <v>71</v>
      </c>
      <c r="I34" t="s">
        <v>73</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13" t="s">
        <v>99</v>
      </c>
      <c r="B39" s="114" t="s">
        <v>1641</v>
      </c>
      <c r="C39" s="115" t="s">
        <v>1642</v>
      </c>
      <c r="D39" s="115" t="s">
        <v>1644</v>
      </c>
      <c r="E39" s="116" t="s">
        <v>1643</v>
      </c>
    </row>
    <row r="40" spans="1:9" ht="15.5">
      <c r="A40" s="117" t="str">
        <f>'Labels - English'!$A$35</f>
        <v>Vision</v>
      </c>
      <c r="B40" s="118">
        <v>12</v>
      </c>
      <c r="C40" s="119">
        <v>40</v>
      </c>
      <c r="D40" s="119">
        <v>16</v>
      </c>
      <c r="E40" s="120" t="s">
        <v>102</v>
      </c>
    </row>
    <row r="41" spans="1:9" ht="15.5">
      <c r="A41" s="117" t="str">
        <f>'Labels - English'!$A$36</f>
        <v>Hearing</v>
      </c>
      <c r="B41" s="118">
        <v>13</v>
      </c>
      <c r="C41" s="119">
        <v>47</v>
      </c>
      <c r="D41" s="119">
        <v>38</v>
      </c>
      <c r="E41" s="120" t="s">
        <v>102</v>
      </c>
    </row>
    <row r="42" spans="1:9" ht="15.5">
      <c r="A42" s="117" t="str">
        <f>'Labels - English'!$A$37</f>
        <v>Touch</v>
      </c>
      <c r="B42" s="118">
        <v>18</v>
      </c>
      <c r="C42" s="119">
        <v>61</v>
      </c>
      <c r="D42" s="119">
        <v>86</v>
      </c>
      <c r="E42" s="120" t="s">
        <v>101</v>
      </c>
    </row>
    <row r="43" spans="1:9" ht="15.5">
      <c r="A43" s="117" t="str">
        <f>'Labels - English'!$A$38</f>
        <v>Taste and Smell</v>
      </c>
      <c r="B43" s="118">
        <v>24</v>
      </c>
      <c r="C43" s="119">
        <v>77</v>
      </c>
      <c r="D43" s="119" t="s">
        <v>126</v>
      </c>
      <c r="E43" s="120" t="s">
        <v>103</v>
      </c>
    </row>
    <row r="44" spans="1:9" ht="15.5">
      <c r="A44" s="117" t="str">
        <f>'Labels - English'!$A$39</f>
        <v>Body Awareness</v>
      </c>
      <c r="B44" s="118">
        <v>14</v>
      </c>
      <c r="C44" s="119">
        <v>48</v>
      </c>
      <c r="D44" s="119">
        <v>42</v>
      </c>
      <c r="E44" s="120" t="s">
        <v>102</v>
      </c>
    </row>
    <row r="45" spans="1:9" ht="15.5">
      <c r="A45" s="117" t="str">
        <f>'Labels - English'!$A$40</f>
        <v>Balance and Motion</v>
      </c>
      <c r="B45" s="118">
        <v>19</v>
      </c>
      <c r="C45" s="119">
        <v>64</v>
      </c>
      <c r="D45" s="119">
        <v>92</v>
      </c>
      <c r="E45" s="120" t="s">
        <v>101</v>
      </c>
    </row>
    <row r="46" spans="1:9" ht="15.5">
      <c r="A46" s="117" t="str">
        <f>'Labels - English'!$A$41</f>
        <v>Planning and Ideas</v>
      </c>
      <c r="B46" s="118">
        <v>29</v>
      </c>
      <c r="C46" s="119">
        <v>77</v>
      </c>
      <c r="D46" s="119" t="s">
        <v>126</v>
      </c>
      <c r="E46" s="120" t="s">
        <v>103</v>
      </c>
    </row>
    <row r="47" spans="1:9" ht="15.5">
      <c r="A47" s="117" t="str">
        <f>'Labels - English'!$A$34</f>
        <v>Social Participation</v>
      </c>
      <c r="B47" s="118">
        <v>24</v>
      </c>
      <c r="C47" s="119">
        <v>69</v>
      </c>
      <c r="D47" s="119">
        <v>97</v>
      </c>
      <c r="E47" s="120" t="s">
        <v>101</v>
      </c>
    </row>
    <row r="48" spans="1:9" ht="16" thickBot="1">
      <c r="A48" s="121" t="s">
        <v>100</v>
      </c>
      <c r="B48" s="122">
        <v>100</v>
      </c>
      <c r="C48" s="131">
        <v>58</v>
      </c>
      <c r="D48" s="131">
        <v>79</v>
      </c>
      <c r="E48" s="132" t="s">
        <v>102</v>
      </c>
    </row>
    <row r="49" spans="1:8" ht="16" thickTop="1">
      <c r="A49" s="108"/>
      <c r="B49" s="108"/>
      <c r="C49" s="108"/>
      <c r="D49" s="108"/>
      <c r="E49" s="108"/>
      <c r="F49" s="108"/>
      <c r="G49" s="109"/>
      <c r="H49" s="109"/>
    </row>
  </sheetData>
  <conditionalFormatting sqref="A11:A14 A6:A9">
    <cfRule type="containsText" dxfId="531" priority="4" operator="containsText" text="&quot;">
      <formula>NOT(ISERROR(SEARCH("""",A6)))</formula>
    </cfRule>
  </conditionalFormatting>
  <conditionalFormatting sqref="A4">
    <cfRule type="containsText" dxfId="530" priority="2" operator="containsText" text="&quot;">
      <formula>NOT(ISERROR(SEARCH("""",A4)))</formula>
    </cfRule>
  </conditionalFormatting>
  <conditionalFormatting sqref="A5">
    <cfRule type="containsText" dxfId="529" priority="1" operator="containsText" text="&quot;">
      <formula>NOT(ISERROR(SEARCH("""",A5)))</formula>
    </cfRule>
  </conditionalFormatting>
  <conditionalFormatting sqref="A11">
    <cfRule type="containsText" dxfId="528" priority="3" operator="containsText" text="&quot;">
      <formula>NOT(ISERROR(SEARCH("""",A11)))</formula>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94D71-E553-473B-966F-6BBB6000DE90}">
  <dimension ref="A1:L49"/>
  <sheetViews>
    <sheetView topLeftCell="F1" zoomScale="70" zoomScaleNormal="70" workbookViewId="0">
      <pane ySplit="1" topLeftCell="A2" activePane="bottomLeft" state="frozen"/>
      <selection activeCell="C53" sqref="C53"/>
      <selection pane="bottomLeft" activeCell="C5" sqref="C5"/>
    </sheetView>
  </sheetViews>
  <sheetFormatPr defaultRowHeight="14.5"/>
  <cols>
    <col min="1" max="1" width="39.0898437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1" width="22.54296875" customWidth="1"/>
    <col min="12" max="12" width="33.6328125" customWidth="1"/>
  </cols>
  <sheetData>
    <row r="1" spans="1:12" ht="28.5" customHeight="1">
      <c r="A1" s="83" t="str">
        <f>"Form: "&amp;'Labels - English'!B1</f>
        <v>Form: Infant Form (4-9 months)</v>
      </c>
      <c r="B1" s="83" t="s">
        <v>69</v>
      </c>
      <c r="C1" s="123"/>
      <c r="D1" s="44"/>
      <c r="E1" s="182"/>
      <c r="F1" s="182"/>
      <c r="G1" s="182"/>
      <c r="H1" s="182"/>
      <c r="I1" s="53"/>
      <c r="J1" s="44"/>
      <c r="K1" s="44"/>
    </row>
    <row r="2" spans="1:12">
      <c r="A2" s="66"/>
      <c r="B2" s="66"/>
      <c r="C2" s="66"/>
      <c r="D2" s="52"/>
      <c r="E2" s="52"/>
      <c r="F2" s="52"/>
      <c r="G2" s="9"/>
      <c r="H2" s="57"/>
      <c r="I2" s="57"/>
      <c r="J2" s="53"/>
      <c r="K2" s="53"/>
    </row>
    <row r="3" spans="1:12">
      <c r="A3" s="183" t="s">
        <v>18</v>
      </c>
      <c r="B3" s="184" t="str" cm="1">
        <f t="array" aca="1" ref="B3" ca="1">MID(CELL("filename",A1),FIND("]",CELL("filename",A1))+1,255)</f>
        <v>Case02_InfantForm_incomplete</v>
      </c>
      <c r="C3" s="52"/>
      <c r="D3" s="52"/>
      <c r="E3" s="105" t="s">
        <v>94</v>
      </c>
      <c r="F3" s="52"/>
      <c r="G3" s="9"/>
      <c r="H3" s="57"/>
      <c r="I3" s="57"/>
      <c r="J3" s="53"/>
    </row>
    <row r="4" spans="1:12" ht="15" thickBot="1">
      <c r="A4" s="185" t="str">
        <f>'Labels - English'!A2</f>
        <v>Child information</v>
      </c>
      <c r="B4" s="186"/>
      <c r="C4" s="314"/>
      <c r="D4" s="52"/>
      <c r="F4" s="52" t="str">
        <f ca="1">"Original Date: "&amp; TEXT('Labels - English'!$B$50, "mm/dd/yyyy")</f>
        <v>Original Date: 10/05/2021</v>
      </c>
      <c r="G4" s="9"/>
      <c r="H4" s="57"/>
      <c r="I4" s="57"/>
      <c r="J4" s="53"/>
    </row>
    <row r="5" spans="1:12" ht="15" thickBot="1">
      <c r="A5" s="43" t="str">
        <f>'Labels - English'!A6</f>
        <v>Name of child being evaluated</v>
      </c>
      <c r="B5" s="187" t="str" cm="1">
        <f t="array" aca="1" ref="B5" ca="1">"SPM2_"&amp;MID(CELL("filename",A1),FIND("]",CELL("filename",A1))+1,255)</f>
        <v>SPM2_Case02_InfantForm_incomplete</v>
      </c>
      <c r="C5" s="125"/>
      <c r="D5" s="52"/>
      <c r="E5" s="97" t="s">
        <v>91</v>
      </c>
      <c r="F5" s="94"/>
      <c r="G5" s="95" t="s">
        <v>92</v>
      </c>
      <c r="H5" s="96"/>
      <c r="J5" t="s">
        <v>93</v>
      </c>
    </row>
    <row r="6" spans="1:12">
      <c r="A6" s="43" t="str">
        <f>'Labels - English'!A10</f>
        <v>Gender</v>
      </c>
      <c r="B6" s="188" t="s">
        <v>33</v>
      </c>
      <c r="C6" s="93"/>
      <c r="D6" s="52"/>
      <c r="E6" s="76" t="s">
        <v>15</v>
      </c>
      <c r="F6" s="62" t="s">
        <v>17</v>
      </c>
      <c r="G6" s="103" t="s">
        <v>89</v>
      </c>
      <c r="H6" s="62" t="s">
        <v>16</v>
      </c>
      <c r="I6" s="62" t="s">
        <v>34</v>
      </c>
      <c r="J6" s="136" t="s">
        <v>1758</v>
      </c>
      <c r="K6" s="329" t="s">
        <v>90</v>
      </c>
      <c r="L6" s="63" t="s">
        <v>109</v>
      </c>
    </row>
    <row r="7" spans="1:12" ht="15" thickBot="1">
      <c r="A7" s="43" t="str">
        <f>'Labels - English'!A13</f>
        <v>Age (months)</v>
      </c>
      <c r="B7" s="189" t="str">
        <f>+$G$7&amp;" years "&amp;$H$7&amp;" months "&amp;$I$7&amp;" days "</f>
        <v xml:space="preserve">0 years 5 months 7 days </v>
      </c>
      <c r="C7" s="308">
        <f ca="1">+E7</f>
        <v>44314</v>
      </c>
      <c r="D7" s="52"/>
      <c r="E7" s="100">
        <f ca="1">DATE(YEAR(F7) -$G$7, MONTH(F7) - $H$7, DAY(F7) - $I$7)</f>
        <v>44314</v>
      </c>
      <c r="F7" s="99">
        <f ca="1">DATE(YEAR('Labels - English'!$B$50),MONTH('Labels - English'!$B$50)-$K$7,DAY('Labels - English'!$B$50)-$L$7)</f>
        <v>44474</v>
      </c>
      <c r="G7" s="104">
        <v>0</v>
      </c>
      <c r="H7" s="102">
        <v>5</v>
      </c>
      <c r="I7" s="102">
        <v>7</v>
      </c>
      <c r="J7" s="137">
        <v>0</v>
      </c>
      <c r="K7" s="330">
        <v>0</v>
      </c>
      <c r="L7" s="98">
        <v>0</v>
      </c>
    </row>
    <row r="8" spans="1:12">
      <c r="A8" s="43" t="str">
        <f>'Labels - English'!A11</f>
        <v>Date of birth</v>
      </c>
      <c r="B8" s="307">
        <f ca="1">$E$7</f>
        <v>44314</v>
      </c>
      <c r="C8" s="190"/>
      <c r="D8" s="52"/>
      <c r="E8" s="301"/>
      <c r="F8" s="302"/>
      <c r="G8" s="303"/>
      <c r="H8" s="303"/>
      <c r="I8" s="303"/>
      <c r="J8" s="304"/>
      <c r="K8" s="304"/>
    </row>
    <row r="9" spans="1:12" ht="15" thickBot="1">
      <c r="A9" s="43" t="str">
        <f>'Labels - English'!A19</f>
        <v>Provider/Agency</v>
      </c>
      <c r="B9" s="191" t="s">
        <v>107</v>
      </c>
      <c r="C9" s="65"/>
      <c r="D9" s="52"/>
      <c r="E9" s="44"/>
      <c r="F9" s="44"/>
      <c r="G9" s="44"/>
      <c r="H9" s="44"/>
      <c r="I9" s="44"/>
      <c r="J9" s="53"/>
      <c r="K9" s="53"/>
    </row>
    <row r="10" spans="1:12">
      <c r="A10" s="49"/>
      <c r="B10" s="49"/>
      <c r="C10" s="66"/>
      <c r="D10" s="52"/>
      <c r="E10" s="52"/>
      <c r="F10" s="52"/>
      <c r="G10" s="9"/>
      <c r="H10" s="57"/>
      <c r="I10" s="53"/>
      <c r="J10" s="53"/>
      <c r="K10" s="53"/>
    </row>
    <row r="11" spans="1:12">
      <c r="A11" s="185" t="str">
        <f>'Labels - English'!A21</f>
        <v>Rater information</v>
      </c>
      <c r="B11" s="43"/>
      <c r="C11" s="43"/>
      <c r="D11" s="52"/>
      <c r="E11" s="52"/>
      <c r="G11" s="53"/>
      <c r="H11" s="53"/>
      <c r="I11" s="53"/>
      <c r="J11" s="44"/>
      <c r="K11" s="44"/>
    </row>
    <row r="12" spans="1:12">
      <c r="A12" s="43" t="str">
        <f>'Labels - English'!A22</f>
        <v>Rater’s name</v>
      </c>
      <c r="B12" s="43" t="s">
        <v>105</v>
      </c>
      <c r="C12" s="43"/>
      <c r="D12" s="52"/>
      <c r="E12" s="52"/>
      <c r="G12" s="53"/>
      <c r="H12" s="53"/>
      <c r="I12" s="53"/>
      <c r="J12" s="44"/>
      <c r="K12" s="44"/>
    </row>
    <row r="13" spans="1:12">
      <c r="A13" s="43" t="str">
        <f>'Labels - English'!A24</f>
        <v>Rater’s relationship to child being evaluated</v>
      </c>
      <c r="B13" s="43" t="s">
        <v>106</v>
      </c>
      <c r="C13" s="43"/>
      <c r="D13" s="52"/>
      <c r="E13" s="52"/>
      <c r="F13" s="52"/>
      <c r="G13" s="53"/>
      <c r="H13" s="53"/>
      <c r="I13" s="53"/>
      <c r="J13" s="44"/>
      <c r="K13" s="44"/>
    </row>
    <row r="14" spans="1:12">
      <c r="A14" s="43" t="str">
        <f>'Labels - English'!A26</f>
        <v>Administration Date</v>
      </c>
      <c r="B14" s="192" t="str">
        <f>+$J$7&amp;" years "&amp;$K$7&amp;" months "&amp;$L$7&amp;" days "</f>
        <v xml:space="preserve">0 years 0 months 0 days </v>
      </c>
      <c r="C14" s="43"/>
      <c r="D14" s="52"/>
      <c r="E14" s="52"/>
      <c r="F14" s="52"/>
      <c r="G14" s="53"/>
      <c r="H14" s="53"/>
      <c r="I14" s="53"/>
      <c r="J14" s="44"/>
      <c r="K14" s="44"/>
    </row>
    <row r="15" spans="1:12">
      <c r="A15" s="50"/>
      <c r="B15" s="50"/>
      <c r="C15" s="67"/>
      <c r="D15" s="52"/>
      <c r="E15" s="52"/>
      <c r="F15" s="52"/>
      <c r="G15" s="53"/>
      <c r="H15" s="53"/>
      <c r="I15" s="44"/>
      <c r="J15" s="44"/>
      <c r="K15" s="44"/>
    </row>
    <row r="16" spans="1:12" ht="29">
      <c r="A16" s="43" t="s">
        <v>24</v>
      </c>
      <c r="B16" s="71" t="s">
        <v>182</v>
      </c>
      <c r="C16" s="29"/>
      <c r="D16" s="52"/>
      <c r="E16" s="52"/>
      <c r="F16" s="52"/>
      <c r="G16" s="53"/>
      <c r="H16" s="53"/>
      <c r="I16" s="53"/>
      <c r="J16" s="44"/>
      <c r="K16" s="44"/>
    </row>
    <row r="17" spans="1:11" ht="132" customHeight="1">
      <c r="A17" s="43" t="s">
        <v>26</v>
      </c>
      <c r="B17" s="39" t="s">
        <v>25</v>
      </c>
      <c r="C17" s="52"/>
      <c r="D17" s="52"/>
      <c r="E17" s="52"/>
      <c r="F17" s="52"/>
      <c r="G17" s="52"/>
      <c r="H17" s="52"/>
      <c r="I17" s="52"/>
      <c r="J17" s="52"/>
      <c r="K17" s="52"/>
    </row>
    <row r="18" spans="1:11">
      <c r="A18" s="43" t="s">
        <v>180</v>
      </c>
      <c r="B18" s="193" t="s">
        <v>181</v>
      </c>
      <c r="C18" s="52"/>
      <c r="D18" s="52"/>
      <c r="E18" s="52"/>
      <c r="F18" s="52"/>
      <c r="G18" s="52"/>
      <c r="H18" s="52"/>
      <c r="I18" s="52"/>
      <c r="J18" s="52"/>
    </row>
    <row r="19" spans="1:11" ht="36.75" customHeight="1">
      <c r="A19" s="43" t="s">
        <v>12</v>
      </c>
      <c r="B19" s="51" t="s">
        <v>10</v>
      </c>
      <c r="C19" s="43"/>
      <c r="D19" s="52"/>
      <c r="E19" s="52"/>
      <c r="F19" s="52"/>
      <c r="G19" s="53"/>
      <c r="H19" s="53"/>
      <c r="I19" s="53"/>
      <c r="J19" s="44"/>
      <c r="K19" s="44"/>
    </row>
    <row r="20" spans="1:11">
      <c r="A20" s="43"/>
      <c r="B20" s="43"/>
      <c r="C20" s="52"/>
      <c r="D20" s="36"/>
      <c r="E20" s="52"/>
      <c r="F20" s="52"/>
      <c r="G20" s="53"/>
      <c r="H20" s="53"/>
      <c r="I20" s="53"/>
      <c r="J20" s="44"/>
      <c r="K20" s="44"/>
    </row>
    <row r="21" spans="1:11">
      <c r="A21" s="43"/>
      <c r="B21" s="43"/>
      <c r="C21" s="44"/>
      <c r="D21" s="44"/>
      <c r="J21" s="195"/>
      <c r="K21" s="195"/>
    </row>
    <row r="22" spans="1:11" s="2" customFormat="1">
      <c r="A22" s="196" t="s">
        <v>51</v>
      </c>
      <c r="B22" s="195">
        <f>+B40</f>
        <v>14</v>
      </c>
      <c r="C22" s="195">
        <f>+B41</f>
        <v>12</v>
      </c>
      <c r="D22" s="195">
        <f>+B42</f>
        <v>16</v>
      </c>
      <c r="E22" s="195">
        <f>+B43</f>
        <v>24</v>
      </c>
      <c r="F22" s="195">
        <f>+B44</f>
        <v>15</v>
      </c>
      <c r="G22" s="2">
        <f>+B45</f>
        <v>19</v>
      </c>
      <c r="H22" s="2">
        <f>+B46</f>
        <v>29</v>
      </c>
      <c r="I22" s="195">
        <f>+B47</f>
        <v>22</v>
      </c>
      <c r="J22" s="197">
        <f>+B48</f>
        <v>100</v>
      </c>
      <c r="K22" s="197"/>
    </row>
    <row r="23" spans="1:11">
      <c r="A23" s="38"/>
      <c r="B23" s="38"/>
      <c r="C23" s="38"/>
      <c r="D23" s="38"/>
      <c r="E23" s="38"/>
      <c r="F23" s="38"/>
      <c r="G23" s="38"/>
      <c r="H23" s="38"/>
      <c r="I23" s="38"/>
      <c r="J23" s="194"/>
      <c r="K23" s="194"/>
    </row>
    <row r="24" spans="1:11" ht="21.75" customHeight="1">
      <c r="A24" s="198" t="s">
        <v>0</v>
      </c>
      <c r="B24" s="86" t="str">
        <f>'Labels - English'!$A$35</f>
        <v>Vision</v>
      </c>
      <c r="C24" s="87" t="str">
        <f>'Labels - English'!$A$36</f>
        <v>Hearing</v>
      </c>
      <c r="D24" s="88" t="str">
        <f>'Labels - English'!$A$37</f>
        <v>Touch</v>
      </c>
      <c r="E24" s="89" t="str">
        <f>'Labels - English'!$A$38</f>
        <v>Taste and Smell</v>
      </c>
      <c r="F24" s="90" t="str">
        <f>'Labels - English'!$A$39</f>
        <v>Body Awareness</v>
      </c>
      <c r="G24" s="91" t="str">
        <f>'Labels - English'!$A$40</f>
        <v>Balance and Motion</v>
      </c>
      <c r="H24" s="92" t="str">
        <f>'Labels - English'!$A$41</f>
        <v>Planning and Ideas</v>
      </c>
      <c r="I24" s="85" t="str">
        <f>'Labels - English'!$A$34</f>
        <v>Social Participation</v>
      </c>
      <c r="J24" s="43"/>
      <c r="K24" s="43"/>
    </row>
    <row r="25" spans="1:11" s="6" customFormat="1">
      <c r="A25" s="199">
        <v>1</v>
      </c>
      <c r="B25" s="43" t="s">
        <v>72</v>
      </c>
      <c r="C25" s="134" t="s">
        <v>52</v>
      </c>
      <c r="D25" s="134" t="s">
        <v>52</v>
      </c>
      <c r="E25" s="43" t="s">
        <v>73</v>
      </c>
      <c r="F25" s="43" t="s">
        <v>72</v>
      </c>
      <c r="G25" s="43" t="s">
        <v>72</v>
      </c>
      <c r="H25" s="6" t="s">
        <v>71</v>
      </c>
      <c r="I25" s="43" t="s">
        <v>71</v>
      </c>
      <c r="J25" s="43"/>
      <c r="K25" s="43"/>
    </row>
    <row r="26" spans="1:11" s="6" customFormat="1">
      <c r="A26" s="200">
        <v>2</v>
      </c>
      <c r="B26" s="43" t="s">
        <v>73</v>
      </c>
      <c r="C26" s="43" t="s">
        <v>72</v>
      </c>
      <c r="D26" s="134" t="s">
        <v>52</v>
      </c>
      <c r="E26" s="43" t="s">
        <v>73</v>
      </c>
      <c r="F26" s="43" t="s">
        <v>73</v>
      </c>
      <c r="G26" s="43" t="s">
        <v>71</v>
      </c>
      <c r="H26" s="6" t="s">
        <v>71</v>
      </c>
      <c r="I26" s="43" t="s">
        <v>71</v>
      </c>
      <c r="J26" s="43"/>
      <c r="K26" s="43"/>
    </row>
    <row r="27" spans="1:11" s="6" customFormat="1">
      <c r="A27" s="201">
        <v>3</v>
      </c>
      <c r="B27" s="43" t="s">
        <v>72</v>
      </c>
      <c r="C27" s="43" t="s">
        <v>72</v>
      </c>
      <c r="D27" s="43" t="s">
        <v>73</v>
      </c>
      <c r="E27" s="43" t="s">
        <v>73</v>
      </c>
      <c r="F27" s="43" t="s">
        <v>72</v>
      </c>
      <c r="G27" s="43" t="s">
        <v>71</v>
      </c>
      <c r="H27" s="6" t="s">
        <v>71</v>
      </c>
      <c r="I27" s="43" t="s">
        <v>71</v>
      </c>
      <c r="J27" s="43"/>
      <c r="K27" s="43"/>
    </row>
    <row r="28" spans="1:11" s="6" customFormat="1">
      <c r="A28" s="202">
        <v>4</v>
      </c>
      <c r="B28" s="43" t="s">
        <v>73</v>
      </c>
      <c r="C28" s="43" t="s">
        <v>72</v>
      </c>
      <c r="D28" s="43" t="s">
        <v>71</v>
      </c>
      <c r="E28" s="43" t="s">
        <v>71</v>
      </c>
      <c r="F28" s="134" t="s">
        <v>52</v>
      </c>
      <c r="G28" s="43" t="s">
        <v>71</v>
      </c>
      <c r="H28" s="6" t="s">
        <v>71</v>
      </c>
      <c r="I28" s="43" t="s">
        <v>71</v>
      </c>
      <c r="J28" s="43"/>
      <c r="K28" s="43"/>
    </row>
    <row r="29" spans="1:11" s="6" customFormat="1">
      <c r="A29" s="203">
        <v>5</v>
      </c>
      <c r="B29" s="43" t="s">
        <v>72</v>
      </c>
      <c r="C29" s="43" t="s">
        <v>72</v>
      </c>
      <c r="D29" s="43" t="s">
        <v>71</v>
      </c>
      <c r="E29" s="43" t="s">
        <v>71</v>
      </c>
      <c r="F29" s="43" t="s">
        <v>72</v>
      </c>
      <c r="G29" s="43" t="s">
        <v>72</v>
      </c>
      <c r="H29" s="6" t="s">
        <v>74</v>
      </c>
      <c r="I29" s="43" t="s">
        <v>73</v>
      </c>
      <c r="J29" s="43"/>
      <c r="K29" s="43"/>
    </row>
    <row r="30" spans="1:11" s="6" customFormat="1">
      <c r="A30" s="203">
        <v>6</v>
      </c>
      <c r="B30" s="43" t="s">
        <v>72</v>
      </c>
      <c r="C30" s="43" t="s">
        <v>73</v>
      </c>
      <c r="D30" s="43" t="s">
        <v>73</v>
      </c>
      <c r="E30" s="43" t="s">
        <v>71</v>
      </c>
      <c r="F30" s="43" t="s">
        <v>72</v>
      </c>
      <c r="G30" s="43" t="s">
        <v>72</v>
      </c>
      <c r="H30" s="6" t="s">
        <v>72</v>
      </c>
      <c r="I30" s="134" t="s">
        <v>52</v>
      </c>
      <c r="J30" s="43"/>
      <c r="K30" s="43"/>
    </row>
    <row r="31" spans="1:11" s="6" customFormat="1">
      <c r="A31" s="203">
        <v>7</v>
      </c>
      <c r="B31" s="43" t="s">
        <v>72</v>
      </c>
      <c r="C31" s="43" t="s">
        <v>72</v>
      </c>
      <c r="D31" s="43" t="s">
        <v>72</v>
      </c>
      <c r="E31" s="43" t="s">
        <v>73</v>
      </c>
      <c r="F31" s="43" t="s">
        <v>71</v>
      </c>
      <c r="G31" s="43" t="s">
        <v>72</v>
      </c>
      <c r="H31" s="6" t="s">
        <v>71</v>
      </c>
      <c r="I31" s="134" t="s">
        <v>52</v>
      </c>
      <c r="J31" s="43"/>
      <c r="K31" s="43"/>
    </row>
    <row r="32" spans="1:11" s="6" customFormat="1">
      <c r="A32" s="203">
        <v>8</v>
      </c>
      <c r="B32" s="43" t="s">
        <v>72</v>
      </c>
      <c r="C32" s="43" t="s">
        <v>73</v>
      </c>
      <c r="D32" s="43" t="s">
        <v>72</v>
      </c>
      <c r="E32" s="43" t="s">
        <v>73</v>
      </c>
      <c r="F32" s="43" t="s">
        <v>72</v>
      </c>
      <c r="G32" s="43" t="s">
        <v>73</v>
      </c>
      <c r="H32" s="6" t="s">
        <v>71</v>
      </c>
      <c r="I32" s="43" t="s">
        <v>71</v>
      </c>
      <c r="J32"/>
      <c r="K32"/>
    </row>
    <row r="33" spans="1:9">
      <c r="A33" s="203">
        <v>9</v>
      </c>
      <c r="B33" s="135" t="s">
        <v>52</v>
      </c>
      <c r="C33" t="s">
        <v>72</v>
      </c>
      <c r="D33" s="10" t="s">
        <v>72</v>
      </c>
      <c r="E33" s="84" t="s">
        <v>73</v>
      </c>
      <c r="F33" s="84" t="s">
        <v>73</v>
      </c>
      <c r="G33" t="s">
        <v>73</v>
      </c>
      <c r="H33" t="s">
        <v>71</v>
      </c>
      <c r="I33" t="s">
        <v>71</v>
      </c>
    </row>
    <row r="34" spans="1:9">
      <c r="A34" s="203">
        <v>10</v>
      </c>
      <c r="B34" t="s">
        <v>72</v>
      </c>
      <c r="C34" t="s">
        <v>72</v>
      </c>
      <c r="D34" s="10" t="s">
        <v>72</v>
      </c>
      <c r="E34" s="84" t="s">
        <v>71</v>
      </c>
      <c r="F34" s="84" t="s">
        <v>72</v>
      </c>
      <c r="G34" t="s">
        <v>73</v>
      </c>
      <c r="H34" t="s">
        <v>71</v>
      </c>
      <c r="I34" t="s">
        <v>73</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13" t="s">
        <v>99</v>
      </c>
      <c r="B39" s="114" t="s">
        <v>1641</v>
      </c>
      <c r="C39" s="115" t="s">
        <v>1642</v>
      </c>
      <c r="D39" s="115" t="s">
        <v>1644</v>
      </c>
      <c r="E39" s="116" t="s">
        <v>1643</v>
      </c>
    </row>
    <row r="40" spans="1:9" ht="15.5">
      <c r="A40" s="117" t="str">
        <f>'Labels - English'!A35</f>
        <v>Vision</v>
      </c>
      <c r="B40" s="118">
        <v>14</v>
      </c>
      <c r="C40" s="119">
        <v>40</v>
      </c>
      <c r="D40" s="119">
        <v>16</v>
      </c>
      <c r="E40" s="120" t="s">
        <v>102</v>
      </c>
    </row>
    <row r="41" spans="1:9" ht="15.5">
      <c r="A41" s="117" t="str">
        <f>'Labels - English'!A36</f>
        <v>Hearing</v>
      </c>
      <c r="B41" s="118">
        <v>12</v>
      </c>
      <c r="C41" s="119">
        <v>41</v>
      </c>
      <c r="D41" s="119">
        <v>18</v>
      </c>
      <c r="E41" s="120" t="s">
        <v>102</v>
      </c>
    </row>
    <row r="42" spans="1:9" ht="15.5">
      <c r="A42" s="117" t="str">
        <f>'Labels - English'!A37</f>
        <v>Touch</v>
      </c>
      <c r="B42" s="118">
        <v>16</v>
      </c>
      <c r="C42" s="119">
        <v>57</v>
      </c>
      <c r="D42" s="119">
        <v>76</v>
      </c>
      <c r="E42" s="120" t="s">
        <v>102</v>
      </c>
    </row>
    <row r="43" spans="1:9" ht="15.5">
      <c r="A43" s="117" t="str">
        <f>'Labels - English'!A38</f>
        <v>Taste and Smell</v>
      </c>
      <c r="B43" s="118">
        <v>24</v>
      </c>
      <c r="C43" s="119">
        <v>73</v>
      </c>
      <c r="D43" s="119">
        <v>99</v>
      </c>
      <c r="E43" s="120" t="s">
        <v>103</v>
      </c>
    </row>
    <row r="44" spans="1:9" ht="15.5">
      <c r="A44" s="117" t="str">
        <f>'Labels - English'!A39</f>
        <v>Body Awareness</v>
      </c>
      <c r="B44" s="118">
        <v>15</v>
      </c>
      <c r="C44" s="119">
        <v>54</v>
      </c>
      <c r="D44" s="119">
        <v>66</v>
      </c>
      <c r="E44" s="120" t="s">
        <v>102</v>
      </c>
    </row>
    <row r="45" spans="1:9" ht="15.5">
      <c r="A45" s="117" t="str">
        <f>'Labels - English'!A40</f>
        <v>Balance and Motion</v>
      </c>
      <c r="B45" s="118">
        <v>19</v>
      </c>
      <c r="C45" s="119">
        <v>64</v>
      </c>
      <c r="D45" s="119">
        <v>92</v>
      </c>
      <c r="E45" s="120" t="s">
        <v>101</v>
      </c>
    </row>
    <row r="46" spans="1:9" ht="15.5">
      <c r="A46" s="117" t="str">
        <f>'Labels - English'!A41</f>
        <v>Planning and Ideas</v>
      </c>
      <c r="B46" s="118">
        <v>29</v>
      </c>
      <c r="C46" s="119">
        <v>65</v>
      </c>
      <c r="D46" s="119">
        <v>93</v>
      </c>
      <c r="E46" s="120" t="s">
        <v>101</v>
      </c>
    </row>
    <row r="47" spans="1:9" ht="15.5">
      <c r="A47" s="117" t="str">
        <f>'Labels - English'!A34</f>
        <v>Social Participation</v>
      </c>
      <c r="B47" s="118">
        <v>22</v>
      </c>
      <c r="C47" s="119">
        <v>63</v>
      </c>
      <c r="D47" s="119">
        <v>90</v>
      </c>
      <c r="E47" s="120" t="s">
        <v>101</v>
      </c>
    </row>
    <row r="48" spans="1:9" ht="16" thickBot="1">
      <c r="A48" s="121" t="s">
        <v>100</v>
      </c>
      <c r="B48" s="133">
        <v>100</v>
      </c>
      <c r="C48" s="131">
        <v>59</v>
      </c>
      <c r="D48" s="131">
        <v>82</v>
      </c>
      <c r="E48" s="132" t="s">
        <v>102</v>
      </c>
    </row>
    <row r="49" spans="1:8" ht="16" thickTop="1">
      <c r="A49" s="108"/>
      <c r="B49" s="108"/>
      <c r="C49" s="108"/>
      <c r="D49" s="108"/>
      <c r="E49" s="108"/>
      <c r="F49" s="108"/>
      <c r="G49" s="109"/>
      <c r="H49" s="109"/>
    </row>
  </sheetData>
  <conditionalFormatting sqref="A11:A14 A6:A9">
    <cfRule type="containsText" dxfId="527" priority="4" operator="containsText" text="&quot;">
      <formula>NOT(ISERROR(SEARCH("""",A6)))</formula>
    </cfRule>
  </conditionalFormatting>
  <conditionalFormatting sqref="A4">
    <cfRule type="containsText" dxfId="526" priority="2" operator="containsText" text="&quot;">
      <formula>NOT(ISERROR(SEARCH("""",A4)))</formula>
    </cfRule>
  </conditionalFormatting>
  <conditionalFormatting sqref="A5">
    <cfRule type="containsText" dxfId="525" priority="1" operator="containsText" text="&quot;">
      <formula>NOT(ISERROR(SEARCH("""",A5)))</formula>
    </cfRule>
  </conditionalFormatting>
  <conditionalFormatting sqref="A11">
    <cfRule type="containsText" dxfId="524" priority="3" operator="containsText" text="&quot;">
      <formula>NOT(ISERROR(SEARCH("""",A11)))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C88C6-2AC6-4B74-91A1-C5DD44B0AFDD}">
  <dimension ref="A1:L49"/>
  <sheetViews>
    <sheetView topLeftCell="D1" zoomScale="70" zoomScaleNormal="70" workbookViewId="0">
      <pane ySplit="1" topLeftCell="A2" activePane="bottomLeft" state="frozen"/>
      <selection activeCell="B18" sqref="B18"/>
      <selection pane="bottomLeft" activeCell="K8" sqref="K8"/>
    </sheetView>
  </sheetViews>
  <sheetFormatPr defaultRowHeight="14.5"/>
  <cols>
    <col min="1" max="1" width="39.0898437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7" customWidth="1"/>
  </cols>
  <sheetData>
    <row r="1" spans="1:12" ht="28.5" customHeight="1">
      <c r="A1" s="143" t="str">
        <f>"Form: "&amp;'Labels - English'!$C$1</f>
        <v>Form: Toddler Form (10-30 months)</v>
      </c>
      <c r="B1" s="143"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Case03_ToddlerForm</v>
      </c>
      <c r="C3" s="52"/>
      <c r="D3" s="52"/>
      <c r="E3" s="105" t="s">
        <v>94</v>
      </c>
      <c r="F3" s="52"/>
      <c r="G3" s="9"/>
      <c r="H3" s="57"/>
      <c r="I3" s="57"/>
      <c r="J3" s="53"/>
    </row>
    <row r="4" spans="1:12" ht="15" thickBot="1">
      <c r="A4" s="185" t="str">
        <f>'Labels - English'!A2</f>
        <v>Child information</v>
      </c>
      <c r="B4" s="186"/>
      <c r="C4" s="314"/>
      <c r="D4" s="52"/>
      <c r="F4" s="52" t="str">
        <f ca="1">"Original Date: "&amp; TEXT('Labels - English'!$B$50, "mm/dd/yyyy")</f>
        <v>Original Date: 10/05/2021</v>
      </c>
      <c r="G4" s="9"/>
      <c r="H4" s="57"/>
      <c r="I4" s="57"/>
      <c r="J4" s="53"/>
    </row>
    <row r="5" spans="1:12" ht="15" thickBot="1">
      <c r="A5" s="43" t="str">
        <f>'Labels - English'!A6</f>
        <v>Name of child being evaluated</v>
      </c>
      <c r="B5" s="187" t="str" cm="1">
        <f t="array" aca="1" ref="B5" ca="1">"SPM2_"&amp;MID(CELL("filename",A1),FIND("]",CELL("filename",A1))+1,255)</f>
        <v>SPM2_Case03_ToddlerForm</v>
      </c>
      <c r="C5" s="125"/>
      <c r="D5" s="52"/>
      <c r="E5" s="97" t="s">
        <v>91</v>
      </c>
      <c r="F5" s="94"/>
      <c r="G5" s="95" t="s">
        <v>92</v>
      </c>
      <c r="H5" s="96"/>
      <c r="J5" t="s">
        <v>93</v>
      </c>
    </row>
    <row r="6" spans="1:12">
      <c r="A6" s="43" t="str">
        <f>'Labels - English'!A10</f>
        <v>Gender</v>
      </c>
      <c r="B6" s="188" t="s">
        <v>70</v>
      </c>
      <c r="C6" s="93"/>
      <c r="D6" s="52"/>
      <c r="E6" s="76" t="s">
        <v>15</v>
      </c>
      <c r="F6" s="62" t="s">
        <v>17</v>
      </c>
      <c r="G6" s="103" t="s">
        <v>89</v>
      </c>
      <c r="H6" s="62" t="s">
        <v>16</v>
      </c>
      <c r="I6" s="62" t="s">
        <v>34</v>
      </c>
      <c r="J6" s="136" t="s">
        <v>1758</v>
      </c>
      <c r="K6" s="329" t="s">
        <v>90</v>
      </c>
      <c r="L6" s="63" t="s">
        <v>109</v>
      </c>
    </row>
    <row r="7" spans="1:12" ht="15" thickBot="1">
      <c r="A7" s="43" t="str">
        <f>'Labels - English'!A13</f>
        <v>Age (months)</v>
      </c>
      <c r="B7" s="189" t="str">
        <f>+$G$7&amp;" years "&amp;$H$7&amp;" months "&amp;$I$7&amp;" days "</f>
        <v xml:space="preserve">2 years 2 months 29 days </v>
      </c>
      <c r="C7" s="308">
        <f ca="1">+E7</f>
        <v>43532</v>
      </c>
      <c r="D7" s="52"/>
      <c r="E7" s="100">
        <f ca="1">DATE(YEAR(F7) -$G$7, MONTH(F7) - $H$7, DAY(F7) - $I$7)</f>
        <v>43532</v>
      </c>
      <c r="F7" s="99">
        <f ca="1">DATE(YEAR('Labels - English'!$B$50),MONTH('Labels - English'!$B$50)-$K$7,DAY('Labels - English'!$B$50)-$L$7)</f>
        <v>44353</v>
      </c>
      <c r="G7" s="104">
        <v>2</v>
      </c>
      <c r="H7" s="102">
        <v>2</v>
      </c>
      <c r="I7" s="102">
        <v>29</v>
      </c>
      <c r="J7" s="137">
        <v>0</v>
      </c>
      <c r="K7" s="330">
        <v>4</v>
      </c>
      <c r="L7" s="98">
        <v>-1</v>
      </c>
    </row>
    <row r="8" spans="1:12">
      <c r="A8" s="43" t="str">
        <f>'Labels - English'!A11</f>
        <v>Date of birth</v>
      </c>
      <c r="B8" s="307">
        <f ca="1">$E$7</f>
        <v>43532</v>
      </c>
      <c r="C8" s="190"/>
      <c r="D8" s="52"/>
      <c r="E8" s="301"/>
      <c r="F8" s="302"/>
      <c r="G8" s="303"/>
      <c r="H8" s="303"/>
      <c r="I8" s="303"/>
      <c r="J8" s="304"/>
      <c r="K8" s="304"/>
    </row>
    <row r="9" spans="1:12" ht="15" thickBot="1">
      <c r="A9" s="43" t="str">
        <f>'Labels - English'!A19</f>
        <v>Provider/Agency</v>
      </c>
      <c r="B9" s="191" t="s">
        <v>107</v>
      </c>
      <c r="C9" s="65"/>
      <c r="D9" s="52"/>
      <c r="E9" s="44"/>
      <c r="F9" s="44"/>
      <c r="G9" s="44"/>
      <c r="H9" s="44"/>
      <c r="I9" s="44"/>
      <c r="J9" s="53"/>
    </row>
    <row r="10" spans="1:12">
      <c r="A10" s="49"/>
      <c r="B10" s="49"/>
      <c r="C10" s="66"/>
      <c r="D10" s="52"/>
      <c r="E10" s="52"/>
      <c r="F10" s="52"/>
      <c r="G10" s="9"/>
      <c r="H10" s="57"/>
      <c r="I10" s="53"/>
      <c r="J10" s="53"/>
    </row>
    <row r="11" spans="1:12">
      <c r="A11" s="185" t="str">
        <f>'Labels - English'!A21</f>
        <v>Rater information</v>
      </c>
      <c r="B11" s="43"/>
      <c r="C11" s="43"/>
      <c r="D11" s="52"/>
      <c r="E11" s="52"/>
      <c r="G11" s="53"/>
      <c r="H11" s="53"/>
      <c r="I11" s="53"/>
      <c r="J11" s="44"/>
    </row>
    <row r="12" spans="1:12">
      <c r="A12" s="43" t="str">
        <f>'Labels - English'!A22</f>
        <v>Rater’s name</v>
      </c>
      <c r="B12" s="43" t="s">
        <v>108</v>
      </c>
      <c r="C12" s="43"/>
      <c r="D12" s="52"/>
      <c r="E12" s="52"/>
      <c r="G12" s="53"/>
      <c r="H12" s="53"/>
      <c r="I12" s="53"/>
      <c r="J12" s="44"/>
    </row>
    <row r="13" spans="1:12">
      <c r="A13" s="43" t="str">
        <f>'Labels - English'!A24</f>
        <v>Rater’s relationship to child being evaluated</v>
      </c>
      <c r="B13" s="43" t="s">
        <v>96</v>
      </c>
      <c r="C13" s="43"/>
      <c r="D13" s="52"/>
      <c r="E13" s="52"/>
      <c r="F13" s="52"/>
      <c r="G13" s="53"/>
      <c r="H13" s="53"/>
      <c r="I13" s="53"/>
      <c r="J13" s="44"/>
    </row>
    <row r="14" spans="1:12">
      <c r="A14" s="43" t="str">
        <f>'Labels - English'!A26</f>
        <v>Administration Date</v>
      </c>
      <c r="B14" s="192" t="str">
        <f>+$J$7&amp;" years "&amp;$K$7&amp;" months "&amp;$L$7&amp;" days "</f>
        <v xml:space="preserve">0 years 4 months -1 days </v>
      </c>
      <c r="C14" s="43"/>
      <c r="D14" s="52"/>
      <c r="E14" s="52"/>
      <c r="F14" s="52"/>
      <c r="G14" s="53"/>
      <c r="H14" s="53"/>
      <c r="I14" s="53"/>
      <c r="J14" s="44"/>
    </row>
    <row r="15" spans="1:12">
      <c r="A15" s="50"/>
      <c r="B15" s="50"/>
      <c r="C15" s="67"/>
      <c r="D15" s="52"/>
      <c r="E15" s="52"/>
      <c r="F15" s="52"/>
      <c r="G15" s="53"/>
      <c r="H15" s="53"/>
      <c r="I15" s="44"/>
      <c r="J15" s="44"/>
    </row>
    <row r="16" spans="1:12" ht="29">
      <c r="A16" s="43" t="s">
        <v>24</v>
      </c>
      <c r="B16" s="71" t="s">
        <v>179</v>
      </c>
      <c r="C16" s="29"/>
      <c r="D16" s="52"/>
      <c r="E16" s="52"/>
      <c r="F16" s="52"/>
      <c r="G16" s="53"/>
      <c r="H16" s="53"/>
      <c r="I16" s="53"/>
      <c r="J16" s="44"/>
    </row>
    <row r="17" spans="1:11" ht="132" customHeight="1">
      <c r="A17" s="43" t="s">
        <v>26</v>
      </c>
      <c r="B17" s="39" t="s">
        <v>25</v>
      </c>
      <c r="C17" s="52"/>
      <c r="D17" s="52"/>
      <c r="E17" s="52"/>
      <c r="F17" s="52"/>
      <c r="G17" s="52"/>
      <c r="H17" s="52"/>
      <c r="I17" s="52"/>
      <c r="J17" s="52"/>
    </row>
    <row r="18" spans="1:11">
      <c r="A18" s="43" t="s">
        <v>180</v>
      </c>
      <c r="B18" s="193" t="s">
        <v>866</v>
      </c>
      <c r="C18" s="52"/>
      <c r="D18" s="52"/>
      <c r="E18" s="52"/>
      <c r="F18" s="52"/>
      <c r="G18" s="52"/>
      <c r="H18" s="52"/>
      <c r="I18" s="52"/>
      <c r="J18" s="52"/>
    </row>
    <row r="19" spans="1:11" ht="36.75" customHeight="1">
      <c r="A19" s="43" t="s">
        <v>12</v>
      </c>
      <c r="B19" s="51" t="s">
        <v>10</v>
      </c>
      <c r="C19" s="43"/>
      <c r="D19" s="52"/>
      <c r="E19" s="52"/>
      <c r="F19" s="52"/>
      <c r="G19" s="53"/>
      <c r="H19" s="53"/>
      <c r="I19" s="53"/>
      <c r="J19" s="44"/>
    </row>
    <row r="20" spans="1:11">
      <c r="E20" s="52"/>
      <c r="F20" s="52"/>
      <c r="G20" s="53"/>
      <c r="H20" s="53"/>
      <c r="I20" s="53"/>
      <c r="J20" s="44"/>
    </row>
    <row r="21" spans="1:11">
      <c r="A21" s="43"/>
      <c r="B21" s="43"/>
      <c r="C21" s="44"/>
      <c r="D21" s="44"/>
      <c r="J21" s="195"/>
    </row>
    <row r="22" spans="1:11" s="2" customFormat="1">
      <c r="A22" s="196" t="s">
        <v>51</v>
      </c>
      <c r="B22" s="195">
        <f>+B40</f>
        <v>21</v>
      </c>
      <c r="C22" s="195">
        <f>+B41</f>
        <v>16</v>
      </c>
      <c r="D22" s="195">
        <f>+B42</f>
        <v>18</v>
      </c>
      <c r="E22" s="195">
        <f>+B43</f>
        <v>15</v>
      </c>
      <c r="F22" s="195">
        <f>+B44</f>
        <v>14</v>
      </c>
      <c r="G22" s="2">
        <f>+B45</f>
        <v>15</v>
      </c>
      <c r="H22" s="2">
        <f>+B46</f>
        <v>18</v>
      </c>
      <c r="I22" s="195">
        <f>+B47</f>
        <v>25</v>
      </c>
      <c r="J22" s="197">
        <f>+B48</f>
        <v>99</v>
      </c>
    </row>
    <row r="23" spans="1:11">
      <c r="A23" s="38"/>
      <c r="B23" s="38"/>
      <c r="C23" s="38"/>
      <c r="D23" s="38"/>
      <c r="E23" s="38"/>
      <c r="F23" s="38"/>
      <c r="G23" s="38"/>
      <c r="H23" s="38"/>
      <c r="I23" s="38"/>
      <c r="J23" s="194"/>
    </row>
    <row r="24" spans="1:11" ht="21.75" customHeight="1">
      <c r="A24" s="198" t="s">
        <v>0</v>
      </c>
      <c r="B24" s="86" t="str">
        <f>'Labels - English'!$A$35</f>
        <v>Vision</v>
      </c>
      <c r="C24" s="87" t="str">
        <f>'Labels - English'!$A$36</f>
        <v>Hearing</v>
      </c>
      <c r="D24" s="88" t="str">
        <f>'Labels - English'!$A$37</f>
        <v>Touch</v>
      </c>
      <c r="E24" s="89" t="str">
        <f>'Labels - English'!$A$38</f>
        <v>Taste and Smell</v>
      </c>
      <c r="F24" s="90" t="str">
        <f>'Labels - English'!$A$39</f>
        <v>Body Awareness</v>
      </c>
      <c r="G24" s="91" t="str">
        <f>'Labels - English'!$A$40</f>
        <v>Balance and Motion</v>
      </c>
      <c r="H24" s="92" t="str">
        <f>'Labels - English'!$A$41</f>
        <v>Planning and Ideas</v>
      </c>
      <c r="I24" s="85" t="str">
        <f>'Labels - English'!$A$34</f>
        <v>Social Participation</v>
      </c>
      <c r="J24" s="43"/>
      <c r="K24" s="194"/>
    </row>
    <row r="25" spans="1:11" s="6" customFormat="1">
      <c r="A25" s="199">
        <v>1</v>
      </c>
      <c r="B25" s="43" t="s">
        <v>72</v>
      </c>
      <c r="C25" s="43" t="s">
        <v>72</v>
      </c>
      <c r="D25" s="43" t="s">
        <v>73</v>
      </c>
      <c r="E25" s="43" t="s">
        <v>72</v>
      </c>
      <c r="F25" s="43" t="s">
        <v>72</v>
      </c>
      <c r="G25" s="43" t="s">
        <v>72</v>
      </c>
      <c r="H25" s="6" t="s">
        <v>73</v>
      </c>
      <c r="I25" s="43" t="s">
        <v>73</v>
      </c>
      <c r="J25" s="43"/>
    </row>
    <row r="26" spans="1:11" s="6" customFormat="1">
      <c r="A26" s="200">
        <v>2</v>
      </c>
      <c r="B26" s="43" t="s">
        <v>73</v>
      </c>
      <c r="C26" s="43" t="s">
        <v>72</v>
      </c>
      <c r="D26" s="43" t="s">
        <v>73</v>
      </c>
      <c r="E26" s="43" t="s">
        <v>72</v>
      </c>
      <c r="F26" s="43" t="s">
        <v>72</v>
      </c>
      <c r="G26" s="43" t="s">
        <v>72</v>
      </c>
      <c r="H26" s="6" t="s">
        <v>73</v>
      </c>
      <c r="I26" s="43" t="s">
        <v>73</v>
      </c>
      <c r="J26" s="43"/>
    </row>
    <row r="27" spans="1:11" s="6" customFormat="1">
      <c r="A27" s="201">
        <v>3</v>
      </c>
      <c r="B27" s="43" t="s">
        <v>74</v>
      </c>
      <c r="C27" s="43" t="s">
        <v>71</v>
      </c>
      <c r="D27" s="43" t="s">
        <v>71</v>
      </c>
      <c r="E27" s="43" t="s">
        <v>74</v>
      </c>
      <c r="F27" s="43" t="s">
        <v>72</v>
      </c>
      <c r="G27" s="43" t="s">
        <v>71</v>
      </c>
      <c r="H27" s="6" t="s">
        <v>72</v>
      </c>
      <c r="I27" s="43" t="s">
        <v>72</v>
      </c>
      <c r="J27" s="43"/>
    </row>
    <row r="28" spans="1:11" s="6" customFormat="1">
      <c r="A28" s="202">
        <v>4</v>
      </c>
      <c r="B28" s="43" t="s">
        <v>74</v>
      </c>
      <c r="C28" s="43" t="s">
        <v>72</v>
      </c>
      <c r="D28" s="43" t="s">
        <v>73</v>
      </c>
      <c r="E28" s="43" t="s">
        <v>72</v>
      </c>
      <c r="F28" s="43" t="s">
        <v>72</v>
      </c>
      <c r="G28" s="43" t="s">
        <v>72</v>
      </c>
      <c r="H28" s="6" t="s">
        <v>72</v>
      </c>
      <c r="I28" s="43" t="s">
        <v>74</v>
      </c>
      <c r="J28" s="43"/>
    </row>
    <row r="29" spans="1:11" s="6" customFormat="1">
      <c r="A29" s="203">
        <v>5</v>
      </c>
      <c r="B29" s="43" t="s">
        <v>73</v>
      </c>
      <c r="C29" s="43" t="s">
        <v>72</v>
      </c>
      <c r="D29" s="43" t="s">
        <v>72</v>
      </c>
      <c r="E29" s="43" t="s">
        <v>72</v>
      </c>
      <c r="F29" s="43" t="s">
        <v>73</v>
      </c>
      <c r="G29" s="43" t="s">
        <v>72</v>
      </c>
      <c r="H29" s="6" t="s">
        <v>72</v>
      </c>
      <c r="I29" s="43" t="s">
        <v>73</v>
      </c>
      <c r="J29" s="43"/>
    </row>
    <row r="30" spans="1:11" s="6" customFormat="1">
      <c r="A30" s="203">
        <v>6</v>
      </c>
      <c r="B30" s="43" t="s">
        <v>72</v>
      </c>
      <c r="C30" s="43" t="s">
        <v>72</v>
      </c>
      <c r="D30" s="43" t="s">
        <v>74</v>
      </c>
      <c r="E30" s="43" t="s">
        <v>72</v>
      </c>
      <c r="F30" s="43" t="s">
        <v>74</v>
      </c>
      <c r="G30" s="43" t="s">
        <v>74</v>
      </c>
      <c r="H30" s="6" t="s">
        <v>72</v>
      </c>
      <c r="I30" s="43" t="s">
        <v>73</v>
      </c>
      <c r="J30" s="43"/>
    </row>
    <row r="31" spans="1:11" s="6" customFormat="1">
      <c r="A31" s="203">
        <v>7</v>
      </c>
      <c r="B31" s="43" t="s">
        <v>72</v>
      </c>
      <c r="C31" s="43" t="s">
        <v>73</v>
      </c>
      <c r="D31" s="43" t="s">
        <v>72</v>
      </c>
      <c r="E31" s="43" t="s">
        <v>73</v>
      </c>
      <c r="F31" s="43" t="s">
        <v>72</v>
      </c>
      <c r="G31" s="43" t="s">
        <v>72</v>
      </c>
      <c r="H31" s="6" t="s">
        <v>73</v>
      </c>
      <c r="I31" s="43" t="s">
        <v>73</v>
      </c>
      <c r="J31" s="43"/>
    </row>
    <row r="32" spans="1:11" s="6" customFormat="1">
      <c r="A32" s="203">
        <v>8</v>
      </c>
      <c r="B32" s="43" t="s">
        <v>72</v>
      </c>
      <c r="C32" s="43" t="s">
        <v>72</v>
      </c>
      <c r="D32" s="43" t="s">
        <v>72</v>
      </c>
      <c r="E32" s="43" t="s">
        <v>73</v>
      </c>
      <c r="F32" s="43" t="s">
        <v>72</v>
      </c>
      <c r="G32" s="43" t="s">
        <v>72</v>
      </c>
      <c r="H32" s="6" t="s">
        <v>72</v>
      </c>
      <c r="I32" s="43" t="s">
        <v>74</v>
      </c>
      <c r="J32"/>
    </row>
    <row r="33" spans="1:9">
      <c r="A33" s="203">
        <v>9</v>
      </c>
      <c r="B33" t="s">
        <v>72</v>
      </c>
      <c r="C33" t="s">
        <v>71</v>
      </c>
      <c r="D33" s="10" t="s">
        <v>72</v>
      </c>
      <c r="E33" s="84" t="s">
        <v>72</v>
      </c>
      <c r="F33" s="84" t="s">
        <v>72</v>
      </c>
      <c r="G33" t="s">
        <v>72</v>
      </c>
      <c r="H33" t="s">
        <v>74</v>
      </c>
      <c r="I33" t="s">
        <v>74</v>
      </c>
    </row>
    <row r="34" spans="1:9">
      <c r="A34" s="203">
        <v>10</v>
      </c>
      <c r="B34" t="s">
        <v>74</v>
      </c>
      <c r="C34" t="s">
        <v>73</v>
      </c>
      <c r="D34" s="10" t="s">
        <v>72</v>
      </c>
      <c r="E34" s="84" t="s">
        <v>72</v>
      </c>
      <c r="F34" s="84" t="s">
        <v>72</v>
      </c>
      <c r="G34" t="s">
        <v>72</v>
      </c>
      <c r="H34" t="s">
        <v>71</v>
      </c>
      <c r="I34" t="s">
        <v>73</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44" t="s">
        <v>99</v>
      </c>
      <c r="B39" s="145" t="s">
        <v>1641</v>
      </c>
      <c r="C39" s="146" t="s">
        <v>1642</v>
      </c>
      <c r="D39" s="146" t="s">
        <v>1644</v>
      </c>
      <c r="E39" s="147" t="s">
        <v>1643</v>
      </c>
    </row>
    <row r="40" spans="1:9" ht="15.5">
      <c r="A40" s="148" t="str">
        <f>'Labels - English'!A35</f>
        <v>Vision</v>
      </c>
      <c r="B40" s="118">
        <v>21</v>
      </c>
      <c r="C40" s="119">
        <v>66</v>
      </c>
      <c r="D40" s="119">
        <v>95</v>
      </c>
      <c r="E40" s="120" t="s">
        <v>101</v>
      </c>
    </row>
    <row r="41" spans="1:9" ht="15.5">
      <c r="A41" s="148" t="str">
        <f>'Labels - English'!A36</f>
        <v>Hearing</v>
      </c>
      <c r="B41" s="118">
        <v>16</v>
      </c>
      <c r="C41" s="119">
        <v>53</v>
      </c>
      <c r="D41" s="119">
        <v>62</v>
      </c>
      <c r="E41" s="120" t="s">
        <v>102</v>
      </c>
    </row>
    <row r="42" spans="1:9" ht="15.5">
      <c r="A42" s="148" t="str">
        <f>'Labels - English'!A37</f>
        <v>Touch</v>
      </c>
      <c r="B42" s="118">
        <v>18</v>
      </c>
      <c r="C42" s="119">
        <v>63</v>
      </c>
      <c r="D42" s="119">
        <v>90</v>
      </c>
      <c r="E42" s="120" t="s">
        <v>101</v>
      </c>
    </row>
    <row r="43" spans="1:9" ht="15.5">
      <c r="A43" s="148" t="str">
        <f>'Labels - English'!A38</f>
        <v>Taste and Smell</v>
      </c>
      <c r="B43" s="118">
        <v>15</v>
      </c>
      <c r="C43" s="119">
        <v>58</v>
      </c>
      <c r="D43" s="119">
        <v>79</v>
      </c>
      <c r="E43" s="120" t="s">
        <v>102</v>
      </c>
    </row>
    <row r="44" spans="1:9" ht="15.5">
      <c r="A44" s="148" t="str">
        <f>'Labels - English'!A39</f>
        <v>Body Awareness</v>
      </c>
      <c r="B44" s="118">
        <v>14</v>
      </c>
      <c r="C44" s="119">
        <v>50</v>
      </c>
      <c r="D44" s="119">
        <v>50</v>
      </c>
      <c r="E44" s="120" t="s">
        <v>102</v>
      </c>
    </row>
    <row r="45" spans="1:9" ht="15.5">
      <c r="A45" s="148" t="str">
        <f>'Labels - English'!A40</f>
        <v>Balance and Motion</v>
      </c>
      <c r="B45" s="118">
        <v>15</v>
      </c>
      <c r="C45" s="119">
        <v>60</v>
      </c>
      <c r="D45" s="119">
        <v>84</v>
      </c>
      <c r="E45" s="120" t="s">
        <v>101</v>
      </c>
    </row>
    <row r="46" spans="1:9" ht="15.5">
      <c r="A46" s="148" t="str">
        <f>'Labels - English'!A41</f>
        <v>Planning and Ideas</v>
      </c>
      <c r="B46" s="118">
        <v>18</v>
      </c>
      <c r="C46" s="119">
        <v>76</v>
      </c>
      <c r="D46" s="119" t="s">
        <v>126</v>
      </c>
      <c r="E46" s="120" t="s">
        <v>103</v>
      </c>
    </row>
    <row r="47" spans="1:9" ht="15.5">
      <c r="A47" s="148" t="str">
        <f>'Labels - English'!A34</f>
        <v>Social Participation</v>
      </c>
      <c r="B47" s="118">
        <v>25</v>
      </c>
      <c r="C47" s="119">
        <v>72</v>
      </c>
      <c r="D47" s="119">
        <v>99</v>
      </c>
      <c r="E47" s="120" t="s">
        <v>103</v>
      </c>
    </row>
    <row r="48" spans="1:9" ht="16" thickBot="1">
      <c r="A48" s="149" t="s">
        <v>100</v>
      </c>
      <c r="B48" s="122">
        <v>99</v>
      </c>
      <c r="C48" s="131">
        <v>61</v>
      </c>
      <c r="D48" s="131">
        <v>86</v>
      </c>
      <c r="E48" s="132" t="s">
        <v>101</v>
      </c>
    </row>
    <row r="49" spans="1:8" ht="16" thickTop="1">
      <c r="A49" s="108"/>
      <c r="B49" s="108"/>
      <c r="C49" s="108"/>
      <c r="D49" s="108"/>
      <c r="E49" s="108"/>
      <c r="F49" s="108"/>
      <c r="G49" s="109"/>
      <c r="H49" s="109"/>
    </row>
  </sheetData>
  <conditionalFormatting sqref="A11:A14 A6:A9">
    <cfRule type="containsText" dxfId="523" priority="4" operator="containsText" text="&quot;">
      <formula>NOT(ISERROR(SEARCH("""",A6)))</formula>
    </cfRule>
  </conditionalFormatting>
  <conditionalFormatting sqref="A4">
    <cfRule type="containsText" dxfId="522" priority="2" operator="containsText" text="&quot;">
      <formula>NOT(ISERROR(SEARCH("""",A4)))</formula>
    </cfRule>
  </conditionalFormatting>
  <conditionalFormatting sqref="A5">
    <cfRule type="containsText" dxfId="521" priority="1" operator="containsText" text="&quot;">
      <formula>NOT(ISERROR(SEARCH("""",A5)))</formula>
    </cfRule>
  </conditionalFormatting>
  <conditionalFormatting sqref="A11">
    <cfRule type="containsText" dxfId="520" priority="3" operator="containsText" text="&quot;">
      <formula>NOT(ISERROR(SEARCH("""",A11)))</formula>
    </cfRule>
  </conditionalFormatting>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AE338-DAAD-49FF-8FFE-B44E39AECECE}">
  <dimension ref="A1:L48"/>
  <sheetViews>
    <sheetView topLeftCell="F1" zoomScale="85" zoomScaleNormal="85" workbookViewId="0">
      <pane ySplit="1" topLeftCell="A2" activePane="bottomLeft" state="frozen"/>
      <selection activeCell="B18" sqref="B18"/>
      <selection pane="bottomLeft" activeCell="L7" sqref="L7"/>
    </sheetView>
  </sheetViews>
  <sheetFormatPr defaultRowHeight="14.5"/>
  <cols>
    <col min="1" max="1" width="39.0898437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19.81640625" customWidth="1"/>
  </cols>
  <sheetData>
    <row r="1" spans="1:12" ht="28.5" customHeight="1">
      <c r="A1" s="143" t="str">
        <f>"Form: "&amp;'Labels - English'!$C$1</f>
        <v>Form: Toddler Form (10-30 months)</v>
      </c>
      <c r="B1" s="143"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Case04_ToddlerForm_incomplete</v>
      </c>
      <c r="C3" s="52"/>
      <c r="D3" s="52"/>
      <c r="E3" s="105" t="s">
        <v>94</v>
      </c>
      <c r="F3" s="52"/>
      <c r="G3" s="9"/>
      <c r="H3" s="57"/>
      <c r="I3" s="57"/>
      <c r="J3" s="53"/>
    </row>
    <row r="4" spans="1:12" ht="15" thickBot="1">
      <c r="A4" s="185" t="str">
        <f>'Labels - English'!A2</f>
        <v>Child information</v>
      </c>
      <c r="B4" s="186"/>
      <c r="C4" s="314"/>
      <c r="D4" s="52"/>
      <c r="F4" s="52" t="str">
        <f ca="1">"Original Date: "&amp; TEXT('Labels - English'!$B$50, "mm/dd/yyyy")</f>
        <v>Original Date: 10/05/2021</v>
      </c>
      <c r="G4" s="9"/>
      <c r="H4" s="57"/>
      <c r="I4" s="57"/>
      <c r="J4" s="53"/>
    </row>
    <row r="5" spans="1:12" ht="15" thickBot="1">
      <c r="A5" s="43" t="str">
        <f>'Labels - English'!A6</f>
        <v>Name of child being evaluated</v>
      </c>
      <c r="B5" s="187" t="str" cm="1">
        <f t="array" aca="1" ref="B5" ca="1">"SPM2_"&amp;MID(CELL("filename",A1),FIND("]",CELL("filename",A1))+1,255)</f>
        <v>SPM2_Case04_ToddlerForm_incomplete</v>
      </c>
      <c r="C5" s="125"/>
      <c r="D5" s="52"/>
      <c r="E5" s="97" t="s">
        <v>91</v>
      </c>
      <c r="F5" s="94"/>
      <c r="G5" s="95" t="s">
        <v>92</v>
      </c>
      <c r="H5" s="96"/>
      <c r="J5" t="s">
        <v>93</v>
      </c>
    </row>
    <row r="6" spans="1:12">
      <c r="A6" s="43" t="str">
        <f>'Labels - English'!A10</f>
        <v>Gender</v>
      </c>
      <c r="B6" s="188" t="s">
        <v>33</v>
      </c>
      <c r="C6" s="93"/>
      <c r="D6" s="52"/>
      <c r="E6" s="76" t="s">
        <v>15</v>
      </c>
      <c r="F6" s="62" t="s">
        <v>17</v>
      </c>
      <c r="G6" s="103" t="s">
        <v>89</v>
      </c>
      <c r="H6" s="62" t="s">
        <v>16</v>
      </c>
      <c r="I6" s="62" t="s">
        <v>34</v>
      </c>
      <c r="J6" s="136" t="s">
        <v>1758</v>
      </c>
      <c r="K6" s="329" t="s">
        <v>90</v>
      </c>
      <c r="L6" s="63" t="s">
        <v>109</v>
      </c>
    </row>
    <row r="7" spans="1:12" ht="15" thickBot="1">
      <c r="A7" s="43" t="str">
        <f>'Labels - English'!A13</f>
        <v>Age (months)</v>
      </c>
      <c r="B7" s="189" t="str">
        <f>+$G$7&amp;" years "&amp;$H$7&amp;" months "&amp;$I$7&amp;" days "</f>
        <v xml:space="preserve">2 years 0 months 1 days </v>
      </c>
      <c r="C7" s="190">
        <f ca="1">+E7</f>
        <v>43741</v>
      </c>
      <c r="D7" s="52"/>
      <c r="E7" s="100">
        <f ca="1">DATE(YEAR(F7) -$G$7, MONTH(F7) - $H$7, DAY(F7) - $I$7)</f>
        <v>43741</v>
      </c>
      <c r="F7" s="99">
        <f ca="1">DATE(YEAR('Labels - English'!$B$50),MONTH('Labels - English'!$B$50)-$K$7,DAY('Labels - English'!$B$50)-$L$7)</f>
        <v>44473</v>
      </c>
      <c r="G7" s="104">
        <v>2</v>
      </c>
      <c r="H7" s="102">
        <v>0</v>
      </c>
      <c r="I7" s="102">
        <v>1</v>
      </c>
      <c r="J7" s="137">
        <v>0</v>
      </c>
      <c r="K7" s="330">
        <v>0</v>
      </c>
      <c r="L7" s="98">
        <v>1</v>
      </c>
    </row>
    <row r="8" spans="1:12" ht="15" thickBot="1">
      <c r="A8" s="43" t="str">
        <f>'Labels - English'!A19</f>
        <v>Provider/Agency</v>
      </c>
      <c r="B8" s="191" t="s">
        <v>107</v>
      </c>
      <c r="C8" s="65"/>
      <c r="D8" s="52"/>
      <c r="E8" s="44"/>
      <c r="F8" s="44"/>
      <c r="G8" s="44"/>
      <c r="H8" s="44"/>
      <c r="I8" s="44"/>
      <c r="J8" s="53"/>
    </row>
    <row r="9" spans="1:12">
      <c r="A9" s="49"/>
      <c r="B9" s="49"/>
      <c r="C9" s="66"/>
      <c r="D9" s="52"/>
      <c r="E9" s="52"/>
      <c r="F9" s="52"/>
      <c r="G9" s="9"/>
      <c r="H9" s="57"/>
      <c r="I9" s="53"/>
      <c r="J9" s="53"/>
    </row>
    <row r="10" spans="1:12">
      <c r="A10" s="185" t="str">
        <f>'Labels - English'!A21</f>
        <v>Rater information</v>
      </c>
      <c r="B10" s="43"/>
      <c r="C10" s="43"/>
      <c r="D10" s="52"/>
      <c r="E10" s="52"/>
      <c r="G10" s="53"/>
      <c r="H10" s="53"/>
      <c r="I10" s="53"/>
      <c r="J10" s="44"/>
    </row>
    <row r="11" spans="1:12">
      <c r="A11" s="43" t="str">
        <f>'Labels - English'!A22</f>
        <v>Rater’s name</v>
      </c>
      <c r="B11" s="43" t="s">
        <v>111</v>
      </c>
      <c r="C11" s="43"/>
      <c r="D11" s="52"/>
      <c r="E11" s="52"/>
      <c r="G11" s="53"/>
      <c r="H11" s="53"/>
      <c r="I11" s="53"/>
      <c r="J11" s="44"/>
    </row>
    <row r="12" spans="1:12">
      <c r="A12" s="43" t="str">
        <f>'Labels - English'!A24</f>
        <v>Rater’s relationship to child being evaluated</v>
      </c>
      <c r="B12" s="43" t="s">
        <v>106</v>
      </c>
      <c r="C12" s="43"/>
      <c r="D12" s="52"/>
      <c r="E12" s="52"/>
      <c r="F12" s="52"/>
      <c r="G12" s="53"/>
      <c r="H12" s="53"/>
      <c r="I12" s="53"/>
      <c r="J12" s="44"/>
    </row>
    <row r="13" spans="1:12">
      <c r="A13" s="43" t="str">
        <f>'Labels - English'!A26</f>
        <v>Administration Date</v>
      </c>
      <c r="B13" s="192" t="str">
        <f>+$J$7&amp;" years "&amp;$K$7&amp;" months "&amp;$L$7&amp;" days "</f>
        <v xml:space="preserve">0 years 0 months 1 days </v>
      </c>
      <c r="C13" s="43"/>
      <c r="D13" s="52"/>
      <c r="E13" s="52"/>
      <c r="F13" s="52"/>
      <c r="G13" s="53"/>
      <c r="H13" s="53"/>
      <c r="I13" s="53"/>
      <c r="J13" s="44"/>
    </row>
    <row r="14" spans="1:12">
      <c r="A14" s="50"/>
      <c r="B14" s="50"/>
      <c r="C14" s="67"/>
      <c r="D14" s="52"/>
      <c r="E14" s="52"/>
      <c r="F14" s="52"/>
      <c r="G14" s="53"/>
      <c r="H14" s="53"/>
      <c r="I14" s="44"/>
      <c r="J14" s="44"/>
    </row>
    <row r="15" spans="1:12" ht="29">
      <c r="A15" s="43" t="s">
        <v>24</v>
      </c>
      <c r="B15" s="71" t="s">
        <v>182</v>
      </c>
      <c r="C15" s="29"/>
      <c r="D15" s="52"/>
      <c r="E15" s="52"/>
      <c r="F15" s="52"/>
      <c r="G15" s="53"/>
      <c r="H15" s="53"/>
      <c r="I15" s="53"/>
      <c r="J15" s="44"/>
    </row>
    <row r="16" spans="1:12" ht="132" customHeight="1">
      <c r="A16" s="43" t="s">
        <v>26</v>
      </c>
      <c r="B16" s="39" t="s">
        <v>25</v>
      </c>
      <c r="C16" s="52"/>
      <c r="D16" s="52"/>
      <c r="E16" s="52"/>
      <c r="F16" s="52"/>
      <c r="G16" s="52"/>
      <c r="H16" s="52"/>
      <c r="I16" s="52"/>
      <c r="J16" s="52"/>
    </row>
    <row r="17" spans="1:11">
      <c r="A17" s="43" t="s">
        <v>180</v>
      </c>
      <c r="B17" s="193" t="s">
        <v>181</v>
      </c>
      <c r="C17" s="52"/>
      <c r="D17" s="52"/>
      <c r="E17" s="52"/>
      <c r="F17" s="52"/>
      <c r="G17" s="52"/>
      <c r="H17" s="52"/>
      <c r="I17" s="52"/>
      <c r="J17" s="52"/>
    </row>
    <row r="18" spans="1:11" ht="36.75" customHeight="1">
      <c r="A18" s="43" t="s">
        <v>12</v>
      </c>
      <c r="B18" s="51" t="s">
        <v>10</v>
      </c>
      <c r="C18" s="43"/>
      <c r="D18" s="52"/>
      <c r="E18" s="52"/>
      <c r="F18" s="52"/>
      <c r="G18" s="53"/>
      <c r="H18" s="53"/>
      <c r="I18" s="53"/>
      <c r="J18" s="44"/>
    </row>
    <row r="19" spans="1:11">
      <c r="A19" s="43"/>
      <c r="B19" s="43"/>
      <c r="C19" s="52"/>
      <c r="D19" s="52"/>
      <c r="E19" s="52"/>
      <c r="F19" s="52"/>
      <c r="G19" s="53"/>
      <c r="H19" s="53"/>
      <c r="I19" s="53"/>
      <c r="J19" s="44"/>
    </row>
    <row r="20" spans="1:11">
      <c r="A20" s="43"/>
      <c r="B20" s="43"/>
      <c r="C20" s="44"/>
      <c r="D20" s="44"/>
      <c r="J20" s="195"/>
    </row>
    <row r="21" spans="1:11" s="2" customFormat="1">
      <c r="A21" s="196" t="s">
        <v>51</v>
      </c>
      <c r="B21" s="195">
        <f>+B39</f>
        <v>18</v>
      </c>
      <c r="C21" s="195">
        <f>+B40</f>
        <v>16</v>
      </c>
      <c r="D21" s="195">
        <f>+B41</f>
        <v>17</v>
      </c>
      <c r="E21" s="195">
        <f>+B42</f>
        <v>15</v>
      </c>
      <c r="F21" s="195">
        <f>+B43</f>
        <v>14</v>
      </c>
      <c r="G21" s="2">
        <f>+B44</f>
        <v>15</v>
      </c>
      <c r="H21" s="2">
        <f>+B45</f>
        <v>16</v>
      </c>
      <c r="I21" s="195">
        <f>+B46</f>
        <v>22</v>
      </c>
      <c r="J21" s="197">
        <f>+B47</f>
        <v>95</v>
      </c>
    </row>
    <row r="22" spans="1:11">
      <c r="A22" s="38"/>
      <c r="B22" s="38"/>
      <c r="C22" s="38"/>
      <c r="D22" s="38"/>
      <c r="E22" s="38"/>
      <c r="F22" s="38"/>
      <c r="G22" s="38"/>
      <c r="H22" s="38"/>
      <c r="I22" s="38"/>
      <c r="J22" s="194"/>
    </row>
    <row r="23" spans="1:11" ht="21.75" customHeight="1">
      <c r="A23" s="198" t="s">
        <v>0</v>
      </c>
      <c r="B23" s="86" t="str">
        <f>'Labels - English'!$A$35</f>
        <v>Vision</v>
      </c>
      <c r="C23" s="87" t="str">
        <f>'Labels - English'!$A$36</f>
        <v>Hearing</v>
      </c>
      <c r="D23" s="88" t="str">
        <f>'Labels - English'!$A$37</f>
        <v>Touch</v>
      </c>
      <c r="E23" s="89" t="str">
        <f>'Labels - English'!$A$38</f>
        <v>Taste and Smell</v>
      </c>
      <c r="F23" s="90" t="str">
        <f>'Labels - English'!$A$39</f>
        <v>Body Awareness</v>
      </c>
      <c r="G23" s="91" t="str">
        <f>'Labels - English'!$A$40</f>
        <v>Balance and Motion</v>
      </c>
      <c r="H23" s="92" t="str">
        <f>'Labels - English'!$A$41</f>
        <v>Planning and Ideas</v>
      </c>
      <c r="I23" s="85" t="str">
        <f>'Labels - English'!$A$34</f>
        <v>Social Participation</v>
      </c>
      <c r="J23" s="43"/>
      <c r="K23" s="194"/>
    </row>
    <row r="24" spans="1:11" s="6" customFormat="1">
      <c r="A24" s="199">
        <v>1</v>
      </c>
      <c r="B24" s="5" t="s">
        <v>72</v>
      </c>
      <c r="C24" s="5" t="s">
        <v>72</v>
      </c>
      <c r="D24" s="135" t="s">
        <v>52</v>
      </c>
      <c r="E24" s="5" t="s">
        <v>72</v>
      </c>
      <c r="F24" s="5" t="s">
        <v>72</v>
      </c>
      <c r="G24" s="5" t="s">
        <v>72</v>
      </c>
      <c r="H24" s="5" t="s">
        <v>73</v>
      </c>
      <c r="I24" s="5" t="s">
        <v>73</v>
      </c>
      <c r="J24" s="43"/>
    </row>
    <row r="25" spans="1:11" s="6" customFormat="1">
      <c r="A25" s="200">
        <v>2</v>
      </c>
      <c r="B25" s="5" t="s">
        <v>73</v>
      </c>
      <c r="C25" s="5" t="s">
        <v>72</v>
      </c>
      <c r="D25" s="5" t="s">
        <v>73</v>
      </c>
      <c r="E25" s="5" t="s">
        <v>72</v>
      </c>
      <c r="F25" s="5" t="s">
        <v>72</v>
      </c>
      <c r="G25" s="5" t="s">
        <v>72</v>
      </c>
      <c r="H25" s="5" t="s">
        <v>73</v>
      </c>
      <c r="I25" s="5" t="s">
        <v>73</v>
      </c>
      <c r="J25" s="43"/>
    </row>
    <row r="26" spans="1:11" s="6" customFormat="1">
      <c r="A26" s="201">
        <v>3</v>
      </c>
      <c r="B26" s="5" t="s">
        <v>74</v>
      </c>
      <c r="C26" s="5" t="s">
        <v>71</v>
      </c>
      <c r="D26" s="5" t="s">
        <v>71</v>
      </c>
      <c r="E26" s="5" t="s">
        <v>74</v>
      </c>
      <c r="F26" s="5" t="s">
        <v>72</v>
      </c>
      <c r="G26" s="5" t="s">
        <v>71</v>
      </c>
      <c r="H26" s="5" t="s">
        <v>72</v>
      </c>
      <c r="I26" s="5" t="s">
        <v>72</v>
      </c>
      <c r="J26" s="43"/>
    </row>
    <row r="27" spans="1:11" s="6" customFormat="1">
      <c r="A27" s="202">
        <v>4</v>
      </c>
      <c r="B27" s="5" t="s">
        <v>74</v>
      </c>
      <c r="C27" s="5" t="s">
        <v>72</v>
      </c>
      <c r="D27" s="5" t="s">
        <v>73</v>
      </c>
      <c r="E27" s="5" t="s">
        <v>72</v>
      </c>
      <c r="F27" s="5" t="s">
        <v>72</v>
      </c>
      <c r="G27" s="5" t="s">
        <v>72</v>
      </c>
      <c r="H27" s="5" t="s">
        <v>72</v>
      </c>
      <c r="I27" s="5" t="s">
        <v>74</v>
      </c>
      <c r="J27" s="43"/>
    </row>
    <row r="28" spans="1:11" s="6" customFormat="1">
      <c r="A28" s="203">
        <v>5</v>
      </c>
      <c r="B28" s="5" t="s">
        <v>73</v>
      </c>
      <c r="C28" s="5" t="s">
        <v>72</v>
      </c>
      <c r="D28" s="5" t="s">
        <v>72</v>
      </c>
      <c r="E28" s="5" t="s">
        <v>72</v>
      </c>
      <c r="F28" s="5" t="s">
        <v>73</v>
      </c>
      <c r="G28" s="5" t="s">
        <v>72</v>
      </c>
      <c r="H28" s="5" t="s">
        <v>72</v>
      </c>
      <c r="I28" s="135" t="s">
        <v>52</v>
      </c>
      <c r="J28" s="43"/>
    </row>
    <row r="29" spans="1:11" s="6" customFormat="1">
      <c r="A29" s="203">
        <v>6</v>
      </c>
      <c r="B29" s="5" t="s">
        <v>72</v>
      </c>
      <c r="C29" s="135" t="s">
        <v>52</v>
      </c>
      <c r="D29" s="5" t="s">
        <v>74</v>
      </c>
      <c r="E29" s="5" t="s">
        <v>72</v>
      </c>
      <c r="F29" s="5" t="s">
        <v>74</v>
      </c>
      <c r="G29" s="5" t="s">
        <v>74</v>
      </c>
      <c r="H29" s="5" t="s">
        <v>72</v>
      </c>
      <c r="I29" s="135" t="s">
        <v>52</v>
      </c>
      <c r="J29" s="43"/>
    </row>
    <row r="30" spans="1:11" s="6" customFormat="1">
      <c r="A30" s="203">
        <v>7</v>
      </c>
      <c r="B30" s="5" t="s">
        <v>72</v>
      </c>
      <c r="C30" s="5" t="s">
        <v>73</v>
      </c>
      <c r="D30" s="5" t="s">
        <v>72</v>
      </c>
      <c r="E30" s="5" t="s">
        <v>73</v>
      </c>
      <c r="F30" s="5" t="s">
        <v>72</v>
      </c>
      <c r="G30" s="5" t="s">
        <v>72</v>
      </c>
      <c r="H30" s="5" t="s">
        <v>73</v>
      </c>
      <c r="I30" s="5" t="s">
        <v>73</v>
      </c>
      <c r="J30" s="43"/>
    </row>
    <row r="31" spans="1:11" s="6" customFormat="1">
      <c r="A31" s="203">
        <v>8</v>
      </c>
      <c r="B31" s="5" t="s">
        <v>72</v>
      </c>
      <c r="C31" s="5" t="s">
        <v>72</v>
      </c>
      <c r="D31" s="5" t="s">
        <v>72</v>
      </c>
      <c r="E31" s="5" t="s">
        <v>73</v>
      </c>
      <c r="F31" s="5" t="s">
        <v>72</v>
      </c>
      <c r="G31" s="5" t="s">
        <v>72</v>
      </c>
      <c r="H31" s="5" t="s">
        <v>72</v>
      </c>
      <c r="I31" s="5" t="s">
        <v>74</v>
      </c>
      <c r="J31"/>
    </row>
    <row r="32" spans="1:11">
      <c r="A32" s="203">
        <v>9</v>
      </c>
      <c r="B32" s="135" t="s">
        <v>52</v>
      </c>
      <c r="C32" s="5" t="s">
        <v>71</v>
      </c>
      <c r="D32" s="5" t="s">
        <v>72</v>
      </c>
      <c r="E32" s="5" t="s">
        <v>72</v>
      </c>
      <c r="F32" s="5" t="s">
        <v>72</v>
      </c>
      <c r="G32" s="5" t="s">
        <v>72</v>
      </c>
      <c r="H32" s="5" t="s">
        <v>74</v>
      </c>
      <c r="I32" s="5" t="s">
        <v>74</v>
      </c>
    </row>
    <row r="33" spans="1:9">
      <c r="A33" s="203">
        <v>10</v>
      </c>
      <c r="B33" s="135" t="s">
        <v>52</v>
      </c>
      <c r="C33" s="5" t="s">
        <v>73</v>
      </c>
      <c r="D33" s="5" t="s">
        <v>72</v>
      </c>
      <c r="E33" s="5" t="s">
        <v>72</v>
      </c>
      <c r="F33" s="5" t="s">
        <v>72</v>
      </c>
      <c r="G33" s="5" t="s">
        <v>72</v>
      </c>
      <c r="H33" s="135" t="s">
        <v>52</v>
      </c>
      <c r="I33" s="5" t="s">
        <v>73</v>
      </c>
    </row>
    <row r="36" spans="1:9" ht="15.5">
      <c r="A36" s="107" t="s">
        <v>97</v>
      </c>
      <c r="B36" s="108"/>
      <c r="C36" s="108"/>
      <c r="D36" s="108"/>
      <c r="E36" s="108"/>
      <c r="F36" s="108"/>
      <c r="G36" s="109"/>
      <c r="H36" s="109"/>
    </row>
    <row r="37" spans="1:9" ht="16" thickBot="1">
      <c r="A37" s="110"/>
      <c r="B37" s="110"/>
      <c r="C37" s="111"/>
      <c r="D37" s="111"/>
      <c r="E37" s="111"/>
      <c r="F37" s="111"/>
      <c r="G37" s="112"/>
      <c r="H37" s="112"/>
    </row>
    <row r="38" spans="1:9" ht="16" thickTop="1">
      <c r="A38" s="144" t="s">
        <v>99</v>
      </c>
      <c r="B38" s="145" t="s">
        <v>1641</v>
      </c>
      <c r="C38" s="146" t="s">
        <v>1642</v>
      </c>
      <c r="D38" s="146" t="s">
        <v>1644</v>
      </c>
      <c r="E38" s="147" t="s">
        <v>1643</v>
      </c>
    </row>
    <row r="39" spans="1:9" ht="15.5">
      <c r="A39" s="148" t="str">
        <f>'Labels - English'!A35</f>
        <v>Vision</v>
      </c>
      <c r="B39" s="118">
        <v>18</v>
      </c>
      <c r="C39" s="119">
        <v>59</v>
      </c>
      <c r="D39" s="119">
        <v>82</v>
      </c>
      <c r="E39" s="120" t="s">
        <v>102</v>
      </c>
    </row>
    <row r="40" spans="1:9" ht="15.5">
      <c r="A40" s="148" t="str">
        <f>'Labels - English'!A36</f>
        <v>Hearing</v>
      </c>
      <c r="B40" s="118">
        <v>16</v>
      </c>
      <c r="C40" s="119">
        <v>53</v>
      </c>
      <c r="D40" s="119">
        <v>62</v>
      </c>
      <c r="E40" s="120" t="s">
        <v>102</v>
      </c>
    </row>
    <row r="41" spans="1:9" ht="15.5">
      <c r="A41" s="148" t="str">
        <f>'Labels - English'!A37</f>
        <v>Touch</v>
      </c>
      <c r="B41" s="118">
        <v>17</v>
      </c>
      <c r="C41" s="119">
        <v>60</v>
      </c>
      <c r="D41" s="119">
        <v>84</v>
      </c>
      <c r="E41" s="120" t="s">
        <v>101</v>
      </c>
    </row>
    <row r="42" spans="1:9" ht="15.5">
      <c r="A42" s="148" t="str">
        <f>'Labels - English'!A38</f>
        <v>Taste and Smell</v>
      </c>
      <c r="B42" s="118">
        <v>15</v>
      </c>
      <c r="C42" s="119">
        <v>58</v>
      </c>
      <c r="D42" s="119">
        <v>79</v>
      </c>
      <c r="E42" s="120" t="s">
        <v>102</v>
      </c>
    </row>
    <row r="43" spans="1:9" ht="15.5">
      <c r="A43" s="148" t="str">
        <f>'Labels - English'!A39</f>
        <v>Body Awareness</v>
      </c>
      <c r="B43" s="118">
        <v>14</v>
      </c>
      <c r="C43" s="119">
        <v>50</v>
      </c>
      <c r="D43" s="119">
        <v>50</v>
      </c>
      <c r="E43" s="120" t="s">
        <v>102</v>
      </c>
    </row>
    <row r="44" spans="1:9" ht="15.5">
      <c r="A44" s="148" t="str">
        <f>'Labels - English'!A40</f>
        <v>Balance and Motion</v>
      </c>
      <c r="B44" s="118">
        <v>15</v>
      </c>
      <c r="C44" s="119">
        <v>60</v>
      </c>
      <c r="D44" s="119">
        <v>84</v>
      </c>
      <c r="E44" s="120" t="s">
        <v>101</v>
      </c>
    </row>
    <row r="45" spans="1:9" ht="15.5">
      <c r="A45" s="148" t="str">
        <f>'Labels - English'!A41</f>
        <v>Planning and Ideas</v>
      </c>
      <c r="B45" s="118">
        <v>16</v>
      </c>
      <c r="C45" s="119">
        <v>69</v>
      </c>
      <c r="D45" s="119">
        <v>97</v>
      </c>
      <c r="E45" s="120" t="s">
        <v>101</v>
      </c>
    </row>
    <row r="46" spans="1:9" ht="15.5">
      <c r="A46" s="148" t="str">
        <f>'Labels - English'!A34</f>
        <v>Social Participation</v>
      </c>
      <c r="B46" s="118">
        <v>22</v>
      </c>
      <c r="C46" s="119">
        <v>66</v>
      </c>
      <c r="D46" s="119">
        <v>95</v>
      </c>
      <c r="E46" s="120" t="s">
        <v>101</v>
      </c>
    </row>
    <row r="47" spans="1:9" ht="16" thickBot="1">
      <c r="A47" s="149" t="s">
        <v>100</v>
      </c>
      <c r="B47" s="122">
        <v>95</v>
      </c>
      <c r="C47" s="131">
        <v>58</v>
      </c>
      <c r="D47" s="131">
        <v>79</v>
      </c>
      <c r="E47" s="132" t="s">
        <v>102</v>
      </c>
    </row>
    <row r="48" spans="1:9" ht="16" thickTop="1">
      <c r="A48" s="108"/>
      <c r="B48" s="108"/>
      <c r="C48" s="108"/>
      <c r="D48" s="108"/>
      <c r="E48" s="108"/>
      <c r="F48" s="108"/>
      <c r="G48" s="109"/>
      <c r="H48" s="109"/>
    </row>
  </sheetData>
  <conditionalFormatting sqref="A10:A13 A6:A8">
    <cfRule type="containsText" dxfId="519" priority="4" operator="containsText" text="&quot;">
      <formula>NOT(ISERROR(SEARCH("""",A6)))</formula>
    </cfRule>
  </conditionalFormatting>
  <conditionalFormatting sqref="A4">
    <cfRule type="containsText" dxfId="518" priority="2" operator="containsText" text="&quot;">
      <formula>NOT(ISERROR(SEARCH("""",A4)))</formula>
    </cfRule>
  </conditionalFormatting>
  <conditionalFormatting sqref="A5">
    <cfRule type="containsText" dxfId="517" priority="1" operator="containsText" text="&quot;">
      <formula>NOT(ISERROR(SEARCH("""",A5)))</formula>
    </cfRule>
  </conditionalFormatting>
  <conditionalFormatting sqref="A10">
    <cfRule type="containsText" dxfId="516" priority="3" operator="containsText" text="&quot;">
      <formula>NOT(ISERROR(SEARCH("""",A10)))</formula>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8F17B-0483-4D87-AF3F-3745815304CB}">
  <dimension ref="A1:L49"/>
  <sheetViews>
    <sheetView topLeftCell="B1" zoomScale="85" zoomScaleNormal="85" workbookViewId="0">
      <pane ySplit="1" topLeftCell="A2" activePane="bottomLeft" state="frozen"/>
      <selection activeCell="B18" sqref="B18"/>
      <selection pane="bottomLeft" activeCell="K16" sqref="K16"/>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0.7265625" customWidth="1"/>
  </cols>
  <sheetData>
    <row r="1" spans="1:12" ht="28.5" customHeight="1">
      <c r="A1" s="154" t="str">
        <f>"Form: "&amp;'Labels - English'!D1</f>
        <v>Form: Infant/Toddler Caregiver Self-Report Form</v>
      </c>
      <c r="B1" s="154"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Case05_ITCaregiver</v>
      </c>
      <c r="C3" s="52"/>
      <c r="D3" s="52"/>
      <c r="E3" s="105" t="s">
        <v>94</v>
      </c>
      <c r="F3" s="52"/>
      <c r="G3" s="9"/>
      <c r="H3" s="57"/>
      <c r="I3" s="57"/>
      <c r="J3" s="53"/>
    </row>
    <row r="4" spans="1:12" ht="15" thickBot="1">
      <c r="A4" s="185" t="str">
        <f>'Labels - English'!A2</f>
        <v>Child information</v>
      </c>
      <c r="B4" s="186"/>
      <c r="C4" s="314"/>
      <c r="D4" s="52"/>
      <c r="F4" s="52" t="str">
        <f ca="1">"Original Date: "&amp; TEXT('Labels - English'!$B$50, "mm/dd/yyyy")</f>
        <v>Original Date: 10/05/2021</v>
      </c>
      <c r="G4" s="9"/>
      <c r="H4" s="57"/>
      <c r="I4" s="57"/>
      <c r="J4" s="53"/>
    </row>
    <row r="5" spans="1:12" ht="15" thickBot="1">
      <c r="A5" s="43" t="str">
        <f>'Labels - English'!A6</f>
        <v>Name of child being evaluated</v>
      </c>
      <c r="B5" s="187" t="str" cm="1">
        <f t="array" aca="1" ref="B5" ca="1">"SPM2_"&amp;MID(CELL("filename",A1),FIND("]",CELL("filename",A1))+1,255)</f>
        <v>SPM2_Case05_ITCaregiver</v>
      </c>
      <c r="C5" s="125"/>
      <c r="D5" s="52"/>
      <c r="E5" s="97" t="s">
        <v>91</v>
      </c>
      <c r="F5" s="94"/>
      <c r="G5" s="95" t="s">
        <v>92</v>
      </c>
      <c r="H5" s="96"/>
      <c r="J5" t="s">
        <v>93</v>
      </c>
    </row>
    <row r="6" spans="1:12">
      <c r="A6" s="43" t="str">
        <f>'Labels - English'!A10</f>
        <v>Gender</v>
      </c>
      <c r="B6" s="188" t="s">
        <v>70</v>
      </c>
      <c r="C6" s="93"/>
      <c r="D6" s="52"/>
      <c r="E6" s="76" t="s">
        <v>15</v>
      </c>
      <c r="F6" s="62" t="s">
        <v>17</v>
      </c>
      <c r="G6" s="103" t="s">
        <v>89</v>
      </c>
      <c r="H6" s="62" t="s">
        <v>16</v>
      </c>
      <c r="I6" s="62" t="s">
        <v>34</v>
      </c>
      <c r="J6" s="136" t="s">
        <v>1758</v>
      </c>
      <c r="K6" s="329" t="s">
        <v>90</v>
      </c>
      <c r="L6" s="63" t="s">
        <v>109</v>
      </c>
    </row>
    <row r="7" spans="1:12" ht="15" thickBot="1">
      <c r="A7" s="43" t="str">
        <f>'Labels - English'!A13</f>
        <v>Age (months)</v>
      </c>
      <c r="B7" s="189" t="str">
        <f>+$G$7&amp;" years "&amp;$H$7&amp;" months "&amp;$I$7&amp;" days "</f>
        <v xml:space="preserve">29 years 6 months 10 days </v>
      </c>
      <c r="C7" s="308">
        <f ca="1">+E7</f>
        <v>33652</v>
      </c>
      <c r="D7" s="52"/>
      <c r="E7" s="100">
        <f ca="1">DATE(YEAR(F7) -$G$7, MONTH(F7) - $H$7, DAY(F7) - $I$7)</f>
        <v>33652</v>
      </c>
      <c r="F7" s="99">
        <f ca="1">DATE(YEAR('Labels - English'!$B$50),MONTH('Labels - English'!$B$50)-$K$7,DAY('Labels - English'!$B$50)-$L$7)</f>
        <v>44436</v>
      </c>
      <c r="G7" s="104">
        <v>29</v>
      </c>
      <c r="H7" s="102">
        <v>6</v>
      </c>
      <c r="I7" s="102">
        <v>10</v>
      </c>
      <c r="J7" s="137">
        <v>0</v>
      </c>
      <c r="K7" s="330">
        <v>1</v>
      </c>
      <c r="L7" s="98">
        <v>8</v>
      </c>
    </row>
    <row r="8" spans="1:12">
      <c r="A8" s="43" t="str">
        <f>'Labels - English'!A11</f>
        <v>Date of birth</v>
      </c>
      <c r="B8" s="307">
        <f ca="1">$E$7</f>
        <v>33652</v>
      </c>
      <c r="C8" s="190"/>
      <c r="D8" s="52"/>
      <c r="E8" s="301"/>
      <c r="F8" s="302"/>
      <c r="G8" s="303"/>
      <c r="H8" s="303"/>
      <c r="I8" s="303"/>
      <c r="J8" s="304"/>
      <c r="K8" s="304"/>
    </row>
    <row r="9" spans="1:12" ht="15" thickBot="1">
      <c r="A9" s="43" t="str">
        <f>'Labels - English'!A19</f>
        <v>Provider/Agency</v>
      </c>
      <c r="B9" s="191" t="s">
        <v>107</v>
      </c>
      <c r="C9" s="65"/>
      <c r="D9" s="52"/>
      <c r="E9" s="44"/>
      <c r="F9" s="44"/>
      <c r="G9" s="44"/>
      <c r="H9" s="44"/>
      <c r="I9" s="44"/>
      <c r="J9" s="53"/>
    </row>
    <row r="10" spans="1:12">
      <c r="A10" s="49"/>
      <c r="B10" s="49"/>
      <c r="C10" s="66"/>
      <c r="D10" s="52"/>
      <c r="E10" s="52"/>
      <c r="F10" s="52"/>
      <c r="G10" s="9"/>
      <c r="H10" s="57"/>
      <c r="I10" s="53"/>
      <c r="J10" s="53"/>
    </row>
    <row r="11" spans="1:12">
      <c r="A11" s="185" t="str">
        <f>'Labels - English'!A21</f>
        <v>Rater information</v>
      </c>
      <c r="B11" s="43"/>
      <c r="C11" s="43"/>
      <c r="D11" s="52"/>
      <c r="E11" s="52"/>
      <c r="G11" s="53"/>
      <c r="H11" s="53"/>
      <c r="I11" s="53"/>
      <c r="J11" s="44"/>
    </row>
    <row r="12" spans="1:12">
      <c r="A12" s="43" t="str">
        <f>'Labels - English'!A22</f>
        <v>Rater’s name</v>
      </c>
      <c r="B12" s="43" t="s">
        <v>95</v>
      </c>
      <c r="C12" s="43"/>
      <c r="D12" s="52"/>
      <c r="E12" s="52"/>
      <c r="G12" s="53"/>
      <c r="H12" s="53"/>
      <c r="I12" s="53"/>
      <c r="J12" s="44"/>
    </row>
    <row r="13" spans="1:12">
      <c r="A13" s="43" t="str">
        <f>'Labels - English'!A24</f>
        <v>Rater’s relationship to child being evaluated</v>
      </c>
      <c r="B13" s="43" t="s">
        <v>96</v>
      </c>
      <c r="C13" s="43"/>
      <c r="D13" s="52"/>
      <c r="E13" s="52"/>
      <c r="F13" s="52"/>
      <c r="G13" s="53"/>
      <c r="H13" s="53"/>
      <c r="I13" s="53"/>
      <c r="J13" s="44"/>
    </row>
    <row r="14" spans="1:12">
      <c r="A14" s="43" t="str">
        <f>'Labels - English'!A26</f>
        <v>Administration Date</v>
      </c>
      <c r="B14" s="192" t="str">
        <f>+$J$7&amp;" years "&amp;$K$7&amp;" months "&amp;$L$7&amp;" days "</f>
        <v xml:space="preserve">0 years 1 months 8 days </v>
      </c>
      <c r="C14" s="43"/>
      <c r="D14" s="52"/>
      <c r="E14" s="52"/>
      <c r="F14" s="52"/>
      <c r="G14" s="53"/>
      <c r="H14" s="53"/>
      <c r="I14" s="53"/>
      <c r="J14" s="44"/>
    </row>
    <row r="15" spans="1:12">
      <c r="A15" s="50"/>
      <c r="B15" s="50"/>
      <c r="C15" s="67"/>
      <c r="D15" s="52"/>
      <c r="E15" s="52"/>
      <c r="F15" s="52"/>
      <c r="G15" s="53"/>
      <c r="H15" s="53"/>
      <c r="I15" s="44"/>
      <c r="J15" s="44"/>
    </row>
    <row r="16" spans="1:12" ht="29">
      <c r="A16" s="43" t="s">
        <v>24</v>
      </c>
      <c r="B16" s="71" t="s">
        <v>179</v>
      </c>
      <c r="C16" s="29"/>
      <c r="D16" s="52"/>
      <c r="E16" s="52"/>
      <c r="F16" s="52"/>
      <c r="G16" s="53"/>
      <c r="H16" s="53"/>
      <c r="I16" s="53"/>
      <c r="J16" s="44"/>
    </row>
    <row r="17" spans="1:11" ht="132" customHeight="1">
      <c r="A17" s="43" t="s">
        <v>26</v>
      </c>
      <c r="B17" s="39" t="s">
        <v>25</v>
      </c>
      <c r="C17" s="52"/>
      <c r="D17" s="52"/>
      <c r="E17" s="52"/>
      <c r="F17" s="52"/>
      <c r="G17" s="52"/>
      <c r="H17" s="52"/>
      <c r="I17" s="52"/>
      <c r="J17" s="52"/>
    </row>
    <row r="18" spans="1:11">
      <c r="A18" s="43" t="s">
        <v>180</v>
      </c>
      <c r="B18" s="193" t="s">
        <v>866</v>
      </c>
      <c r="C18" s="52"/>
      <c r="D18" s="52"/>
      <c r="E18" s="52"/>
      <c r="F18" s="52"/>
      <c r="G18" s="52"/>
      <c r="H18" s="52"/>
      <c r="I18" s="52"/>
      <c r="J18" s="52"/>
    </row>
    <row r="19" spans="1:11" ht="36.75" customHeight="1">
      <c r="A19" s="43" t="s">
        <v>12</v>
      </c>
      <c r="B19" s="51" t="s">
        <v>10</v>
      </c>
      <c r="C19" s="43"/>
      <c r="D19" s="52"/>
      <c r="E19" s="52"/>
      <c r="F19" s="52"/>
      <c r="G19" s="53"/>
      <c r="H19" s="53"/>
      <c r="I19" s="53"/>
      <c r="J19" s="44"/>
    </row>
    <row r="20" spans="1:11">
      <c r="D20" s="36"/>
      <c r="E20" s="52"/>
      <c r="F20" s="52"/>
      <c r="G20" s="53"/>
      <c r="H20" s="53"/>
      <c r="I20" s="53"/>
      <c r="J20" s="44"/>
    </row>
    <row r="21" spans="1:11">
      <c r="A21" s="43"/>
      <c r="B21" s="43"/>
      <c r="C21" s="44"/>
      <c r="D21" s="44"/>
      <c r="J21" s="195"/>
    </row>
    <row r="22" spans="1:11" s="2" customFormat="1">
      <c r="A22" s="196" t="s">
        <v>51</v>
      </c>
      <c r="B22" s="195">
        <f>+B40</f>
        <v>22</v>
      </c>
      <c r="C22" s="195">
        <f>+B41</f>
        <v>17</v>
      </c>
      <c r="D22" s="195">
        <f>+B42</f>
        <v>20</v>
      </c>
      <c r="E22" s="195">
        <f>+B43</f>
        <v>15</v>
      </c>
      <c r="F22" s="195">
        <f>+B44</f>
        <v>12</v>
      </c>
      <c r="G22" s="2">
        <f>+B45</f>
        <v>25</v>
      </c>
      <c r="H22" s="2">
        <f>+B46</f>
        <v>28</v>
      </c>
      <c r="I22" s="195">
        <f>+B47</f>
        <v>24</v>
      </c>
      <c r="J22" s="197">
        <f>+B48</f>
        <v>111</v>
      </c>
    </row>
    <row r="23" spans="1:11">
      <c r="A23" s="38"/>
      <c r="B23" s="38"/>
      <c r="C23" s="38"/>
      <c r="D23" s="38"/>
      <c r="E23" s="38"/>
      <c r="F23" s="38"/>
      <c r="G23" s="38"/>
      <c r="H23" s="38"/>
      <c r="I23" s="38"/>
      <c r="J23" s="194"/>
    </row>
    <row r="24" spans="1:11" ht="21.75" customHeight="1">
      <c r="A24" s="198" t="s">
        <v>0</v>
      </c>
      <c r="B24" s="86" t="str">
        <f>'Labels - English'!$A$35</f>
        <v>Vision</v>
      </c>
      <c r="C24" s="87" t="str">
        <f>'Labels - English'!$A$36</f>
        <v>Hearing</v>
      </c>
      <c r="D24" s="88" t="str">
        <f>'Labels - English'!$A$37</f>
        <v>Touch</v>
      </c>
      <c r="E24" s="89" t="str">
        <f>'Labels - English'!$A$38</f>
        <v>Taste and Smell</v>
      </c>
      <c r="F24" s="90" t="str">
        <f>'Labels - English'!$A$39</f>
        <v>Body Awareness</v>
      </c>
      <c r="G24" s="91" t="str">
        <f>'Labels - English'!$A$40</f>
        <v>Balance and Motion</v>
      </c>
      <c r="H24" s="92" t="str">
        <f>'Labels - English'!$A$41</f>
        <v>Planning and Ideas</v>
      </c>
      <c r="I24" s="85" t="str">
        <f>'Labels - English'!$A$34</f>
        <v>Social Participation</v>
      </c>
      <c r="J24" s="43"/>
      <c r="K24" s="194"/>
    </row>
    <row r="25" spans="1:11" s="6" customFormat="1">
      <c r="A25" s="199">
        <v>1</v>
      </c>
      <c r="B25" s="5" t="s">
        <v>73</v>
      </c>
      <c r="C25" s="5" t="s">
        <v>73</v>
      </c>
      <c r="D25" s="5" t="s">
        <v>73</v>
      </c>
      <c r="E25" s="5" t="s">
        <v>72</v>
      </c>
      <c r="F25" s="5" t="s">
        <v>73</v>
      </c>
      <c r="G25" s="5" t="s">
        <v>73</v>
      </c>
      <c r="H25" s="5" t="s">
        <v>71</v>
      </c>
      <c r="I25" s="5" t="s">
        <v>74</v>
      </c>
      <c r="J25" s="43"/>
    </row>
    <row r="26" spans="1:11" s="6" customFormat="1">
      <c r="A26" s="200">
        <v>2</v>
      </c>
      <c r="B26" s="5" t="s">
        <v>73</v>
      </c>
      <c r="C26" s="5" t="s">
        <v>73</v>
      </c>
      <c r="D26" s="5" t="s">
        <v>73</v>
      </c>
      <c r="E26" s="5" t="s">
        <v>72</v>
      </c>
      <c r="F26" s="5" t="s">
        <v>73</v>
      </c>
      <c r="G26" s="5" t="s">
        <v>73</v>
      </c>
      <c r="H26" s="5" t="s">
        <v>74</v>
      </c>
      <c r="I26" s="5" t="s">
        <v>74</v>
      </c>
      <c r="J26" s="43"/>
    </row>
    <row r="27" spans="1:11" s="6" customFormat="1">
      <c r="A27" s="201">
        <v>3</v>
      </c>
      <c r="B27" s="5" t="s">
        <v>72</v>
      </c>
      <c r="C27" s="5" t="s">
        <v>73</v>
      </c>
      <c r="D27" s="5" t="s">
        <v>73</v>
      </c>
      <c r="E27" s="5" t="s">
        <v>73</v>
      </c>
      <c r="F27" s="5" t="s">
        <v>72</v>
      </c>
      <c r="G27" s="5" t="s">
        <v>73</v>
      </c>
      <c r="H27" s="5" t="s">
        <v>73</v>
      </c>
      <c r="I27" s="5" t="s">
        <v>74</v>
      </c>
      <c r="J27" s="43"/>
    </row>
    <row r="28" spans="1:11" s="6" customFormat="1">
      <c r="A28" s="202">
        <v>4</v>
      </c>
      <c r="B28" s="5" t="s">
        <v>74</v>
      </c>
      <c r="C28" s="5" t="s">
        <v>72</v>
      </c>
      <c r="D28" s="5" t="s">
        <v>71</v>
      </c>
      <c r="E28" s="5" t="s">
        <v>72</v>
      </c>
      <c r="F28" s="5" t="s">
        <v>72</v>
      </c>
      <c r="G28" s="5" t="s">
        <v>73</v>
      </c>
      <c r="H28" s="5" t="s">
        <v>73</v>
      </c>
      <c r="I28" s="5" t="s">
        <v>73</v>
      </c>
      <c r="J28" s="43"/>
    </row>
    <row r="29" spans="1:11" s="6" customFormat="1">
      <c r="A29" s="203">
        <v>5</v>
      </c>
      <c r="B29" s="5" t="s">
        <v>71</v>
      </c>
      <c r="C29" s="5" t="s">
        <v>72</v>
      </c>
      <c r="D29" s="5" t="s">
        <v>73</v>
      </c>
      <c r="E29" s="5" t="s">
        <v>73</v>
      </c>
      <c r="F29" s="5" t="s">
        <v>72</v>
      </c>
      <c r="G29" s="5" t="s">
        <v>71</v>
      </c>
      <c r="H29" s="5" t="s">
        <v>73</v>
      </c>
      <c r="I29" s="5" t="s">
        <v>73</v>
      </c>
      <c r="J29" s="43"/>
    </row>
    <row r="30" spans="1:11" s="6" customFormat="1">
      <c r="A30" s="203">
        <v>6</v>
      </c>
      <c r="B30" s="5" t="s">
        <v>71</v>
      </c>
      <c r="C30" s="5" t="s">
        <v>72</v>
      </c>
      <c r="D30" s="5" t="s">
        <v>72</v>
      </c>
      <c r="E30" s="5" t="s">
        <v>72</v>
      </c>
      <c r="F30" s="5" t="s">
        <v>72</v>
      </c>
      <c r="G30" s="5" t="s">
        <v>73</v>
      </c>
      <c r="H30" s="5" t="s">
        <v>73</v>
      </c>
      <c r="I30" s="5" t="s">
        <v>73</v>
      </c>
      <c r="J30" s="43"/>
    </row>
    <row r="31" spans="1:11" s="6" customFormat="1">
      <c r="A31" s="203">
        <v>7</v>
      </c>
      <c r="B31" s="5" t="s">
        <v>71</v>
      </c>
      <c r="C31" s="5" t="s">
        <v>72</v>
      </c>
      <c r="D31" s="5" t="s">
        <v>74</v>
      </c>
      <c r="E31" s="5" t="s">
        <v>72</v>
      </c>
      <c r="F31" s="5" t="s">
        <v>72</v>
      </c>
      <c r="G31" s="5" t="s">
        <v>74</v>
      </c>
      <c r="H31" s="5" t="s">
        <v>73</v>
      </c>
      <c r="I31" s="5" t="s">
        <v>73</v>
      </c>
      <c r="J31" s="43"/>
    </row>
    <row r="32" spans="1:11" s="6" customFormat="1">
      <c r="A32" s="203">
        <v>8</v>
      </c>
      <c r="B32" s="5" t="s">
        <v>72</v>
      </c>
      <c r="C32" s="5" t="s">
        <v>72</v>
      </c>
      <c r="D32" s="5" t="s">
        <v>73</v>
      </c>
      <c r="E32" s="5" t="s">
        <v>74</v>
      </c>
      <c r="F32" s="5" t="s">
        <v>72</v>
      </c>
      <c r="G32" s="5" t="s">
        <v>73</v>
      </c>
      <c r="H32" s="5" t="s">
        <v>71</v>
      </c>
      <c r="I32" s="5" t="s">
        <v>73</v>
      </c>
      <c r="J32"/>
    </row>
    <row r="33" spans="1:9">
      <c r="A33" s="203">
        <v>9</v>
      </c>
      <c r="B33" s="5" t="s">
        <v>73</v>
      </c>
      <c r="C33" s="5" t="s">
        <v>74</v>
      </c>
      <c r="D33" s="5" t="s">
        <v>72</v>
      </c>
      <c r="E33" s="5" t="s">
        <v>72</v>
      </c>
      <c r="F33" s="5" t="s">
        <v>72</v>
      </c>
      <c r="G33" s="5" t="s">
        <v>74</v>
      </c>
      <c r="H33" s="5" t="s">
        <v>74</v>
      </c>
      <c r="I33" s="5" t="s">
        <v>74</v>
      </c>
    </row>
    <row r="34" spans="1:9">
      <c r="A34" s="203">
        <v>10</v>
      </c>
      <c r="B34" s="5" t="s">
        <v>72</v>
      </c>
      <c r="C34" s="5" t="s">
        <v>73</v>
      </c>
      <c r="D34" s="5" t="s">
        <v>72</v>
      </c>
      <c r="E34" s="5" t="s">
        <v>72</v>
      </c>
      <c r="F34" s="5" t="s">
        <v>72</v>
      </c>
      <c r="G34" s="5" t="s">
        <v>73</v>
      </c>
      <c r="H34" s="5" t="s">
        <v>74</v>
      </c>
      <c r="I34" s="5" t="s">
        <v>74</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55" t="s">
        <v>99</v>
      </c>
      <c r="B39" s="156" t="s">
        <v>1641</v>
      </c>
      <c r="C39" s="157" t="s">
        <v>1642</v>
      </c>
      <c r="D39" s="157" t="s">
        <v>1644</v>
      </c>
      <c r="E39" s="158" t="s">
        <v>1643</v>
      </c>
    </row>
    <row r="40" spans="1:9" ht="15.5">
      <c r="A40" s="159" t="str">
        <f>'Labels - English'!A35</f>
        <v>Vision</v>
      </c>
      <c r="B40" s="118">
        <v>22</v>
      </c>
      <c r="C40" s="119">
        <v>65</v>
      </c>
      <c r="D40" s="119">
        <v>93</v>
      </c>
      <c r="E40" s="120" t="s">
        <v>101</v>
      </c>
    </row>
    <row r="41" spans="1:9" ht="15.5">
      <c r="A41" s="159" t="str">
        <f>'Labels - English'!A36</f>
        <v>Hearing</v>
      </c>
      <c r="B41" s="118">
        <v>17</v>
      </c>
      <c r="C41" s="119">
        <v>54</v>
      </c>
      <c r="D41" s="119">
        <v>66</v>
      </c>
      <c r="E41" s="120" t="s">
        <v>102</v>
      </c>
    </row>
    <row r="42" spans="1:9" ht="15.5">
      <c r="A42" s="159" t="str">
        <f>'Labels - English'!A37</f>
        <v>Touch</v>
      </c>
      <c r="B42" s="118">
        <v>20</v>
      </c>
      <c r="C42" s="119">
        <v>67</v>
      </c>
      <c r="D42" s="119">
        <v>96</v>
      </c>
      <c r="E42" s="120" t="s">
        <v>101</v>
      </c>
    </row>
    <row r="43" spans="1:9" ht="15.5">
      <c r="A43" s="159" t="str">
        <f>'Labels - English'!A38</f>
        <v>Taste and Smell</v>
      </c>
      <c r="B43" s="118">
        <v>15</v>
      </c>
      <c r="C43" s="119">
        <v>50</v>
      </c>
      <c r="D43" s="119">
        <v>50</v>
      </c>
      <c r="E43" s="120" t="s">
        <v>102</v>
      </c>
    </row>
    <row r="44" spans="1:9" ht="15.5">
      <c r="A44" s="159" t="str">
        <f>'Labels - English'!A39</f>
        <v>Body Awareness</v>
      </c>
      <c r="B44" s="118">
        <v>12</v>
      </c>
      <c r="C44" s="119">
        <v>49</v>
      </c>
      <c r="D44" s="119">
        <v>46</v>
      </c>
      <c r="E44" s="120" t="s">
        <v>102</v>
      </c>
    </row>
    <row r="45" spans="1:9" ht="15.5">
      <c r="A45" s="159" t="str">
        <f>'Labels - English'!A40</f>
        <v>Balance and Motion</v>
      </c>
      <c r="B45" s="118">
        <v>25</v>
      </c>
      <c r="C45" s="119">
        <v>75</v>
      </c>
      <c r="D45" s="119">
        <v>99</v>
      </c>
      <c r="E45" s="120" t="s">
        <v>103</v>
      </c>
    </row>
    <row r="46" spans="1:9" ht="15.5">
      <c r="A46" s="159" t="str">
        <f>'Labels - English'!A41</f>
        <v>Planning and Ideas</v>
      </c>
      <c r="B46" s="118">
        <v>28</v>
      </c>
      <c r="C46" s="119">
        <v>76</v>
      </c>
      <c r="D46" s="119" t="s">
        <v>126</v>
      </c>
      <c r="E46" s="120" t="s">
        <v>103</v>
      </c>
    </row>
    <row r="47" spans="1:9" ht="15.5">
      <c r="A47" s="159" t="str">
        <f>'Labels - English'!A34</f>
        <v>Social Participation</v>
      </c>
      <c r="B47" s="118">
        <v>24</v>
      </c>
      <c r="C47" s="119">
        <v>67</v>
      </c>
      <c r="D47" s="119">
        <v>96</v>
      </c>
      <c r="E47" s="120" t="s">
        <v>101</v>
      </c>
    </row>
    <row r="48" spans="1:9" ht="16" thickBot="1">
      <c r="A48" s="160" t="s">
        <v>100</v>
      </c>
      <c r="B48" s="122">
        <v>111</v>
      </c>
      <c r="C48" s="131">
        <v>63</v>
      </c>
      <c r="D48" s="131">
        <v>90</v>
      </c>
      <c r="E48" s="132" t="s">
        <v>101</v>
      </c>
    </row>
    <row r="49" spans="1:8" ht="16" thickTop="1">
      <c r="A49" s="108"/>
      <c r="B49" s="108"/>
      <c r="C49" s="108"/>
      <c r="D49" s="108"/>
      <c r="E49" s="108"/>
      <c r="F49" s="108"/>
      <c r="G49" s="109"/>
      <c r="H49" s="109"/>
    </row>
  </sheetData>
  <conditionalFormatting sqref="A11:A14 A6:A9">
    <cfRule type="containsText" dxfId="515" priority="4" operator="containsText" text="&quot;">
      <formula>NOT(ISERROR(SEARCH("""",A6)))</formula>
    </cfRule>
  </conditionalFormatting>
  <conditionalFormatting sqref="A4">
    <cfRule type="containsText" dxfId="514" priority="2" operator="containsText" text="&quot;">
      <formula>NOT(ISERROR(SEARCH("""",A4)))</formula>
    </cfRule>
  </conditionalFormatting>
  <conditionalFormatting sqref="A5">
    <cfRule type="containsText" dxfId="513" priority="1" operator="containsText" text="&quot;">
      <formula>NOT(ISERROR(SEARCH("""",A5)))</formula>
    </cfRule>
  </conditionalFormatting>
  <conditionalFormatting sqref="A11">
    <cfRule type="containsText" dxfId="512" priority="3" operator="containsText" text="&quot;">
      <formula>NOT(ISERROR(SEARCH("""",A11)))</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BD0E9-F418-41B5-A1B7-BEB098BE7375}">
  <dimension ref="A1:L49"/>
  <sheetViews>
    <sheetView topLeftCell="F1" zoomScale="85" zoomScaleNormal="85" workbookViewId="0">
      <pane ySplit="1" topLeftCell="A2" activePane="bottomLeft" state="frozen"/>
      <selection activeCell="B18" sqref="B18"/>
      <selection pane="bottomLeft" activeCell="C5" sqref="C5"/>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0.6328125" customWidth="1"/>
  </cols>
  <sheetData>
    <row r="1" spans="1:12" ht="28.5" customHeight="1">
      <c r="A1" s="154" t="str">
        <f>"Form: "&amp;'Labels - English'!D1</f>
        <v>Form: Infant/Toddler Caregiver Self-Report Form</v>
      </c>
      <c r="B1" s="154"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Case06_ITCaregiver_incomplete</v>
      </c>
      <c r="C3" s="52"/>
      <c r="D3" s="52"/>
      <c r="E3" s="105" t="s">
        <v>94</v>
      </c>
      <c r="F3" s="52"/>
      <c r="G3" s="9"/>
      <c r="H3" s="57"/>
      <c r="I3" s="57"/>
      <c r="J3" s="53"/>
    </row>
    <row r="4" spans="1:12" ht="15" thickBot="1">
      <c r="A4" s="185" t="str">
        <f>'Labels - English'!A2</f>
        <v>Child information</v>
      </c>
      <c r="B4" s="186"/>
      <c r="C4" s="314"/>
      <c r="D4" s="52"/>
      <c r="F4" s="52" t="str">
        <f ca="1">"Original Date: "&amp; TEXT('Labels - English'!$B$50, "mm/dd/yyyy")</f>
        <v>Original Date: 10/05/2021</v>
      </c>
      <c r="G4" s="9"/>
      <c r="H4" s="57"/>
      <c r="I4" s="57"/>
      <c r="J4" s="53"/>
    </row>
    <row r="5" spans="1:12" ht="15" thickBot="1">
      <c r="A5" s="43" t="str">
        <f>'Labels - English'!A6</f>
        <v>Name of child being evaluated</v>
      </c>
      <c r="B5" s="187" t="str" cm="1">
        <f t="array" aca="1" ref="B5" ca="1">"SPM2_"&amp;MID(CELL("filename",A1),FIND("]",CELL("filename",A1))+1,255)</f>
        <v>SPM2_Case06_ITCaregiver_incomplete</v>
      </c>
      <c r="C5" s="125"/>
      <c r="D5" s="52"/>
      <c r="E5" s="97" t="s">
        <v>91</v>
      </c>
      <c r="F5" s="94"/>
      <c r="G5" s="95" t="s">
        <v>92</v>
      </c>
      <c r="H5" s="96"/>
      <c r="J5" t="s">
        <v>93</v>
      </c>
    </row>
    <row r="6" spans="1:12">
      <c r="A6" s="43" t="str">
        <f>'Labels - English'!A10</f>
        <v>Gender</v>
      </c>
      <c r="B6" s="188" t="s">
        <v>33</v>
      </c>
      <c r="C6" s="93"/>
      <c r="D6" s="52"/>
      <c r="E6" s="76" t="s">
        <v>15</v>
      </c>
      <c r="F6" s="62" t="s">
        <v>17</v>
      </c>
      <c r="G6" s="103" t="s">
        <v>89</v>
      </c>
      <c r="H6" s="62" t="s">
        <v>16</v>
      </c>
      <c r="I6" s="62" t="s">
        <v>34</v>
      </c>
      <c r="J6" s="136" t="s">
        <v>1758</v>
      </c>
      <c r="K6" s="329" t="s">
        <v>90</v>
      </c>
      <c r="L6" s="63" t="s">
        <v>109</v>
      </c>
    </row>
    <row r="7" spans="1:12" ht="15" thickBot="1">
      <c r="A7" s="43" t="str">
        <f>'Labels - English'!A13</f>
        <v>Age (months)</v>
      </c>
      <c r="B7" s="189" t="str">
        <f>+$G$7&amp;" years "&amp;$H$7&amp;" months "&amp;$I$7&amp;" days "</f>
        <v xml:space="preserve">32 years 8 months 24 days </v>
      </c>
      <c r="C7" s="308">
        <f ca="1">+E7</f>
        <v>32520</v>
      </c>
      <c r="D7" s="52"/>
      <c r="E7" s="100">
        <f ca="1">DATE(YEAR(F7) -$G$7, MONTH(F7) - $H$7, DAY(F7) - $I$7)</f>
        <v>32520</v>
      </c>
      <c r="F7" s="99">
        <f ca="1">DATE(YEAR('Labels - English'!$B$50),MONTH('Labels - English'!$B$50)-$K$7,DAY('Labels - English'!$B$50)-$L$7)</f>
        <v>44474</v>
      </c>
      <c r="G7" s="104">
        <v>32</v>
      </c>
      <c r="H7" s="102">
        <v>8</v>
      </c>
      <c r="I7" s="102">
        <v>24</v>
      </c>
      <c r="J7" s="137">
        <v>0</v>
      </c>
      <c r="K7" s="330">
        <v>0</v>
      </c>
      <c r="L7" s="98">
        <v>0</v>
      </c>
    </row>
    <row r="8" spans="1:12">
      <c r="A8" s="43" t="str">
        <f>'Labels - English'!A11</f>
        <v>Date of birth</v>
      </c>
      <c r="B8" s="307">
        <f ca="1">$E$7</f>
        <v>32520</v>
      </c>
      <c r="C8" s="190"/>
      <c r="D8" s="52"/>
      <c r="E8" s="301"/>
      <c r="F8" s="302"/>
      <c r="G8" s="303"/>
      <c r="H8" s="303"/>
      <c r="I8" s="303"/>
      <c r="J8" s="304"/>
      <c r="K8" s="304"/>
    </row>
    <row r="9" spans="1:12" ht="15" thickBot="1">
      <c r="A9" s="43" t="str">
        <f>'Labels - English'!A19</f>
        <v>Provider/Agency</v>
      </c>
      <c r="B9" s="191" t="s">
        <v>183</v>
      </c>
      <c r="C9" s="65"/>
      <c r="D9" s="52"/>
      <c r="E9" s="44"/>
      <c r="F9" s="44"/>
      <c r="G9" s="44"/>
      <c r="H9" s="44"/>
      <c r="I9" s="44"/>
      <c r="J9" s="53"/>
    </row>
    <row r="10" spans="1:12">
      <c r="A10" s="49"/>
      <c r="B10" s="49"/>
      <c r="C10" s="66"/>
      <c r="D10" s="52"/>
      <c r="E10" s="52"/>
      <c r="F10" s="52"/>
      <c r="G10" s="9"/>
      <c r="H10" s="57"/>
      <c r="I10" s="53"/>
      <c r="J10" s="53"/>
    </row>
    <row r="11" spans="1:12">
      <c r="A11" s="185" t="str">
        <f>'Labels - English'!A21</f>
        <v>Rater information</v>
      </c>
      <c r="B11" s="43"/>
      <c r="C11" s="43"/>
      <c r="D11" s="52"/>
      <c r="E11" s="52"/>
      <c r="G11" s="53"/>
      <c r="H11" s="53"/>
      <c r="I11" s="53"/>
      <c r="J11" s="44"/>
    </row>
    <row r="12" spans="1:12">
      <c r="A12" s="43" t="str">
        <f>'Labels - English'!A22</f>
        <v>Rater’s name</v>
      </c>
      <c r="B12" s="43" t="s">
        <v>184</v>
      </c>
      <c r="C12" s="43"/>
      <c r="D12" s="52"/>
      <c r="E12" s="52"/>
      <c r="G12" s="53"/>
      <c r="H12" s="53"/>
      <c r="I12" s="53"/>
      <c r="J12" s="44"/>
    </row>
    <row r="13" spans="1:12">
      <c r="A13" s="43" t="str">
        <f>'Labels - English'!A24</f>
        <v>Rater’s relationship to child being evaluated</v>
      </c>
      <c r="B13" s="43" t="s">
        <v>106</v>
      </c>
      <c r="C13" s="43"/>
      <c r="D13" s="52"/>
      <c r="E13" s="52"/>
      <c r="F13" s="52"/>
      <c r="G13" s="53"/>
      <c r="H13" s="53"/>
      <c r="I13" s="53"/>
      <c r="J13" s="44"/>
    </row>
    <row r="14" spans="1:12">
      <c r="A14" s="43" t="str">
        <f>'Labels - English'!A26</f>
        <v>Administration Date</v>
      </c>
      <c r="B14" s="192" t="str">
        <f>+$J$7&amp;" years "&amp;$K$7&amp;" months "&amp;$L$7&amp;" days "</f>
        <v xml:space="preserve">0 years 0 months 0 days </v>
      </c>
      <c r="C14" s="43"/>
      <c r="D14" s="52"/>
      <c r="E14" s="52"/>
      <c r="F14" s="52"/>
      <c r="G14" s="53"/>
      <c r="H14" s="53"/>
      <c r="I14" s="53"/>
      <c r="J14" s="44"/>
    </row>
    <row r="15" spans="1:12">
      <c r="A15" s="50"/>
      <c r="B15" s="50"/>
      <c r="C15" s="67"/>
      <c r="D15" s="52"/>
      <c r="E15" s="52"/>
      <c r="F15" s="52"/>
      <c r="G15" s="53"/>
      <c r="H15" s="53"/>
      <c r="I15" s="44"/>
      <c r="J15" s="44"/>
    </row>
    <row r="16" spans="1:12" ht="29">
      <c r="A16" s="43" t="s">
        <v>24</v>
      </c>
      <c r="B16" s="71" t="s">
        <v>182</v>
      </c>
      <c r="C16" s="29"/>
      <c r="D16" s="52"/>
      <c r="E16" s="52"/>
      <c r="F16" s="52"/>
      <c r="G16" s="53"/>
      <c r="H16" s="53"/>
      <c r="I16" s="53"/>
      <c r="J16" s="44"/>
    </row>
    <row r="17" spans="1:11" ht="132" customHeight="1">
      <c r="A17" s="43" t="s">
        <v>26</v>
      </c>
      <c r="B17" s="39" t="s">
        <v>25</v>
      </c>
      <c r="C17" s="52"/>
      <c r="D17" s="52"/>
      <c r="E17" s="52"/>
      <c r="F17" s="52"/>
      <c r="G17" s="52"/>
      <c r="H17" s="52"/>
      <c r="I17" s="52"/>
      <c r="J17" s="52"/>
    </row>
    <row r="18" spans="1:11">
      <c r="A18" s="43" t="s">
        <v>180</v>
      </c>
      <c r="B18" s="193" t="s">
        <v>181</v>
      </c>
      <c r="C18" s="52"/>
      <c r="D18" s="52"/>
      <c r="E18" s="52"/>
      <c r="F18" s="52"/>
      <c r="G18" s="52"/>
      <c r="H18" s="52"/>
      <c r="I18" s="52"/>
      <c r="J18" s="52"/>
    </row>
    <row r="19" spans="1:11" ht="36.75" customHeight="1">
      <c r="A19" s="43" t="s">
        <v>12</v>
      </c>
      <c r="B19" s="51" t="s">
        <v>10</v>
      </c>
      <c r="C19" s="43"/>
      <c r="D19" s="52"/>
      <c r="E19" s="52"/>
      <c r="F19" s="52"/>
      <c r="G19" s="53"/>
      <c r="H19" s="53"/>
      <c r="I19" s="53"/>
      <c r="J19" s="44"/>
    </row>
    <row r="20" spans="1:11">
      <c r="D20" s="36"/>
      <c r="E20" s="52"/>
      <c r="F20" s="52"/>
      <c r="G20" s="53"/>
      <c r="H20" s="53"/>
      <c r="I20" s="53"/>
      <c r="J20" s="44"/>
    </row>
    <row r="21" spans="1:11">
      <c r="A21" s="43"/>
      <c r="B21" s="43"/>
      <c r="C21" s="44"/>
      <c r="D21" s="44"/>
      <c r="J21" s="195"/>
    </row>
    <row r="22" spans="1:11" s="2" customFormat="1">
      <c r="A22" s="196" t="s">
        <v>51</v>
      </c>
      <c r="B22" s="195">
        <f>+B40</f>
        <v>22</v>
      </c>
      <c r="C22" s="195">
        <f>+B41</f>
        <v>18</v>
      </c>
      <c r="D22" s="195">
        <f>+B42</f>
        <v>20</v>
      </c>
      <c r="E22" s="195">
        <f>+B43</f>
        <v>15</v>
      </c>
      <c r="F22" s="195">
        <f>+B44</f>
        <v>11</v>
      </c>
      <c r="G22" s="2">
        <f>+B45</f>
        <v>23</v>
      </c>
      <c r="H22" s="2">
        <f>+B46</f>
        <v>28</v>
      </c>
      <c r="I22" s="195">
        <f>+B47</f>
        <v>22</v>
      </c>
      <c r="J22" s="197">
        <f>+B48</f>
        <v>109</v>
      </c>
    </row>
    <row r="23" spans="1:11">
      <c r="A23" s="38"/>
      <c r="B23" s="38"/>
      <c r="C23" s="38"/>
      <c r="D23" s="38"/>
      <c r="E23" s="38"/>
      <c r="F23" s="38"/>
      <c r="G23" s="38"/>
      <c r="H23" s="38"/>
      <c r="I23" s="38"/>
      <c r="J23" s="194"/>
    </row>
    <row r="24" spans="1:11" ht="21.75" customHeight="1">
      <c r="A24" s="198" t="s">
        <v>0</v>
      </c>
      <c r="B24" s="86" t="str">
        <f>'Labels - English'!$A$35</f>
        <v>Vision</v>
      </c>
      <c r="C24" s="87" t="str">
        <f>'Labels - English'!$A$36</f>
        <v>Hearing</v>
      </c>
      <c r="D24" s="88" t="str">
        <f>'Labels - English'!$A$37</f>
        <v>Touch</v>
      </c>
      <c r="E24" s="89" t="str">
        <f>'Labels - English'!$A$38</f>
        <v>Taste and Smell</v>
      </c>
      <c r="F24" s="90" t="str">
        <f>'Labels - English'!$A$39</f>
        <v>Body Awareness</v>
      </c>
      <c r="G24" s="91" t="str">
        <f>'Labels - English'!$A$40</f>
        <v>Balance and Motion</v>
      </c>
      <c r="H24" s="92" t="str">
        <f>'Labels - English'!$A$41</f>
        <v>Planning and Ideas</v>
      </c>
      <c r="I24" s="85" t="str">
        <f>'Labels - English'!$A$34</f>
        <v>Social Participation</v>
      </c>
      <c r="J24" s="43"/>
      <c r="K24" s="194"/>
    </row>
    <row r="25" spans="1:11" s="6" customFormat="1">
      <c r="A25" s="199">
        <v>1</v>
      </c>
      <c r="B25" s="176" t="s">
        <v>52</v>
      </c>
      <c r="C25" s="5" t="s">
        <v>73</v>
      </c>
      <c r="D25" s="5" t="s">
        <v>73</v>
      </c>
      <c r="E25" s="5" t="s">
        <v>72</v>
      </c>
      <c r="F25" s="176" t="s">
        <v>52</v>
      </c>
      <c r="G25" s="176" t="s">
        <v>52</v>
      </c>
      <c r="H25" s="5" t="s">
        <v>71</v>
      </c>
      <c r="I25" s="5" t="s">
        <v>74</v>
      </c>
      <c r="J25" s="43"/>
    </row>
    <row r="26" spans="1:11" s="6" customFormat="1">
      <c r="A26" s="200">
        <v>2</v>
      </c>
      <c r="B26" s="5" t="s">
        <v>73</v>
      </c>
      <c r="C26" s="5" t="s">
        <v>73</v>
      </c>
      <c r="D26" s="5" t="s">
        <v>73</v>
      </c>
      <c r="E26" s="5" t="s">
        <v>72</v>
      </c>
      <c r="F26" s="5" t="s">
        <v>73</v>
      </c>
      <c r="G26" s="176" t="s">
        <v>52</v>
      </c>
      <c r="H26" s="5" t="s">
        <v>74</v>
      </c>
      <c r="I26" s="5" t="s">
        <v>74</v>
      </c>
      <c r="J26" s="43"/>
    </row>
    <row r="27" spans="1:11" s="6" customFormat="1">
      <c r="A27" s="201">
        <v>3</v>
      </c>
      <c r="B27" s="5" t="s">
        <v>72</v>
      </c>
      <c r="C27" s="5" t="s">
        <v>73</v>
      </c>
      <c r="D27" s="5" t="s">
        <v>73</v>
      </c>
      <c r="E27" s="5" t="s">
        <v>73</v>
      </c>
      <c r="F27" s="5" t="s">
        <v>72</v>
      </c>
      <c r="G27" s="5" t="s">
        <v>73</v>
      </c>
      <c r="H27" s="5" t="s">
        <v>73</v>
      </c>
      <c r="I27" s="5" t="s">
        <v>74</v>
      </c>
      <c r="J27" s="43"/>
    </row>
    <row r="28" spans="1:11" s="6" customFormat="1">
      <c r="A28" s="202">
        <v>4</v>
      </c>
      <c r="B28" s="5" t="s">
        <v>74</v>
      </c>
      <c r="C28" s="5" t="s">
        <v>72</v>
      </c>
      <c r="D28" s="5" t="s">
        <v>71</v>
      </c>
      <c r="E28" s="5" t="s">
        <v>72</v>
      </c>
      <c r="F28" s="5" t="s">
        <v>72</v>
      </c>
      <c r="G28" s="5" t="s">
        <v>73</v>
      </c>
      <c r="H28" s="5" t="s">
        <v>73</v>
      </c>
      <c r="I28" s="5" t="s">
        <v>73</v>
      </c>
      <c r="J28" s="43"/>
    </row>
    <row r="29" spans="1:11" s="6" customFormat="1">
      <c r="A29" s="203">
        <v>5</v>
      </c>
      <c r="B29" s="5" t="s">
        <v>71</v>
      </c>
      <c r="C29" s="176" t="s">
        <v>52</v>
      </c>
      <c r="D29" s="5" t="s">
        <v>73</v>
      </c>
      <c r="E29" s="5" t="s">
        <v>73</v>
      </c>
      <c r="F29" s="5" t="s">
        <v>72</v>
      </c>
      <c r="G29" s="5" t="s">
        <v>71</v>
      </c>
      <c r="H29" s="5" t="s">
        <v>73</v>
      </c>
      <c r="I29" s="176" t="s">
        <v>52</v>
      </c>
      <c r="J29" s="43"/>
    </row>
    <row r="30" spans="1:11" s="6" customFormat="1">
      <c r="A30" s="203">
        <v>6</v>
      </c>
      <c r="B30" s="5" t="s">
        <v>71</v>
      </c>
      <c r="C30" s="176" t="s">
        <v>52</v>
      </c>
      <c r="D30" s="5" t="s">
        <v>72</v>
      </c>
      <c r="E30" s="5" t="s">
        <v>72</v>
      </c>
      <c r="F30" s="5" t="s">
        <v>72</v>
      </c>
      <c r="G30" s="5" t="s">
        <v>73</v>
      </c>
      <c r="H30" s="5" t="s">
        <v>73</v>
      </c>
      <c r="I30" s="5" t="s">
        <v>73</v>
      </c>
      <c r="J30" s="43"/>
    </row>
    <row r="31" spans="1:11" s="6" customFormat="1">
      <c r="A31" s="203">
        <v>7</v>
      </c>
      <c r="B31" s="5" t="s">
        <v>71</v>
      </c>
      <c r="C31" s="5" t="s">
        <v>72</v>
      </c>
      <c r="D31" s="5" t="s">
        <v>74</v>
      </c>
      <c r="E31" s="5" t="s">
        <v>72</v>
      </c>
      <c r="F31" s="5" t="s">
        <v>72</v>
      </c>
      <c r="G31" s="5" t="s">
        <v>74</v>
      </c>
      <c r="H31" s="5" t="s">
        <v>73</v>
      </c>
      <c r="I31" s="5" t="s">
        <v>73</v>
      </c>
      <c r="J31" s="43"/>
    </row>
    <row r="32" spans="1:11" s="6" customFormat="1">
      <c r="A32" s="203">
        <v>8</v>
      </c>
      <c r="B32" s="5" t="s">
        <v>72</v>
      </c>
      <c r="C32" s="5" t="s">
        <v>72</v>
      </c>
      <c r="D32" s="5" t="s">
        <v>73</v>
      </c>
      <c r="E32" s="5" t="s">
        <v>74</v>
      </c>
      <c r="F32" s="5" t="s">
        <v>72</v>
      </c>
      <c r="G32" s="5" t="s">
        <v>73</v>
      </c>
      <c r="H32" s="5" t="s">
        <v>71</v>
      </c>
      <c r="I32" s="5" t="s">
        <v>73</v>
      </c>
      <c r="J32"/>
    </row>
    <row r="33" spans="1:9">
      <c r="A33" s="203">
        <v>9</v>
      </c>
      <c r="B33" s="5" t="s">
        <v>73</v>
      </c>
      <c r="C33" s="5" t="s">
        <v>74</v>
      </c>
      <c r="D33" s="5" t="s">
        <v>72</v>
      </c>
      <c r="E33" s="5" t="s">
        <v>72</v>
      </c>
      <c r="F33" s="5" t="s">
        <v>72</v>
      </c>
      <c r="G33" s="5" t="s">
        <v>74</v>
      </c>
      <c r="H33" s="5" t="s">
        <v>74</v>
      </c>
      <c r="I33" s="5" t="s">
        <v>74</v>
      </c>
    </row>
    <row r="34" spans="1:9">
      <c r="A34" s="203">
        <v>10</v>
      </c>
      <c r="B34" s="5" t="s">
        <v>72</v>
      </c>
      <c r="C34" s="5" t="s">
        <v>73</v>
      </c>
      <c r="D34" s="5" t="s">
        <v>72</v>
      </c>
      <c r="E34" s="5" t="s">
        <v>72</v>
      </c>
      <c r="F34" s="5" t="s">
        <v>72</v>
      </c>
      <c r="G34" s="5" t="s">
        <v>73</v>
      </c>
      <c r="H34" s="5" t="s">
        <v>74</v>
      </c>
      <c r="I34" s="5" t="s">
        <v>74</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55" t="s">
        <v>99</v>
      </c>
      <c r="B39" s="156" t="s">
        <v>1641</v>
      </c>
      <c r="C39" s="157" t="s">
        <v>1642</v>
      </c>
      <c r="D39" s="157" t="s">
        <v>1644</v>
      </c>
      <c r="E39" s="158" t="s">
        <v>1643</v>
      </c>
    </row>
    <row r="40" spans="1:9" ht="15.5">
      <c r="A40" s="159" t="str">
        <f>'Labels - English'!A35</f>
        <v>Vision</v>
      </c>
      <c r="B40" s="118">
        <v>22</v>
      </c>
      <c r="C40" s="119">
        <v>65</v>
      </c>
      <c r="D40" s="119">
        <v>93</v>
      </c>
      <c r="E40" s="120" t="s">
        <v>101</v>
      </c>
    </row>
    <row r="41" spans="1:9" ht="15.5">
      <c r="A41" s="159" t="str">
        <f>'Labels - English'!A36</f>
        <v>Hearing</v>
      </c>
      <c r="B41" s="118">
        <v>18</v>
      </c>
      <c r="C41" s="119">
        <v>57</v>
      </c>
      <c r="D41" s="119">
        <v>76</v>
      </c>
      <c r="E41" s="120" t="s">
        <v>102</v>
      </c>
    </row>
    <row r="42" spans="1:9" ht="15.5">
      <c r="A42" s="159" t="str">
        <f>'Labels - English'!A37</f>
        <v>Touch</v>
      </c>
      <c r="B42" s="118">
        <v>20</v>
      </c>
      <c r="C42" s="119">
        <v>67</v>
      </c>
      <c r="D42" s="119">
        <v>96</v>
      </c>
      <c r="E42" s="120" t="s">
        <v>101</v>
      </c>
    </row>
    <row r="43" spans="1:9" ht="15.5">
      <c r="A43" s="159" t="str">
        <f>'Labels - English'!A38</f>
        <v>Taste and Smell</v>
      </c>
      <c r="B43" s="118">
        <v>15</v>
      </c>
      <c r="C43" s="119">
        <v>50</v>
      </c>
      <c r="D43" s="119">
        <v>50</v>
      </c>
      <c r="E43" s="120" t="s">
        <v>102</v>
      </c>
    </row>
    <row r="44" spans="1:9" ht="15.5">
      <c r="A44" s="159" t="str">
        <f>'Labels - English'!A39</f>
        <v>Body Awareness</v>
      </c>
      <c r="B44" s="118">
        <v>11</v>
      </c>
      <c r="C44" s="119">
        <v>45</v>
      </c>
      <c r="D44" s="119">
        <v>31</v>
      </c>
      <c r="E44" s="120" t="s">
        <v>102</v>
      </c>
    </row>
    <row r="45" spans="1:9" ht="15.5">
      <c r="A45" s="159" t="str">
        <f>'Labels - English'!A40</f>
        <v>Balance and Motion</v>
      </c>
      <c r="B45" s="118">
        <v>23</v>
      </c>
      <c r="C45" s="119">
        <v>71</v>
      </c>
      <c r="D45" s="119">
        <v>98</v>
      </c>
      <c r="E45" s="120" t="s">
        <v>103</v>
      </c>
    </row>
    <row r="46" spans="1:9" ht="15.5">
      <c r="A46" s="159" t="str">
        <f>'Labels - English'!A41</f>
        <v>Planning and Ideas</v>
      </c>
      <c r="B46" s="118">
        <v>28</v>
      </c>
      <c r="C46" s="119">
        <v>76</v>
      </c>
      <c r="D46" s="119" t="s">
        <v>126</v>
      </c>
      <c r="E46" s="120" t="s">
        <v>103</v>
      </c>
    </row>
    <row r="47" spans="1:9" ht="15.5">
      <c r="A47" s="159" t="str">
        <f>'Labels - English'!A34</f>
        <v>Social Participation</v>
      </c>
      <c r="B47" s="118">
        <v>22</v>
      </c>
      <c r="C47" s="119">
        <v>63</v>
      </c>
      <c r="D47" s="119">
        <v>90</v>
      </c>
      <c r="E47" s="120" t="s">
        <v>101</v>
      </c>
    </row>
    <row r="48" spans="1:9" ht="16" thickBot="1">
      <c r="A48" s="160" t="s">
        <v>100</v>
      </c>
      <c r="B48" s="122">
        <v>109</v>
      </c>
      <c r="C48" s="131">
        <v>62</v>
      </c>
      <c r="D48" s="131">
        <v>88</v>
      </c>
      <c r="E48" s="132" t="s">
        <v>101</v>
      </c>
    </row>
    <row r="49" spans="1:8" ht="16" thickTop="1">
      <c r="A49" s="108"/>
      <c r="B49" s="108"/>
      <c r="C49" s="108"/>
      <c r="D49" s="108"/>
      <c r="E49" s="108"/>
      <c r="F49" s="108"/>
      <c r="G49" s="109"/>
      <c r="H49" s="109"/>
    </row>
  </sheetData>
  <conditionalFormatting sqref="A11:A14 A6:A9">
    <cfRule type="containsText" dxfId="511" priority="4" operator="containsText" text="&quot;">
      <formula>NOT(ISERROR(SEARCH("""",A6)))</formula>
    </cfRule>
  </conditionalFormatting>
  <conditionalFormatting sqref="A4">
    <cfRule type="containsText" dxfId="510" priority="2" operator="containsText" text="&quot;">
      <formula>NOT(ISERROR(SEARCH("""",A4)))</formula>
    </cfRule>
  </conditionalFormatting>
  <conditionalFormatting sqref="A5">
    <cfRule type="containsText" dxfId="509" priority="1" operator="containsText" text="&quot;">
      <formula>NOT(ISERROR(SEARCH("""",A5)))</formula>
    </cfRule>
  </conditionalFormatting>
  <conditionalFormatting sqref="A11">
    <cfRule type="containsText" dxfId="508" priority="3" operator="containsText" text="&quot;">
      <formula>NOT(ISERROR(SEARCH("""",A11)))</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121B8-255A-415E-86A5-1921588E3BA7}">
  <dimension ref="A1:L49"/>
  <sheetViews>
    <sheetView topLeftCell="E1" zoomScale="85" zoomScaleNormal="85" workbookViewId="0">
      <pane ySplit="1" topLeftCell="A2" activePane="bottomLeft" state="frozen"/>
      <selection activeCell="B17" sqref="B17"/>
      <selection pane="bottomLeft" activeCell="K8" sqref="K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18.453125" customWidth="1"/>
  </cols>
  <sheetData>
    <row r="1" spans="1:12" ht="28.5" customHeight="1">
      <c r="A1" s="164" t="str">
        <f>"Form: "&amp;'Labels - English'!E1</f>
        <v>Form: Preschool Home Form (2-5 years)</v>
      </c>
      <c r="B1" s="164"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Case07_PrekHome</v>
      </c>
      <c r="C3" s="52"/>
      <c r="D3" s="52"/>
      <c r="E3" s="105" t="s">
        <v>94</v>
      </c>
      <c r="F3" s="52"/>
      <c r="G3" s="9"/>
      <c r="H3" s="57"/>
      <c r="I3" s="57"/>
      <c r="J3" s="53"/>
    </row>
    <row r="4" spans="1:12" ht="15" thickBot="1">
      <c r="A4" s="185" t="str">
        <f>'Labels - English'!A2</f>
        <v>Child information</v>
      </c>
      <c r="B4" s="186"/>
      <c r="C4" s="314"/>
      <c r="D4" s="52"/>
      <c r="F4" s="52" t="str">
        <f ca="1">"Original Date: "&amp; TEXT('Labels - English'!$B$50, "mm/dd/yyyy")</f>
        <v>Original Date: 10/05/2021</v>
      </c>
      <c r="G4" s="9"/>
      <c r="H4" s="57"/>
      <c r="I4" s="57"/>
      <c r="J4" s="53"/>
    </row>
    <row r="5" spans="1:12" ht="15" thickBot="1">
      <c r="A5" s="43" t="str">
        <f>'Labels - English'!A6</f>
        <v>Name of child being evaluated</v>
      </c>
      <c r="B5" s="187" t="str" cm="1">
        <f t="array" aca="1" ref="B5" ca="1">"SPM2_"&amp;MID(CELL("filename",A1),FIND("]",CELL("filename",A1))+1,255)</f>
        <v>SPM2_Case07_PrekHome</v>
      </c>
      <c r="C5" s="125"/>
      <c r="D5" s="52"/>
      <c r="E5" s="97" t="s">
        <v>91</v>
      </c>
      <c r="F5" s="94"/>
      <c r="G5" s="95" t="s">
        <v>92</v>
      </c>
      <c r="H5" s="96"/>
      <c r="J5" t="s">
        <v>93</v>
      </c>
    </row>
    <row r="6" spans="1:12">
      <c r="A6" s="43" t="str">
        <f>'Labels - English'!A10</f>
        <v>Gender</v>
      </c>
      <c r="B6" s="188" t="s">
        <v>33</v>
      </c>
      <c r="C6" s="93"/>
      <c r="D6" s="52"/>
      <c r="E6" s="76" t="s">
        <v>15</v>
      </c>
      <c r="F6" s="62" t="s">
        <v>17</v>
      </c>
      <c r="G6" s="103" t="s">
        <v>89</v>
      </c>
      <c r="H6" s="62" t="s">
        <v>16</v>
      </c>
      <c r="I6" s="62" t="s">
        <v>34</v>
      </c>
      <c r="J6" s="136" t="s">
        <v>1758</v>
      </c>
      <c r="K6" s="329" t="s">
        <v>90</v>
      </c>
      <c r="L6" s="63" t="s">
        <v>109</v>
      </c>
    </row>
    <row r="7" spans="1:12" ht="15" thickBot="1">
      <c r="A7" s="43" t="str">
        <f>'Labels - English'!A14</f>
        <v>Age</v>
      </c>
      <c r="B7" s="189" t="str">
        <f>+$G$7&amp;" years "&amp;$H$7&amp;" months "&amp;$I$7&amp;" days "</f>
        <v xml:space="preserve">5 years 0 months 29 days </v>
      </c>
      <c r="C7" s="204">
        <f ca="1">+E7</f>
        <v>42502</v>
      </c>
      <c r="D7" s="52"/>
      <c r="E7" s="100">
        <f ca="1">DATE(YEAR(F7) -$G$7, MONTH(F7) - $H$7, DAY(F7) - $I$7)</f>
        <v>42502</v>
      </c>
      <c r="F7" s="99">
        <f ca="1">DATE(YEAR('Labels - English'!$B$50),MONTH('Labels - English'!$B$50)-$K$7,DAY('Labels - English'!$B$50)-$L$7)</f>
        <v>44357</v>
      </c>
      <c r="G7" s="104">
        <v>5</v>
      </c>
      <c r="H7" s="102">
        <v>0</v>
      </c>
      <c r="I7" s="102">
        <v>29</v>
      </c>
      <c r="J7" s="137">
        <v>0</v>
      </c>
      <c r="K7" s="330">
        <v>4</v>
      </c>
      <c r="L7" s="98">
        <v>-5</v>
      </c>
    </row>
    <row r="8" spans="1:12">
      <c r="A8" s="43" t="str">
        <f>'Labels - English'!A11</f>
        <v>Date of birth</v>
      </c>
      <c r="B8" s="307">
        <f ca="1">$E$7</f>
        <v>42502</v>
      </c>
      <c r="C8" s="309"/>
      <c r="D8" s="52"/>
      <c r="E8" s="301"/>
      <c r="F8" s="302"/>
      <c r="G8" s="303"/>
      <c r="H8" s="303"/>
      <c r="I8" s="303"/>
      <c r="J8" s="304"/>
      <c r="K8" s="304"/>
    </row>
    <row r="9" spans="1:12" ht="15" thickBot="1">
      <c r="A9" s="43" t="str">
        <f>'Labels - English'!A16</f>
        <v>Preschool/Day care/Agency</v>
      </c>
      <c r="B9" s="191" t="s">
        <v>114</v>
      </c>
      <c r="C9" s="65"/>
      <c r="D9" s="52"/>
      <c r="E9" s="44"/>
      <c r="F9" s="44"/>
      <c r="G9" s="44"/>
      <c r="H9" s="44"/>
      <c r="I9" s="44"/>
      <c r="J9" s="53"/>
    </row>
    <row r="10" spans="1:12">
      <c r="A10" s="49"/>
      <c r="B10" s="49"/>
      <c r="C10" s="66"/>
      <c r="D10" s="52"/>
      <c r="E10" s="52"/>
      <c r="F10" s="52"/>
      <c r="G10" s="9"/>
      <c r="H10" s="57"/>
      <c r="I10" s="53"/>
      <c r="J10" s="53"/>
    </row>
    <row r="11" spans="1:12">
      <c r="A11" s="185" t="str">
        <f>'Labels - English'!A21</f>
        <v>Rater information</v>
      </c>
      <c r="B11" s="43"/>
      <c r="C11" s="43"/>
      <c r="D11" s="52"/>
      <c r="E11" s="52"/>
      <c r="G11" s="53"/>
      <c r="H11" s="53"/>
      <c r="I11" s="53"/>
      <c r="J11" s="44"/>
    </row>
    <row r="12" spans="1:12">
      <c r="A12" s="43" t="str">
        <f>'Labels - English'!A22</f>
        <v>Rater’s name</v>
      </c>
      <c r="B12" s="43" t="s">
        <v>116</v>
      </c>
      <c r="C12" s="43"/>
      <c r="D12" s="52"/>
      <c r="E12" s="52"/>
      <c r="G12" s="53"/>
      <c r="H12" s="53"/>
      <c r="I12" s="53"/>
      <c r="J12" s="44"/>
    </row>
    <row r="13" spans="1:12">
      <c r="A13" s="43" t="str">
        <f>'Labels - English'!A24</f>
        <v>Rater’s relationship to child being evaluated</v>
      </c>
      <c r="B13" s="43" t="s">
        <v>96</v>
      </c>
      <c r="C13" s="43"/>
      <c r="D13" s="52"/>
      <c r="E13" s="52"/>
      <c r="F13" s="52"/>
      <c r="G13" s="53"/>
      <c r="H13" s="53"/>
      <c r="I13" s="53"/>
      <c r="J13" s="44"/>
    </row>
    <row r="14" spans="1:12">
      <c r="A14" s="43" t="str">
        <f>'Labels - English'!A26</f>
        <v>Administration Date</v>
      </c>
      <c r="B14" s="192" t="str">
        <f>+$J$7&amp;" years "&amp;$K$7&amp;" months "&amp;$L$7&amp;" days "</f>
        <v xml:space="preserve">0 years 4 months -5 days </v>
      </c>
      <c r="C14" s="43"/>
      <c r="D14" s="52"/>
      <c r="E14" s="52"/>
      <c r="F14" s="52"/>
      <c r="G14" s="53"/>
      <c r="H14" s="53"/>
      <c r="I14" s="53"/>
      <c r="J14" s="44"/>
    </row>
    <row r="15" spans="1:12">
      <c r="A15" s="50"/>
      <c r="B15" s="50"/>
      <c r="C15" s="67"/>
      <c r="D15" s="52"/>
      <c r="E15" s="52"/>
      <c r="F15" s="52"/>
      <c r="G15" s="53"/>
      <c r="H15" s="53"/>
      <c r="I15" s="44"/>
      <c r="J15" s="44"/>
    </row>
    <row r="16" spans="1:12" ht="29">
      <c r="A16" s="43" t="s">
        <v>24</v>
      </c>
      <c r="B16" s="71" t="s">
        <v>179</v>
      </c>
      <c r="C16" s="29"/>
      <c r="D16" s="52"/>
      <c r="E16" s="52"/>
      <c r="F16" s="52"/>
      <c r="G16" s="53"/>
      <c r="H16" s="53"/>
      <c r="I16" s="53"/>
      <c r="J16" s="44"/>
    </row>
    <row r="17" spans="1:11" ht="132" customHeight="1">
      <c r="A17" s="43" t="s">
        <v>26</v>
      </c>
      <c r="B17" s="39" t="s">
        <v>25</v>
      </c>
      <c r="C17" s="52"/>
      <c r="D17" s="52"/>
      <c r="E17" s="52"/>
      <c r="F17" s="52"/>
      <c r="G17" s="52"/>
      <c r="H17" s="52"/>
      <c r="I17" s="52"/>
      <c r="J17" s="52"/>
    </row>
    <row r="18" spans="1:11">
      <c r="A18" s="43" t="s">
        <v>180</v>
      </c>
      <c r="B18" s="193" t="s">
        <v>866</v>
      </c>
      <c r="C18" s="52"/>
      <c r="D18" s="52"/>
      <c r="E18" s="52"/>
      <c r="F18" s="52"/>
      <c r="G18" s="52"/>
      <c r="H18" s="52"/>
      <c r="I18" s="52"/>
      <c r="J18" s="52"/>
    </row>
    <row r="19" spans="1:11" ht="36.75" customHeight="1">
      <c r="A19" s="43" t="s">
        <v>12</v>
      </c>
      <c r="B19" s="51" t="s">
        <v>10</v>
      </c>
      <c r="C19" s="43"/>
      <c r="D19" s="52"/>
      <c r="E19" s="52"/>
      <c r="F19" s="52"/>
      <c r="G19" s="53"/>
      <c r="H19" s="53"/>
      <c r="I19" s="53"/>
      <c r="J19" s="44"/>
    </row>
    <row r="20" spans="1:11">
      <c r="D20" s="36"/>
      <c r="E20" s="52"/>
      <c r="F20" s="52"/>
      <c r="G20" s="53"/>
      <c r="H20" s="53"/>
      <c r="I20" s="53"/>
      <c r="J20" s="44"/>
    </row>
    <row r="21" spans="1:11">
      <c r="A21" s="43"/>
      <c r="B21" s="43"/>
      <c r="C21" s="44"/>
      <c r="D21" s="44"/>
      <c r="J21" s="195"/>
    </row>
    <row r="22" spans="1:11" s="2" customFormat="1">
      <c r="A22" s="196" t="s">
        <v>51</v>
      </c>
      <c r="B22" s="195">
        <f>+B40</f>
        <v>15</v>
      </c>
      <c r="C22" s="195">
        <f>+B41</f>
        <v>14</v>
      </c>
      <c r="D22" s="195">
        <f>+B42</f>
        <v>19</v>
      </c>
      <c r="E22" s="195">
        <f>+B43</f>
        <v>18</v>
      </c>
      <c r="F22" s="195">
        <f>+B44</f>
        <v>16</v>
      </c>
      <c r="G22" s="2">
        <f>+B45</f>
        <v>13</v>
      </c>
      <c r="H22" s="2">
        <f>+B46</f>
        <v>20</v>
      </c>
      <c r="I22" s="195">
        <f>+B47</f>
        <v>26</v>
      </c>
      <c r="J22" s="197">
        <f>+B48</f>
        <v>95</v>
      </c>
    </row>
    <row r="23" spans="1:11">
      <c r="A23" s="38"/>
      <c r="B23" s="38"/>
      <c r="C23" s="38"/>
      <c r="D23" s="38"/>
      <c r="E23" s="38"/>
      <c r="F23" s="38"/>
      <c r="G23" s="38"/>
      <c r="H23" s="38"/>
      <c r="I23" s="38"/>
      <c r="J23" s="194"/>
    </row>
    <row r="24" spans="1:11" ht="21.75" customHeight="1">
      <c r="A24" s="198" t="s">
        <v>0</v>
      </c>
      <c r="B24" s="86" t="str">
        <f>'Labels - English'!$A$35</f>
        <v>Vision</v>
      </c>
      <c r="C24" s="87" t="str">
        <f>'Labels - English'!$A$36</f>
        <v>Hearing</v>
      </c>
      <c r="D24" s="88" t="str">
        <f>'Labels - English'!$A$37</f>
        <v>Touch</v>
      </c>
      <c r="E24" s="89" t="str">
        <f>'Labels - English'!$A$38</f>
        <v>Taste and Smell</v>
      </c>
      <c r="F24" s="90" t="str">
        <f>'Labels - English'!$A$39</f>
        <v>Body Awareness</v>
      </c>
      <c r="G24" s="91" t="str">
        <f>'Labels - English'!$A$40</f>
        <v>Balance and Motion</v>
      </c>
      <c r="H24" s="92" t="str">
        <f>'Labels - English'!$A$41</f>
        <v>Planning and Ideas</v>
      </c>
      <c r="I24" s="85" t="str">
        <f>'Labels - English'!$A$34</f>
        <v>Social Participation</v>
      </c>
      <c r="J24" s="43"/>
      <c r="K24" s="194"/>
    </row>
    <row r="25" spans="1:11" s="6" customFormat="1">
      <c r="A25" s="199">
        <v>1</v>
      </c>
      <c r="B25" s="5" t="s">
        <v>72</v>
      </c>
      <c r="C25" s="5" t="s">
        <v>72</v>
      </c>
      <c r="D25" s="5" t="s">
        <v>72</v>
      </c>
      <c r="E25" s="5" t="s">
        <v>73</v>
      </c>
      <c r="F25" s="5" t="s">
        <v>72</v>
      </c>
      <c r="G25" s="5" t="s">
        <v>73</v>
      </c>
      <c r="H25" s="5" t="s">
        <v>72</v>
      </c>
      <c r="I25" s="5" t="s">
        <v>73</v>
      </c>
      <c r="J25" s="43"/>
    </row>
    <row r="26" spans="1:11" s="6" customFormat="1">
      <c r="A26" s="200">
        <v>2</v>
      </c>
      <c r="B26" s="5" t="s">
        <v>73</v>
      </c>
      <c r="C26" s="5" t="s">
        <v>72</v>
      </c>
      <c r="D26" s="5" t="s">
        <v>73</v>
      </c>
      <c r="E26" s="5" t="s">
        <v>72</v>
      </c>
      <c r="F26" s="5" t="s">
        <v>72</v>
      </c>
      <c r="G26" s="5" t="s">
        <v>72</v>
      </c>
      <c r="H26" s="5" t="s">
        <v>72</v>
      </c>
      <c r="I26" s="5" t="s">
        <v>71</v>
      </c>
      <c r="J26" s="43"/>
    </row>
    <row r="27" spans="1:11" s="6" customFormat="1">
      <c r="A27" s="201">
        <v>3</v>
      </c>
      <c r="B27" s="5" t="s">
        <v>72</v>
      </c>
      <c r="C27" s="5" t="s">
        <v>73</v>
      </c>
      <c r="D27" s="5" t="s">
        <v>73</v>
      </c>
      <c r="E27" s="5" t="s">
        <v>71</v>
      </c>
      <c r="F27" s="5" t="s">
        <v>73</v>
      </c>
      <c r="G27" s="5" t="s">
        <v>72</v>
      </c>
      <c r="H27" s="5" t="s">
        <v>73</v>
      </c>
      <c r="I27" s="5" t="s">
        <v>73</v>
      </c>
      <c r="J27" s="43"/>
    </row>
    <row r="28" spans="1:11" s="6" customFormat="1">
      <c r="A28" s="202">
        <v>4</v>
      </c>
      <c r="B28" s="5" t="s">
        <v>72</v>
      </c>
      <c r="C28" s="5" t="s">
        <v>73</v>
      </c>
      <c r="D28" s="5" t="s">
        <v>73</v>
      </c>
      <c r="E28" s="5" t="s">
        <v>73</v>
      </c>
      <c r="F28" s="5" t="s">
        <v>73</v>
      </c>
      <c r="G28" s="5" t="s">
        <v>72</v>
      </c>
      <c r="H28" s="5" t="s">
        <v>73</v>
      </c>
      <c r="I28" s="5" t="s">
        <v>73</v>
      </c>
      <c r="J28" s="43"/>
    </row>
    <row r="29" spans="1:11" s="6" customFormat="1">
      <c r="A29" s="203">
        <v>5</v>
      </c>
      <c r="B29" s="5" t="s">
        <v>73</v>
      </c>
      <c r="C29" s="5" t="s">
        <v>72</v>
      </c>
      <c r="D29" s="5" t="s">
        <v>72</v>
      </c>
      <c r="E29" s="5" t="s">
        <v>71</v>
      </c>
      <c r="F29" s="5" t="s">
        <v>73</v>
      </c>
      <c r="G29" s="5" t="s">
        <v>72</v>
      </c>
      <c r="H29" s="5" t="s">
        <v>73</v>
      </c>
      <c r="I29" s="5" t="s">
        <v>71</v>
      </c>
      <c r="J29" s="43"/>
    </row>
    <row r="30" spans="1:11" s="6" customFormat="1">
      <c r="A30" s="203">
        <v>6</v>
      </c>
      <c r="B30" s="5" t="s">
        <v>72</v>
      </c>
      <c r="C30" s="5" t="s">
        <v>73</v>
      </c>
      <c r="D30" s="5" t="s">
        <v>73</v>
      </c>
      <c r="E30" s="5" t="s">
        <v>73</v>
      </c>
      <c r="F30" s="5" t="s">
        <v>73</v>
      </c>
      <c r="G30" s="5" t="s">
        <v>72</v>
      </c>
      <c r="H30" s="5" t="s">
        <v>71</v>
      </c>
      <c r="I30" s="5" t="s">
        <v>71</v>
      </c>
      <c r="J30" s="43"/>
    </row>
    <row r="31" spans="1:11" s="6" customFormat="1">
      <c r="A31" s="203">
        <v>7</v>
      </c>
      <c r="B31" s="5" t="s">
        <v>72</v>
      </c>
      <c r="C31" s="5" t="s">
        <v>72</v>
      </c>
      <c r="D31" s="5" t="s">
        <v>72</v>
      </c>
      <c r="E31" s="5" t="s">
        <v>73</v>
      </c>
      <c r="F31" s="5" t="s">
        <v>71</v>
      </c>
      <c r="G31" s="5" t="s">
        <v>73</v>
      </c>
      <c r="H31" s="5" t="s">
        <v>71</v>
      </c>
      <c r="I31" s="5" t="s">
        <v>71</v>
      </c>
      <c r="J31" s="43"/>
    </row>
    <row r="32" spans="1:11" s="6" customFormat="1">
      <c r="A32" s="203">
        <v>8</v>
      </c>
      <c r="B32" s="5" t="s">
        <v>73</v>
      </c>
      <c r="C32" s="5" t="s">
        <v>72</v>
      </c>
      <c r="D32" s="5" t="s">
        <v>73</v>
      </c>
      <c r="E32" s="5" t="s">
        <v>72</v>
      </c>
      <c r="F32" s="5" t="s">
        <v>72</v>
      </c>
      <c r="G32" s="5" t="s">
        <v>72</v>
      </c>
      <c r="H32" s="5" t="s">
        <v>71</v>
      </c>
      <c r="I32" s="5" t="s">
        <v>73</v>
      </c>
      <c r="J32"/>
    </row>
    <row r="33" spans="1:9">
      <c r="A33" s="203">
        <v>9</v>
      </c>
      <c r="B33" s="5" t="s">
        <v>73</v>
      </c>
      <c r="C33" s="5" t="s">
        <v>73</v>
      </c>
      <c r="D33" s="5" t="s">
        <v>73</v>
      </c>
      <c r="E33" s="5" t="s">
        <v>72</v>
      </c>
      <c r="F33" s="5" t="s">
        <v>72</v>
      </c>
      <c r="G33" s="5" t="s">
        <v>72</v>
      </c>
      <c r="H33" s="5" t="s">
        <v>72</v>
      </c>
      <c r="I33" s="5" t="s">
        <v>73</v>
      </c>
    </row>
    <row r="34" spans="1:9">
      <c r="A34" s="203">
        <v>10</v>
      </c>
      <c r="B34" s="5" t="s">
        <v>73</v>
      </c>
      <c r="C34" s="5" t="s">
        <v>72</v>
      </c>
      <c r="D34" s="5" t="s">
        <v>74</v>
      </c>
      <c r="E34" s="5" t="s">
        <v>72</v>
      </c>
      <c r="F34" s="5" t="s">
        <v>72</v>
      </c>
      <c r="G34" s="5" t="s">
        <v>73</v>
      </c>
      <c r="H34" s="5" t="s">
        <v>73</v>
      </c>
      <c r="I34" s="5" t="s">
        <v>73</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65" t="s">
        <v>99</v>
      </c>
      <c r="B39" s="168" t="s">
        <v>1641</v>
      </c>
      <c r="C39" s="169" t="s">
        <v>1642</v>
      </c>
      <c r="D39" s="169" t="s">
        <v>1644</v>
      </c>
      <c r="E39" s="170" t="s">
        <v>1643</v>
      </c>
    </row>
    <row r="40" spans="1:9" ht="15.5">
      <c r="A40" s="166" t="str">
        <f>'Labels - English'!A35</f>
        <v>Vision</v>
      </c>
      <c r="B40" s="118">
        <v>15</v>
      </c>
      <c r="C40" s="119">
        <v>52</v>
      </c>
      <c r="D40" s="119">
        <v>58</v>
      </c>
      <c r="E40" s="120" t="s">
        <v>102</v>
      </c>
    </row>
    <row r="41" spans="1:9" ht="15.5">
      <c r="A41" s="166" t="str">
        <f>'Labels - English'!A36</f>
        <v>Hearing</v>
      </c>
      <c r="B41" s="118">
        <v>14</v>
      </c>
      <c r="C41" s="119">
        <v>53</v>
      </c>
      <c r="D41" s="119">
        <v>62</v>
      </c>
      <c r="E41" s="120" t="s">
        <v>102</v>
      </c>
    </row>
    <row r="42" spans="1:9" ht="15.5">
      <c r="A42" s="166" t="str">
        <f>'Labels - English'!A37</f>
        <v>Touch</v>
      </c>
      <c r="B42" s="118">
        <v>19</v>
      </c>
      <c r="C42" s="119">
        <v>63</v>
      </c>
      <c r="D42" s="119">
        <v>90</v>
      </c>
      <c r="E42" s="120" t="s">
        <v>101</v>
      </c>
    </row>
    <row r="43" spans="1:9" ht="15.5">
      <c r="A43" s="166" t="str">
        <f>'Labels - English'!A38</f>
        <v>Taste and Smell</v>
      </c>
      <c r="B43" s="118">
        <v>18</v>
      </c>
      <c r="C43" s="119">
        <v>60</v>
      </c>
      <c r="D43" s="119">
        <v>84</v>
      </c>
      <c r="E43" s="120" t="s">
        <v>101</v>
      </c>
    </row>
    <row r="44" spans="1:9" ht="15.5">
      <c r="A44" s="166" t="str">
        <f>'Labels - English'!A39</f>
        <v>Body Awareness</v>
      </c>
      <c r="B44" s="118">
        <v>16</v>
      </c>
      <c r="C44" s="119">
        <v>56</v>
      </c>
      <c r="D44" s="119">
        <v>73</v>
      </c>
      <c r="E44" s="120" t="s">
        <v>102</v>
      </c>
    </row>
    <row r="45" spans="1:9" ht="15.5">
      <c r="A45" s="166" t="str">
        <f>'Labels - English'!A40</f>
        <v>Balance and Motion</v>
      </c>
      <c r="B45" s="118">
        <v>13</v>
      </c>
      <c r="C45" s="119">
        <v>54</v>
      </c>
      <c r="D45" s="119">
        <v>66</v>
      </c>
      <c r="E45" s="120" t="s">
        <v>102</v>
      </c>
    </row>
    <row r="46" spans="1:9" ht="15.5">
      <c r="A46" s="166" t="str">
        <f>'Labels - English'!A41</f>
        <v>Planning and Ideas</v>
      </c>
      <c r="B46" s="118">
        <v>20</v>
      </c>
      <c r="C46" s="119">
        <v>63</v>
      </c>
      <c r="D46" s="119">
        <v>90</v>
      </c>
      <c r="E46" s="120" t="s">
        <v>101</v>
      </c>
    </row>
    <row r="47" spans="1:9" ht="15.5">
      <c r="A47" s="166" t="str">
        <f>'Labels - English'!A34</f>
        <v>Social Participation</v>
      </c>
      <c r="B47" s="118">
        <v>26</v>
      </c>
      <c r="C47" s="119">
        <v>64</v>
      </c>
      <c r="D47" s="119">
        <v>92</v>
      </c>
      <c r="E47" s="120" t="s">
        <v>101</v>
      </c>
    </row>
    <row r="48" spans="1:9" ht="16" thickBot="1">
      <c r="A48" s="167" t="s">
        <v>100</v>
      </c>
      <c r="B48" s="122">
        <v>95</v>
      </c>
      <c r="C48" s="131">
        <v>57</v>
      </c>
      <c r="D48" s="131">
        <v>76</v>
      </c>
      <c r="E48" s="132" t="s">
        <v>102</v>
      </c>
    </row>
    <row r="49" spans="1:8" ht="16" thickTop="1">
      <c r="A49" s="108"/>
      <c r="B49" s="108"/>
      <c r="C49" s="108"/>
      <c r="D49" s="108"/>
      <c r="E49" s="108"/>
      <c r="F49" s="108"/>
      <c r="G49" s="109"/>
      <c r="H49" s="109"/>
    </row>
  </sheetData>
  <conditionalFormatting sqref="A11:A14 A6:A9">
    <cfRule type="containsText" dxfId="507" priority="4" operator="containsText" text="&quot;">
      <formula>NOT(ISERROR(SEARCH("""",A6)))</formula>
    </cfRule>
  </conditionalFormatting>
  <conditionalFormatting sqref="A4">
    <cfRule type="containsText" dxfId="506" priority="2" operator="containsText" text="&quot;">
      <formula>NOT(ISERROR(SEARCH("""",A4)))</formula>
    </cfRule>
  </conditionalFormatting>
  <conditionalFormatting sqref="A5">
    <cfRule type="containsText" dxfId="505" priority="1" operator="containsText" text="&quot;">
      <formula>NOT(ISERROR(SEARCH("""",A5)))</formula>
    </cfRule>
  </conditionalFormatting>
  <conditionalFormatting sqref="A11">
    <cfRule type="containsText" dxfId="504" priority="3" operator="containsText" text="&quot;">
      <formula>NOT(ISERROR(SEARCH("""",A11)))</formula>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E942F-6076-4B28-B4D6-C0810068650C}">
  <dimension ref="A1:L49"/>
  <sheetViews>
    <sheetView topLeftCell="G1" zoomScale="85" zoomScaleNormal="85" workbookViewId="0">
      <pane ySplit="1" topLeftCell="A2" activePane="bottomLeft" state="frozen"/>
      <selection activeCell="B17" sqref="B17"/>
      <selection pane="bottomLeft" activeCell="K8" sqref="K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3.90625" customWidth="1"/>
  </cols>
  <sheetData>
    <row r="1" spans="1:12" ht="28.5" customHeight="1">
      <c r="A1" s="164" t="str">
        <f>"Form: "&amp;'Labels - English'!E1</f>
        <v>Form: Preschool Home Form (2-5 years)</v>
      </c>
      <c r="B1" s="164"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Case08_PreKHome_incomplete</v>
      </c>
      <c r="C3" s="52"/>
      <c r="D3" s="52"/>
      <c r="E3" s="105" t="s">
        <v>94</v>
      </c>
      <c r="F3" s="52"/>
      <c r="G3" s="9"/>
      <c r="H3" s="57"/>
      <c r="I3" s="57"/>
      <c r="J3" s="53"/>
    </row>
    <row r="4" spans="1:12" ht="15" thickBot="1">
      <c r="A4" s="185" t="str">
        <f>'Labels - English'!A2</f>
        <v>Child information</v>
      </c>
      <c r="B4" s="186"/>
      <c r="C4" s="314"/>
      <c r="D4" s="52"/>
      <c r="F4" s="52" t="str">
        <f ca="1">"Original Date: "&amp; TEXT('Labels - English'!$B$50, "mm/dd/yyyy")</f>
        <v>Original Date: 10/05/2021</v>
      </c>
      <c r="G4" s="9"/>
      <c r="H4" s="57"/>
      <c r="I4" s="57"/>
      <c r="J4" s="53"/>
    </row>
    <row r="5" spans="1:12" ht="15" thickBot="1">
      <c r="A5" s="43" t="str">
        <f>'Labels - English'!A6</f>
        <v>Name of child being evaluated</v>
      </c>
      <c r="B5" s="187" t="str" cm="1">
        <f t="array" aca="1" ref="B5" ca="1">"SPM2_"&amp;MID(CELL("filename",A1),FIND("]",CELL("filename",A1))+1,255)</f>
        <v>SPM2_Case08_PreKHome_incomplete</v>
      </c>
      <c r="C5" s="125"/>
      <c r="D5" s="52"/>
      <c r="E5" s="97" t="s">
        <v>91</v>
      </c>
      <c r="F5" s="94"/>
      <c r="G5" s="95" t="s">
        <v>92</v>
      </c>
      <c r="H5" s="96"/>
      <c r="J5" t="s">
        <v>93</v>
      </c>
    </row>
    <row r="6" spans="1:12">
      <c r="A6" s="43" t="str">
        <f>'Labels - English'!A10</f>
        <v>Gender</v>
      </c>
      <c r="B6" s="188" t="s">
        <v>33</v>
      </c>
      <c r="C6" s="93"/>
      <c r="D6" s="52"/>
      <c r="E6" s="76" t="s">
        <v>15</v>
      </c>
      <c r="F6" s="62" t="s">
        <v>17</v>
      </c>
      <c r="G6" s="103" t="s">
        <v>89</v>
      </c>
      <c r="H6" s="62" t="s">
        <v>16</v>
      </c>
      <c r="I6" s="62" t="s">
        <v>34</v>
      </c>
      <c r="J6" s="136" t="s">
        <v>1758</v>
      </c>
      <c r="K6" s="329" t="s">
        <v>90</v>
      </c>
      <c r="L6" s="63" t="s">
        <v>109</v>
      </c>
    </row>
    <row r="7" spans="1:12" ht="15" thickBot="1">
      <c r="A7" s="43" t="str">
        <f>'Labels - English'!A14</f>
        <v>Age</v>
      </c>
      <c r="B7" s="189" t="str">
        <f>+$G$7&amp;" years "&amp;$H$7&amp;" months "&amp;$I$7&amp;" days "</f>
        <v xml:space="preserve">3 years 10 months 6 days </v>
      </c>
      <c r="C7" s="308">
        <f ca="1">+E7</f>
        <v>42934</v>
      </c>
      <c r="D7" s="52"/>
      <c r="E7" s="100">
        <f ca="1">DATE(YEAR(F7) -$G$7, MONTH(F7) - $H$7, DAY(F7) - $I$7)</f>
        <v>42934</v>
      </c>
      <c r="F7" s="99">
        <f ca="1">DATE(YEAR('Labels - English'!$B$50),MONTH('Labels - English'!$B$50)-$K$7,DAY('Labels - English'!$B$50)-$L$7)</f>
        <v>44340</v>
      </c>
      <c r="G7" s="104">
        <v>3</v>
      </c>
      <c r="H7" s="102">
        <v>10</v>
      </c>
      <c r="I7" s="102">
        <v>6</v>
      </c>
      <c r="J7" s="137">
        <v>0</v>
      </c>
      <c r="K7" s="330">
        <v>4</v>
      </c>
      <c r="L7" s="98">
        <v>12</v>
      </c>
    </row>
    <row r="8" spans="1:12">
      <c r="A8" s="43" t="str">
        <f>'Labels - English'!A11</f>
        <v>Date of birth</v>
      </c>
      <c r="B8" s="307">
        <f ca="1">$E$7</f>
        <v>42934</v>
      </c>
      <c r="C8" s="190"/>
      <c r="D8" s="52"/>
      <c r="E8" s="301"/>
      <c r="F8" s="302"/>
      <c r="G8" s="303"/>
      <c r="H8" s="303"/>
      <c r="I8" s="303"/>
      <c r="J8" s="304"/>
      <c r="K8" s="304"/>
    </row>
    <row r="9" spans="1:12" ht="15" thickBot="1">
      <c r="A9" s="43" t="str">
        <f>'Labels - English'!A16</f>
        <v>Preschool/Day care/Agency</v>
      </c>
      <c r="B9" s="191" t="s">
        <v>114</v>
      </c>
      <c r="C9" s="65"/>
      <c r="D9" s="52"/>
      <c r="E9" s="44"/>
      <c r="F9" s="44"/>
      <c r="G9" s="44"/>
      <c r="H9" s="44"/>
      <c r="I9" s="44"/>
      <c r="J9" s="53"/>
    </row>
    <row r="10" spans="1:12">
      <c r="A10" s="49"/>
      <c r="B10" s="49"/>
      <c r="C10" s="66"/>
      <c r="D10" s="52"/>
      <c r="E10" s="52"/>
      <c r="F10" s="52"/>
      <c r="G10" s="9"/>
      <c r="H10" s="57"/>
      <c r="I10" s="53"/>
      <c r="J10" s="53"/>
    </row>
    <row r="11" spans="1:12">
      <c r="A11" s="185" t="str">
        <f>'Labels - English'!A21</f>
        <v>Rater information</v>
      </c>
      <c r="B11" s="43"/>
      <c r="C11" s="43"/>
      <c r="D11" s="52"/>
      <c r="E11" s="52"/>
      <c r="G11" s="53"/>
      <c r="H11" s="53"/>
      <c r="I11" s="53"/>
      <c r="J11" s="44"/>
    </row>
    <row r="12" spans="1:12">
      <c r="A12" s="43" t="str">
        <f>'Labels - English'!A22</f>
        <v>Rater’s name</v>
      </c>
      <c r="B12" s="43" t="s">
        <v>117</v>
      </c>
      <c r="C12" s="43"/>
      <c r="D12" s="52"/>
      <c r="E12" s="52"/>
      <c r="G12" s="53"/>
      <c r="H12" s="53"/>
      <c r="I12" s="53"/>
      <c r="J12" s="44"/>
    </row>
    <row r="13" spans="1:12">
      <c r="A13" s="43" t="str">
        <f>'Labels - English'!A24</f>
        <v>Rater’s relationship to child being evaluated</v>
      </c>
      <c r="B13" s="43" t="s">
        <v>96</v>
      </c>
      <c r="C13" s="43"/>
      <c r="D13" s="52"/>
      <c r="E13" s="52"/>
      <c r="F13" s="52"/>
      <c r="G13" s="53"/>
      <c r="H13" s="53"/>
      <c r="I13" s="53"/>
      <c r="J13" s="44"/>
    </row>
    <row r="14" spans="1:12">
      <c r="A14" s="43" t="str">
        <f>'Labels - English'!A26</f>
        <v>Administration Date</v>
      </c>
      <c r="B14" s="192" t="str">
        <f>+$J$7&amp;" years "&amp;$K$7&amp;" months "&amp;$L$7&amp;" days "</f>
        <v xml:space="preserve">0 years 4 months 12 days </v>
      </c>
      <c r="C14" s="43"/>
      <c r="D14" s="52"/>
      <c r="E14" s="52"/>
      <c r="F14" s="52"/>
      <c r="G14" s="53"/>
      <c r="H14" s="53"/>
      <c r="I14" s="53"/>
      <c r="J14" s="44"/>
    </row>
    <row r="15" spans="1:12">
      <c r="A15" s="50"/>
      <c r="B15" s="50"/>
      <c r="C15" s="67"/>
      <c r="D15" s="52"/>
      <c r="E15" s="52"/>
      <c r="F15" s="52"/>
      <c r="G15" s="53"/>
      <c r="H15" s="53"/>
      <c r="I15" s="44"/>
      <c r="J15" s="44"/>
    </row>
    <row r="16" spans="1:12" ht="29">
      <c r="A16" s="43" t="s">
        <v>24</v>
      </c>
      <c r="B16" s="71" t="s">
        <v>182</v>
      </c>
      <c r="C16" s="29"/>
      <c r="D16" s="52"/>
      <c r="E16" s="52"/>
      <c r="F16" s="52"/>
      <c r="G16" s="53"/>
      <c r="H16" s="53"/>
      <c r="I16" s="53"/>
      <c r="J16" s="44"/>
    </row>
    <row r="17" spans="1:11" ht="132" customHeight="1">
      <c r="A17" s="43" t="s">
        <v>26</v>
      </c>
      <c r="B17" s="39" t="s">
        <v>25</v>
      </c>
      <c r="C17" s="52"/>
      <c r="D17" s="52"/>
      <c r="E17" s="52"/>
      <c r="F17" s="52"/>
      <c r="G17" s="52"/>
      <c r="H17" s="52"/>
      <c r="I17" s="52"/>
      <c r="J17" s="52"/>
    </row>
    <row r="18" spans="1:11">
      <c r="A18" s="43" t="s">
        <v>180</v>
      </c>
      <c r="B18" s="193" t="s">
        <v>181</v>
      </c>
      <c r="C18" s="52"/>
      <c r="D18" s="52"/>
      <c r="E18" s="52"/>
      <c r="F18" s="52"/>
      <c r="G18" s="52"/>
      <c r="H18" s="52"/>
      <c r="I18" s="52"/>
      <c r="J18" s="52"/>
    </row>
    <row r="19" spans="1:11" ht="36.75" customHeight="1">
      <c r="A19" s="43" t="s">
        <v>12</v>
      </c>
      <c r="B19" s="51" t="s">
        <v>10</v>
      </c>
      <c r="C19" s="43"/>
      <c r="D19" s="52"/>
      <c r="E19" s="52"/>
      <c r="F19" s="52"/>
      <c r="G19" s="53"/>
      <c r="H19" s="53"/>
      <c r="I19" s="53"/>
      <c r="J19" s="44"/>
    </row>
    <row r="20" spans="1:11">
      <c r="D20" s="36"/>
      <c r="E20" s="52"/>
      <c r="F20" s="52"/>
      <c r="G20" s="53"/>
      <c r="H20" s="53"/>
      <c r="I20" s="53"/>
      <c r="J20" s="44"/>
    </row>
    <row r="21" spans="1:11">
      <c r="A21" s="43"/>
      <c r="B21" s="43"/>
      <c r="C21" s="44"/>
      <c r="D21" s="44"/>
      <c r="J21" s="195"/>
    </row>
    <row r="22" spans="1:11" s="2" customFormat="1">
      <c r="A22" s="196" t="s">
        <v>51</v>
      </c>
      <c r="B22" s="195">
        <f>+B40</f>
        <v>14</v>
      </c>
      <c r="C22" s="195">
        <f>+B41</f>
        <v>20</v>
      </c>
      <c r="D22" s="195">
        <f>+B42</f>
        <v>21</v>
      </c>
      <c r="E22" s="195">
        <f>+B43</f>
        <v>23</v>
      </c>
      <c r="F22" s="195">
        <f>+B44</f>
        <v>19</v>
      </c>
      <c r="G22" s="2">
        <f>+B45</f>
        <v>27</v>
      </c>
      <c r="H22" s="2">
        <f>+B46</f>
        <v>20</v>
      </c>
      <c r="I22" s="195">
        <f>+B47</f>
        <v>19</v>
      </c>
      <c r="J22" s="197">
        <f>+B48</f>
        <v>124</v>
      </c>
    </row>
    <row r="23" spans="1:11">
      <c r="A23" s="38"/>
      <c r="B23" s="38"/>
      <c r="C23" s="38"/>
      <c r="D23" s="38"/>
      <c r="E23" s="38"/>
      <c r="F23" s="38"/>
      <c r="G23" s="38"/>
      <c r="H23" s="38"/>
      <c r="I23" s="38"/>
      <c r="J23" s="194"/>
    </row>
    <row r="24" spans="1:11" ht="21.75" customHeight="1">
      <c r="A24" s="198" t="s">
        <v>0</v>
      </c>
      <c r="B24" s="86" t="str">
        <f>'Labels - English'!$A$35</f>
        <v>Vision</v>
      </c>
      <c r="C24" s="87" t="str">
        <f>'Labels - English'!$A$36</f>
        <v>Hearing</v>
      </c>
      <c r="D24" s="88" t="str">
        <f>'Labels - English'!$A$37</f>
        <v>Touch</v>
      </c>
      <c r="E24" s="89" t="str">
        <f>'Labels - English'!$A$38</f>
        <v>Taste and Smell</v>
      </c>
      <c r="F24" s="90" t="str">
        <f>'Labels - English'!$A$39</f>
        <v>Body Awareness</v>
      </c>
      <c r="G24" s="91" t="str">
        <f>'Labels - English'!$A$40</f>
        <v>Balance and Motion</v>
      </c>
      <c r="H24" s="92" t="str">
        <f>'Labels - English'!$A$41</f>
        <v>Planning and Ideas</v>
      </c>
      <c r="I24" s="85" t="str">
        <f>'Labels - English'!$A$34</f>
        <v>Social Participation</v>
      </c>
      <c r="J24" s="43"/>
      <c r="K24" s="194"/>
    </row>
    <row r="25" spans="1:11" s="6" customFormat="1">
      <c r="A25" s="199">
        <v>1</v>
      </c>
      <c r="B25" s="5" t="s">
        <v>72</v>
      </c>
      <c r="C25" s="176" t="s">
        <v>52</v>
      </c>
      <c r="D25" s="5" t="s">
        <v>71</v>
      </c>
      <c r="E25" s="5" t="s">
        <v>71</v>
      </c>
      <c r="F25" s="5" t="s">
        <v>72</v>
      </c>
      <c r="G25" s="5" t="s">
        <v>74</v>
      </c>
      <c r="H25" s="5" t="s">
        <v>72</v>
      </c>
      <c r="I25" s="176" t="s">
        <v>52</v>
      </c>
      <c r="J25" s="43"/>
    </row>
    <row r="26" spans="1:11" s="6" customFormat="1">
      <c r="A26" s="200">
        <v>2</v>
      </c>
      <c r="B26" s="5" t="s">
        <v>73</v>
      </c>
      <c r="C26" s="5" t="s">
        <v>73</v>
      </c>
      <c r="D26" s="5" t="s">
        <v>73</v>
      </c>
      <c r="E26" s="176" t="s">
        <v>52</v>
      </c>
      <c r="F26" s="5" t="s">
        <v>72</v>
      </c>
      <c r="G26" s="5" t="s">
        <v>74</v>
      </c>
      <c r="H26" s="5" t="s">
        <v>72</v>
      </c>
      <c r="I26" s="5" t="s">
        <v>71</v>
      </c>
      <c r="J26" s="43"/>
    </row>
    <row r="27" spans="1:11" s="6" customFormat="1">
      <c r="A27" s="201">
        <v>3</v>
      </c>
      <c r="B27" s="5" t="s">
        <v>72</v>
      </c>
      <c r="C27" s="5" t="s">
        <v>73</v>
      </c>
      <c r="D27" s="5" t="s">
        <v>73</v>
      </c>
      <c r="E27" s="5" t="s">
        <v>71</v>
      </c>
      <c r="F27" s="5" t="s">
        <v>73</v>
      </c>
      <c r="G27" s="5" t="s">
        <v>71</v>
      </c>
      <c r="H27" s="5" t="s">
        <v>73</v>
      </c>
      <c r="I27" s="5" t="s">
        <v>73</v>
      </c>
      <c r="J27" s="43"/>
    </row>
    <row r="28" spans="1:11" s="6" customFormat="1">
      <c r="A28" s="202">
        <v>4</v>
      </c>
      <c r="B28" s="176" t="s">
        <v>52</v>
      </c>
      <c r="C28" s="5" t="s">
        <v>73</v>
      </c>
      <c r="D28" s="5" t="s">
        <v>73</v>
      </c>
      <c r="E28" s="5" t="s">
        <v>73</v>
      </c>
      <c r="F28" s="5" t="s">
        <v>73</v>
      </c>
      <c r="G28" s="5" t="s">
        <v>71</v>
      </c>
      <c r="H28" s="5" t="s">
        <v>73</v>
      </c>
      <c r="I28" s="5" t="s">
        <v>73</v>
      </c>
      <c r="J28" s="43"/>
    </row>
    <row r="29" spans="1:11" s="6" customFormat="1">
      <c r="A29" s="203">
        <v>5</v>
      </c>
      <c r="B29" s="5" t="s">
        <v>73</v>
      </c>
      <c r="C29" s="5" t="s">
        <v>72</v>
      </c>
      <c r="D29" s="5" t="s">
        <v>72</v>
      </c>
      <c r="E29" s="5" t="s">
        <v>71</v>
      </c>
      <c r="F29" s="5" t="s">
        <v>73</v>
      </c>
      <c r="G29" s="5" t="s">
        <v>73</v>
      </c>
      <c r="H29" s="5" t="s">
        <v>73</v>
      </c>
      <c r="I29" s="5" t="s">
        <v>71</v>
      </c>
      <c r="J29" s="43"/>
    </row>
    <row r="30" spans="1:11" s="6" customFormat="1">
      <c r="A30" s="203">
        <v>6</v>
      </c>
      <c r="B30" s="5" t="s">
        <v>72</v>
      </c>
      <c r="C30" s="5" t="s">
        <v>73</v>
      </c>
      <c r="D30" s="5" t="s">
        <v>73</v>
      </c>
      <c r="E30" s="5" t="s">
        <v>73</v>
      </c>
      <c r="F30" s="176" t="s">
        <v>52</v>
      </c>
      <c r="G30" s="5" t="s">
        <v>73</v>
      </c>
      <c r="H30" s="5" t="s">
        <v>71</v>
      </c>
      <c r="I30" s="176" t="s">
        <v>52</v>
      </c>
      <c r="J30" s="43"/>
    </row>
    <row r="31" spans="1:11" s="6" customFormat="1">
      <c r="A31" s="203">
        <v>7</v>
      </c>
      <c r="B31" s="5" t="s">
        <v>72</v>
      </c>
      <c r="C31" s="5" t="s">
        <v>72</v>
      </c>
      <c r="D31" s="5" t="s">
        <v>72</v>
      </c>
      <c r="E31" s="5" t="s">
        <v>71</v>
      </c>
      <c r="F31" s="5" t="s">
        <v>71</v>
      </c>
      <c r="G31" s="176" t="s">
        <v>52</v>
      </c>
      <c r="H31" s="5" t="s">
        <v>71</v>
      </c>
      <c r="I31" s="5" t="s">
        <v>71</v>
      </c>
      <c r="J31" s="43"/>
    </row>
    <row r="32" spans="1:11" s="6" customFormat="1">
      <c r="A32" s="203">
        <v>8</v>
      </c>
      <c r="B32" s="5" t="s">
        <v>73</v>
      </c>
      <c r="C32" s="5" t="s">
        <v>71</v>
      </c>
      <c r="D32" s="5" t="s">
        <v>73</v>
      </c>
      <c r="E32" s="5" t="s">
        <v>73</v>
      </c>
      <c r="F32" s="5" t="s">
        <v>73</v>
      </c>
      <c r="G32" s="5" t="s">
        <v>72</v>
      </c>
      <c r="H32" s="5" t="s">
        <v>71</v>
      </c>
      <c r="I32" s="5" t="s">
        <v>74</v>
      </c>
      <c r="J32"/>
    </row>
    <row r="33" spans="1:9">
      <c r="A33" s="203">
        <v>9</v>
      </c>
      <c r="B33" s="5" t="s">
        <v>72</v>
      </c>
      <c r="C33" s="5" t="s">
        <v>71</v>
      </c>
      <c r="D33" s="5" t="s">
        <v>73</v>
      </c>
      <c r="E33" s="5" t="s">
        <v>73</v>
      </c>
      <c r="F33" s="5" t="s">
        <v>73</v>
      </c>
      <c r="G33" s="5" t="s">
        <v>71</v>
      </c>
      <c r="H33" s="5" t="s">
        <v>72</v>
      </c>
      <c r="I33" s="5" t="s">
        <v>74</v>
      </c>
    </row>
    <row r="34" spans="1:9">
      <c r="A34" s="203">
        <v>10</v>
      </c>
      <c r="B34" s="5" t="s">
        <v>72</v>
      </c>
      <c r="C34" s="5" t="s">
        <v>71</v>
      </c>
      <c r="D34" s="5" t="s">
        <v>74</v>
      </c>
      <c r="E34" s="5" t="s">
        <v>73</v>
      </c>
      <c r="F34" s="5" t="s">
        <v>71</v>
      </c>
      <c r="G34" s="5" t="s">
        <v>74</v>
      </c>
      <c r="H34" s="5" t="s">
        <v>73</v>
      </c>
      <c r="I34" s="5" t="s">
        <v>74</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65" t="s">
        <v>99</v>
      </c>
      <c r="B39" s="168" t="s">
        <v>1641</v>
      </c>
      <c r="C39" s="169" t="s">
        <v>1642</v>
      </c>
      <c r="D39" s="169" t="s">
        <v>1644</v>
      </c>
      <c r="E39" s="170" t="s">
        <v>1643</v>
      </c>
    </row>
    <row r="40" spans="1:9" ht="15.5">
      <c r="A40" s="166" t="str">
        <f>'Labels - English'!A35</f>
        <v>Vision</v>
      </c>
      <c r="B40" s="118">
        <v>14</v>
      </c>
      <c r="C40" s="119">
        <v>47</v>
      </c>
      <c r="D40" s="119">
        <v>38</v>
      </c>
      <c r="E40" s="120" t="s">
        <v>102</v>
      </c>
    </row>
    <row r="41" spans="1:9" ht="15.5">
      <c r="A41" s="166" t="str">
        <f>'Labels - English'!A36</f>
        <v>Hearing</v>
      </c>
      <c r="B41" s="118">
        <v>20</v>
      </c>
      <c r="C41" s="119">
        <v>60</v>
      </c>
      <c r="D41" s="119">
        <v>84</v>
      </c>
      <c r="E41" s="120" t="s">
        <v>101</v>
      </c>
    </row>
    <row r="42" spans="1:9" ht="15.5">
      <c r="A42" s="166" t="str">
        <f>'Labels - English'!A37</f>
        <v>Touch</v>
      </c>
      <c r="B42" s="118">
        <v>21</v>
      </c>
      <c r="C42" s="119">
        <v>65</v>
      </c>
      <c r="D42" s="119">
        <v>93</v>
      </c>
      <c r="E42" s="120" t="s">
        <v>101</v>
      </c>
    </row>
    <row r="43" spans="1:9" ht="15.5">
      <c r="A43" s="166" t="str">
        <f>'Labels - English'!A38</f>
        <v>Taste and Smell</v>
      </c>
      <c r="B43" s="118">
        <v>23</v>
      </c>
      <c r="C43" s="119">
        <v>69</v>
      </c>
      <c r="D43" s="119">
        <v>97</v>
      </c>
      <c r="E43" s="120" t="s">
        <v>101</v>
      </c>
    </row>
    <row r="44" spans="1:9" ht="15.5">
      <c r="A44" s="166" t="str">
        <f>'Labels - English'!A39</f>
        <v>Body Awareness</v>
      </c>
      <c r="B44" s="118">
        <v>19</v>
      </c>
      <c r="C44" s="119">
        <v>58</v>
      </c>
      <c r="D44" s="119">
        <v>79</v>
      </c>
      <c r="E44" s="120" t="s">
        <v>102</v>
      </c>
    </row>
    <row r="45" spans="1:9" ht="15.5">
      <c r="A45" s="166" t="str">
        <f>'Labels - English'!A40</f>
        <v>Balance and Motion</v>
      </c>
      <c r="B45" s="118">
        <v>27</v>
      </c>
      <c r="C45" s="119">
        <v>76</v>
      </c>
      <c r="D45" s="119" t="s">
        <v>126</v>
      </c>
      <c r="E45" s="120" t="s">
        <v>103</v>
      </c>
    </row>
    <row r="46" spans="1:9" ht="15.5">
      <c r="A46" s="166" t="str">
        <f>'Labels - English'!A41</f>
        <v>Planning and Ideas</v>
      </c>
      <c r="B46" s="118">
        <v>20</v>
      </c>
      <c r="C46" s="119">
        <v>61</v>
      </c>
      <c r="D46" s="119">
        <v>86</v>
      </c>
      <c r="E46" s="120" t="s">
        <v>101</v>
      </c>
    </row>
    <row r="47" spans="1:9" ht="15.5">
      <c r="A47" s="166" t="str">
        <f>'Labels - English'!A34</f>
        <v>Social Participation</v>
      </c>
      <c r="B47" s="118">
        <v>19</v>
      </c>
      <c r="C47" s="119">
        <v>49</v>
      </c>
      <c r="D47" s="119">
        <v>46</v>
      </c>
      <c r="E47" s="120" t="s">
        <v>102</v>
      </c>
    </row>
    <row r="48" spans="1:9" ht="16" thickBot="1">
      <c r="A48" s="167" t="s">
        <v>100</v>
      </c>
      <c r="B48" s="122">
        <v>124</v>
      </c>
      <c r="C48" s="131">
        <v>65</v>
      </c>
      <c r="D48" s="131">
        <v>93</v>
      </c>
      <c r="E48" s="300" t="s">
        <v>101</v>
      </c>
    </row>
    <row r="49" spans="1:8" ht="16" thickTop="1">
      <c r="A49" s="108"/>
      <c r="B49" s="108"/>
      <c r="C49" s="108"/>
      <c r="D49" s="108"/>
      <c r="E49" s="108"/>
      <c r="F49" s="108"/>
      <c r="G49" s="109"/>
      <c r="H49" s="109"/>
    </row>
  </sheetData>
  <conditionalFormatting sqref="A11:A14 A6:A9">
    <cfRule type="containsText" dxfId="503" priority="4" operator="containsText" text="&quot;">
      <formula>NOT(ISERROR(SEARCH("""",A6)))</formula>
    </cfRule>
  </conditionalFormatting>
  <conditionalFormatting sqref="A4">
    <cfRule type="containsText" dxfId="502" priority="2" operator="containsText" text="&quot;">
      <formula>NOT(ISERROR(SEARCH("""",A4)))</formula>
    </cfRule>
  </conditionalFormatting>
  <conditionalFormatting sqref="A5">
    <cfRule type="containsText" dxfId="501" priority="1" operator="containsText" text="&quot;">
      <formula>NOT(ISERROR(SEARCH("""",A5)))</formula>
    </cfRule>
  </conditionalFormatting>
  <conditionalFormatting sqref="A11">
    <cfRule type="containsText" dxfId="500" priority="3" operator="containsText" text="&quot;">
      <formula>NOT(ISERROR(SEARCH("""",A11)))</formula>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A56D6-C79F-4534-BD0C-64E4AA2326EA}">
  <dimension ref="A1:L49"/>
  <sheetViews>
    <sheetView topLeftCell="E1" zoomScale="70" zoomScaleNormal="70" workbookViewId="0">
      <pane ySplit="1" topLeftCell="A2" activePane="bottomLeft" state="frozen"/>
      <selection activeCell="B17" sqref="B17"/>
      <selection pane="bottomLeft" activeCell="L7" sqref="L7"/>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9.6328125" bestFit="1" customWidth="1"/>
    <col min="10" max="10" width="22.54296875" customWidth="1"/>
    <col min="11" max="11" width="20.26953125" customWidth="1"/>
    <col min="12" max="12" width="24.7265625" customWidth="1"/>
  </cols>
  <sheetData>
    <row r="1" spans="1:12" ht="28.5" customHeight="1">
      <c r="A1" s="175" t="str">
        <f>"Form: "&amp;'Labels - English'!F1</f>
        <v>Form: Preschool School Form (2-5 years)</v>
      </c>
      <c r="B1" s="175"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Case09_PreKSchool</v>
      </c>
      <c r="C3" s="52"/>
      <c r="D3" s="52"/>
      <c r="E3" s="105" t="s">
        <v>94</v>
      </c>
      <c r="F3" s="52"/>
      <c r="G3" s="9"/>
      <c r="H3" s="57"/>
      <c r="I3" s="57"/>
      <c r="J3" s="53"/>
    </row>
    <row r="4" spans="1:12" ht="15" thickBot="1">
      <c r="A4" s="185" t="str">
        <f>'Labels - English'!A2</f>
        <v>Child information</v>
      </c>
      <c r="B4" s="186"/>
      <c r="C4" s="314"/>
      <c r="D4" s="52"/>
      <c r="F4" s="52" t="str">
        <f ca="1">"Original Date: "&amp; TEXT('Labels - English'!$B$50, "mm/dd/yyyy")</f>
        <v>Original Date: 10/05/2021</v>
      </c>
      <c r="G4" s="9"/>
      <c r="H4" s="57"/>
      <c r="I4" s="57"/>
      <c r="J4" s="53"/>
    </row>
    <row r="5" spans="1:12" ht="15" thickBot="1">
      <c r="A5" s="43" t="str">
        <f>'Labels - English'!A6</f>
        <v>Name of child being evaluated</v>
      </c>
      <c r="B5" s="187" t="str" cm="1">
        <f t="array" aca="1" ref="B5" ca="1">"SPM2_"&amp;MID(CELL("filename",A1),FIND("]",CELL("filename",A1))+1,255)</f>
        <v>SPM2_Case09_PreKSchool</v>
      </c>
      <c r="C5" s="125"/>
      <c r="D5" s="52"/>
      <c r="E5" s="97" t="s">
        <v>91</v>
      </c>
      <c r="F5" s="94"/>
      <c r="G5" s="95" t="s">
        <v>92</v>
      </c>
      <c r="H5" s="96"/>
      <c r="J5" t="s">
        <v>93</v>
      </c>
    </row>
    <row r="6" spans="1:12">
      <c r="A6" s="43" t="str">
        <f>'Labels - English'!A10</f>
        <v>Gender</v>
      </c>
      <c r="B6" s="188" t="s">
        <v>70</v>
      </c>
      <c r="C6" s="93"/>
      <c r="D6" s="52"/>
      <c r="E6" s="76" t="s">
        <v>15</v>
      </c>
      <c r="F6" s="62" t="s">
        <v>17</v>
      </c>
      <c r="G6" s="103" t="s">
        <v>89</v>
      </c>
      <c r="H6" s="62" t="s">
        <v>16</v>
      </c>
      <c r="I6" s="62" t="s">
        <v>34</v>
      </c>
      <c r="J6" s="136" t="s">
        <v>1758</v>
      </c>
      <c r="K6" s="329" t="s">
        <v>90</v>
      </c>
      <c r="L6" s="63" t="s">
        <v>109</v>
      </c>
    </row>
    <row r="7" spans="1:12" ht="15" thickBot="1">
      <c r="A7" s="43" t="str">
        <f>'Labels - English'!A14</f>
        <v>Age</v>
      </c>
      <c r="B7" s="189" t="str">
        <f>+$G$7&amp;" years "&amp;$H$7&amp;" months "&amp;$I$7&amp;" days "</f>
        <v xml:space="preserve">2 years 11 months 3 days </v>
      </c>
      <c r="C7" s="308">
        <f ca="1">+E7</f>
        <v>43380</v>
      </c>
      <c r="D7" s="52"/>
      <c r="E7" s="100">
        <f ca="1">DATE(YEAR(F7) -$G$7, MONTH(F7) - $H$7, DAY(F7) - $I$7)</f>
        <v>43380</v>
      </c>
      <c r="F7" s="99">
        <f ca="1">DATE(YEAR('Labels - English'!$B$50),MONTH('Labels - English'!$B$50)-$K$7,DAY('Labels - English'!$B$50)-$L$7)</f>
        <v>44449</v>
      </c>
      <c r="G7" s="104">
        <v>2</v>
      </c>
      <c r="H7" s="102">
        <v>11</v>
      </c>
      <c r="I7" s="102">
        <v>3</v>
      </c>
      <c r="J7" s="137">
        <v>0</v>
      </c>
      <c r="K7" s="330">
        <v>1</v>
      </c>
      <c r="L7" s="98">
        <v>-5</v>
      </c>
    </row>
    <row r="8" spans="1:12">
      <c r="A8" s="43" t="str">
        <f>'Labels - English'!A11</f>
        <v>Date of birth</v>
      </c>
      <c r="B8" s="307">
        <f ca="1">$E$7</f>
        <v>43380</v>
      </c>
      <c r="C8" s="190"/>
      <c r="D8" s="52"/>
      <c r="E8" s="301"/>
      <c r="F8" s="302"/>
      <c r="G8" s="303"/>
      <c r="H8" s="303"/>
      <c r="I8" s="303"/>
      <c r="J8" s="304"/>
      <c r="K8" s="304"/>
    </row>
    <row r="9" spans="1:12" ht="15" thickBot="1">
      <c r="A9" s="43" t="str">
        <f>'Labels - English'!A17</f>
        <v>Preschool/Day care</v>
      </c>
      <c r="B9" s="191" t="s">
        <v>114</v>
      </c>
      <c r="C9" s="65"/>
      <c r="D9" s="52"/>
      <c r="E9" s="44"/>
      <c r="F9" s="44"/>
      <c r="G9" s="44"/>
      <c r="H9" s="44"/>
      <c r="I9" s="44"/>
      <c r="J9" s="53"/>
    </row>
    <row r="10" spans="1:12">
      <c r="A10" s="49"/>
      <c r="B10" s="49"/>
      <c r="C10" s="66"/>
      <c r="D10" s="52"/>
      <c r="E10" s="52"/>
      <c r="F10" s="52"/>
      <c r="G10" s="9"/>
      <c r="H10" s="57"/>
      <c r="I10" s="53"/>
      <c r="J10" s="53"/>
    </row>
    <row r="11" spans="1:12">
      <c r="A11" s="185" t="str">
        <f>'Labels - English'!A21</f>
        <v>Rater information</v>
      </c>
      <c r="B11" s="43"/>
      <c r="C11" s="43"/>
      <c r="D11" s="52"/>
      <c r="E11" s="52"/>
      <c r="G11" s="53"/>
      <c r="H11" s="53"/>
      <c r="I11" s="53"/>
      <c r="J11" s="44"/>
    </row>
    <row r="12" spans="1:12">
      <c r="A12" s="43" t="str">
        <f>'Labels - English'!A22</f>
        <v>Rater’s name</v>
      </c>
      <c r="B12" s="43" t="s">
        <v>118</v>
      </c>
      <c r="C12" s="43"/>
      <c r="D12" s="52"/>
      <c r="E12" s="52"/>
      <c r="G12" s="53"/>
      <c r="H12" s="53"/>
      <c r="I12" s="53"/>
      <c r="J12" s="44"/>
    </row>
    <row r="13" spans="1:12">
      <c r="A13" s="43" t="str">
        <f>'Labels - English'!A24</f>
        <v>Rater’s relationship to child being evaluated</v>
      </c>
      <c r="B13" s="43" t="s">
        <v>119</v>
      </c>
      <c r="C13" s="43"/>
      <c r="D13" s="52"/>
      <c r="E13" s="52"/>
      <c r="F13" s="52"/>
      <c r="G13" s="53"/>
      <c r="H13" s="53"/>
      <c r="I13" s="53"/>
      <c r="J13" s="44"/>
    </row>
    <row r="14" spans="1:12">
      <c r="A14" s="43" t="str">
        <f>'Labels - English'!A26</f>
        <v>Administration Date</v>
      </c>
      <c r="B14" s="192" t="str">
        <f>+$J$7&amp;" years "&amp;$K$7&amp;" months "&amp;$L$7&amp;" days "</f>
        <v xml:space="preserve">0 years 1 months -5 days </v>
      </c>
      <c r="C14" s="43"/>
      <c r="D14" s="52"/>
      <c r="E14" s="52"/>
      <c r="F14" s="52"/>
      <c r="G14" s="53"/>
      <c r="H14" s="53"/>
      <c r="I14" s="53"/>
      <c r="J14" s="44"/>
    </row>
    <row r="15" spans="1:12">
      <c r="A15" s="50"/>
      <c r="B15" s="50"/>
      <c r="C15" s="67"/>
      <c r="D15" s="52"/>
      <c r="E15" s="52"/>
      <c r="F15" s="52"/>
      <c r="G15" s="53"/>
      <c r="H15" s="53"/>
      <c r="I15" s="44"/>
      <c r="J15" s="44"/>
    </row>
    <row r="16" spans="1:12" ht="29">
      <c r="A16" s="43" t="s">
        <v>24</v>
      </c>
      <c r="B16" s="71" t="s">
        <v>179</v>
      </c>
      <c r="C16" s="29"/>
      <c r="D16" s="52"/>
      <c r="E16" s="52"/>
      <c r="F16" s="52"/>
      <c r="G16" s="53"/>
      <c r="H16" s="53"/>
      <c r="I16" s="53"/>
      <c r="J16" s="44"/>
    </row>
    <row r="17" spans="1:11" ht="132" customHeight="1">
      <c r="A17" s="43" t="s">
        <v>26</v>
      </c>
      <c r="B17" s="39" t="s">
        <v>25</v>
      </c>
      <c r="C17" s="52"/>
      <c r="D17" s="52"/>
      <c r="E17" s="52"/>
      <c r="F17" s="52"/>
      <c r="G17" s="52"/>
      <c r="H17" s="52"/>
      <c r="I17" s="52"/>
      <c r="J17" s="52"/>
    </row>
    <row r="18" spans="1:11">
      <c r="A18" s="43" t="s">
        <v>180</v>
      </c>
      <c r="B18" s="193" t="s">
        <v>866</v>
      </c>
      <c r="C18" s="52"/>
      <c r="D18" s="52"/>
      <c r="E18" s="52"/>
      <c r="F18" s="52"/>
      <c r="G18" s="52"/>
      <c r="H18" s="52"/>
      <c r="I18" s="52"/>
      <c r="J18" s="52"/>
    </row>
    <row r="19" spans="1:11" ht="36.75" customHeight="1">
      <c r="A19" s="43" t="s">
        <v>12</v>
      </c>
      <c r="B19" s="51" t="s">
        <v>10</v>
      </c>
      <c r="C19" s="43"/>
      <c r="D19" s="52"/>
      <c r="E19" s="52"/>
      <c r="F19" s="52"/>
      <c r="G19" s="53"/>
      <c r="H19" s="53"/>
      <c r="I19" s="53"/>
      <c r="J19" s="44"/>
    </row>
    <row r="20" spans="1:11">
      <c r="A20" s="43"/>
      <c r="B20" s="43"/>
      <c r="C20" s="52"/>
      <c r="D20" s="36"/>
      <c r="E20" s="52"/>
      <c r="F20" s="52"/>
      <c r="G20" s="53"/>
      <c r="H20" s="53"/>
      <c r="I20" s="53"/>
      <c r="J20" s="44"/>
    </row>
    <row r="21" spans="1:11">
      <c r="D21" s="52"/>
      <c r="E21" s="44"/>
      <c r="F21" s="44"/>
      <c r="G21" s="44"/>
      <c r="H21" s="53"/>
      <c r="I21" s="53"/>
      <c r="J21" s="44"/>
    </row>
    <row r="22" spans="1:11" s="2" customFormat="1">
      <c r="A22" s="196" t="s">
        <v>51</v>
      </c>
      <c r="B22" s="195">
        <f>+B40</f>
        <v>13</v>
      </c>
      <c r="C22" s="195">
        <f>+B41</f>
        <v>21</v>
      </c>
      <c r="D22" s="195">
        <f>+B42</f>
        <v>21</v>
      </c>
      <c r="E22" s="195">
        <f>+B43</f>
        <v>23</v>
      </c>
      <c r="F22" s="195">
        <f>+B44</f>
        <v>20</v>
      </c>
      <c r="G22" s="2">
        <f>+B45</f>
        <v>28</v>
      </c>
      <c r="H22" s="2">
        <f>+B46</f>
        <v>21</v>
      </c>
      <c r="I22" s="195">
        <f>+B47</f>
        <v>19</v>
      </c>
      <c r="J22" s="197">
        <f>+B48</f>
        <v>126</v>
      </c>
    </row>
    <row r="23" spans="1:11">
      <c r="A23" s="38"/>
      <c r="B23" s="38"/>
      <c r="C23" s="38"/>
      <c r="D23" s="38"/>
      <c r="E23" s="38"/>
      <c r="F23" s="38"/>
      <c r="G23" s="38"/>
      <c r="H23" s="38"/>
      <c r="I23" s="38"/>
      <c r="J23" s="194"/>
    </row>
    <row r="24" spans="1:11" ht="21.75" customHeight="1">
      <c r="A24" s="198" t="s">
        <v>0</v>
      </c>
      <c r="B24" s="86" t="str">
        <f>'Labels - English'!$A$35</f>
        <v>Vision</v>
      </c>
      <c r="C24" s="87" t="str">
        <f>'Labels - English'!$A$36</f>
        <v>Hearing</v>
      </c>
      <c r="D24" s="88" t="str">
        <f>'Labels - English'!$A$37</f>
        <v>Touch</v>
      </c>
      <c r="E24" s="89" t="str">
        <f>'Labels - English'!$A$38</f>
        <v>Taste and Smell</v>
      </c>
      <c r="F24" s="90" t="str">
        <f>'Labels - English'!$A$39</f>
        <v>Body Awareness</v>
      </c>
      <c r="G24" s="91" t="str">
        <f>'Labels - English'!$A$40</f>
        <v>Balance and Motion</v>
      </c>
      <c r="H24" s="92" t="str">
        <f>'Labels - English'!$A$41</f>
        <v>Planning and Ideas</v>
      </c>
      <c r="I24" s="85" t="str">
        <f>'Labels - English'!$A$34</f>
        <v>Social Participation</v>
      </c>
      <c r="J24" s="43"/>
      <c r="K24" s="194"/>
    </row>
    <row r="25" spans="1:11" s="6" customFormat="1">
      <c r="A25" s="199">
        <v>1</v>
      </c>
      <c r="B25" s="5" t="s">
        <v>72</v>
      </c>
      <c r="C25" s="5" t="s">
        <v>73</v>
      </c>
      <c r="D25" s="5" t="s">
        <v>71</v>
      </c>
      <c r="E25" s="5" t="s">
        <v>71</v>
      </c>
      <c r="F25" s="5" t="s">
        <v>72</v>
      </c>
      <c r="G25" s="5" t="s">
        <v>74</v>
      </c>
      <c r="H25" s="5" t="s">
        <v>72</v>
      </c>
      <c r="I25" s="5" t="s">
        <v>71</v>
      </c>
      <c r="J25" s="43"/>
    </row>
    <row r="26" spans="1:11" s="6" customFormat="1">
      <c r="A26" s="200">
        <v>2</v>
      </c>
      <c r="B26" s="5" t="s">
        <v>73</v>
      </c>
      <c r="C26" s="5" t="s">
        <v>73</v>
      </c>
      <c r="D26" s="5" t="s">
        <v>73</v>
      </c>
      <c r="E26" s="5" t="s">
        <v>72</v>
      </c>
      <c r="F26" s="5" t="s">
        <v>72</v>
      </c>
      <c r="G26" s="5" t="s">
        <v>74</v>
      </c>
      <c r="H26" s="5" t="s">
        <v>72</v>
      </c>
      <c r="I26" s="5" t="s">
        <v>71</v>
      </c>
      <c r="J26" s="43"/>
    </row>
    <row r="27" spans="1:11" s="6" customFormat="1">
      <c r="A27" s="201">
        <v>3</v>
      </c>
      <c r="B27" s="5" t="s">
        <v>72</v>
      </c>
      <c r="C27" s="5" t="s">
        <v>73</v>
      </c>
      <c r="D27" s="5" t="s">
        <v>73</v>
      </c>
      <c r="E27" s="5" t="s">
        <v>71</v>
      </c>
      <c r="F27" s="5" t="s">
        <v>73</v>
      </c>
      <c r="G27" s="5" t="s">
        <v>71</v>
      </c>
      <c r="H27" s="5" t="s">
        <v>73</v>
      </c>
      <c r="I27" s="5" t="s">
        <v>73</v>
      </c>
      <c r="J27" s="43"/>
    </row>
    <row r="28" spans="1:11" s="6" customFormat="1">
      <c r="A28" s="202">
        <v>4</v>
      </c>
      <c r="B28" s="5" t="s">
        <v>72</v>
      </c>
      <c r="C28" s="5" t="s">
        <v>73</v>
      </c>
      <c r="D28" s="5" t="s">
        <v>73</v>
      </c>
      <c r="E28" s="5" t="s">
        <v>73</v>
      </c>
      <c r="F28" s="5" t="s">
        <v>73</v>
      </c>
      <c r="G28" s="5" t="s">
        <v>71</v>
      </c>
      <c r="H28" s="5" t="s">
        <v>73</v>
      </c>
      <c r="I28" s="5" t="s">
        <v>73</v>
      </c>
      <c r="J28" s="43"/>
    </row>
    <row r="29" spans="1:11" s="6" customFormat="1">
      <c r="A29" s="203">
        <v>5</v>
      </c>
      <c r="B29" s="5" t="s">
        <v>73</v>
      </c>
      <c r="C29" s="5" t="s">
        <v>72</v>
      </c>
      <c r="D29" s="5" t="s">
        <v>72</v>
      </c>
      <c r="E29" s="5" t="s">
        <v>71</v>
      </c>
      <c r="F29" s="5" t="s">
        <v>73</v>
      </c>
      <c r="G29" s="5" t="s">
        <v>73</v>
      </c>
      <c r="H29" s="5" t="s">
        <v>73</v>
      </c>
      <c r="I29" s="5" t="s">
        <v>71</v>
      </c>
      <c r="J29" s="43"/>
    </row>
    <row r="30" spans="1:11" s="6" customFormat="1">
      <c r="A30" s="203">
        <v>6</v>
      </c>
      <c r="B30" s="5" t="s">
        <v>72</v>
      </c>
      <c r="C30" s="5" t="s">
        <v>73</v>
      </c>
      <c r="D30" s="5" t="s">
        <v>73</v>
      </c>
      <c r="E30" s="5" t="s">
        <v>73</v>
      </c>
      <c r="F30" s="5" t="s">
        <v>73</v>
      </c>
      <c r="G30" s="5" t="s">
        <v>73</v>
      </c>
      <c r="H30" s="5" t="s">
        <v>71</v>
      </c>
      <c r="I30" s="5" t="s">
        <v>71</v>
      </c>
      <c r="J30" s="43"/>
    </row>
    <row r="31" spans="1:11" s="6" customFormat="1">
      <c r="A31" s="203">
        <v>7</v>
      </c>
      <c r="B31" s="5" t="s">
        <v>72</v>
      </c>
      <c r="C31" s="5" t="s">
        <v>72</v>
      </c>
      <c r="D31" s="5" t="s">
        <v>72</v>
      </c>
      <c r="E31" s="5" t="s">
        <v>71</v>
      </c>
      <c r="F31" s="5" t="s">
        <v>71</v>
      </c>
      <c r="G31" s="5" t="s">
        <v>73</v>
      </c>
      <c r="H31" s="5" t="s">
        <v>71</v>
      </c>
      <c r="I31" s="5" t="s">
        <v>71</v>
      </c>
      <c r="J31" s="43"/>
    </row>
    <row r="32" spans="1:11" s="6" customFormat="1">
      <c r="A32" s="203">
        <v>8</v>
      </c>
      <c r="B32" s="5" t="s">
        <v>73</v>
      </c>
      <c r="C32" s="5" t="s">
        <v>71</v>
      </c>
      <c r="D32" s="5" t="s">
        <v>73</v>
      </c>
      <c r="E32" s="5" t="s">
        <v>73</v>
      </c>
      <c r="F32" s="5" t="s">
        <v>73</v>
      </c>
      <c r="G32" s="5" t="s">
        <v>72</v>
      </c>
      <c r="H32" s="5" t="s">
        <v>71</v>
      </c>
      <c r="I32" s="5" t="s">
        <v>74</v>
      </c>
      <c r="J32"/>
    </row>
    <row r="33" spans="1:9">
      <c r="A33" s="203">
        <v>9</v>
      </c>
      <c r="B33" s="5" t="s">
        <v>72</v>
      </c>
      <c r="C33" s="5" t="s">
        <v>71</v>
      </c>
      <c r="D33" s="5" t="s">
        <v>73</v>
      </c>
      <c r="E33" s="5" t="s">
        <v>73</v>
      </c>
      <c r="F33" s="5" t="s">
        <v>73</v>
      </c>
      <c r="G33" s="5" t="s">
        <v>71</v>
      </c>
      <c r="H33" s="5" t="s">
        <v>72</v>
      </c>
      <c r="I33" s="5" t="s">
        <v>74</v>
      </c>
    </row>
    <row r="34" spans="1:9">
      <c r="A34" s="203">
        <v>10</v>
      </c>
      <c r="B34" s="5" t="s">
        <v>72</v>
      </c>
      <c r="C34" s="5" t="s">
        <v>71</v>
      </c>
      <c r="D34" s="5" t="s">
        <v>74</v>
      </c>
      <c r="E34" s="5" t="s">
        <v>73</v>
      </c>
      <c r="F34" s="5" t="s">
        <v>71</v>
      </c>
      <c r="G34" s="5" t="s">
        <v>74</v>
      </c>
      <c r="H34" s="5" t="s">
        <v>71</v>
      </c>
      <c r="I34" s="5" t="s">
        <v>74</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65" t="s">
        <v>99</v>
      </c>
      <c r="B39" s="168" t="s">
        <v>1641</v>
      </c>
      <c r="C39" s="169" t="s">
        <v>1642</v>
      </c>
      <c r="D39" s="169" t="s">
        <v>1644</v>
      </c>
      <c r="E39" s="170" t="s">
        <v>1643</v>
      </c>
    </row>
    <row r="40" spans="1:9" ht="15.5">
      <c r="A40" s="166" t="str">
        <f>'Labels - English'!A35</f>
        <v>Vision</v>
      </c>
      <c r="B40" s="118">
        <v>13</v>
      </c>
      <c r="C40" s="119">
        <v>51</v>
      </c>
      <c r="D40" s="119">
        <v>54</v>
      </c>
      <c r="E40" s="120" t="s">
        <v>102</v>
      </c>
    </row>
    <row r="41" spans="1:9" ht="15.5">
      <c r="A41" s="166" t="str">
        <f>'Labels - English'!A36</f>
        <v>Hearing</v>
      </c>
      <c r="B41" s="118">
        <v>21</v>
      </c>
      <c r="C41" s="119">
        <v>64</v>
      </c>
      <c r="D41" s="119">
        <v>92</v>
      </c>
      <c r="E41" s="120" t="s">
        <v>101</v>
      </c>
    </row>
    <row r="42" spans="1:9" ht="15.5">
      <c r="A42" s="166" t="str">
        <f>'Labels - English'!A37</f>
        <v>Touch</v>
      </c>
      <c r="B42" s="118">
        <v>21</v>
      </c>
      <c r="C42" s="119">
        <v>67</v>
      </c>
      <c r="D42" s="119">
        <v>96</v>
      </c>
      <c r="E42" s="120" t="s">
        <v>101</v>
      </c>
    </row>
    <row r="43" spans="1:9" ht="15.5">
      <c r="A43" s="166" t="str">
        <f>'Labels - English'!A38</f>
        <v>Taste and Smell</v>
      </c>
      <c r="B43" s="118">
        <v>23</v>
      </c>
      <c r="C43" s="119">
        <v>70</v>
      </c>
      <c r="D43" s="119">
        <v>98</v>
      </c>
      <c r="E43" s="120" t="s">
        <v>103</v>
      </c>
    </row>
    <row r="44" spans="1:9" ht="15.5">
      <c r="A44" s="166" t="str">
        <f>'Labels - English'!A39</f>
        <v>Body Awareness</v>
      </c>
      <c r="B44" s="118">
        <v>20</v>
      </c>
      <c r="C44" s="119">
        <v>64</v>
      </c>
      <c r="D44" s="119">
        <v>92</v>
      </c>
      <c r="E44" s="120" t="s">
        <v>101</v>
      </c>
    </row>
    <row r="45" spans="1:9" ht="15.5">
      <c r="A45" s="166" t="str">
        <f>'Labels - English'!A40</f>
        <v>Balance and Motion</v>
      </c>
      <c r="B45" s="118">
        <v>28</v>
      </c>
      <c r="C45" s="119">
        <v>77</v>
      </c>
      <c r="D45" s="119" t="s">
        <v>126</v>
      </c>
      <c r="E45" s="120" t="s">
        <v>103</v>
      </c>
    </row>
    <row r="46" spans="1:9" ht="15.5">
      <c r="A46" s="166" t="str">
        <f>'Labels - English'!A41</f>
        <v>Planning and Ideas</v>
      </c>
      <c r="B46" s="118">
        <v>21</v>
      </c>
      <c r="C46" s="119">
        <v>62</v>
      </c>
      <c r="D46" s="119">
        <v>88</v>
      </c>
      <c r="E46" s="120" t="s">
        <v>101</v>
      </c>
    </row>
    <row r="47" spans="1:9" ht="15.5">
      <c r="A47" s="166" t="str">
        <f>'Labels - English'!A34</f>
        <v>Social Participation</v>
      </c>
      <c r="B47" s="118">
        <v>19</v>
      </c>
      <c r="C47" s="119">
        <v>50</v>
      </c>
      <c r="D47" s="119">
        <v>50</v>
      </c>
      <c r="E47" s="120" t="s">
        <v>102</v>
      </c>
    </row>
    <row r="48" spans="1:9" ht="16" thickBot="1">
      <c r="A48" s="167" t="s">
        <v>100</v>
      </c>
      <c r="B48" s="122">
        <v>126</v>
      </c>
      <c r="C48" s="131">
        <v>67</v>
      </c>
      <c r="D48" s="131">
        <v>96</v>
      </c>
      <c r="E48" s="132" t="s">
        <v>101</v>
      </c>
    </row>
    <row r="49" spans="1:8" ht="16" thickTop="1">
      <c r="A49" s="108"/>
      <c r="B49" s="108"/>
      <c r="C49" s="108"/>
      <c r="D49" s="108"/>
      <c r="E49" s="108"/>
      <c r="F49" s="108"/>
      <c r="G49" s="109"/>
      <c r="H49" s="109"/>
    </row>
  </sheetData>
  <conditionalFormatting sqref="A11:A14 A6:A9">
    <cfRule type="containsText" dxfId="499" priority="4" operator="containsText" text="&quot;">
      <formula>NOT(ISERROR(SEARCH("""",A6)))</formula>
    </cfRule>
  </conditionalFormatting>
  <conditionalFormatting sqref="A4">
    <cfRule type="containsText" dxfId="498" priority="2" operator="containsText" text="&quot;">
      <formula>NOT(ISERROR(SEARCH("""",A4)))</formula>
    </cfRule>
  </conditionalFormatting>
  <conditionalFormatting sqref="A5">
    <cfRule type="containsText" dxfId="497" priority="1" operator="containsText" text="&quot;">
      <formula>NOT(ISERROR(SEARCH("""",A5)))</formula>
    </cfRule>
  </conditionalFormatting>
  <conditionalFormatting sqref="A11">
    <cfRule type="containsText" dxfId="496" priority="3" operator="containsText" text="&quot;">
      <formula>NOT(ISERROR(SEARCH("""",A11)))</formula>
    </cfRule>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4ED1E-DB25-4528-A5B0-220B3AF7CACE}">
  <dimension ref="A1:L49"/>
  <sheetViews>
    <sheetView topLeftCell="E1" zoomScale="70" zoomScaleNormal="70" workbookViewId="0">
      <pane ySplit="1" topLeftCell="A2" activePane="bottomLeft" state="frozen"/>
      <selection activeCell="B17" sqref="B17"/>
      <selection pane="bottomLeft" activeCell="L7" sqref="L7"/>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0.81640625" customWidth="1"/>
  </cols>
  <sheetData>
    <row r="1" spans="1:12" ht="28.5" customHeight="1">
      <c r="A1" s="175" t="str">
        <f>"Form: "&amp;'Labels - English'!F1</f>
        <v>Form: Preschool School Form (2-5 years)</v>
      </c>
      <c r="B1" s="175"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Case10_PreKSchool_incomplete</v>
      </c>
      <c r="C3" s="52"/>
      <c r="D3" s="52"/>
      <c r="E3" s="105" t="s">
        <v>94</v>
      </c>
      <c r="F3" s="52"/>
      <c r="G3" s="9"/>
      <c r="H3" s="57"/>
      <c r="I3" s="57"/>
      <c r="J3" s="53"/>
    </row>
    <row r="4" spans="1:12" ht="15" thickBot="1">
      <c r="A4" s="185" t="str">
        <f>'Labels - English'!A2</f>
        <v>Child information</v>
      </c>
      <c r="B4" s="186"/>
      <c r="C4" s="314"/>
      <c r="D4" s="52"/>
      <c r="F4" s="52" t="str">
        <f ca="1">"Original Date: "&amp; TEXT('Labels - English'!$B$50, "mm/dd/yyyy")</f>
        <v>Original Date: 10/05/2021</v>
      </c>
      <c r="G4" s="9"/>
      <c r="H4" s="57"/>
      <c r="I4" s="57"/>
      <c r="J4" s="53"/>
    </row>
    <row r="5" spans="1:12" ht="15" thickBot="1">
      <c r="A5" s="43" t="str">
        <f>'Labels - English'!A6</f>
        <v>Name of child being evaluated</v>
      </c>
      <c r="B5" s="187" t="str" cm="1">
        <f t="array" aca="1" ref="B5" ca="1">"SPM2_"&amp;MID(CELL("filename",A1),FIND("]",CELL("filename",A1))+1,255)</f>
        <v>SPM2_Case10_PreKSchool_incomplete</v>
      </c>
      <c r="C5" s="125"/>
      <c r="D5" s="52"/>
      <c r="E5" s="97" t="s">
        <v>91</v>
      </c>
      <c r="F5" s="94"/>
      <c r="G5" s="95" t="s">
        <v>92</v>
      </c>
      <c r="H5" s="96"/>
      <c r="J5" t="s">
        <v>93</v>
      </c>
    </row>
    <row r="6" spans="1:12">
      <c r="A6" s="43" t="str">
        <f>'Labels - English'!A10</f>
        <v>Gender</v>
      </c>
      <c r="B6" s="188" t="s">
        <v>33</v>
      </c>
      <c r="C6" s="93"/>
      <c r="D6" s="52"/>
      <c r="E6" s="76" t="s">
        <v>15</v>
      </c>
      <c r="F6" s="62" t="s">
        <v>17</v>
      </c>
      <c r="G6" s="103" t="s">
        <v>89</v>
      </c>
      <c r="H6" s="62" t="s">
        <v>16</v>
      </c>
      <c r="I6" s="62" t="s">
        <v>34</v>
      </c>
      <c r="J6" s="136" t="s">
        <v>1758</v>
      </c>
      <c r="K6" s="329" t="s">
        <v>90</v>
      </c>
      <c r="L6" s="63" t="s">
        <v>109</v>
      </c>
    </row>
    <row r="7" spans="1:12" ht="15" thickBot="1">
      <c r="A7" s="43" t="str">
        <f>'Labels - English'!A14</f>
        <v>Age</v>
      </c>
      <c r="B7" s="189" t="str">
        <f>+$G$7&amp;" years "&amp;$H$7&amp;" months "&amp;$I$7&amp;" days "</f>
        <v xml:space="preserve">5 years 1 months 7 days </v>
      </c>
      <c r="C7" s="308">
        <f ca="1">+E7</f>
        <v>42589</v>
      </c>
      <c r="D7" s="52"/>
      <c r="E7" s="100">
        <f ca="1">DATE(YEAR(F7) -$G$7, MONTH(F7) - $H$7, DAY(F7) - $I$7)</f>
        <v>42589</v>
      </c>
      <c r="F7" s="99">
        <f ca="1">DATE(YEAR('Labels - English'!$B$50),MONTH('Labels - English'!$B$50)-$K$7,DAY('Labels - English'!$B$50)-$L$7)</f>
        <v>44453</v>
      </c>
      <c r="G7" s="104">
        <v>5</v>
      </c>
      <c r="H7" s="102">
        <v>1</v>
      </c>
      <c r="I7" s="102">
        <v>7</v>
      </c>
      <c r="J7" s="137">
        <v>0</v>
      </c>
      <c r="K7" s="330">
        <v>1</v>
      </c>
      <c r="L7" s="98">
        <v>-9</v>
      </c>
    </row>
    <row r="8" spans="1:12">
      <c r="A8" s="43" t="str">
        <f>'Labels - English'!A11</f>
        <v>Date of birth</v>
      </c>
      <c r="B8" s="307">
        <f ca="1">$E$7</f>
        <v>42589</v>
      </c>
      <c r="C8" s="190"/>
      <c r="D8" s="52"/>
      <c r="E8" s="301"/>
      <c r="F8" s="302"/>
      <c r="G8" s="303"/>
      <c r="H8" s="303"/>
      <c r="I8" s="303"/>
      <c r="J8" s="304"/>
      <c r="K8" s="304"/>
    </row>
    <row r="9" spans="1:12" ht="15" thickBot="1">
      <c r="A9" s="43" t="str">
        <f>'Labels - English'!A17</f>
        <v>Preschool/Day care</v>
      </c>
      <c r="B9" s="191" t="s">
        <v>123</v>
      </c>
      <c r="C9" s="65"/>
      <c r="D9" s="52"/>
      <c r="E9" s="44"/>
      <c r="F9" s="44"/>
      <c r="G9" s="44"/>
      <c r="H9" s="44"/>
      <c r="I9" s="44"/>
      <c r="J9" s="53"/>
    </row>
    <row r="10" spans="1:12">
      <c r="A10" s="49"/>
      <c r="B10" s="49"/>
      <c r="C10" s="66"/>
      <c r="D10" s="52"/>
      <c r="E10" s="52"/>
      <c r="F10" s="52"/>
      <c r="G10" s="9"/>
      <c r="H10" s="57"/>
      <c r="I10" s="53"/>
      <c r="J10" s="53"/>
    </row>
    <row r="11" spans="1:12">
      <c r="A11" s="185" t="str">
        <f>'Labels - English'!A21</f>
        <v>Rater information</v>
      </c>
      <c r="B11" s="43"/>
      <c r="C11" s="43"/>
      <c r="D11" s="52"/>
      <c r="E11" s="52"/>
      <c r="G11" s="53"/>
      <c r="H11" s="53"/>
      <c r="I11" s="53"/>
      <c r="J11" s="44"/>
    </row>
    <row r="12" spans="1:12">
      <c r="A12" s="43" t="str">
        <f>'Labels - English'!A22</f>
        <v>Rater’s name</v>
      </c>
      <c r="B12" s="43" t="s">
        <v>122</v>
      </c>
      <c r="C12" s="43"/>
      <c r="D12" s="52"/>
      <c r="E12" s="52"/>
      <c r="G12" s="53"/>
      <c r="H12" s="53"/>
      <c r="I12" s="53"/>
      <c r="J12" s="44"/>
    </row>
    <row r="13" spans="1:12">
      <c r="A13" s="43" t="str">
        <f>'Labels - English'!A24</f>
        <v>Rater’s relationship to child being evaluated</v>
      </c>
      <c r="B13" s="43" t="s">
        <v>119</v>
      </c>
      <c r="C13" s="43"/>
      <c r="D13" s="52"/>
      <c r="E13" s="52"/>
      <c r="F13" s="52"/>
      <c r="G13" s="53"/>
      <c r="H13" s="53"/>
      <c r="I13" s="53"/>
      <c r="J13" s="44"/>
    </row>
    <row r="14" spans="1:12">
      <c r="A14" s="43" t="str">
        <f>'Labels - English'!A26</f>
        <v>Administration Date</v>
      </c>
      <c r="B14" s="192" t="str">
        <f>+$J$7&amp;" years "&amp;$K$7&amp;" months "&amp;$L$7&amp;" days "</f>
        <v xml:space="preserve">0 years 1 months -9 days </v>
      </c>
      <c r="C14" s="43"/>
      <c r="D14" s="52"/>
      <c r="E14" s="52"/>
      <c r="F14" s="52"/>
      <c r="G14" s="53"/>
      <c r="H14" s="53"/>
      <c r="I14" s="53"/>
      <c r="J14" s="44"/>
    </row>
    <row r="15" spans="1:12">
      <c r="A15" s="50"/>
      <c r="B15" s="50"/>
      <c r="C15" s="67"/>
      <c r="D15" s="52"/>
      <c r="E15" s="52"/>
      <c r="F15" s="52"/>
      <c r="G15" s="53"/>
      <c r="H15" s="53"/>
      <c r="I15" s="44"/>
      <c r="J15" s="44"/>
    </row>
    <row r="16" spans="1:12" ht="29">
      <c r="A16" s="43" t="s">
        <v>24</v>
      </c>
      <c r="B16" s="71" t="s">
        <v>182</v>
      </c>
      <c r="C16" s="29"/>
      <c r="D16" s="52"/>
      <c r="E16" s="52"/>
      <c r="F16" s="52"/>
      <c r="G16" s="53"/>
      <c r="H16" s="53"/>
      <c r="I16" s="53"/>
      <c r="J16" s="44"/>
    </row>
    <row r="17" spans="1:11" ht="132" customHeight="1">
      <c r="A17" s="43" t="s">
        <v>26</v>
      </c>
      <c r="B17" s="39" t="s">
        <v>25</v>
      </c>
      <c r="C17" s="52"/>
      <c r="D17" s="52"/>
      <c r="E17" s="52"/>
      <c r="F17" s="52"/>
      <c r="G17" s="52"/>
      <c r="H17" s="52"/>
      <c r="I17" s="52"/>
      <c r="J17" s="52"/>
    </row>
    <row r="18" spans="1:11">
      <c r="A18" s="43" t="s">
        <v>180</v>
      </c>
      <c r="B18" s="193" t="s">
        <v>181</v>
      </c>
      <c r="C18" s="52"/>
      <c r="D18" s="52"/>
      <c r="E18" s="52"/>
      <c r="F18" s="52"/>
      <c r="G18" s="52"/>
      <c r="H18" s="52"/>
      <c r="I18" s="52"/>
      <c r="J18" s="52"/>
    </row>
    <row r="19" spans="1:11" ht="36.75" customHeight="1">
      <c r="A19" s="43" t="s">
        <v>12</v>
      </c>
      <c r="B19" s="51" t="s">
        <v>10</v>
      </c>
      <c r="C19" s="43"/>
      <c r="D19" s="52"/>
      <c r="E19" s="52"/>
      <c r="F19" s="52"/>
      <c r="G19" s="53"/>
      <c r="H19" s="53"/>
      <c r="I19" s="53"/>
      <c r="J19" s="44"/>
    </row>
    <row r="20" spans="1:11">
      <c r="D20" s="36"/>
      <c r="E20" s="52"/>
      <c r="F20" s="52"/>
      <c r="G20" s="53"/>
      <c r="H20" s="53"/>
      <c r="I20" s="53"/>
      <c r="J20" s="44"/>
    </row>
    <row r="21" spans="1:11">
      <c r="A21" s="43"/>
      <c r="B21" s="43"/>
      <c r="C21" s="44"/>
      <c r="D21" s="44"/>
      <c r="J21" s="195"/>
    </row>
    <row r="22" spans="1:11" s="2" customFormat="1">
      <c r="A22" s="196" t="s">
        <v>51</v>
      </c>
      <c r="B22" s="195">
        <f>+B40</f>
        <v>20</v>
      </c>
      <c r="C22" s="195">
        <f>+B41</f>
        <v>18</v>
      </c>
      <c r="D22" s="195">
        <f>+B42</f>
        <v>25</v>
      </c>
      <c r="E22" s="195">
        <f>+B43</f>
        <v>24</v>
      </c>
      <c r="F22" s="195">
        <f>+B44</f>
        <v>23</v>
      </c>
      <c r="G22" s="2">
        <f>+B45</f>
        <v>27</v>
      </c>
      <c r="H22" s="2">
        <f>+B46</f>
        <v>26</v>
      </c>
      <c r="I22" s="195">
        <f>+B47</f>
        <v>19</v>
      </c>
      <c r="J22" s="197">
        <f>+B48</f>
        <v>137</v>
      </c>
    </row>
    <row r="23" spans="1:11">
      <c r="A23" s="38"/>
      <c r="B23" s="38"/>
      <c r="C23" s="38"/>
      <c r="D23" s="38"/>
      <c r="E23" s="38"/>
      <c r="F23" s="38"/>
      <c r="G23" s="38"/>
      <c r="H23" s="38"/>
      <c r="I23" s="38"/>
      <c r="J23" s="194"/>
    </row>
    <row r="24" spans="1:11" ht="21.75" customHeight="1">
      <c r="A24" s="198" t="s">
        <v>0</v>
      </c>
      <c r="B24" s="86" t="str">
        <f>'Labels - English'!$A$35</f>
        <v>Vision</v>
      </c>
      <c r="C24" s="87" t="str">
        <f>'Labels - English'!$A$36</f>
        <v>Hearing</v>
      </c>
      <c r="D24" s="88" t="str">
        <f>'Labels - English'!$A$37</f>
        <v>Touch</v>
      </c>
      <c r="E24" s="89" t="str">
        <f>'Labels - English'!$A$38</f>
        <v>Taste and Smell</v>
      </c>
      <c r="F24" s="90" t="str">
        <f>'Labels - English'!$A$39</f>
        <v>Body Awareness</v>
      </c>
      <c r="G24" s="91" t="str">
        <f>'Labels - English'!$A$40</f>
        <v>Balance and Motion</v>
      </c>
      <c r="H24" s="92" t="str">
        <f>'Labels - English'!$A$41</f>
        <v>Planning and Ideas</v>
      </c>
      <c r="I24" s="85" t="str">
        <f>'Labels - English'!$A$34</f>
        <v>Social Participation</v>
      </c>
      <c r="J24" s="43"/>
      <c r="K24" s="194"/>
    </row>
    <row r="25" spans="1:11" s="6" customFormat="1">
      <c r="A25" s="199">
        <v>1</v>
      </c>
      <c r="B25" s="5" t="s">
        <v>72</v>
      </c>
      <c r="C25" s="5" t="s">
        <v>72</v>
      </c>
      <c r="D25" s="5" t="s">
        <v>71</v>
      </c>
      <c r="E25" s="5" t="s">
        <v>71</v>
      </c>
      <c r="F25" s="5" t="s">
        <v>74</v>
      </c>
      <c r="G25" s="5" t="s">
        <v>71</v>
      </c>
      <c r="H25" s="5" t="s">
        <v>74</v>
      </c>
      <c r="I25" s="176" t="s">
        <v>52</v>
      </c>
      <c r="J25" s="43"/>
    </row>
    <row r="26" spans="1:11" s="6" customFormat="1">
      <c r="A26" s="200">
        <v>2</v>
      </c>
      <c r="B26" s="5" t="s">
        <v>73</v>
      </c>
      <c r="C26" s="5" t="s">
        <v>71</v>
      </c>
      <c r="D26" s="5" t="s">
        <v>72</v>
      </c>
      <c r="E26" s="176" t="s">
        <v>52</v>
      </c>
      <c r="F26" s="176" t="s">
        <v>52</v>
      </c>
      <c r="G26" s="5" t="s">
        <v>73</v>
      </c>
      <c r="H26" s="5" t="s">
        <v>74</v>
      </c>
      <c r="I26" s="176" t="s">
        <v>52</v>
      </c>
      <c r="J26" s="43"/>
    </row>
    <row r="27" spans="1:11" s="6" customFormat="1">
      <c r="A27" s="201">
        <v>3</v>
      </c>
      <c r="B27" s="5" t="s">
        <v>72</v>
      </c>
      <c r="C27" s="5" t="s">
        <v>73</v>
      </c>
      <c r="D27" s="5" t="s">
        <v>72</v>
      </c>
      <c r="E27" s="5" t="s">
        <v>73</v>
      </c>
      <c r="F27" s="5" t="s">
        <v>74</v>
      </c>
      <c r="G27" s="5" t="s">
        <v>71</v>
      </c>
      <c r="H27" s="5" t="s">
        <v>73</v>
      </c>
      <c r="I27" s="5" t="s">
        <v>73</v>
      </c>
      <c r="J27" s="43"/>
    </row>
    <row r="28" spans="1:11" s="6" customFormat="1">
      <c r="A28" s="202">
        <v>4</v>
      </c>
      <c r="B28" s="176" t="s">
        <v>52</v>
      </c>
      <c r="C28" s="5" t="s">
        <v>71</v>
      </c>
      <c r="D28" s="5" t="s">
        <v>73</v>
      </c>
      <c r="E28" s="5" t="s">
        <v>72</v>
      </c>
      <c r="F28" s="5" t="s">
        <v>71</v>
      </c>
      <c r="G28" s="5" t="s">
        <v>71</v>
      </c>
      <c r="H28" s="5" t="s">
        <v>72</v>
      </c>
      <c r="I28" s="5" t="s">
        <v>73</v>
      </c>
      <c r="J28" s="43"/>
    </row>
    <row r="29" spans="1:11" s="6" customFormat="1">
      <c r="A29" s="203">
        <v>5</v>
      </c>
      <c r="B29" s="5" t="s">
        <v>71</v>
      </c>
      <c r="C29" s="5" t="s">
        <v>72</v>
      </c>
      <c r="D29" s="5" t="s">
        <v>71</v>
      </c>
      <c r="E29" s="5" t="s">
        <v>71</v>
      </c>
      <c r="F29" s="5" t="s">
        <v>71</v>
      </c>
      <c r="G29" s="5" t="s">
        <v>72</v>
      </c>
      <c r="H29" s="5" t="s">
        <v>73</v>
      </c>
      <c r="I29" s="5" t="s">
        <v>74</v>
      </c>
      <c r="J29" s="43"/>
    </row>
    <row r="30" spans="1:11" s="6" customFormat="1">
      <c r="A30" s="203">
        <v>6</v>
      </c>
      <c r="B30" s="5" t="s">
        <v>72</v>
      </c>
      <c r="C30" s="5" t="s">
        <v>72</v>
      </c>
      <c r="D30" s="5" t="s">
        <v>73</v>
      </c>
      <c r="E30" s="5" t="s">
        <v>73</v>
      </c>
      <c r="F30" s="5" t="s">
        <v>73</v>
      </c>
      <c r="G30" s="5" t="s">
        <v>72</v>
      </c>
      <c r="H30" s="5" t="s">
        <v>71</v>
      </c>
      <c r="I30" s="176" t="s">
        <v>52</v>
      </c>
      <c r="J30" s="43"/>
    </row>
    <row r="31" spans="1:11" s="6" customFormat="1">
      <c r="A31" s="203">
        <v>7</v>
      </c>
      <c r="B31" s="5" t="s">
        <v>71</v>
      </c>
      <c r="C31" s="5" t="s">
        <v>72</v>
      </c>
      <c r="D31" s="5" t="s">
        <v>72</v>
      </c>
      <c r="E31" s="5" t="s">
        <v>71</v>
      </c>
      <c r="F31" s="5" t="s">
        <v>72</v>
      </c>
      <c r="G31" s="5" t="s">
        <v>71</v>
      </c>
      <c r="H31" s="5" t="s">
        <v>71</v>
      </c>
      <c r="I31" s="5" t="s">
        <v>71</v>
      </c>
      <c r="J31" s="43"/>
    </row>
    <row r="32" spans="1:11" s="6" customFormat="1">
      <c r="A32" s="203">
        <v>8</v>
      </c>
      <c r="B32" s="5" t="s">
        <v>73</v>
      </c>
      <c r="C32" s="176" t="s">
        <v>52</v>
      </c>
      <c r="D32" s="5" t="s">
        <v>74</v>
      </c>
      <c r="E32" s="5" t="s">
        <v>71</v>
      </c>
      <c r="F32" s="5" t="s">
        <v>73</v>
      </c>
      <c r="G32" s="5" t="s">
        <v>74</v>
      </c>
      <c r="H32" s="5" t="s">
        <v>71</v>
      </c>
      <c r="I32" s="5" t="s">
        <v>74</v>
      </c>
      <c r="J32"/>
    </row>
    <row r="33" spans="1:9">
      <c r="A33" s="203">
        <v>9</v>
      </c>
      <c r="B33" s="5" t="s">
        <v>71</v>
      </c>
      <c r="C33" s="5" t="s">
        <v>73</v>
      </c>
      <c r="D33" s="5" t="s">
        <v>74</v>
      </c>
      <c r="E33" s="5" t="s">
        <v>71</v>
      </c>
      <c r="F33" s="5" t="s">
        <v>73</v>
      </c>
      <c r="G33" s="5" t="s">
        <v>71</v>
      </c>
      <c r="H33" s="5" t="s">
        <v>72</v>
      </c>
      <c r="I33" s="5" t="s">
        <v>74</v>
      </c>
    </row>
    <row r="34" spans="1:9">
      <c r="A34" s="203">
        <v>10</v>
      </c>
      <c r="B34" s="5" t="s">
        <v>73</v>
      </c>
      <c r="C34" s="5" t="s">
        <v>71</v>
      </c>
      <c r="D34" s="5" t="s">
        <v>74</v>
      </c>
      <c r="E34" s="5" t="s">
        <v>71</v>
      </c>
      <c r="F34" s="5" t="s">
        <v>72</v>
      </c>
      <c r="G34" s="5" t="s">
        <v>74</v>
      </c>
      <c r="H34" s="5" t="s">
        <v>71</v>
      </c>
      <c r="I34" s="5" t="s">
        <v>71</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65" t="s">
        <v>99</v>
      </c>
      <c r="B39" s="168" t="s">
        <v>1641</v>
      </c>
      <c r="C39" s="169" t="s">
        <v>1642</v>
      </c>
      <c r="D39" s="169" t="s">
        <v>1644</v>
      </c>
      <c r="E39" s="170" t="s">
        <v>1643</v>
      </c>
    </row>
    <row r="40" spans="1:9" ht="15.5">
      <c r="A40" s="166" t="str">
        <f>'Labels - English'!A35</f>
        <v>Vision</v>
      </c>
      <c r="B40" s="118">
        <v>20</v>
      </c>
      <c r="C40" s="119">
        <v>70</v>
      </c>
      <c r="D40" s="119">
        <v>98</v>
      </c>
      <c r="E40" s="120" t="s">
        <v>103</v>
      </c>
    </row>
    <row r="41" spans="1:9" ht="15.5">
      <c r="A41" s="166" t="str">
        <f>'Labels - English'!A36</f>
        <v>Hearing</v>
      </c>
      <c r="B41" s="118">
        <v>18</v>
      </c>
      <c r="C41" s="119">
        <v>66</v>
      </c>
      <c r="D41" s="119">
        <v>95</v>
      </c>
      <c r="E41" s="120" t="s">
        <v>101</v>
      </c>
    </row>
    <row r="42" spans="1:9" ht="15.5">
      <c r="A42" s="166" t="str">
        <f>'Labels - English'!A37</f>
        <v>Touch</v>
      </c>
      <c r="B42" s="118">
        <v>25</v>
      </c>
      <c r="C42" s="119">
        <v>71</v>
      </c>
      <c r="D42" s="119">
        <v>98</v>
      </c>
      <c r="E42" s="120" t="s">
        <v>103</v>
      </c>
    </row>
    <row r="43" spans="1:9" ht="15.5">
      <c r="A43" s="166" t="str">
        <f>'Labels - English'!A38</f>
        <v>Taste and Smell</v>
      </c>
      <c r="B43" s="118">
        <v>24</v>
      </c>
      <c r="C43" s="119">
        <v>74</v>
      </c>
      <c r="D43" s="119">
        <v>99</v>
      </c>
      <c r="E43" s="120" t="s">
        <v>103</v>
      </c>
    </row>
    <row r="44" spans="1:9" ht="15.5">
      <c r="A44" s="166" t="str">
        <f>'Labels - English'!A39</f>
        <v>Body Awareness</v>
      </c>
      <c r="B44" s="118">
        <v>23</v>
      </c>
      <c r="C44" s="119">
        <v>68</v>
      </c>
      <c r="D44" s="119">
        <v>96</v>
      </c>
      <c r="E44" s="120" t="s">
        <v>101</v>
      </c>
    </row>
    <row r="45" spans="1:9" ht="15.5">
      <c r="A45" s="166" t="str">
        <f>'Labels - English'!A40</f>
        <v>Balance and Motion</v>
      </c>
      <c r="B45" s="118">
        <v>27</v>
      </c>
      <c r="C45" s="119">
        <v>71</v>
      </c>
      <c r="D45" s="119">
        <v>98</v>
      </c>
      <c r="E45" s="120" t="s">
        <v>103</v>
      </c>
    </row>
    <row r="46" spans="1:9" ht="15.5">
      <c r="A46" s="166" t="str">
        <f>'Labels - English'!A41</f>
        <v>Planning and Ideas</v>
      </c>
      <c r="B46" s="118">
        <v>26</v>
      </c>
      <c r="C46" s="119">
        <v>67</v>
      </c>
      <c r="D46" s="119">
        <v>96</v>
      </c>
      <c r="E46" s="120" t="s">
        <v>101</v>
      </c>
    </row>
    <row r="47" spans="1:9" ht="15.5">
      <c r="A47" s="166" t="str">
        <f>'Labels - English'!A34</f>
        <v>Social Participation</v>
      </c>
      <c r="B47" s="118">
        <v>19</v>
      </c>
      <c r="C47" s="119">
        <v>57</v>
      </c>
      <c r="D47" s="119">
        <v>76</v>
      </c>
      <c r="E47" s="120" t="s">
        <v>102</v>
      </c>
    </row>
    <row r="48" spans="1:9" ht="16" thickBot="1">
      <c r="A48" s="167" t="s">
        <v>100</v>
      </c>
      <c r="B48" s="122">
        <v>137</v>
      </c>
      <c r="C48" s="131">
        <v>71</v>
      </c>
      <c r="D48" s="131">
        <v>98</v>
      </c>
      <c r="E48" s="132" t="s">
        <v>103</v>
      </c>
    </row>
    <row r="49" spans="1:8" ht="16" thickTop="1">
      <c r="A49" s="108"/>
      <c r="B49" s="108"/>
      <c r="C49" s="108"/>
      <c r="D49" s="108"/>
      <c r="E49" s="108"/>
      <c r="F49" s="108"/>
      <c r="G49" s="109"/>
      <c r="H49" s="109"/>
    </row>
  </sheetData>
  <conditionalFormatting sqref="A11:A14 A6:A9">
    <cfRule type="containsText" dxfId="495" priority="4" operator="containsText" text="&quot;">
      <formula>NOT(ISERROR(SEARCH("""",A6)))</formula>
    </cfRule>
  </conditionalFormatting>
  <conditionalFormatting sqref="A4">
    <cfRule type="containsText" dxfId="494" priority="2" operator="containsText" text="&quot;">
      <formula>NOT(ISERROR(SEARCH("""",A4)))</formula>
    </cfRule>
  </conditionalFormatting>
  <conditionalFormatting sqref="A5">
    <cfRule type="containsText" dxfId="493" priority="1" operator="containsText" text="&quot;">
      <formula>NOT(ISERROR(SEARCH("""",A5)))</formula>
    </cfRule>
  </conditionalFormatting>
  <conditionalFormatting sqref="A11">
    <cfRule type="containsText" dxfId="492" priority="3" operator="containsText" text="&quot;">
      <formula>NOT(ISERROR(SEARCH("""",A11)))</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8E6AC-CCBF-4855-97EA-D485F9A6817F}">
  <dimension ref="A1:L50"/>
  <sheetViews>
    <sheetView topLeftCell="F1" zoomScale="70" zoomScaleNormal="70" workbookViewId="0">
      <pane ySplit="1" topLeftCell="A2" activePane="bottomLeft" state="frozen"/>
      <selection activeCell="B18" sqref="B18"/>
      <selection pane="bottomLeft" activeCell="M7" sqref="M7"/>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2" width="20.26953125" customWidth="1"/>
  </cols>
  <sheetData>
    <row r="1" spans="1:12" ht="28.5" customHeight="1">
      <c r="A1" s="164" t="str">
        <f>"Form: "&amp;'Labels - English'!$G$1</f>
        <v>Form: Child Home Form (5-12 years)</v>
      </c>
      <c r="B1" s="164"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Case11_ChildHome</v>
      </c>
      <c r="C3" s="52"/>
      <c r="D3" s="52"/>
      <c r="E3" s="105" t="s">
        <v>94</v>
      </c>
      <c r="F3" s="52"/>
      <c r="G3" s="9"/>
      <c r="H3" s="57"/>
      <c r="I3" s="57"/>
      <c r="J3" s="53"/>
    </row>
    <row r="4" spans="1:12" ht="15" thickBot="1">
      <c r="A4" s="185" t="str">
        <f>'Labels - English'!A2</f>
        <v>Child information</v>
      </c>
      <c r="B4" s="186"/>
      <c r="C4" s="314"/>
      <c r="D4" s="52"/>
      <c r="F4" s="52" t="str">
        <f ca="1">"Original Date: "&amp; TEXT('Labels - English'!$B$50, "mm/dd/yyyy")</f>
        <v>Original Date: 10/05/2021</v>
      </c>
      <c r="G4" s="9"/>
      <c r="H4" s="57"/>
      <c r="I4" s="57"/>
      <c r="J4" s="53"/>
    </row>
    <row r="5" spans="1:12" ht="15" thickBot="1">
      <c r="A5" s="43" t="str">
        <f>'Labels - English'!A6</f>
        <v>Name of child being evaluated</v>
      </c>
      <c r="B5" s="187" t="str" cm="1">
        <f t="array" aca="1" ref="B5" ca="1">"SPM2_"&amp;MID(CELL("filename",A1),FIND("]",CELL("filename",A1))+1,255)</f>
        <v>SPM2_Case11_ChildHome</v>
      </c>
      <c r="C5" s="125"/>
      <c r="D5" s="52"/>
      <c r="E5" s="97" t="s">
        <v>91</v>
      </c>
      <c r="F5" s="94"/>
      <c r="G5" s="95" t="s">
        <v>92</v>
      </c>
      <c r="H5" s="96"/>
      <c r="J5" t="s">
        <v>93</v>
      </c>
    </row>
    <row r="6" spans="1:12">
      <c r="A6" s="43" t="str">
        <f>'Labels - English'!A10</f>
        <v>Gender</v>
      </c>
      <c r="B6" s="188" t="s">
        <v>33</v>
      </c>
      <c r="C6" s="93"/>
      <c r="D6" s="52"/>
      <c r="E6" s="76" t="s">
        <v>15</v>
      </c>
      <c r="F6" s="62" t="s">
        <v>17</v>
      </c>
      <c r="G6" s="103" t="s">
        <v>89</v>
      </c>
      <c r="H6" s="62" t="s">
        <v>16</v>
      </c>
      <c r="I6" s="62" t="s">
        <v>34</v>
      </c>
      <c r="J6" s="136" t="s">
        <v>1758</v>
      </c>
      <c r="K6" s="329" t="s">
        <v>90</v>
      </c>
      <c r="L6" s="63" t="s">
        <v>109</v>
      </c>
    </row>
    <row r="7" spans="1:12" ht="15" thickBot="1">
      <c r="A7" s="43" t="str">
        <f>'Labels - English'!A14</f>
        <v>Age</v>
      </c>
      <c r="B7" s="189" t="str">
        <f>+$G$7&amp;" years "&amp;$H$7&amp;" months "&amp;$I$7&amp;" days "</f>
        <v xml:space="preserve">9 years 9 months 27 days </v>
      </c>
      <c r="C7" s="309">
        <f ca="1">+E7</f>
        <v>40776</v>
      </c>
      <c r="D7" s="52"/>
      <c r="E7" s="100">
        <f ca="1">DATE(YEAR(F7) -$G$7, MONTH(F7) - $H$7, DAY(F7) - $I$7)</f>
        <v>40776</v>
      </c>
      <c r="F7" s="99">
        <f ca="1">DATE(YEAR('Labels - English'!$B$50),MONTH('Labels - English'!$B$50)-$K$7,DAY('Labels - English'!$B$50)-$L$7)</f>
        <v>44364</v>
      </c>
      <c r="G7" s="104">
        <v>9</v>
      </c>
      <c r="H7" s="102">
        <v>9</v>
      </c>
      <c r="I7" s="102">
        <v>27</v>
      </c>
      <c r="J7" s="137">
        <v>0</v>
      </c>
      <c r="K7" s="330">
        <v>4</v>
      </c>
      <c r="L7" s="98">
        <v>-12</v>
      </c>
    </row>
    <row r="8" spans="1:12">
      <c r="A8" s="43" t="str">
        <f>'Labels - English'!A11</f>
        <v>Date of birth</v>
      </c>
      <c r="B8" s="307">
        <f ca="1">$E$7</f>
        <v>40776</v>
      </c>
      <c r="C8" s="204"/>
      <c r="D8" s="52"/>
      <c r="E8" s="301"/>
      <c r="F8" s="302"/>
      <c r="G8" s="303"/>
      <c r="H8" s="303"/>
      <c r="I8" s="303"/>
      <c r="J8" s="304"/>
      <c r="K8" s="304"/>
    </row>
    <row r="9" spans="1:12">
      <c r="A9" s="43" t="str">
        <f>'Labels - English'!A15</f>
        <v>Grade</v>
      </c>
      <c r="B9" s="189">
        <v>4</v>
      </c>
      <c r="C9" s="93"/>
      <c r="D9" s="52"/>
      <c r="E9" s="44"/>
      <c r="F9" s="44"/>
      <c r="G9" s="44"/>
      <c r="H9" s="44"/>
      <c r="I9" s="44"/>
      <c r="J9" s="53"/>
    </row>
    <row r="10" spans="1:12" ht="15" thickBot="1">
      <c r="A10" s="43" t="str">
        <f>'Labels - English'!A18</f>
        <v>School/Agency</v>
      </c>
      <c r="B10" s="191" t="s">
        <v>125</v>
      </c>
      <c r="C10" s="65"/>
      <c r="D10" s="52"/>
      <c r="E10" s="44"/>
      <c r="F10" s="44"/>
      <c r="G10" s="44"/>
      <c r="H10" s="44"/>
      <c r="I10" s="44"/>
      <c r="J10" s="53"/>
    </row>
    <row r="11" spans="1:12">
      <c r="A11" s="49"/>
      <c r="B11" s="49"/>
      <c r="C11" s="66"/>
      <c r="D11" s="52"/>
      <c r="E11" s="52"/>
      <c r="F11" s="52"/>
      <c r="G11" s="9"/>
      <c r="H11" s="57"/>
      <c r="I11" s="53"/>
      <c r="J11" s="53"/>
    </row>
    <row r="12" spans="1:12">
      <c r="A12" s="185" t="str">
        <f>'Labels - English'!A21</f>
        <v>Rater information</v>
      </c>
      <c r="B12" s="43"/>
      <c r="C12" s="43"/>
      <c r="D12" s="52"/>
      <c r="E12" s="52"/>
      <c r="G12" s="53"/>
      <c r="H12" s="53"/>
      <c r="I12" s="53"/>
      <c r="J12" s="44"/>
    </row>
    <row r="13" spans="1:12">
      <c r="A13" s="43" t="str">
        <f>'Labels - English'!A22</f>
        <v>Rater’s name</v>
      </c>
      <c r="B13" s="43" t="s">
        <v>124</v>
      </c>
      <c r="C13" s="43"/>
      <c r="D13" s="52"/>
      <c r="E13" s="52"/>
      <c r="G13" s="53"/>
      <c r="H13" s="53"/>
      <c r="I13" s="53"/>
      <c r="J13" s="44"/>
    </row>
    <row r="14" spans="1:12">
      <c r="A14" s="43" t="str">
        <f>'Labels - English'!A24</f>
        <v>Rater’s relationship to child being evaluated</v>
      </c>
      <c r="B14" s="43" t="s">
        <v>119</v>
      </c>
      <c r="C14" s="43"/>
      <c r="D14" s="52"/>
      <c r="E14" s="52"/>
      <c r="F14" s="52"/>
      <c r="G14" s="53"/>
      <c r="H14" s="53"/>
      <c r="I14" s="53"/>
      <c r="J14" s="44"/>
    </row>
    <row r="15" spans="1:12">
      <c r="A15" s="43" t="str">
        <f>'Labels - English'!A26</f>
        <v>Administration Date</v>
      </c>
      <c r="B15" s="192" t="str">
        <f>+$J$7&amp;" years "&amp;$K$7&amp;" months "&amp;$L$7&amp;" days "</f>
        <v xml:space="preserve">0 years 4 months -12 days </v>
      </c>
      <c r="C15" s="43"/>
      <c r="D15" s="52"/>
      <c r="E15" s="52"/>
      <c r="F15" s="52"/>
      <c r="G15" s="53"/>
      <c r="H15" s="53"/>
      <c r="I15" s="53"/>
      <c r="J15" s="44"/>
    </row>
    <row r="16" spans="1:12">
      <c r="A16" s="50"/>
      <c r="B16" s="50"/>
      <c r="C16" s="67"/>
      <c r="D16" s="52"/>
      <c r="E16" s="52"/>
      <c r="F16" s="52"/>
      <c r="G16" s="53"/>
      <c r="H16" s="53"/>
      <c r="I16" s="44"/>
      <c r="J16" s="44"/>
    </row>
    <row r="17" spans="1:11" ht="29">
      <c r="A17" s="43" t="s">
        <v>24</v>
      </c>
      <c r="B17" s="71" t="s">
        <v>179</v>
      </c>
      <c r="C17" s="29"/>
      <c r="D17" s="52"/>
      <c r="E17" s="52"/>
      <c r="F17" s="52"/>
      <c r="G17" s="53"/>
      <c r="H17" s="53"/>
      <c r="I17" s="53"/>
      <c r="J17" s="44"/>
    </row>
    <row r="18" spans="1:11" ht="132" customHeight="1">
      <c r="A18" s="43" t="s">
        <v>26</v>
      </c>
      <c r="B18" s="39" t="s">
        <v>25</v>
      </c>
      <c r="C18" s="52"/>
      <c r="D18" s="52"/>
      <c r="E18" s="52"/>
      <c r="F18" s="52"/>
      <c r="G18" s="52"/>
      <c r="H18" s="52"/>
      <c r="I18" s="52"/>
      <c r="J18" s="52"/>
    </row>
    <row r="19" spans="1:11">
      <c r="A19" s="43" t="s">
        <v>180</v>
      </c>
      <c r="B19" s="193" t="s">
        <v>866</v>
      </c>
      <c r="C19" s="52"/>
      <c r="D19" s="52"/>
      <c r="E19" s="52"/>
      <c r="F19" s="52"/>
      <c r="G19" s="52"/>
      <c r="H19" s="52"/>
      <c r="I19" s="52"/>
      <c r="J19" s="52"/>
    </row>
    <row r="20" spans="1:11" ht="36.75" customHeight="1">
      <c r="A20" s="43" t="s">
        <v>12</v>
      </c>
      <c r="B20" s="51" t="s">
        <v>10</v>
      </c>
      <c r="C20" s="43"/>
      <c r="D20" s="52"/>
      <c r="E20" s="52"/>
      <c r="F20" s="52"/>
      <c r="G20" s="53"/>
      <c r="H20" s="53"/>
      <c r="I20" s="53"/>
      <c r="J20" s="44"/>
    </row>
    <row r="21" spans="1:11">
      <c r="A21" s="43"/>
      <c r="B21" s="43"/>
      <c r="C21" s="52"/>
      <c r="D21" s="36"/>
      <c r="E21" s="52"/>
      <c r="F21" s="52"/>
      <c r="G21" s="53"/>
      <c r="H21" s="53"/>
      <c r="I21" s="53"/>
      <c r="J21" s="44"/>
    </row>
    <row r="22" spans="1:11">
      <c r="A22" s="43"/>
      <c r="B22" s="43"/>
      <c r="C22" s="44"/>
      <c r="D22" s="44"/>
      <c r="J22" s="195"/>
    </row>
    <row r="23" spans="1:11" s="2" customFormat="1">
      <c r="A23" s="196" t="s">
        <v>51</v>
      </c>
      <c r="B23" s="195">
        <f>+B41</f>
        <v>22</v>
      </c>
      <c r="C23" s="195">
        <f>+B42</f>
        <v>23</v>
      </c>
      <c r="D23" s="195">
        <f>+B43</f>
        <v>18</v>
      </c>
      <c r="E23" s="195">
        <f>+B44</f>
        <v>10</v>
      </c>
      <c r="F23" s="195">
        <f>+B45</f>
        <v>19</v>
      </c>
      <c r="G23" s="2">
        <f>+B46</f>
        <v>21</v>
      </c>
      <c r="H23" s="2">
        <f>+B47</f>
        <v>34</v>
      </c>
      <c r="I23" s="195">
        <f>+B48</f>
        <v>30</v>
      </c>
      <c r="J23" s="197">
        <f>+B49</f>
        <v>113</v>
      </c>
    </row>
    <row r="24" spans="1:11">
      <c r="A24" s="38"/>
      <c r="B24" s="38"/>
      <c r="C24" s="38"/>
      <c r="D24" s="38"/>
      <c r="E24" s="38"/>
      <c r="F24" s="38"/>
      <c r="G24" s="38"/>
      <c r="H24" s="38"/>
      <c r="I24" s="38"/>
      <c r="J24" s="194"/>
    </row>
    <row r="25" spans="1:11" ht="21.75" customHeight="1">
      <c r="A25" s="198" t="s">
        <v>0</v>
      </c>
      <c r="B25" s="86" t="str">
        <f>'Labels - English'!$A$35</f>
        <v>Vision</v>
      </c>
      <c r="C25" s="87" t="str">
        <f>'Labels - English'!$A$36</f>
        <v>Hearing</v>
      </c>
      <c r="D25" s="88" t="str">
        <f>'Labels - English'!$A$37</f>
        <v>Touch</v>
      </c>
      <c r="E25" s="89" t="str">
        <f>'Labels - English'!$A$38</f>
        <v>Taste and Smell</v>
      </c>
      <c r="F25" s="90" t="str">
        <f>'Labels - English'!$A$39</f>
        <v>Body Awareness</v>
      </c>
      <c r="G25" s="91" t="str">
        <f>'Labels - English'!$A$40</f>
        <v>Balance and Motion</v>
      </c>
      <c r="H25" s="92" t="str">
        <f>'Labels - English'!$A$41</f>
        <v>Planning and Ideas</v>
      </c>
      <c r="I25" s="85" t="str">
        <f>'Labels - English'!$A$34</f>
        <v>Social Participation</v>
      </c>
      <c r="J25" s="43"/>
      <c r="K25" s="194"/>
    </row>
    <row r="26" spans="1:11" s="6" customFormat="1">
      <c r="A26" s="199">
        <v>1</v>
      </c>
      <c r="B26" s="5" t="s">
        <v>72</v>
      </c>
      <c r="C26" s="5" t="s">
        <v>73</v>
      </c>
      <c r="D26" s="5" t="s">
        <v>72</v>
      </c>
      <c r="E26" s="5" t="s">
        <v>72</v>
      </c>
      <c r="F26" s="5" t="s">
        <v>72</v>
      </c>
      <c r="G26" s="5" t="s">
        <v>73</v>
      </c>
      <c r="H26" s="5" t="s">
        <v>71</v>
      </c>
      <c r="I26" s="5" t="s">
        <v>71</v>
      </c>
      <c r="J26" s="43"/>
    </row>
    <row r="27" spans="1:11" s="6" customFormat="1">
      <c r="A27" s="200">
        <v>2</v>
      </c>
      <c r="B27" s="5" t="s">
        <v>73</v>
      </c>
      <c r="C27" s="5" t="s">
        <v>71</v>
      </c>
      <c r="D27" s="5" t="s">
        <v>72</v>
      </c>
      <c r="E27" s="5" t="s">
        <v>72</v>
      </c>
      <c r="F27" s="5" t="s">
        <v>74</v>
      </c>
      <c r="G27" s="5" t="s">
        <v>74</v>
      </c>
      <c r="H27" s="5" t="s">
        <v>71</v>
      </c>
      <c r="I27" s="5" t="s">
        <v>73</v>
      </c>
      <c r="J27" s="43"/>
    </row>
    <row r="28" spans="1:11" s="6" customFormat="1">
      <c r="A28" s="201">
        <v>3</v>
      </c>
      <c r="B28" s="5" t="s">
        <v>73</v>
      </c>
      <c r="C28" s="5" t="s">
        <v>72</v>
      </c>
      <c r="D28" s="5" t="s">
        <v>72</v>
      </c>
      <c r="E28" s="5" t="s">
        <v>72</v>
      </c>
      <c r="F28" s="5" t="s">
        <v>72</v>
      </c>
      <c r="G28" s="5" t="s">
        <v>73</v>
      </c>
      <c r="H28" s="5" t="s">
        <v>74</v>
      </c>
      <c r="I28" s="5" t="s">
        <v>71</v>
      </c>
      <c r="J28" s="43"/>
    </row>
    <row r="29" spans="1:11" s="6" customFormat="1">
      <c r="A29" s="202">
        <v>4</v>
      </c>
      <c r="B29" s="5" t="s">
        <v>71</v>
      </c>
      <c r="C29" s="5" t="s">
        <v>71</v>
      </c>
      <c r="D29" s="5" t="s">
        <v>72</v>
      </c>
      <c r="E29" s="5" t="s">
        <v>72</v>
      </c>
      <c r="F29" s="5" t="s">
        <v>71</v>
      </c>
      <c r="G29" s="5" t="s">
        <v>72</v>
      </c>
      <c r="H29" s="5" t="s">
        <v>71</v>
      </c>
      <c r="I29" s="5" t="s">
        <v>73</v>
      </c>
      <c r="J29" s="43"/>
    </row>
    <row r="30" spans="1:11" s="6" customFormat="1">
      <c r="A30" s="203">
        <v>5</v>
      </c>
      <c r="B30" s="5" t="s">
        <v>71</v>
      </c>
      <c r="C30" s="5" t="s">
        <v>72</v>
      </c>
      <c r="D30" s="5" t="s">
        <v>72</v>
      </c>
      <c r="E30" s="5" t="s">
        <v>72</v>
      </c>
      <c r="F30" s="5" t="s">
        <v>72</v>
      </c>
      <c r="G30" s="5" t="s">
        <v>72</v>
      </c>
      <c r="H30" s="5" t="s">
        <v>73</v>
      </c>
      <c r="I30" s="5" t="s">
        <v>72</v>
      </c>
      <c r="J30" s="43"/>
    </row>
    <row r="31" spans="1:11" s="6" customFormat="1">
      <c r="A31" s="203">
        <v>6</v>
      </c>
      <c r="B31" s="5" t="s">
        <v>73</v>
      </c>
      <c r="C31" s="5" t="s">
        <v>71</v>
      </c>
      <c r="D31" s="5" t="s">
        <v>73</v>
      </c>
      <c r="E31" s="5" t="s">
        <v>72</v>
      </c>
      <c r="F31" s="5" t="s">
        <v>72</v>
      </c>
      <c r="G31" s="5" t="s">
        <v>73</v>
      </c>
      <c r="H31" s="5" t="s">
        <v>71</v>
      </c>
      <c r="I31" s="5" t="s">
        <v>72</v>
      </c>
      <c r="J31" s="43"/>
    </row>
    <row r="32" spans="1:11" s="6" customFormat="1">
      <c r="A32" s="203">
        <v>7</v>
      </c>
      <c r="B32" s="5" t="s">
        <v>73</v>
      </c>
      <c r="C32" s="5" t="s">
        <v>73</v>
      </c>
      <c r="D32" s="5" t="s">
        <v>71</v>
      </c>
      <c r="E32" s="5" t="s">
        <v>72</v>
      </c>
      <c r="F32" s="5" t="s">
        <v>73</v>
      </c>
      <c r="G32" s="5" t="s">
        <v>73</v>
      </c>
      <c r="H32" s="5" t="s">
        <v>74</v>
      </c>
      <c r="I32" s="5" t="s">
        <v>73</v>
      </c>
      <c r="J32" s="43"/>
    </row>
    <row r="33" spans="1:10" s="6" customFormat="1">
      <c r="A33" s="203">
        <v>8</v>
      </c>
      <c r="B33" s="5" t="s">
        <v>73</v>
      </c>
      <c r="C33" s="5" t="s">
        <v>74</v>
      </c>
      <c r="D33" s="5" t="s">
        <v>74</v>
      </c>
      <c r="E33" s="5" t="s">
        <v>72</v>
      </c>
      <c r="F33" s="5" t="s">
        <v>72</v>
      </c>
      <c r="G33" s="5" t="s">
        <v>73</v>
      </c>
      <c r="H33" s="5" t="s">
        <v>74</v>
      </c>
      <c r="I33" s="5" t="s">
        <v>73</v>
      </c>
      <c r="J33"/>
    </row>
    <row r="34" spans="1:10">
      <c r="A34" s="203">
        <v>9</v>
      </c>
      <c r="B34" s="5" t="s">
        <v>71</v>
      </c>
      <c r="C34" s="5" t="s">
        <v>73</v>
      </c>
      <c r="D34" s="5" t="s">
        <v>71</v>
      </c>
      <c r="E34" s="5" t="s">
        <v>72</v>
      </c>
      <c r="F34" s="5" t="s">
        <v>72</v>
      </c>
      <c r="G34" s="5" t="s">
        <v>72</v>
      </c>
      <c r="H34" s="5" t="s">
        <v>74</v>
      </c>
      <c r="I34" s="5" t="s">
        <v>73</v>
      </c>
    </row>
    <row r="35" spans="1:10">
      <c r="A35" s="203">
        <v>10</v>
      </c>
      <c r="B35" s="5" t="s">
        <v>73</v>
      </c>
      <c r="C35" s="5" t="s">
        <v>73</v>
      </c>
      <c r="D35" s="5" t="s">
        <v>72</v>
      </c>
      <c r="E35" s="5" t="s">
        <v>72</v>
      </c>
      <c r="F35" s="5" t="s">
        <v>74</v>
      </c>
      <c r="G35" s="5" t="s">
        <v>74</v>
      </c>
      <c r="H35" s="5" t="s">
        <v>74</v>
      </c>
      <c r="I35" s="5" t="s">
        <v>73</v>
      </c>
    </row>
    <row r="38" spans="1:10" ht="15.5">
      <c r="A38" s="107" t="s">
        <v>97</v>
      </c>
      <c r="B38" s="108"/>
      <c r="C38" s="108"/>
      <c r="D38" s="108"/>
      <c r="E38" s="108"/>
      <c r="F38" s="108"/>
      <c r="G38" s="109"/>
      <c r="H38" s="109"/>
    </row>
    <row r="39" spans="1:10" ht="16" thickBot="1">
      <c r="A39" s="110"/>
      <c r="B39" s="110"/>
      <c r="C39" s="111"/>
      <c r="D39" s="111"/>
      <c r="E39" s="111"/>
      <c r="F39" s="111"/>
      <c r="G39" s="112"/>
      <c r="H39" s="112"/>
    </row>
    <row r="40" spans="1:10" ht="16" thickTop="1">
      <c r="A40" s="165" t="s">
        <v>99</v>
      </c>
      <c r="B40" s="168" t="s">
        <v>1641</v>
      </c>
      <c r="C40" s="169" t="s">
        <v>1642</v>
      </c>
      <c r="D40" s="169" t="s">
        <v>1644</v>
      </c>
      <c r="E40" s="170" t="s">
        <v>1643</v>
      </c>
    </row>
    <row r="41" spans="1:10" ht="15.5">
      <c r="A41" s="166" t="str">
        <f>'Labels - English'!A35</f>
        <v>Vision</v>
      </c>
      <c r="B41" s="118">
        <v>22</v>
      </c>
      <c r="C41" s="119">
        <v>69</v>
      </c>
      <c r="D41" s="119">
        <v>97</v>
      </c>
      <c r="E41" s="120" t="s">
        <v>101</v>
      </c>
    </row>
    <row r="42" spans="1:10" ht="15.5">
      <c r="A42" s="166" t="str">
        <f>'Labels - English'!A36</f>
        <v>Hearing</v>
      </c>
      <c r="B42" s="118">
        <v>23</v>
      </c>
      <c r="C42" s="119">
        <v>68</v>
      </c>
      <c r="D42" s="119">
        <v>96</v>
      </c>
      <c r="E42" s="120" t="s">
        <v>101</v>
      </c>
    </row>
    <row r="43" spans="1:10" ht="15.5">
      <c r="A43" s="166" t="str">
        <f>'Labels - English'!A37</f>
        <v>Touch</v>
      </c>
      <c r="B43" s="118">
        <v>18</v>
      </c>
      <c r="C43" s="119">
        <v>63</v>
      </c>
      <c r="D43" s="119">
        <v>90</v>
      </c>
      <c r="E43" s="120" t="s">
        <v>101</v>
      </c>
    </row>
    <row r="44" spans="1:10" ht="15.5">
      <c r="A44" s="166" t="str">
        <f>'Labels - English'!A38</f>
        <v>Taste and Smell</v>
      </c>
      <c r="B44" s="118">
        <v>10</v>
      </c>
      <c r="C44" s="119">
        <v>40</v>
      </c>
      <c r="D44" s="119">
        <v>16</v>
      </c>
      <c r="E44" s="120" t="s">
        <v>102</v>
      </c>
    </row>
    <row r="45" spans="1:10" ht="15.5">
      <c r="A45" s="166" t="str">
        <f>'Labels - English'!A39</f>
        <v>Body Awareness</v>
      </c>
      <c r="B45" s="118">
        <v>19</v>
      </c>
      <c r="C45" s="119">
        <v>63</v>
      </c>
      <c r="D45" s="119">
        <v>90</v>
      </c>
      <c r="E45" s="120" t="s">
        <v>101</v>
      </c>
    </row>
    <row r="46" spans="1:10" ht="15.5">
      <c r="A46" s="166" t="str">
        <f>'Labels - English'!A40</f>
        <v>Balance and Motion</v>
      </c>
      <c r="B46" s="118">
        <v>21</v>
      </c>
      <c r="C46" s="119">
        <v>70</v>
      </c>
      <c r="D46" s="119">
        <v>98</v>
      </c>
      <c r="E46" s="120" t="s">
        <v>103</v>
      </c>
    </row>
    <row r="47" spans="1:10" ht="15.5">
      <c r="A47" s="166" t="str">
        <f>'Labels - English'!A41</f>
        <v>Planning and Ideas</v>
      </c>
      <c r="B47" s="118">
        <v>34</v>
      </c>
      <c r="C47" s="119">
        <v>77</v>
      </c>
      <c r="D47" s="119" t="s">
        <v>126</v>
      </c>
      <c r="E47" s="120" t="s">
        <v>103</v>
      </c>
    </row>
    <row r="48" spans="1:10" ht="15.5">
      <c r="A48" s="166" t="str">
        <f>'Labels - English'!A34</f>
        <v>Social Participation</v>
      </c>
      <c r="B48" s="118">
        <v>30</v>
      </c>
      <c r="C48" s="119">
        <v>70</v>
      </c>
      <c r="D48" s="119">
        <v>98</v>
      </c>
      <c r="E48" s="120" t="s">
        <v>103</v>
      </c>
    </row>
    <row r="49" spans="1:8" ht="16" thickBot="1">
      <c r="A49" s="167" t="s">
        <v>100</v>
      </c>
      <c r="B49" s="122">
        <v>113</v>
      </c>
      <c r="C49" s="131">
        <v>65</v>
      </c>
      <c r="D49" s="131">
        <v>93</v>
      </c>
      <c r="E49" s="132" t="s">
        <v>101</v>
      </c>
    </row>
    <row r="50" spans="1:8" ht="16" thickTop="1">
      <c r="A50" s="108"/>
      <c r="B50" s="108"/>
      <c r="C50" s="108"/>
      <c r="D50" s="108"/>
      <c r="E50" s="108"/>
      <c r="F50" s="108"/>
      <c r="G50" s="109"/>
      <c r="H50" s="109"/>
    </row>
  </sheetData>
  <conditionalFormatting sqref="A12:A15 A6:A10">
    <cfRule type="containsText" dxfId="491" priority="4" operator="containsText" text="&quot;">
      <formula>NOT(ISERROR(SEARCH("""",A6)))</formula>
    </cfRule>
  </conditionalFormatting>
  <conditionalFormatting sqref="A4">
    <cfRule type="containsText" dxfId="490" priority="2" operator="containsText" text="&quot;">
      <formula>NOT(ISERROR(SEARCH("""",A4)))</formula>
    </cfRule>
  </conditionalFormatting>
  <conditionalFormatting sqref="A5">
    <cfRule type="containsText" dxfId="489" priority="1" operator="containsText" text="&quot;">
      <formula>NOT(ISERROR(SEARCH("""",A5)))</formula>
    </cfRule>
  </conditionalFormatting>
  <conditionalFormatting sqref="A12">
    <cfRule type="containsText" dxfId="488" priority="3" operator="containsText" text="&quot;">
      <formula>NOT(ISERROR(SEARCH("""",A12)))</formula>
    </cfRule>
  </conditionalFormatting>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448B5-09C1-462E-9172-969B4419599B}">
  <dimension ref="A1:L50"/>
  <sheetViews>
    <sheetView topLeftCell="F1" zoomScale="85" zoomScaleNormal="85" workbookViewId="0">
      <pane ySplit="1" topLeftCell="A2" activePane="bottomLeft" state="frozen"/>
      <selection activeCell="B18" sqref="B18"/>
      <selection pane="bottomLeft" activeCell="L7" sqref="L7"/>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16.08984375" customWidth="1"/>
  </cols>
  <sheetData>
    <row r="1" spans="1:12" ht="28.5" customHeight="1">
      <c r="A1" s="164" t="str">
        <f>"Form: "&amp;'Labels - English'!G1</f>
        <v>Form: Child Home Form (5-12 years)</v>
      </c>
      <c r="B1" s="164"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Case12_ChildHome_Incomplete</v>
      </c>
      <c r="C3" s="52"/>
      <c r="D3" s="52"/>
      <c r="E3" s="105" t="s">
        <v>94</v>
      </c>
      <c r="F3" s="52"/>
      <c r="G3" s="9"/>
      <c r="H3" s="57"/>
      <c r="I3" s="57"/>
      <c r="J3" s="53"/>
    </row>
    <row r="4" spans="1:12" ht="15" thickBot="1">
      <c r="A4" s="185" t="str">
        <f>'Labels - English'!A2</f>
        <v>Child information</v>
      </c>
      <c r="B4" s="186"/>
      <c r="C4" s="314"/>
      <c r="D4" s="52"/>
      <c r="F4" s="52" t="str">
        <f ca="1">"Original Date: "&amp; TEXT('Labels - English'!$B$50, "mm/dd/yyyy")</f>
        <v>Original Date: 10/05/2021</v>
      </c>
      <c r="G4" s="9"/>
      <c r="H4" s="57"/>
      <c r="I4" s="57"/>
      <c r="J4" s="53"/>
    </row>
    <row r="5" spans="1:12" ht="15" thickBot="1">
      <c r="A5" s="43" t="str">
        <f>'Labels - English'!A6</f>
        <v>Name of child being evaluated</v>
      </c>
      <c r="B5" s="187" t="str" cm="1">
        <f t="array" aca="1" ref="B5" ca="1">"SPM2_"&amp;MID(CELL("filename",A1),FIND("]",CELL("filename",A1))+1,255)</f>
        <v>SPM2_Case12_ChildHome_Incomplete</v>
      </c>
      <c r="C5" s="125"/>
      <c r="D5" s="52"/>
      <c r="E5" s="97" t="s">
        <v>91</v>
      </c>
      <c r="F5" s="94"/>
      <c r="G5" s="95" t="s">
        <v>92</v>
      </c>
      <c r="H5" s="96"/>
      <c r="J5" t="s">
        <v>93</v>
      </c>
    </row>
    <row r="6" spans="1:12" ht="29">
      <c r="A6" s="43" t="str">
        <f>'Labels - English'!A10</f>
        <v>Gender</v>
      </c>
      <c r="B6" s="188" t="s">
        <v>70</v>
      </c>
      <c r="C6" s="205"/>
      <c r="D6" s="52"/>
      <c r="E6" s="76" t="s">
        <v>15</v>
      </c>
      <c r="F6" s="62" t="s">
        <v>17</v>
      </c>
      <c r="G6" s="103" t="s">
        <v>89</v>
      </c>
      <c r="H6" s="62" t="s">
        <v>16</v>
      </c>
      <c r="I6" s="62" t="s">
        <v>34</v>
      </c>
      <c r="J6" s="136" t="s">
        <v>1758</v>
      </c>
      <c r="K6" s="329" t="s">
        <v>90</v>
      </c>
      <c r="L6" s="63" t="s">
        <v>109</v>
      </c>
    </row>
    <row r="7" spans="1:12" ht="15" thickBot="1">
      <c r="A7" s="43" t="str">
        <f>'Labels - English'!A14</f>
        <v>Age</v>
      </c>
      <c r="B7" s="189" t="str">
        <f>+$G$7&amp;" years "&amp;$H$7&amp;" months "&amp;$I$7&amp;" days "</f>
        <v xml:space="preserve">10 years 11 months 0 days </v>
      </c>
      <c r="C7" s="206">
        <f ca="1">+E7</f>
        <v>40480</v>
      </c>
      <c r="D7" s="52"/>
      <c r="E7" s="100">
        <f ca="1">DATE(YEAR(F7) -$G$7, MONTH(F7) - $H$7, DAY(F7) - $I$7)</f>
        <v>40480</v>
      </c>
      <c r="F7" s="99">
        <f ca="1">DATE(YEAR('Labels - English'!$B$50),MONTH('Labels - English'!$B$50)-$K$7,DAY('Labels - English'!$B$50)-$L$7)</f>
        <v>44468</v>
      </c>
      <c r="G7" s="104">
        <v>10</v>
      </c>
      <c r="H7" s="102">
        <v>11</v>
      </c>
      <c r="I7" s="102">
        <v>0</v>
      </c>
      <c r="J7" s="137">
        <v>0</v>
      </c>
      <c r="K7" s="330">
        <v>0</v>
      </c>
      <c r="L7" s="98">
        <v>6</v>
      </c>
    </row>
    <row r="8" spans="1:12">
      <c r="A8" s="43" t="str">
        <f>'Labels - English'!A11</f>
        <v>Date of birth</v>
      </c>
      <c r="B8" s="307">
        <f ca="1">$E$7</f>
        <v>40480</v>
      </c>
      <c r="C8" s="206"/>
      <c r="D8" s="52"/>
      <c r="E8" s="301"/>
      <c r="F8" s="302"/>
      <c r="G8" s="303"/>
      <c r="H8" s="303"/>
      <c r="I8" s="303"/>
      <c r="J8" s="304"/>
      <c r="K8" s="304"/>
    </row>
    <row r="9" spans="1:12">
      <c r="A9" s="43" t="str">
        <f>'Labels - English'!A15</f>
        <v>Grade</v>
      </c>
      <c r="B9" s="189" t="s">
        <v>1727</v>
      </c>
      <c r="C9" s="205"/>
      <c r="D9" s="52"/>
      <c r="E9" s="44"/>
      <c r="F9" s="44"/>
      <c r="G9" s="44"/>
      <c r="H9" s="44"/>
      <c r="I9" s="44"/>
      <c r="J9" s="53"/>
    </row>
    <row r="10" spans="1:12" ht="15" thickBot="1">
      <c r="A10" s="43" t="str">
        <f>'Labels - English'!A18</f>
        <v>School/Agency</v>
      </c>
      <c r="B10" s="191" t="s">
        <v>128</v>
      </c>
      <c r="C10" s="65"/>
      <c r="D10" s="52"/>
      <c r="E10" s="44"/>
      <c r="F10" s="44"/>
      <c r="G10" s="44"/>
      <c r="H10" s="44"/>
      <c r="I10" s="44"/>
    </row>
    <row r="11" spans="1:12">
      <c r="A11" s="49"/>
      <c r="B11" s="49"/>
      <c r="C11" s="66"/>
      <c r="D11" s="52"/>
      <c r="E11" s="52"/>
      <c r="F11" s="52"/>
      <c r="G11" s="9"/>
      <c r="H11" s="57"/>
      <c r="I11" s="53"/>
    </row>
    <row r="12" spans="1:12">
      <c r="A12" s="185" t="str">
        <f>'Labels - English'!A21</f>
        <v>Rater information</v>
      </c>
      <c r="B12" s="43"/>
      <c r="C12" s="43"/>
      <c r="D12" s="52"/>
      <c r="E12" s="52"/>
      <c r="G12" s="53"/>
      <c r="H12" s="53"/>
      <c r="I12" s="53"/>
    </row>
    <row r="13" spans="1:12">
      <c r="A13" s="43" t="str">
        <f>'Labels - English'!A22</f>
        <v>Rater’s name</v>
      </c>
      <c r="B13" s="43" t="s">
        <v>129</v>
      </c>
      <c r="C13" s="43"/>
      <c r="D13" s="52"/>
      <c r="E13" s="52"/>
      <c r="G13" s="53"/>
      <c r="H13" s="53"/>
      <c r="I13" s="53"/>
      <c r="J13" s="44"/>
    </row>
    <row r="14" spans="1:12">
      <c r="A14" s="43" t="str">
        <f>'Labels - English'!A24</f>
        <v>Rater’s relationship to child being evaluated</v>
      </c>
      <c r="B14" s="43" t="s">
        <v>106</v>
      </c>
      <c r="C14" s="43"/>
      <c r="D14" s="52"/>
      <c r="E14" s="52"/>
      <c r="F14" s="52"/>
      <c r="G14" s="53"/>
      <c r="H14" s="53"/>
      <c r="I14" s="53"/>
      <c r="J14" s="44"/>
    </row>
    <row r="15" spans="1:12">
      <c r="A15" s="43" t="str">
        <f>'Labels - English'!A26</f>
        <v>Administration Date</v>
      </c>
      <c r="B15" s="192" t="str">
        <f>+$J$7&amp;" years "&amp;$K$7&amp;" months "&amp;$L$7&amp;" days "</f>
        <v xml:space="preserve">0 years 0 months 6 days </v>
      </c>
      <c r="C15" s="43"/>
      <c r="D15" s="52"/>
      <c r="E15" s="52"/>
      <c r="F15" s="52"/>
      <c r="G15" s="53"/>
      <c r="H15" s="53"/>
      <c r="I15" s="53"/>
      <c r="J15" s="44"/>
    </row>
    <row r="16" spans="1:12">
      <c r="A16" s="50"/>
      <c r="B16" s="50"/>
      <c r="C16" s="67"/>
      <c r="D16" s="52"/>
      <c r="E16" s="52"/>
      <c r="F16" s="52"/>
      <c r="G16" s="53"/>
      <c r="H16" s="53"/>
      <c r="I16" s="44"/>
      <c r="J16" s="44"/>
    </row>
    <row r="17" spans="1:11" ht="29">
      <c r="A17" s="43" t="s">
        <v>24</v>
      </c>
      <c r="B17" s="71" t="s">
        <v>182</v>
      </c>
      <c r="C17" s="29"/>
      <c r="D17" s="52"/>
      <c r="E17" s="52"/>
      <c r="F17" s="52"/>
      <c r="G17" s="53"/>
      <c r="H17" s="53"/>
      <c r="I17" s="53"/>
      <c r="J17" s="44"/>
    </row>
    <row r="18" spans="1:11" ht="132" customHeight="1">
      <c r="A18" s="43" t="s">
        <v>26</v>
      </c>
      <c r="B18" s="39" t="s">
        <v>25</v>
      </c>
      <c r="C18" s="52"/>
      <c r="D18" s="52"/>
      <c r="E18" s="52"/>
      <c r="F18" s="52"/>
      <c r="G18" s="52"/>
      <c r="H18" s="52"/>
      <c r="I18" s="52"/>
      <c r="J18" s="52"/>
    </row>
    <row r="19" spans="1:11">
      <c r="A19" s="43" t="s">
        <v>180</v>
      </c>
      <c r="B19" s="193" t="s">
        <v>181</v>
      </c>
      <c r="C19" s="52"/>
      <c r="D19" s="52"/>
      <c r="E19" s="52"/>
      <c r="F19" s="52"/>
      <c r="G19" s="52"/>
      <c r="H19" s="52"/>
      <c r="I19" s="52"/>
      <c r="J19" s="52"/>
    </row>
    <row r="20" spans="1:11" ht="36.75" customHeight="1">
      <c r="A20" s="43" t="s">
        <v>12</v>
      </c>
      <c r="B20" s="51" t="s">
        <v>10</v>
      </c>
      <c r="C20" s="43"/>
      <c r="D20" s="52"/>
      <c r="E20" s="52"/>
      <c r="F20" s="52"/>
      <c r="G20" s="53"/>
      <c r="H20" s="53"/>
      <c r="I20" s="53"/>
      <c r="J20" s="44"/>
    </row>
    <row r="21" spans="1:11">
      <c r="D21" s="36"/>
      <c r="E21" s="52"/>
      <c r="F21" s="52"/>
      <c r="G21" s="53"/>
      <c r="H21" s="53"/>
      <c r="I21" s="53"/>
      <c r="J21" s="44"/>
    </row>
    <row r="22" spans="1:11">
      <c r="A22" s="43"/>
      <c r="B22" s="43"/>
      <c r="C22" s="44"/>
      <c r="D22" s="44"/>
      <c r="J22" s="195"/>
    </row>
    <row r="23" spans="1:11" s="2" customFormat="1">
      <c r="A23" s="196" t="s">
        <v>51</v>
      </c>
      <c r="B23" s="195">
        <f>+B41</f>
        <v>20</v>
      </c>
      <c r="C23" s="195">
        <f>+B42</f>
        <v>23</v>
      </c>
      <c r="D23" s="195">
        <f>+B43</f>
        <v>15</v>
      </c>
      <c r="E23" s="195">
        <f>+B44</f>
        <v>10</v>
      </c>
      <c r="F23" s="195">
        <f>+B45</f>
        <v>18</v>
      </c>
      <c r="G23" s="2">
        <f>+B46</f>
        <v>21</v>
      </c>
      <c r="H23" s="2">
        <f>+B47</f>
        <v>34</v>
      </c>
      <c r="I23" s="195">
        <f>+B48</f>
        <v>30</v>
      </c>
      <c r="J23" s="197">
        <f>+B49</f>
        <v>107</v>
      </c>
    </row>
    <row r="24" spans="1:11">
      <c r="A24" s="38"/>
      <c r="B24" s="38"/>
      <c r="C24" s="38"/>
      <c r="D24" s="38"/>
      <c r="E24" s="38"/>
      <c r="F24" s="38"/>
      <c r="G24" s="38"/>
      <c r="H24" s="38"/>
      <c r="I24" s="38"/>
      <c r="J24" s="194"/>
    </row>
    <row r="25" spans="1:11" ht="21.75" customHeight="1">
      <c r="A25" s="198" t="s">
        <v>0</v>
      </c>
      <c r="B25" s="86" t="str">
        <f>'Labels - English'!$A$35</f>
        <v>Vision</v>
      </c>
      <c r="C25" s="87" t="str">
        <f>'Labels - English'!$A$36</f>
        <v>Hearing</v>
      </c>
      <c r="D25" s="88" t="str">
        <f>'Labels - English'!$A$37</f>
        <v>Touch</v>
      </c>
      <c r="E25" s="89" t="str">
        <f>'Labels - English'!$A$38</f>
        <v>Taste and Smell</v>
      </c>
      <c r="F25" s="90" t="str">
        <f>'Labels - English'!$A$39</f>
        <v>Body Awareness</v>
      </c>
      <c r="G25" s="91" t="str">
        <f>'Labels - English'!$A$40</f>
        <v>Balance and Motion</v>
      </c>
      <c r="H25" s="92" t="str">
        <f>'Labels - English'!$A$41</f>
        <v>Planning and Ideas</v>
      </c>
      <c r="I25" s="85" t="str">
        <f>'Labels - English'!$A$34</f>
        <v>Social Participation</v>
      </c>
      <c r="J25" s="43"/>
      <c r="K25" s="194"/>
    </row>
    <row r="26" spans="1:11" s="6" customFormat="1">
      <c r="A26" s="199">
        <v>1</v>
      </c>
      <c r="B26" s="5" t="s">
        <v>72</v>
      </c>
      <c r="C26" s="5" t="s">
        <v>73</v>
      </c>
      <c r="D26" s="5" t="s">
        <v>72</v>
      </c>
      <c r="E26" s="5" t="s">
        <v>72</v>
      </c>
      <c r="F26" s="5" t="s">
        <v>72</v>
      </c>
      <c r="G26" s="5" t="s">
        <v>73</v>
      </c>
      <c r="H26" s="5" t="s">
        <v>71</v>
      </c>
      <c r="I26" s="176" t="s">
        <v>52</v>
      </c>
      <c r="J26" s="43"/>
    </row>
    <row r="27" spans="1:11" s="6" customFormat="1">
      <c r="A27" s="200">
        <v>2</v>
      </c>
      <c r="B27" s="5" t="s">
        <v>73</v>
      </c>
      <c r="C27" s="5" t="s">
        <v>71</v>
      </c>
      <c r="D27" s="5" t="s">
        <v>72</v>
      </c>
      <c r="E27" s="5" t="s">
        <v>72</v>
      </c>
      <c r="F27" s="5" t="s">
        <v>74</v>
      </c>
      <c r="G27" s="5" t="s">
        <v>74</v>
      </c>
      <c r="H27" s="5" t="s">
        <v>71</v>
      </c>
      <c r="I27" s="5" t="s">
        <v>73</v>
      </c>
      <c r="J27" s="43"/>
    </row>
    <row r="28" spans="1:11" s="6" customFormat="1">
      <c r="A28" s="201">
        <v>3</v>
      </c>
      <c r="B28" s="5" t="s">
        <v>73</v>
      </c>
      <c r="C28" s="5" t="s">
        <v>72</v>
      </c>
      <c r="D28" s="5" t="s">
        <v>72</v>
      </c>
      <c r="E28" s="5" t="s">
        <v>72</v>
      </c>
      <c r="F28" s="176" t="s">
        <v>52</v>
      </c>
      <c r="G28" s="5" t="s">
        <v>73</v>
      </c>
      <c r="H28" s="5" t="s">
        <v>74</v>
      </c>
      <c r="I28" s="5" t="s">
        <v>71</v>
      </c>
      <c r="J28" s="43"/>
    </row>
    <row r="29" spans="1:11" s="6" customFormat="1">
      <c r="A29" s="202">
        <v>4</v>
      </c>
      <c r="B29" s="5" t="s">
        <v>71</v>
      </c>
      <c r="C29" s="5" t="s">
        <v>71</v>
      </c>
      <c r="D29" s="5" t="s">
        <v>72</v>
      </c>
      <c r="E29" s="5" t="s">
        <v>72</v>
      </c>
      <c r="F29" s="5" t="s">
        <v>71</v>
      </c>
      <c r="G29" s="5" t="s">
        <v>72</v>
      </c>
      <c r="H29" s="5" t="s">
        <v>71</v>
      </c>
      <c r="I29" s="5" t="s">
        <v>73</v>
      </c>
      <c r="J29" s="43"/>
    </row>
    <row r="30" spans="1:11" s="6" customFormat="1">
      <c r="A30" s="203">
        <v>5</v>
      </c>
      <c r="B30" s="5" t="s">
        <v>71</v>
      </c>
      <c r="C30" s="5" t="s">
        <v>72</v>
      </c>
      <c r="D30" s="5" t="s">
        <v>72</v>
      </c>
      <c r="E30" s="5" t="s">
        <v>72</v>
      </c>
      <c r="F30" s="5" t="s">
        <v>72</v>
      </c>
      <c r="G30" s="5" t="s">
        <v>72</v>
      </c>
      <c r="H30" s="5" t="s">
        <v>73</v>
      </c>
      <c r="I30" s="5" t="s">
        <v>72</v>
      </c>
      <c r="J30" s="43"/>
    </row>
    <row r="31" spans="1:11" s="6" customFormat="1">
      <c r="A31" s="203">
        <v>6</v>
      </c>
      <c r="B31" s="176" t="s">
        <v>52</v>
      </c>
      <c r="C31" s="5" t="s">
        <v>71</v>
      </c>
      <c r="D31" s="5" t="s">
        <v>73</v>
      </c>
      <c r="E31" s="5" t="s">
        <v>72</v>
      </c>
      <c r="F31" s="5" t="s">
        <v>72</v>
      </c>
      <c r="G31" s="5" t="s">
        <v>73</v>
      </c>
      <c r="H31" s="5" t="s">
        <v>71</v>
      </c>
      <c r="I31" s="5" t="s">
        <v>72</v>
      </c>
      <c r="J31" s="43"/>
    </row>
    <row r="32" spans="1:11" s="6" customFormat="1">
      <c r="A32" s="203">
        <v>7</v>
      </c>
      <c r="B32" s="176" t="s">
        <v>52</v>
      </c>
      <c r="C32" s="5" t="s">
        <v>73</v>
      </c>
      <c r="D32" s="5" t="s">
        <v>71</v>
      </c>
      <c r="E32" s="5" t="s">
        <v>72</v>
      </c>
      <c r="F32" s="176" t="s">
        <v>52</v>
      </c>
      <c r="G32" s="5" t="s">
        <v>73</v>
      </c>
      <c r="H32" s="5" t="s">
        <v>74</v>
      </c>
      <c r="I32" s="5" t="s">
        <v>73</v>
      </c>
      <c r="J32" s="43"/>
    </row>
    <row r="33" spans="1:10" s="6" customFormat="1">
      <c r="A33" s="203">
        <v>8</v>
      </c>
      <c r="B33" s="5" t="s">
        <v>73</v>
      </c>
      <c r="C33" s="5" t="s">
        <v>74</v>
      </c>
      <c r="D33" s="176" t="s">
        <v>52</v>
      </c>
      <c r="E33" s="5" t="s">
        <v>72</v>
      </c>
      <c r="F33" s="5" t="s">
        <v>72</v>
      </c>
      <c r="G33" s="5" t="s">
        <v>73</v>
      </c>
      <c r="H33" s="5" t="s">
        <v>74</v>
      </c>
      <c r="I33" s="5" t="s">
        <v>73</v>
      </c>
      <c r="J33"/>
    </row>
    <row r="34" spans="1:10">
      <c r="A34" s="203">
        <v>9</v>
      </c>
      <c r="B34" s="5" t="s">
        <v>71</v>
      </c>
      <c r="C34" s="5" t="s">
        <v>73</v>
      </c>
      <c r="D34" s="5" t="s">
        <v>71</v>
      </c>
      <c r="E34" s="5" t="s">
        <v>72</v>
      </c>
      <c r="F34" s="5" t="s">
        <v>72</v>
      </c>
      <c r="G34" s="5" t="s">
        <v>72</v>
      </c>
      <c r="H34" s="5" t="s">
        <v>74</v>
      </c>
      <c r="I34" s="5" t="s">
        <v>73</v>
      </c>
    </row>
    <row r="35" spans="1:10">
      <c r="A35" s="203">
        <v>10</v>
      </c>
      <c r="B35" s="5" t="s">
        <v>73</v>
      </c>
      <c r="C35" s="5" t="s">
        <v>73</v>
      </c>
      <c r="D35" s="5" t="s">
        <v>72</v>
      </c>
      <c r="E35" s="5" t="s">
        <v>72</v>
      </c>
      <c r="F35" s="5" t="s">
        <v>74</v>
      </c>
      <c r="G35" s="5" t="s">
        <v>74</v>
      </c>
      <c r="H35" s="5" t="s">
        <v>74</v>
      </c>
      <c r="I35" s="5" t="s">
        <v>73</v>
      </c>
    </row>
    <row r="38" spans="1:10" ht="15.5">
      <c r="A38" s="107" t="s">
        <v>97</v>
      </c>
      <c r="B38" s="108"/>
      <c r="C38" s="108"/>
      <c r="D38" s="108"/>
      <c r="E38" s="108"/>
      <c r="F38" s="108"/>
      <c r="G38" s="109"/>
      <c r="H38" s="109"/>
    </row>
    <row r="39" spans="1:10" ht="16" thickBot="1">
      <c r="A39" s="110"/>
      <c r="B39" s="110"/>
      <c r="C39" s="111"/>
      <c r="D39" s="111"/>
      <c r="E39" s="111"/>
      <c r="F39" s="111"/>
      <c r="G39" s="112"/>
      <c r="H39" s="112"/>
    </row>
    <row r="40" spans="1:10" ht="16" thickTop="1">
      <c r="A40" s="165" t="s">
        <v>99</v>
      </c>
      <c r="B40" s="168" t="s">
        <v>1641</v>
      </c>
      <c r="C40" s="169" t="s">
        <v>1642</v>
      </c>
      <c r="D40" s="169" t="s">
        <v>1644</v>
      </c>
      <c r="E40" s="170" t="s">
        <v>1643</v>
      </c>
    </row>
    <row r="41" spans="1:10" ht="15.5">
      <c r="A41" s="166" t="str">
        <f>'Labels - English'!A35</f>
        <v>Vision</v>
      </c>
      <c r="B41" s="118">
        <v>20</v>
      </c>
      <c r="C41" s="119">
        <v>66</v>
      </c>
      <c r="D41" s="119">
        <v>95</v>
      </c>
      <c r="E41" s="120" t="s">
        <v>101</v>
      </c>
    </row>
    <row r="42" spans="1:10" ht="15.5">
      <c r="A42" s="166" t="str">
        <f>'Labels - English'!A36</f>
        <v>Hearing</v>
      </c>
      <c r="B42" s="118">
        <v>23</v>
      </c>
      <c r="C42" s="119">
        <v>68</v>
      </c>
      <c r="D42" s="119">
        <v>96</v>
      </c>
      <c r="E42" s="120" t="s">
        <v>101</v>
      </c>
    </row>
    <row r="43" spans="1:10" ht="15.5">
      <c r="A43" s="166" t="str">
        <f>'Labels - English'!A37</f>
        <v>Touch</v>
      </c>
      <c r="B43" s="118">
        <v>15</v>
      </c>
      <c r="C43" s="119">
        <v>56</v>
      </c>
      <c r="D43" s="119">
        <v>73</v>
      </c>
      <c r="E43" s="120" t="s">
        <v>102</v>
      </c>
    </row>
    <row r="44" spans="1:10" ht="15.5">
      <c r="A44" s="166" t="str">
        <f>'Labels - English'!A38</f>
        <v>Taste and Smell</v>
      </c>
      <c r="B44" s="118">
        <v>10</v>
      </c>
      <c r="C44" s="119">
        <v>40</v>
      </c>
      <c r="D44" s="119">
        <v>16</v>
      </c>
      <c r="E44" s="120" t="s">
        <v>102</v>
      </c>
    </row>
    <row r="45" spans="1:10" ht="15.5">
      <c r="A45" s="166" t="str">
        <f>'Labels - English'!A39</f>
        <v>Body Awareness</v>
      </c>
      <c r="B45" s="118">
        <v>18</v>
      </c>
      <c r="C45" s="119">
        <v>61</v>
      </c>
      <c r="D45" s="119">
        <v>86</v>
      </c>
      <c r="E45" s="120" t="s">
        <v>101</v>
      </c>
    </row>
    <row r="46" spans="1:10" ht="15.5">
      <c r="A46" s="166" t="str">
        <f>'Labels - English'!A40</f>
        <v>Balance and Motion</v>
      </c>
      <c r="B46" s="118">
        <v>21</v>
      </c>
      <c r="C46" s="119">
        <v>70</v>
      </c>
      <c r="D46" s="119">
        <v>98</v>
      </c>
      <c r="E46" s="120" t="s">
        <v>103</v>
      </c>
    </row>
    <row r="47" spans="1:10" ht="15.5">
      <c r="A47" s="166" t="str">
        <f>'Labels - English'!A41</f>
        <v>Planning and Ideas</v>
      </c>
      <c r="B47" s="118">
        <v>34</v>
      </c>
      <c r="C47" s="119">
        <v>77</v>
      </c>
      <c r="D47" s="119" t="s">
        <v>126</v>
      </c>
      <c r="E47" s="120" t="s">
        <v>103</v>
      </c>
    </row>
    <row r="48" spans="1:10" ht="15.5">
      <c r="A48" s="166" t="str">
        <f>'Labels - English'!A34</f>
        <v>Social Participation</v>
      </c>
      <c r="B48" s="118">
        <v>30</v>
      </c>
      <c r="C48" s="119">
        <v>70</v>
      </c>
      <c r="D48" s="119">
        <v>98</v>
      </c>
      <c r="E48" s="120" t="s">
        <v>103</v>
      </c>
    </row>
    <row r="49" spans="1:8" ht="16" thickBot="1">
      <c r="A49" s="167" t="s">
        <v>100</v>
      </c>
      <c r="B49" s="122">
        <v>107</v>
      </c>
      <c r="C49" s="131">
        <v>64</v>
      </c>
      <c r="D49" s="131">
        <v>92</v>
      </c>
      <c r="E49" s="132" t="s">
        <v>101</v>
      </c>
    </row>
    <row r="50" spans="1:8" ht="16" thickTop="1">
      <c r="A50" s="108"/>
      <c r="B50" s="108"/>
      <c r="C50" s="108"/>
      <c r="D50" s="108"/>
      <c r="E50" s="108"/>
      <c r="F50" s="108"/>
      <c r="G50" s="109"/>
      <c r="H50" s="109"/>
    </row>
  </sheetData>
  <conditionalFormatting sqref="A12:A15 A6:A10">
    <cfRule type="containsText" dxfId="487" priority="4" operator="containsText" text="&quot;">
      <formula>NOT(ISERROR(SEARCH("""",A6)))</formula>
    </cfRule>
  </conditionalFormatting>
  <conditionalFormatting sqref="A4">
    <cfRule type="containsText" dxfId="486" priority="2" operator="containsText" text="&quot;">
      <formula>NOT(ISERROR(SEARCH("""",A4)))</formula>
    </cfRule>
  </conditionalFormatting>
  <conditionalFormatting sqref="A5">
    <cfRule type="containsText" dxfId="485" priority="1" operator="containsText" text="&quot;">
      <formula>NOT(ISERROR(SEARCH("""",A5)))</formula>
    </cfRule>
  </conditionalFormatting>
  <conditionalFormatting sqref="A12">
    <cfRule type="containsText" dxfId="484" priority="3" operator="containsText" text="&quot;">
      <formula>NOT(ISERROR(SEARCH("""",A12)))</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CABE7-4FC4-4BA3-93A1-4A0746D03BC8}">
  <dimension ref="A1:L50"/>
  <sheetViews>
    <sheetView topLeftCell="E1" zoomScale="80" zoomScaleNormal="80" workbookViewId="0">
      <pane ySplit="1" topLeftCell="A2" activePane="bottomLeft" state="frozen"/>
      <selection activeCell="B18" sqref="B18"/>
      <selection pane="bottomLeft" activeCell="L7" sqref="L7"/>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18.6328125" customWidth="1"/>
  </cols>
  <sheetData>
    <row r="1" spans="1:12" ht="28.5" customHeight="1">
      <c r="A1" s="175" t="str">
        <f>"Form: "&amp;'Labels - English'!H1</f>
        <v>Form: Child School Form (5-12 years)</v>
      </c>
      <c r="B1" s="175"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Case13_ChildSchool</v>
      </c>
      <c r="C3" s="52"/>
      <c r="D3" s="52"/>
      <c r="E3" s="105" t="s">
        <v>94</v>
      </c>
      <c r="F3" s="52"/>
      <c r="G3" s="9"/>
      <c r="H3" s="57"/>
      <c r="I3" s="57"/>
      <c r="J3" s="53"/>
    </row>
    <row r="4" spans="1:12" ht="15" thickBot="1">
      <c r="A4" s="185" t="str">
        <f>'Labels - English'!A4</f>
        <v>Student information</v>
      </c>
      <c r="B4" s="186"/>
      <c r="C4" s="314"/>
      <c r="D4" s="52"/>
      <c r="F4" s="52" t="str">
        <f ca="1">"Original Date: "&amp; TEXT('Labels - English'!$B$50, "mm/dd/yyyy")</f>
        <v>Original Date: 10/05/2021</v>
      </c>
      <c r="G4" s="9"/>
      <c r="H4" s="57"/>
      <c r="I4" s="57"/>
      <c r="J4" s="53"/>
    </row>
    <row r="5" spans="1:12" ht="15" thickBot="1">
      <c r="A5" s="43" t="str">
        <f>'Labels - English'!A7</f>
        <v>Name of student being evaluated</v>
      </c>
      <c r="B5" s="187" t="str" cm="1">
        <f t="array" aca="1" ref="B5" ca="1">"SPM2_"&amp;MID(CELL("filename",A1),FIND("]",CELL("filename",A1))+1,255)</f>
        <v>SPM2_Case13_ChildSchool</v>
      </c>
      <c r="C5" s="125"/>
      <c r="D5" s="52"/>
      <c r="E5" s="97" t="s">
        <v>91</v>
      </c>
      <c r="F5" s="94"/>
      <c r="G5" s="95" t="s">
        <v>92</v>
      </c>
      <c r="H5" s="96"/>
      <c r="J5" t="s">
        <v>93</v>
      </c>
    </row>
    <row r="6" spans="1:12">
      <c r="A6" s="43" t="str">
        <f>'Labels - English'!A10</f>
        <v>Gender</v>
      </c>
      <c r="B6" s="188" t="s">
        <v>70</v>
      </c>
      <c r="C6" s="205"/>
      <c r="D6" s="52"/>
      <c r="E6" s="76" t="s">
        <v>15</v>
      </c>
      <c r="F6" s="62" t="s">
        <v>17</v>
      </c>
      <c r="G6" s="103" t="s">
        <v>89</v>
      </c>
      <c r="H6" s="62" t="s">
        <v>16</v>
      </c>
      <c r="I6" s="62" t="s">
        <v>34</v>
      </c>
      <c r="J6" s="136" t="s">
        <v>1758</v>
      </c>
      <c r="K6" s="329" t="s">
        <v>90</v>
      </c>
      <c r="L6" s="63" t="s">
        <v>109</v>
      </c>
    </row>
    <row r="7" spans="1:12" ht="15" thickBot="1">
      <c r="A7" s="43" t="str">
        <f>'Labels - English'!A14</f>
        <v>Age</v>
      </c>
      <c r="B7" s="189" t="str">
        <f>+$G$7&amp;" years "&amp;$H$7&amp;" months "&amp;$I$7&amp;" days "</f>
        <v xml:space="preserve">7 years 0 months 20 days </v>
      </c>
      <c r="C7" s="207">
        <f ca="1">+E7</f>
        <v>41779</v>
      </c>
      <c r="D7" s="52"/>
      <c r="E7" s="100">
        <f ca="1">DATE(YEAR(F7) -$G$7, MONTH(F7) - $H$7, DAY(F7) - $I$7)</f>
        <v>41779</v>
      </c>
      <c r="F7" s="99">
        <f ca="1">DATE(YEAR('Labels - English'!$B$50),MONTH('Labels - English'!$B$50)-$K$7,DAY('Labels - English'!$B$50)-$L$7)</f>
        <v>44356</v>
      </c>
      <c r="G7" s="104">
        <v>7</v>
      </c>
      <c r="H7" s="102">
        <v>0</v>
      </c>
      <c r="I7" s="102">
        <v>20</v>
      </c>
      <c r="J7" s="137">
        <v>0</v>
      </c>
      <c r="K7" s="330">
        <v>4</v>
      </c>
      <c r="L7" s="98">
        <v>-4</v>
      </c>
    </row>
    <row r="8" spans="1:12">
      <c r="A8" s="43" t="str">
        <f>'Labels - English'!A11</f>
        <v>Date of birth</v>
      </c>
      <c r="B8" s="307">
        <f ca="1">$E$7</f>
        <v>41779</v>
      </c>
      <c r="C8" s="207"/>
      <c r="D8" s="52"/>
      <c r="E8" s="301"/>
      <c r="F8" s="302"/>
      <c r="G8" s="303"/>
      <c r="H8" s="303"/>
      <c r="I8" s="303"/>
      <c r="J8" s="304"/>
      <c r="K8" s="304"/>
    </row>
    <row r="9" spans="1:12">
      <c r="A9" s="43" t="str">
        <f>'Labels - English'!A15</f>
        <v>Grade</v>
      </c>
      <c r="B9" s="189">
        <v>1</v>
      </c>
      <c r="C9" s="205"/>
      <c r="D9" s="52"/>
      <c r="E9" s="44"/>
      <c r="F9" s="44"/>
      <c r="G9" s="44"/>
      <c r="H9" s="44"/>
      <c r="I9" s="44"/>
      <c r="J9" s="53"/>
    </row>
    <row r="10" spans="1:12" ht="15" thickBot="1">
      <c r="A10" s="43" t="str">
        <f>'Labels - English'!A18</f>
        <v>School/Agency</v>
      </c>
      <c r="B10" s="191" t="s">
        <v>130</v>
      </c>
      <c r="C10" s="65"/>
      <c r="D10" s="52"/>
      <c r="E10" s="44"/>
      <c r="F10" s="44"/>
      <c r="G10" s="44"/>
      <c r="H10" s="44"/>
      <c r="I10" s="44"/>
    </row>
    <row r="11" spans="1:12">
      <c r="A11" s="49"/>
      <c r="B11" s="49"/>
      <c r="C11" s="66"/>
      <c r="D11" s="52"/>
      <c r="E11" s="52"/>
      <c r="F11" s="52"/>
      <c r="G11" s="9"/>
      <c r="H11" s="57"/>
      <c r="I11" s="53"/>
    </row>
    <row r="12" spans="1:12">
      <c r="A12" s="185" t="str">
        <f>'Labels - English'!A21</f>
        <v>Rater information</v>
      </c>
      <c r="B12" s="43"/>
      <c r="C12" s="43"/>
      <c r="D12" s="52"/>
      <c r="E12" s="52"/>
      <c r="G12" s="53"/>
      <c r="H12" s="53"/>
      <c r="I12" s="53"/>
    </row>
    <row r="13" spans="1:12">
      <c r="A13" s="43" t="str">
        <f>'Labels - English'!A22</f>
        <v>Rater’s name</v>
      </c>
      <c r="B13" s="43" t="s">
        <v>132</v>
      </c>
      <c r="C13" s="43"/>
      <c r="D13" s="52"/>
      <c r="E13" s="52"/>
      <c r="G13" s="53"/>
      <c r="H13" s="53"/>
      <c r="I13" s="53"/>
      <c r="J13" s="44"/>
    </row>
    <row r="14" spans="1:12">
      <c r="A14" s="43" t="str">
        <f>'Labels - English'!A25</f>
        <v>Rater’s relationship to student being evaluated</v>
      </c>
      <c r="B14" s="43" t="s">
        <v>131</v>
      </c>
      <c r="C14" s="43"/>
      <c r="D14" s="52"/>
      <c r="E14" s="52"/>
      <c r="F14" s="52"/>
      <c r="G14" s="53"/>
      <c r="H14" s="53"/>
      <c r="I14" s="53"/>
      <c r="J14" s="44"/>
    </row>
    <row r="15" spans="1:12">
      <c r="A15" s="43" t="str">
        <f>'Labels - English'!A26</f>
        <v>Administration Date</v>
      </c>
      <c r="B15" s="192" t="str">
        <f>+$J$7&amp;" years "&amp;$K$7&amp;" months "&amp;$L$7&amp;" days "</f>
        <v xml:space="preserve">0 years 4 months -4 days </v>
      </c>
      <c r="C15" s="43"/>
      <c r="D15" s="52"/>
      <c r="E15" s="52"/>
      <c r="F15" s="52"/>
      <c r="G15" s="53"/>
      <c r="H15" s="53"/>
      <c r="I15" s="53"/>
      <c r="J15" s="44"/>
    </row>
    <row r="16" spans="1:12">
      <c r="A16" s="50"/>
      <c r="B16" s="50"/>
      <c r="C16" s="67"/>
      <c r="D16" s="52"/>
      <c r="E16" s="52"/>
      <c r="F16" s="52"/>
      <c r="G16" s="53"/>
      <c r="H16" s="53"/>
      <c r="I16" s="44"/>
      <c r="J16" s="44"/>
    </row>
    <row r="17" spans="1:11" ht="29">
      <c r="A17" s="43" t="s">
        <v>24</v>
      </c>
      <c r="B17" s="71" t="s">
        <v>179</v>
      </c>
      <c r="C17" s="29"/>
      <c r="D17" s="52"/>
      <c r="E17" s="52"/>
      <c r="F17" s="52"/>
      <c r="G17" s="53"/>
      <c r="H17" s="53"/>
      <c r="I17" s="53"/>
      <c r="J17" s="44"/>
    </row>
    <row r="18" spans="1:11" ht="132" customHeight="1">
      <c r="A18" s="43" t="s">
        <v>26</v>
      </c>
      <c r="B18" s="39" t="s">
        <v>25</v>
      </c>
      <c r="C18" s="52"/>
      <c r="D18" s="52"/>
      <c r="E18" s="52"/>
      <c r="F18" s="52"/>
      <c r="G18" s="52"/>
      <c r="H18" s="52"/>
      <c r="I18" s="52"/>
      <c r="J18" s="52"/>
    </row>
    <row r="19" spans="1:11">
      <c r="A19" s="43" t="s">
        <v>180</v>
      </c>
      <c r="B19" s="193" t="s">
        <v>866</v>
      </c>
      <c r="C19" s="52"/>
      <c r="D19" s="52"/>
      <c r="E19" s="52"/>
      <c r="F19" s="52"/>
      <c r="G19" s="52"/>
      <c r="H19" s="52"/>
      <c r="I19" s="52"/>
      <c r="J19" s="52"/>
    </row>
    <row r="20" spans="1:11" ht="36.75" customHeight="1">
      <c r="A20" s="43" t="s">
        <v>12</v>
      </c>
      <c r="B20" s="51" t="s">
        <v>10</v>
      </c>
      <c r="C20" s="43"/>
      <c r="D20" s="52"/>
      <c r="E20" s="52"/>
      <c r="F20" s="52"/>
      <c r="G20" s="53"/>
      <c r="H20" s="53"/>
      <c r="I20" s="53"/>
      <c r="J20" s="44"/>
    </row>
    <row r="21" spans="1:11">
      <c r="D21" s="36"/>
      <c r="E21" s="52"/>
      <c r="F21" s="52"/>
      <c r="G21" s="53"/>
      <c r="H21" s="53"/>
      <c r="I21" s="53"/>
      <c r="J21" s="44"/>
    </row>
    <row r="22" spans="1:11">
      <c r="A22" s="43"/>
      <c r="B22" s="43"/>
      <c r="C22" s="44"/>
      <c r="D22" s="44"/>
      <c r="J22" s="195"/>
    </row>
    <row r="23" spans="1:11" s="2" customFormat="1">
      <c r="A23" s="196" t="s">
        <v>51</v>
      </c>
      <c r="B23" s="195">
        <f>+B41</f>
        <v>22</v>
      </c>
      <c r="C23" s="195">
        <f>+B42</f>
        <v>31</v>
      </c>
      <c r="D23" s="195">
        <f>+B43</f>
        <v>23</v>
      </c>
      <c r="E23" s="195">
        <f>+B44</f>
        <v>13</v>
      </c>
      <c r="F23" s="195">
        <f>+B45</f>
        <v>24</v>
      </c>
      <c r="G23" s="2">
        <f>+B46</f>
        <v>28</v>
      </c>
      <c r="H23" s="2">
        <f>+B47</f>
        <v>29</v>
      </c>
      <c r="I23" s="195">
        <f>+B48</f>
        <v>22</v>
      </c>
      <c r="J23" s="197">
        <f>+B49</f>
        <v>141</v>
      </c>
    </row>
    <row r="24" spans="1:11">
      <c r="A24" s="38"/>
      <c r="B24" s="38"/>
      <c r="C24" s="38"/>
      <c r="D24" s="38"/>
      <c r="E24" s="38"/>
      <c r="F24" s="38"/>
      <c r="G24" s="38"/>
      <c r="H24" s="38"/>
      <c r="I24" s="38"/>
      <c r="J24" s="194"/>
    </row>
    <row r="25" spans="1:11" ht="21.75" customHeight="1">
      <c r="A25" s="198" t="s">
        <v>0</v>
      </c>
      <c r="B25" s="86" t="str">
        <f>'Labels - English'!$A$35</f>
        <v>Vision</v>
      </c>
      <c r="C25" s="87" t="str">
        <f>'Labels - English'!$A$36</f>
        <v>Hearing</v>
      </c>
      <c r="D25" s="88" t="str">
        <f>'Labels - English'!$A$37</f>
        <v>Touch</v>
      </c>
      <c r="E25" s="89" t="str">
        <f>'Labels - English'!$A$38</f>
        <v>Taste and Smell</v>
      </c>
      <c r="F25" s="90" t="str">
        <f>'Labels - English'!$A$39</f>
        <v>Body Awareness</v>
      </c>
      <c r="G25" s="91" t="str">
        <f>'Labels - English'!$A$40</f>
        <v>Balance and Motion</v>
      </c>
      <c r="H25" s="92" t="str">
        <f>'Labels - English'!$A$41</f>
        <v>Planning and Ideas</v>
      </c>
      <c r="I25" s="85" t="str">
        <f>'Labels - English'!$A$34</f>
        <v>Social Participation</v>
      </c>
      <c r="J25" s="43"/>
      <c r="K25" s="194"/>
    </row>
    <row r="26" spans="1:11" s="6" customFormat="1">
      <c r="A26" s="199">
        <v>1</v>
      </c>
      <c r="B26" s="5" t="s">
        <v>72</v>
      </c>
      <c r="C26" s="5" t="s">
        <v>74</v>
      </c>
      <c r="D26" s="5" t="s">
        <v>73</v>
      </c>
      <c r="E26" s="5" t="s">
        <v>72</v>
      </c>
      <c r="F26" s="5" t="s">
        <v>71</v>
      </c>
      <c r="G26" s="5" t="s">
        <v>72</v>
      </c>
      <c r="H26" s="5" t="s">
        <v>71</v>
      </c>
      <c r="I26" s="5" t="s">
        <v>71</v>
      </c>
      <c r="J26" s="43"/>
    </row>
    <row r="27" spans="1:11" s="6" customFormat="1">
      <c r="A27" s="200">
        <v>2</v>
      </c>
      <c r="B27" s="5" t="s">
        <v>71</v>
      </c>
      <c r="C27" s="5" t="s">
        <v>74</v>
      </c>
      <c r="D27" s="5" t="s">
        <v>73</v>
      </c>
      <c r="E27" s="5" t="s">
        <v>73</v>
      </c>
      <c r="F27" s="5" t="s">
        <v>74</v>
      </c>
      <c r="G27" s="5" t="s">
        <v>71</v>
      </c>
      <c r="H27" s="5" t="s">
        <v>71</v>
      </c>
      <c r="I27" s="5" t="s">
        <v>71</v>
      </c>
      <c r="J27" s="43"/>
    </row>
    <row r="28" spans="1:11" s="6" customFormat="1">
      <c r="A28" s="201">
        <v>3</v>
      </c>
      <c r="B28" s="5" t="s">
        <v>73</v>
      </c>
      <c r="C28" s="5" t="s">
        <v>72</v>
      </c>
      <c r="D28" s="5" t="s">
        <v>73</v>
      </c>
      <c r="E28" s="5" t="s">
        <v>72</v>
      </c>
      <c r="F28" s="5" t="s">
        <v>71</v>
      </c>
      <c r="G28" s="5" t="s">
        <v>72</v>
      </c>
      <c r="H28" s="5" t="s">
        <v>71</v>
      </c>
      <c r="I28" s="5" t="s">
        <v>71</v>
      </c>
      <c r="J28" s="43"/>
    </row>
    <row r="29" spans="1:11" s="6" customFormat="1">
      <c r="A29" s="202">
        <v>4</v>
      </c>
      <c r="B29" s="5" t="s">
        <v>71</v>
      </c>
      <c r="C29" s="5" t="s">
        <v>73</v>
      </c>
      <c r="D29" s="5" t="s">
        <v>71</v>
      </c>
      <c r="E29" s="5" t="s">
        <v>72</v>
      </c>
      <c r="F29" s="5" t="s">
        <v>73</v>
      </c>
      <c r="G29" s="5" t="s">
        <v>73</v>
      </c>
      <c r="H29" s="5" t="s">
        <v>71</v>
      </c>
      <c r="I29" s="5" t="s">
        <v>71</v>
      </c>
      <c r="J29" s="43"/>
    </row>
    <row r="30" spans="1:11" s="6" customFormat="1">
      <c r="A30" s="203">
        <v>5</v>
      </c>
      <c r="B30" s="5" t="s">
        <v>73</v>
      </c>
      <c r="C30" s="5" t="s">
        <v>71</v>
      </c>
      <c r="D30" s="5" t="s">
        <v>72</v>
      </c>
      <c r="E30" s="5" t="s">
        <v>71</v>
      </c>
      <c r="F30" s="5" t="s">
        <v>73</v>
      </c>
      <c r="G30" s="5" t="s">
        <v>74</v>
      </c>
      <c r="H30" s="5" t="s">
        <v>71</v>
      </c>
      <c r="I30" s="5" t="s">
        <v>71</v>
      </c>
      <c r="J30" s="43"/>
    </row>
    <row r="31" spans="1:11" s="6" customFormat="1">
      <c r="A31" s="203">
        <v>6</v>
      </c>
      <c r="B31" s="5" t="s">
        <v>73</v>
      </c>
      <c r="C31" s="5" t="s">
        <v>71</v>
      </c>
      <c r="D31" s="5" t="s">
        <v>74</v>
      </c>
      <c r="E31" s="5" t="s">
        <v>72</v>
      </c>
      <c r="F31" s="5" t="s">
        <v>73</v>
      </c>
      <c r="G31" s="5" t="s">
        <v>71</v>
      </c>
      <c r="H31" s="5" t="s">
        <v>73</v>
      </c>
      <c r="I31" s="5" t="s">
        <v>71</v>
      </c>
      <c r="J31" s="43"/>
    </row>
    <row r="32" spans="1:11" s="6" customFormat="1">
      <c r="A32" s="203">
        <v>7</v>
      </c>
      <c r="B32" s="5" t="s">
        <v>72</v>
      </c>
      <c r="C32" s="5" t="s">
        <v>73</v>
      </c>
      <c r="D32" s="5" t="s">
        <v>71</v>
      </c>
      <c r="E32" s="5" t="s">
        <v>72</v>
      </c>
      <c r="F32" s="5" t="s">
        <v>73</v>
      </c>
      <c r="G32" s="5" t="s">
        <v>71</v>
      </c>
      <c r="H32" s="5" t="s">
        <v>71</v>
      </c>
      <c r="I32" s="5" t="s">
        <v>71</v>
      </c>
      <c r="J32" s="43"/>
    </row>
    <row r="33" spans="1:10" s="6" customFormat="1">
      <c r="A33" s="203">
        <v>8</v>
      </c>
      <c r="B33" s="5" t="s">
        <v>71</v>
      </c>
      <c r="C33" s="5" t="s">
        <v>74</v>
      </c>
      <c r="D33" s="5" t="s">
        <v>74</v>
      </c>
      <c r="E33" s="5" t="s">
        <v>72</v>
      </c>
      <c r="F33" s="5" t="s">
        <v>72</v>
      </c>
      <c r="G33" s="5" t="s">
        <v>74</v>
      </c>
      <c r="H33" s="5" t="s">
        <v>74</v>
      </c>
      <c r="I33" s="5" t="s">
        <v>73</v>
      </c>
      <c r="J33"/>
    </row>
    <row r="34" spans="1:10">
      <c r="A34" s="203">
        <v>9</v>
      </c>
      <c r="B34" s="5" t="s">
        <v>71</v>
      </c>
      <c r="C34" s="5" t="s">
        <v>74</v>
      </c>
      <c r="D34" s="5" t="s">
        <v>72</v>
      </c>
      <c r="E34" s="5" t="s">
        <v>72</v>
      </c>
      <c r="F34" s="5" t="s">
        <v>73</v>
      </c>
      <c r="G34" s="5" t="s">
        <v>71</v>
      </c>
      <c r="H34" s="5" t="s">
        <v>74</v>
      </c>
      <c r="I34" s="5" t="s">
        <v>73</v>
      </c>
    </row>
    <row r="35" spans="1:10">
      <c r="A35" s="203">
        <v>10</v>
      </c>
      <c r="B35" s="5" t="s">
        <v>73</v>
      </c>
      <c r="C35" s="5" t="s">
        <v>74</v>
      </c>
      <c r="D35" s="5" t="s">
        <v>72</v>
      </c>
      <c r="E35" s="5" t="s">
        <v>72</v>
      </c>
      <c r="F35" s="5" t="s">
        <v>71</v>
      </c>
      <c r="G35" s="5" t="s">
        <v>74</v>
      </c>
      <c r="H35" s="5" t="s">
        <v>72</v>
      </c>
      <c r="I35" s="5" t="s">
        <v>71</v>
      </c>
    </row>
    <row r="38" spans="1:10" ht="15.5">
      <c r="A38" s="107" t="s">
        <v>97</v>
      </c>
      <c r="B38" s="108"/>
      <c r="C38" s="108"/>
      <c r="D38" s="108"/>
      <c r="E38" s="108"/>
      <c r="F38" s="108"/>
      <c r="G38" s="109"/>
      <c r="H38" s="109"/>
    </row>
    <row r="39" spans="1:10" ht="16" thickBot="1">
      <c r="A39" s="110"/>
      <c r="B39" s="110"/>
      <c r="C39" s="111"/>
      <c r="D39" s="111"/>
      <c r="E39" s="111"/>
      <c r="F39" s="111"/>
      <c r="G39" s="112"/>
      <c r="H39" s="112"/>
    </row>
    <row r="40" spans="1:10" ht="16" thickTop="1">
      <c r="A40" s="165" t="s">
        <v>99</v>
      </c>
      <c r="B40" s="168" t="s">
        <v>1641</v>
      </c>
      <c r="C40" s="169" t="s">
        <v>1642</v>
      </c>
      <c r="D40" s="169" t="s">
        <v>1644</v>
      </c>
      <c r="E40" s="170" t="s">
        <v>1643</v>
      </c>
    </row>
    <row r="41" spans="1:10" ht="15.5">
      <c r="A41" s="166" t="str">
        <f>'Labels - English'!A35</f>
        <v>Vision</v>
      </c>
      <c r="B41" s="118">
        <v>22</v>
      </c>
      <c r="C41" s="119">
        <v>72</v>
      </c>
      <c r="D41" s="119">
        <v>99</v>
      </c>
      <c r="E41" s="120" t="s">
        <v>103</v>
      </c>
    </row>
    <row r="42" spans="1:10" ht="15.5">
      <c r="A42" s="166" t="str">
        <f>'Labels - English'!A36</f>
        <v>Hearing</v>
      </c>
      <c r="B42" s="118">
        <v>31</v>
      </c>
      <c r="C42" s="119">
        <v>80</v>
      </c>
      <c r="D42" s="119" t="s">
        <v>126</v>
      </c>
      <c r="E42" s="120" t="s">
        <v>103</v>
      </c>
    </row>
    <row r="43" spans="1:10" ht="15.5">
      <c r="A43" s="166" t="str">
        <f>'Labels - English'!A37</f>
        <v>Touch</v>
      </c>
      <c r="B43" s="118">
        <v>23</v>
      </c>
      <c r="C43" s="119">
        <v>80</v>
      </c>
      <c r="D43" s="119" t="s">
        <v>126</v>
      </c>
      <c r="E43" s="120" t="s">
        <v>103</v>
      </c>
    </row>
    <row r="44" spans="1:10" ht="15.5">
      <c r="A44" s="166" t="str">
        <f>'Labels - English'!A38</f>
        <v>Taste and Smell</v>
      </c>
      <c r="B44" s="118">
        <v>13</v>
      </c>
      <c r="C44" s="119">
        <v>59</v>
      </c>
      <c r="D44" s="119">
        <v>82</v>
      </c>
      <c r="E44" s="120" t="s">
        <v>102</v>
      </c>
    </row>
    <row r="45" spans="1:10" ht="15.5">
      <c r="A45" s="166" t="str">
        <f>'Labels - English'!A39</f>
        <v>Body Awareness</v>
      </c>
      <c r="B45" s="118">
        <v>24</v>
      </c>
      <c r="C45" s="119">
        <v>80</v>
      </c>
      <c r="D45" s="119" t="s">
        <v>126</v>
      </c>
      <c r="E45" s="120" t="s">
        <v>103</v>
      </c>
    </row>
    <row r="46" spans="1:10" ht="15.5">
      <c r="A46" s="166" t="str">
        <f>'Labels - English'!A40</f>
        <v>Balance and Motion</v>
      </c>
      <c r="B46" s="118">
        <v>28</v>
      </c>
      <c r="C46" s="119">
        <v>80</v>
      </c>
      <c r="D46" s="119" t="s">
        <v>126</v>
      </c>
      <c r="E46" s="120" t="s">
        <v>103</v>
      </c>
    </row>
    <row r="47" spans="1:10" ht="15.5">
      <c r="A47" s="166" t="str">
        <f>'Labels - English'!A41</f>
        <v>Planning and Ideas</v>
      </c>
      <c r="B47" s="118">
        <v>29</v>
      </c>
      <c r="C47" s="119">
        <v>75</v>
      </c>
      <c r="D47" s="119">
        <v>99</v>
      </c>
      <c r="E47" s="120" t="s">
        <v>103</v>
      </c>
    </row>
    <row r="48" spans="1:10" ht="15.5">
      <c r="A48" s="166" t="str">
        <f>'Labels - English'!A34</f>
        <v>Social Participation</v>
      </c>
      <c r="B48" s="118">
        <v>22</v>
      </c>
      <c r="C48" s="119">
        <v>63</v>
      </c>
      <c r="D48" s="119">
        <v>90</v>
      </c>
      <c r="E48" s="120" t="s">
        <v>101</v>
      </c>
    </row>
    <row r="49" spans="1:8" ht="16" thickBot="1">
      <c r="A49" s="167" t="s">
        <v>100</v>
      </c>
      <c r="B49" s="122">
        <v>141</v>
      </c>
      <c r="C49" s="131">
        <v>80</v>
      </c>
      <c r="D49" s="131" t="s">
        <v>126</v>
      </c>
      <c r="E49" s="132" t="s">
        <v>103</v>
      </c>
    </row>
    <row r="50" spans="1:8" ht="16" thickTop="1">
      <c r="A50" s="108"/>
      <c r="B50" s="108"/>
      <c r="C50" s="108"/>
      <c r="D50" s="108"/>
      <c r="E50" s="108"/>
      <c r="F50" s="108"/>
      <c r="G50" s="109"/>
      <c r="H50" s="109"/>
    </row>
  </sheetData>
  <conditionalFormatting sqref="A12:A15 A6:A10">
    <cfRule type="containsText" dxfId="483" priority="4" operator="containsText" text="&quot;">
      <formula>NOT(ISERROR(SEARCH("""",A6)))</formula>
    </cfRule>
  </conditionalFormatting>
  <conditionalFormatting sqref="A4">
    <cfRule type="containsText" dxfId="482" priority="2" operator="containsText" text="&quot;">
      <formula>NOT(ISERROR(SEARCH("""",A4)))</formula>
    </cfRule>
  </conditionalFormatting>
  <conditionalFormatting sqref="A5">
    <cfRule type="containsText" dxfId="481" priority="1" operator="containsText" text="&quot;">
      <formula>NOT(ISERROR(SEARCH("""",A5)))</formula>
    </cfRule>
  </conditionalFormatting>
  <conditionalFormatting sqref="A12">
    <cfRule type="containsText" dxfId="480" priority="3" operator="containsText" text="&quot;">
      <formula>NOT(ISERROR(SEARCH("""",A12)))</formula>
    </cfRule>
  </conditionalFormatting>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B1421-6C1C-426E-9072-4DF69068DA1F}">
  <dimension ref="A1:L50"/>
  <sheetViews>
    <sheetView topLeftCell="D1" zoomScale="70" zoomScaleNormal="70" workbookViewId="0">
      <pane ySplit="1" topLeftCell="A2" activePane="bottomLeft" state="frozen"/>
      <selection activeCell="B18" sqref="B18"/>
      <selection pane="bottomLeft" activeCell="L7" sqref="L7"/>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1.1796875" customWidth="1"/>
  </cols>
  <sheetData>
    <row r="1" spans="1:12" ht="28.5" customHeight="1">
      <c r="A1" s="175" t="str">
        <f>"Form: "&amp;'Labels - English'!H1</f>
        <v>Form: Child School Form (5-12 years)</v>
      </c>
      <c r="B1" s="175"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Case14_ChildSchool_incomplete</v>
      </c>
      <c r="C3" s="52"/>
      <c r="D3" s="52"/>
      <c r="E3" s="105" t="s">
        <v>94</v>
      </c>
      <c r="F3" s="52"/>
      <c r="G3" s="9"/>
      <c r="H3" s="57"/>
      <c r="I3" s="57"/>
      <c r="J3" s="53"/>
    </row>
    <row r="4" spans="1:12" ht="15" thickBot="1">
      <c r="A4" s="185" t="str">
        <f>'Labels - English'!A4</f>
        <v>Student information</v>
      </c>
      <c r="B4" s="186"/>
      <c r="C4" s="314"/>
      <c r="D4" s="52"/>
      <c r="F4" s="52" t="str">
        <f ca="1">"Original Date: "&amp; TEXT('Labels - English'!$B$50, "mm/dd/yyyy")</f>
        <v>Original Date: 10/05/2021</v>
      </c>
      <c r="G4" s="9"/>
      <c r="H4" s="57"/>
      <c r="I4" s="57"/>
      <c r="J4" s="53"/>
    </row>
    <row r="5" spans="1:12" ht="15" thickBot="1">
      <c r="A5" s="43" t="str">
        <f>'Labels - English'!A7</f>
        <v>Name of student being evaluated</v>
      </c>
      <c r="B5" s="187" t="str" cm="1">
        <f t="array" aca="1" ref="B5" ca="1">"SPM2_"&amp;MID(CELL("filename",A1),FIND("]",CELL("filename",A1))+1,255)</f>
        <v>SPM2_Case14_ChildSchool_incomplete</v>
      </c>
      <c r="C5" s="125"/>
      <c r="D5" s="52"/>
      <c r="E5" s="97" t="s">
        <v>91</v>
      </c>
      <c r="F5" s="94"/>
      <c r="G5" s="95" t="s">
        <v>92</v>
      </c>
      <c r="H5" s="96"/>
      <c r="J5" t="s">
        <v>93</v>
      </c>
    </row>
    <row r="6" spans="1:12">
      <c r="A6" s="43" t="str">
        <f>'Labels - English'!A10</f>
        <v>Gender</v>
      </c>
      <c r="B6" s="188" t="s">
        <v>33</v>
      </c>
      <c r="C6" s="205"/>
      <c r="D6" s="52"/>
      <c r="E6" s="76" t="s">
        <v>15</v>
      </c>
      <c r="F6" s="62" t="s">
        <v>17</v>
      </c>
      <c r="G6" s="103" t="s">
        <v>89</v>
      </c>
      <c r="H6" s="62" t="s">
        <v>16</v>
      </c>
      <c r="I6" s="62" t="s">
        <v>34</v>
      </c>
      <c r="J6" s="136" t="s">
        <v>1758</v>
      </c>
      <c r="K6" s="329" t="s">
        <v>90</v>
      </c>
      <c r="L6" s="63" t="s">
        <v>109</v>
      </c>
    </row>
    <row r="7" spans="1:12" ht="15" thickBot="1">
      <c r="A7" s="43" t="str">
        <f>'Labels - English'!A14</f>
        <v>Age</v>
      </c>
      <c r="B7" s="189" t="str">
        <f>+$G$7&amp;" years "&amp;$H$7&amp;" months "&amp;$I$7&amp;" days "</f>
        <v xml:space="preserve">6 years 0 months 13 days </v>
      </c>
      <c r="C7" s="207">
        <f ca="1">+E7</f>
        <v>42264</v>
      </c>
      <c r="D7" s="52"/>
      <c r="E7" s="100">
        <f ca="1">DATE(YEAR(F7) -$G$7, MONTH(F7) - $H$7, DAY(F7) - $I$7)</f>
        <v>42264</v>
      </c>
      <c r="F7" s="99">
        <f ca="1">DATE(YEAR('Labels - English'!$B$50),MONTH('Labels - English'!$B$50)-$K$7,DAY('Labels - English'!$B$50)-$L$7)</f>
        <v>44469</v>
      </c>
      <c r="G7" s="104">
        <v>6</v>
      </c>
      <c r="H7" s="102">
        <v>0</v>
      </c>
      <c r="I7" s="102">
        <v>13</v>
      </c>
      <c r="J7" s="137">
        <v>0</v>
      </c>
      <c r="K7" s="330">
        <v>0</v>
      </c>
      <c r="L7" s="98">
        <v>5</v>
      </c>
    </row>
    <row r="8" spans="1:12">
      <c r="A8" s="43" t="str">
        <f>'Labels - English'!A11</f>
        <v>Date of birth</v>
      </c>
      <c r="B8" s="307">
        <f ca="1">$E$7</f>
        <v>42264</v>
      </c>
      <c r="C8" s="207"/>
      <c r="D8" s="52"/>
      <c r="E8" s="301"/>
      <c r="F8" s="302"/>
      <c r="G8" s="303"/>
      <c r="H8" s="303"/>
      <c r="I8" s="303"/>
      <c r="J8" s="304"/>
      <c r="K8" s="304"/>
    </row>
    <row r="9" spans="1:12">
      <c r="A9" s="43" t="str">
        <f>'Labels - English'!A15</f>
        <v>Grade</v>
      </c>
      <c r="B9" s="189">
        <v>1</v>
      </c>
      <c r="C9" s="205"/>
      <c r="D9" s="52"/>
      <c r="E9" s="44"/>
      <c r="F9" s="44"/>
      <c r="G9" s="44"/>
      <c r="H9" s="44"/>
      <c r="I9" s="44"/>
      <c r="J9" s="53"/>
    </row>
    <row r="10" spans="1:12" ht="15" thickBot="1">
      <c r="A10" s="43" t="str">
        <f>'Labels - English'!A18</f>
        <v>School/Agency</v>
      </c>
      <c r="B10" s="191" t="s">
        <v>133</v>
      </c>
      <c r="C10" s="65"/>
      <c r="D10" s="52"/>
      <c r="E10" s="44"/>
      <c r="F10" s="44"/>
      <c r="G10" s="44"/>
      <c r="H10" s="44"/>
      <c r="I10" s="44"/>
    </row>
    <row r="11" spans="1:12">
      <c r="A11" s="49"/>
      <c r="B11" s="49"/>
      <c r="C11" s="66"/>
      <c r="D11" s="52"/>
      <c r="E11" s="52"/>
      <c r="F11" s="52"/>
      <c r="G11" s="9"/>
      <c r="H11" s="57"/>
      <c r="I11" s="53"/>
    </row>
    <row r="12" spans="1:12">
      <c r="A12" s="185" t="str">
        <f>'Labels - English'!A21</f>
        <v>Rater information</v>
      </c>
      <c r="B12" s="43"/>
      <c r="C12" s="43"/>
      <c r="D12" s="52"/>
      <c r="E12" s="52"/>
      <c r="G12" s="53"/>
      <c r="H12" s="53"/>
      <c r="I12" s="53"/>
    </row>
    <row r="13" spans="1:12">
      <c r="A13" s="43" t="str">
        <f>'Labels - English'!A22</f>
        <v>Rater’s name</v>
      </c>
      <c r="B13" s="43" t="s">
        <v>134</v>
      </c>
      <c r="C13" s="43"/>
      <c r="D13" s="52"/>
      <c r="E13" s="52"/>
      <c r="G13" s="53"/>
      <c r="H13" s="53"/>
      <c r="I13" s="53"/>
    </row>
    <row r="14" spans="1:12">
      <c r="A14" s="43" t="str">
        <f>'Labels - English'!A25</f>
        <v>Rater’s relationship to student being evaluated</v>
      </c>
      <c r="B14" s="43" t="s">
        <v>106</v>
      </c>
      <c r="C14" s="43"/>
      <c r="D14" s="52"/>
      <c r="E14" s="52"/>
      <c r="F14" s="52"/>
      <c r="G14" s="53"/>
      <c r="H14" s="53"/>
      <c r="I14" s="53"/>
      <c r="J14" s="44"/>
    </row>
    <row r="15" spans="1:12">
      <c r="A15" s="43" t="str">
        <f>'Labels - English'!A26</f>
        <v>Administration Date</v>
      </c>
      <c r="B15" s="192" t="str">
        <f>+$J$7&amp;" years "&amp;$K$7&amp;" months "&amp;$L$7&amp;" days "</f>
        <v xml:space="preserve">0 years 0 months 5 days </v>
      </c>
      <c r="C15" s="43"/>
      <c r="D15" s="52"/>
      <c r="E15" s="52"/>
      <c r="F15" s="52"/>
      <c r="G15" s="53"/>
      <c r="H15" s="53"/>
      <c r="I15" s="53"/>
      <c r="J15" s="44"/>
    </row>
    <row r="16" spans="1:12">
      <c r="A16" s="50"/>
      <c r="B16" s="50"/>
      <c r="C16" s="67"/>
      <c r="D16" s="52"/>
      <c r="E16" s="52"/>
      <c r="F16" s="52"/>
      <c r="G16" s="53"/>
      <c r="H16" s="53"/>
      <c r="I16" s="44"/>
      <c r="J16" s="44"/>
    </row>
    <row r="17" spans="1:11" ht="29">
      <c r="A17" s="43" t="s">
        <v>24</v>
      </c>
      <c r="B17" s="71" t="s">
        <v>182</v>
      </c>
      <c r="C17" s="29"/>
      <c r="D17" s="52"/>
      <c r="E17" s="52"/>
      <c r="F17" s="52"/>
      <c r="G17" s="53"/>
      <c r="H17" s="53"/>
      <c r="I17" s="53"/>
      <c r="J17" s="44"/>
    </row>
    <row r="18" spans="1:11" ht="132" customHeight="1">
      <c r="A18" s="43" t="s">
        <v>26</v>
      </c>
      <c r="B18" s="39" t="s">
        <v>25</v>
      </c>
      <c r="C18" s="52"/>
      <c r="D18" s="52"/>
      <c r="E18" s="52"/>
      <c r="F18" s="52"/>
      <c r="G18" s="52"/>
      <c r="H18" s="52"/>
      <c r="I18" s="52"/>
      <c r="J18" s="52"/>
    </row>
    <row r="19" spans="1:11">
      <c r="A19" s="43" t="s">
        <v>180</v>
      </c>
      <c r="B19" s="193" t="s">
        <v>181</v>
      </c>
      <c r="C19" s="52"/>
      <c r="D19" s="52"/>
      <c r="E19" s="52"/>
      <c r="F19" s="52"/>
      <c r="G19" s="52"/>
      <c r="H19" s="52"/>
      <c r="I19" s="52"/>
      <c r="J19" s="52"/>
    </row>
    <row r="20" spans="1:11" ht="36.75" customHeight="1">
      <c r="A20" s="43" t="s">
        <v>12</v>
      </c>
      <c r="B20" s="51" t="s">
        <v>10</v>
      </c>
      <c r="C20" s="43"/>
      <c r="D20" s="52"/>
      <c r="E20" s="52"/>
      <c r="F20" s="52"/>
      <c r="G20" s="53"/>
      <c r="H20" s="53"/>
      <c r="I20" s="53"/>
      <c r="J20" s="44"/>
    </row>
    <row r="21" spans="1:11">
      <c r="D21" s="36"/>
      <c r="E21" s="52"/>
      <c r="F21" s="52"/>
      <c r="G21" s="53"/>
      <c r="H21" s="53"/>
      <c r="I21" s="53"/>
      <c r="J21" s="44"/>
    </row>
    <row r="22" spans="1:11">
      <c r="A22" s="43"/>
      <c r="B22" s="43"/>
      <c r="C22" s="44"/>
      <c r="D22" s="44"/>
      <c r="J22" s="195"/>
    </row>
    <row r="23" spans="1:11" s="2" customFormat="1">
      <c r="A23" s="196" t="s">
        <v>51</v>
      </c>
      <c r="B23" s="195">
        <f>+B41</f>
        <v>18</v>
      </c>
      <c r="C23" s="195">
        <f>+B42</f>
        <v>23</v>
      </c>
      <c r="D23" s="195">
        <f>+B43</f>
        <v>22</v>
      </c>
      <c r="E23" s="195">
        <f>+B44</f>
        <v>13</v>
      </c>
      <c r="F23" s="195">
        <f>+B45</f>
        <v>24</v>
      </c>
      <c r="G23" s="2">
        <f>+B46</f>
        <v>28</v>
      </c>
      <c r="H23" s="2">
        <f>+B47</f>
        <v>29</v>
      </c>
      <c r="I23" s="195">
        <f>+B48</f>
        <v>21</v>
      </c>
      <c r="J23" s="197">
        <f>+B49</f>
        <v>128</v>
      </c>
    </row>
    <row r="24" spans="1:11">
      <c r="A24" s="38"/>
      <c r="B24" s="38"/>
      <c r="C24" s="38"/>
      <c r="D24" s="38"/>
      <c r="E24" s="38"/>
      <c r="F24" s="38"/>
      <c r="G24" s="38"/>
      <c r="H24" s="38"/>
      <c r="I24" s="38"/>
      <c r="J24" s="194"/>
    </row>
    <row r="25" spans="1:11" ht="21.75" customHeight="1">
      <c r="A25" s="198" t="s">
        <v>0</v>
      </c>
      <c r="B25" s="86" t="str">
        <f>'Labels - English'!$A$35</f>
        <v>Vision</v>
      </c>
      <c r="C25" s="87" t="str">
        <f>'Labels - English'!$A$36</f>
        <v>Hearing</v>
      </c>
      <c r="D25" s="88" t="str">
        <f>'Labels - English'!$A$37</f>
        <v>Touch</v>
      </c>
      <c r="E25" s="89" t="str">
        <f>'Labels - English'!$A$38</f>
        <v>Taste and Smell</v>
      </c>
      <c r="F25" s="90" t="str">
        <f>'Labels - English'!$A$39</f>
        <v>Body Awareness</v>
      </c>
      <c r="G25" s="91" t="str">
        <f>'Labels - English'!$A$40</f>
        <v>Balance and Motion</v>
      </c>
      <c r="H25" s="92" t="str">
        <f>'Labels - English'!$A$41</f>
        <v>Planning and Ideas</v>
      </c>
      <c r="I25" s="85" t="str">
        <f>'Labels - English'!$A$34</f>
        <v>Social Participation</v>
      </c>
      <c r="J25" s="43"/>
      <c r="K25" s="194"/>
    </row>
    <row r="26" spans="1:11" s="6" customFormat="1">
      <c r="A26" s="199">
        <v>1</v>
      </c>
      <c r="B26" s="5" t="s">
        <v>72</v>
      </c>
      <c r="C26" s="5" t="s">
        <v>74</v>
      </c>
      <c r="D26" s="176" t="s">
        <v>52</v>
      </c>
      <c r="E26" s="5" t="s">
        <v>72</v>
      </c>
      <c r="F26" s="5" t="s">
        <v>71</v>
      </c>
      <c r="G26" s="5" t="s">
        <v>72</v>
      </c>
      <c r="H26" s="5" t="s">
        <v>71</v>
      </c>
      <c r="I26" s="5" t="s">
        <v>71</v>
      </c>
      <c r="J26" s="43"/>
    </row>
    <row r="27" spans="1:11" s="6" customFormat="1">
      <c r="A27" s="200">
        <v>2</v>
      </c>
      <c r="B27" s="5" t="s">
        <v>71</v>
      </c>
      <c r="C27" s="5" t="s">
        <v>74</v>
      </c>
      <c r="D27" s="5" t="s">
        <v>73</v>
      </c>
      <c r="E27" s="5" t="s">
        <v>73</v>
      </c>
      <c r="F27" s="5" t="s">
        <v>74</v>
      </c>
      <c r="G27" s="5" t="s">
        <v>71</v>
      </c>
      <c r="H27" s="5" t="s">
        <v>71</v>
      </c>
      <c r="I27" s="5" t="s">
        <v>71</v>
      </c>
      <c r="J27" s="43"/>
    </row>
    <row r="28" spans="1:11" s="6" customFormat="1">
      <c r="A28" s="201">
        <v>3</v>
      </c>
      <c r="B28" s="5" t="s">
        <v>73</v>
      </c>
      <c r="C28" s="5" t="s">
        <v>72</v>
      </c>
      <c r="D28" s="5" t="s">
        <v>73</v>
      </c>
      <c r="E28" s="5" t="s">
        <v>72</v>
      </c>
      <c r="F28" s="5" t="s">
        <v>71</v>
      </c>
      <c r="G28" s="5" t="s">
        <v>72</v>
      </c>
      <c r="H28" s="5" t="s">
        <v>71</v>
      </c>
      <c r="I28" s="5" t="s">
        <v>71</v>
      </c>
      <c r="J28" s="43"/>
    </row>
    <row r="29" spans="1:11" s="6" customFormat="1">
      <c r="A29" s="202">
        <v>4</v>
      </c>
      <c r="B29" s="5" t="s">
        <v>71</v>
      </c>
      <c r="C29" s="5" t="s">
        <v>73</v>
      </c>
      <c r="D29" s="5" t="s">
        <v>71</v>
      </c>
      <c r="E29" s="5" t="s">
        <v>72</v>
      </c>
      <c r="F29" s="5" t="s">
        <v>73</v>
      </c>
      <c r="G29" s="5" t="s">
        <v>73</v>
      </c>
      <c r="H29" s="5" t="s">
        <v>71</v>
      </c>
      <c r="I29" s="5" t="s">
        <v>71</v>
      </c>
      <c r="J29" s="43"/>
    </row>
    <row r="30" spans="1:11" s="6" customFormat="1">
      <c r="A30" s="203">
        <v>5</v>
      </c>
      <c r="B30" s="5" t="s">
        <v>73</v>
      </c>
      <c r="C30" s="5" t="s">
        <v>71</v>
      </c>
      <c r="D30" s="5" t="s">
        <v>72</v>
      </c>
      <c r="E30" s="5" t="s">
        <v>71</v>
      </c>
      <c r="F30" s="5" t="s">
        <v>73</v>
      </c>
      <c r="G30" s="5" t="s">
        <v>74</v>
      </c>
      <c r="H30" s="5" t="s">
        <v>71</v>
      </c>
      <c r="I30" s="5" t="s">
        <v>71</v>
      </c>
      <c r="J30" s="43"/>
    </row>
    <row r="31" spans="1:11" s="6" customFormat="1">
      <c r="A31" s="203">
        <v>6</v>
      </c>
      <c r="B31" s="5" t="s">
        <v>73</v>
      </c>
      <c r="C31" s="5" t="s">
        <v>71</v>
      </c>
      <c r="D31" s="5" t="s">
        <v>74</v>
      </c>
      <c r="E31" s="5" t="s">
        <v>72</v>
      </c>
      <c r="F31" s="5" t="s">
        <v>73</v>
      </c>
      <c r="G31" s="5" t="s">
        <v>71</v>
      </c>
      <c r="H31" s="5" t="s">
        <v>73</v>
      </c>
      <c r="I31" s="5" t="s">
        <v>71</v>
      </c>
      <c r="J31" s="43"/>
    </row>
    <row r="32" spans="1:11" s="6" customFormat="1">
      <c r="A32" s="203">
        <v>7</v>
      </c>
      <c r="B32" s="5" t="s">
        <v>72</v>
      </c>
      <c r="C32" s="5" t="s">
        <v>73</v>
      </c>
      <c r="D32" s="5" t="s">
        <v>71</v>
      </c>
      <c r="E32" s="5" t="s">
        <v>72</v>
      </c>
      <c r="F32" s="5" t="s">
        <v>73</v>
      </c>
      <c r="G32" s="5" t="s">
        <v>71</v>
      </c>
      <c r="H32" s="5" t="s">
        <v>71</v>
      </c>
      <c r="I32" s="5" t="s">
        <v>71</v>
      </c>
      <c r="J32" s="43"/>
    </row>
    <row r="33" spans="1:10" s="6" customFormat="1">
      <c r="A33" s="203">
        <v>8</v>
      </c>
      <c r="B33" s="176" t="s">
        <v>52</v>
      </c>
      <c r="C33" s="176" t="s">
        <v>52</v>
      </c>
      <c r="D33" s="5" t="s">
        <v>74</v>
      </c>
      <c r="E33" s="5" t="s">
        <v>72</v>
      </c>
      <c r="F33" s="5" t="s">
        <v>72</v>
      </c>
      <c r="G33" s="5" t="s">
        <v>74</v>
      </c>
      <c r="H33" s="5" t="s">
        <v>74</v>
      </c>
      <c r="I33" s="5" t="s">
        <v>73</v>
      </c>
      <c r="J33"/>
    </row>
    <row r="34" spans="1:10">
      <c r="A34" s="203">
        <v>9</v>
      </c>
      <c r="B34" s="176" t="s">
        <v>52</v>
      </c>
      <c r="C34" s="176" t="s">
        <v>52</v>
      </c>
      <c r="D34" s="5" t="s">
        <v>72</v>
      </c>
      <c r="E34" s="5" t="s">
        <v>72</v>
      </c>
      <c r="F34" s="5" t="s">
        <v>73</v>
      </c>
      <c r="G34" s="5" t="s">
        <v>71</v>
      </c>
      <c r="H34" s="5" t="s">
        <v>74</v>
      </c>
      <c r="I34" s="5" t="s">
        <v>73</v>
      </c>
    </row>
    <row r="35" spans="1:10">
      <c r="A35" s="203">
        <v>10</v>
      </c>
      <c r="B35" s="5" t="s">
        <v>73</v>
      </c>
      <c r="C35" s="176" t="s">
        <v>52</v>
      </c>
      <c r="D35" s="5" t="s">
        <v>72</v>
      </c>
      <c r="E35" s="5" t="s">
        <v>72</v>
      </c>
      <c r="F35" s="5" t="s">
        <v>71</v>
      </c>
      <c r="G35" s="5" t="s">
        <v>74</v>
      </c>
      <c r="H35" s="5" t="s">
        <v>72</v>
      </c>
      <c r="I35" s="176" t="s">
        <v>52</v>
      </c>
    </row>
    <row r="38" spans="1:10" ht="15.5">
      <c r="A38" s="107" t="s">
        <v>97</v>
      </c>
      <c r="B38" s="108"/>
      <c r="C38" s="108"/>
      <c r="D38" s="108"/>
      <c r="E38" s="108"/>
      <c r="F38" s="108"/>
      <c r="G38" s="109"/>
      <c r="H38" s="109"/>
    </row>
    <row r="39" spans="1:10" ht="16" thickBot="1">
      <c r="A39" s="110"/>
      <c r="B39" s="110"/>
      <c r="C39" s="111"/>
      <c r="D39" s="111"/>
      <c r="E39" s="111"/>
      <c r="F39" s="111"/>
      <c r="G39" s="112"/>
      <c r="H39" s="112"/>
    </row>
    <row r="40" spans="1:10" ht="16" thickTop="1">
      <c r="A40" s="165" t="s">
        <v>99</v>
      </c>
      <c r="B40" s="168" t="s">
        <v>1641</v>
      </c>
      <c r="C40" s="169" t="s">
        <v>1642</v>
      </c>
      <c r="D40" s="169" t="s">
        <v>1644</v>
      </c>
      <c r="E40" s="170" t="s">
        <v>1643</v>
      </c>
    </row>
    <row r="41" spans="1:10" ht="15.5">
      <c r="A41" s="166" t="str">
        <f>'Labels - English'!A35</f>
        <v>Vision</v>
      </c>
      <c r="B41" s="118">
        <v>18</v>
      </c>
      <c r="C41" s="119">
        <v>63</v>
      </c>
      <c r="D41" s="119">
        <v>90</v>
      </c>
      <c r="E41" s="120" t="s">
        <v>101</v>
      </c>
    </row>
    <row r="42" spans="1:10" ht="15.5">
      <c r="A42" s="166" t="str">
        <f>'Labels - English'!A36</f>
        <v>Hearing</v>
      </c>
      <c r="B42" s="118">
        <v>23</v>
      </c>
      <c r="C42" s="119">
        <v>75</v>
      </c>
      <c r="D42" s="119">
        <v>99</v>
      </c>
      <c r="E42" s="120" t="s">
        <v>103</v>
      </c>
    </row>
    <row r="43" spans="1:10" ht="15.5">
      <c r="A43" s="166" t="str">
        <f>'Labels - English'!A37</f>
        <v>Touch</v>
      </c>
      <c r="B43" s="118">
        <v>22</v>
      </c>
      <c r="C43" s="119">
        <v>80</v>
      </c>
      <c r="D43" s="119" t="s">
        <v>126</v>
      </c>
      <c r="E43" s="120" t="s">
        <v>103</v>
      </c>
    </row>
    <row r="44" spans="1:10" ht="15.5">
      <c r="A44" s="166" t="str">
        <f>'Labels - English'!A38</f>
        <v>Taste and Smell</v>
      </c>
      <c r="B44" s="118">
        <v>13</v>
      </c>
      <c r="C44" s="119">
        <v>59</v>
      </c>
      <c r="D44" s="119">
        <v>82</v>
      </c>
      <c r="E44" s="120" t="s">
        <v>102</v>
      </c>
    </row>
    <row r="45" spans="1:10" ht="15.5">
      <c r="A45" s="166" t="str">
        <f>'Labels - English'!A39</f>
        <v>Body Awareness</v>
      </c>
      <c r="B45" s="118">
        <v>24</v>
      </c>
      <c r="C45" s="119">
        <v>80</v>
      </c>
      <c r="D45" s="119" t="s">
        <v>126</v>
      </c>
      <c r="E45" s="120" t="s">
        <v>103</v>
      </c>
    </row>
    <row r="46" spans="1:10" ht="15.5">
      <c r="A46" s="166" t="str">
        <f>'Labels - English'!A40</f>
        <v>Balance and Motion</v>
      </c>
      <c r="B46" s="118">
        <v>28</v>
      </c>
      <c r="C46" s="119">
        <v>80</v>
      </c>
      <c r="D46" s="119" t="s">
        <v>126</v>
      </c>
      <c r="E46" s="120" t="s">
        <v>103</v>
      </c>
    </row>
    <row r="47" spans="1:10" ht="15.5">
      <c r="A47" s="166" t="str">
        <f>'Labels - English'!A41</f>
        <v>Planning and Ideas</v>
      </c>
      <c r="B47" s="118">
        <v>29</v>
      </c>
      <c r="C47" s="119">
        <v>75</v>
      </c>
      <c r="D47" s="119">
        <v>99</v>
      </c>
      <c r="E47" s="120" t="s">
        <v>103</v>
      </c>
    </row>
    <row r="48" spans="1:10" ht="15.5">
      <c r="A48" s="166" t="str">
        <f>'Labels - English'!A34</f>
        <v>Social Participation</v>
      </c>
      <c r="B48" s="118">
        <v>21</v>
      </c>
      <c r="C48" s="119">
        <v>61</v>
      </c>
      <c r="D48" s="119">
        <v>86</v>
      </c>
      <c r="E48" s="120" t="s">
        <v>101</v>
      </c>
    </row>
    <row r="49" spans="1:8" ht="16" thickBot="1">
      <c r="A49" s="167" t="s">
        <v>100</v>
      </c>
      <c r="B49" s="122">
        <v>128</v>
      </c>
      <c r="C49" s="131">
        <v>80</v>
      </c>
      <c r="D49" s="131" t="s">
        <v>126</v>
      </c>
      <c r="E49" s="132" t="s">
        <v>103</v>
      </c>
    </row>
    <row r="50" spans="1:8" ht="16" thickTop="1">
      <c r="A50" s="108"/>
      <c r="B50" s="108"/>
      <c r="C50" s="108"/>
      <c r="D50" s="108"/>
      <c r="E50" s="108"/>
      <c r="F50" s="108"/>
      <c r="G50" s="109"/>
      <c r="H50" s="109"/>
    </row>
  </sheetData>
  <conditionalFormatting sqref="A12:A15 A6:A10">
    <cfRule type="containsText" dxfId="479" priority="4" operator="containsText" text="&quot;">
      <formula>NOT(ISERROR(SEARCH("""",A6)))</formula>
    </cfRule>
  </conditionalFormatting>
  <conditionalFormatting sqref="A4">
    <cfRule type="containsText" dxfId="478" priority="2" operator="containsText" text="&quot;">
      <formula>NOT(ISERROR(SEARCH("""",A4)))</formula>
    </cfRule>
  </conditionalFormatting>
  <conditionalFormatting sqref="A5">
    <cfRule type="containsText" dxfId="477" priority="1" operator="containsText" text="&quot;">
      <formula>NOT(ISERROR(SEARCH("""",A5)))</formula>
    </cfRule>
  </conditionalFormatting>
  <conditionalFormatting sqref="A12">
    <cfRule type="containsText" dxfId="476" priority="3" operator="containsText" text="&quot;">
      <formula>NOT(ISERROR(SEARCH("""",A12)))</formula>
    </cfRule>
  </conditionalFormatting>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D2E99-9AEE-4048-BF9F-BAAE71BD1809}">
  <dimension ref="A1:L45"/>
  <sheetViews>
    <sheetView topLeftCell="F1" zoomScale="70" zoomScaleNormal="70" workbookViewId="0">
      <pane ySplit="1" topLeftCell="A2" activePane="bottomLeft" state="frozen"/>
      <selection activeCell="B18" sqref="B18"/>
      <selection pane="bottomLeft" activeCell="C6" sqref="C6"/>
    </sheetView>
  </sheetViews>
  <sheetFormatPr defaultRowHeight="14.5"/>
  <cols>
    <col min="1" max="1" width="49"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18.6328125" customWidth="1"/>
  </cols>
  <sheetData>
    <row r="1" spans="1:12" ht="28.5" customHeight="1">
      <c r="A1" s="175" t="str">
        <f>"Form: "&amp;'Labels - English'!I1</f>
        <v>Form: Child School Environment: Art (ART) Form (5-12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Case15_SchEnv_Art</v>
      </c>
      <c r="C3" s="129"/>
      <c r="D3" s="58"/>
      <c r="E3" s="105" t="s">
        <v>94</v>
      </c>
      <c r="F3" s="58"/>
      <c r="G3" s="59"/>
      <c r="H3" s="60"/>
      <c r="I3" s="60"/>
      <c r="J3" s="61"/>
    </row>
    <row r="4" spans="1:12">
      <c r="A4" s="46" t="str">
        <f>'Labels - English'!$A$14</f>
        <v>Age</v>
      </c>
      <c r="B4" s="310" t="str">
        <f>+$G$7&amp;" years "&amp;$H$7&amp;" months "&amp;$I$7&amp;" days "</f>
        <v xml:space="preserve">6 years 0 months 13 days </v>
      </c>
      <c r="C4" s="311">
        <f ca="1">+$E$7</f>
        <v>42269</v>
      </c>
      <c r="D4" s="52"/>
      <c r="F4" s="52" t="str">
        <f ca="1">"Original Date: "&amp; TEXT('Labels - English'!$B$50, "mm/dd/yyyy")</f>
        <v>Original Date: 10/05/2021</v>
      </c>
      <c r="G4" s="9"/>
      <c r="H4" s="57"/>
      <c r="I4" s="57"/>
      <c r="J4" s="53"/>
    </row>
    <row r="5" spans="1:12" ht="15" thickBot="1">
      <c r="A5" s="54" t="str">
        <f>'Labels - English'!A4</f>
        <v>Student information</v>
      </c>
      <c r="B5" s="127"/>
      <c r="C5" s="314"/>
      <c r="D5" s="52"/>
      <c r="E5" s="97" t="s">
        <v>91</v>
      </c>
      <c r="F5" s="94"/>
      <c r="G5" s="95" t="s">
        <v>92</v>
      </c>
      <c r="H5" s="96"/>
      <c r="J5" t="s">
        <v>93</v>
      </c>
    </row>
    <row r="6" spans="1:12">
      <c r="A6" s="46" t="str">
        <f>'Labels - English'!A7</f>
        <v>Name of student being evaluated</v>
      </c>
      <c r="B6" s="126" t="str" cm="1">
        <f t="array" aca="1" ref="B6" ca="1">"SPM2_"&amp;MID(CELL("filename",A1),FIND("]",CELL("filename",A1))+1,255)</f>
        <v>SPM2_Case15_SchEnv_Art</v>
      </c>
      <c r="C6" s="125"/>
      <c r="D6" s="52"/>
      <c r="E6" s="76" t="s">
        <v>15</v>
      </c>
      <c r="F6" s="62" t="s">
        <v>17</v>
      </c>
      <c r="G6" s="103" t="s">
        <v>89</v>
      </c>
      <c r="H6" s="62" t="s">
        <v>16</v>
      </c>
      <c r="I6" s="62" t="s">
        <v>34</v>
      </c>
      <c r="J6" s="136" t="s">
        <v>1758</v>
      </c>
      <c r="K6" s="329" t="s">
        <v>90</v>
      </c>
      <c r="L6" s="63" t="s">
        <v>109</v>
      </c>
    </row>
    <row r="7" spans="1:12" ht="15" thickBot="1">
      <c r="A7" s="46" t="str">
        <f>'Labels - English'!A10</f>
        <v>Gender</v>
      </c>
      <c r="B7" s="47" t="s">
        <v>70</v>
      </c>
      <c r="C7" s="209"/>
      <c r="D7" s="52"/>
      <c r="E7" s="100">
        <f ca="1">DATE(YEAR(F7) -$G$7, MONTH(F7) - $H$7, DAY(F7) - $I$7)</f>
        <v>42269</v>
      </c>
      <c r="F7" s="99">
        <f ca="1">DATE(YEAR('Labels - English'!$B$50),MONTH('Labels - English'!$B$50)-$K$7,DAY('Labels - English'!$B$50)-$L$7)</f>
        <v>44474</v>
      </c>
      <c r="G7" s="104">
        <v>6</v>
      </c>
      <c r="H7" s="102">
        <v>0</v>
      </c>
      <c r="I7" s="102">
        <v>13</v>
      </c>
      <c r="J7" s="137">
        <v>0</v>
      </c>
      <c r="K7" s="330">
        <v>0</v>
      </c>
      <c r="L7" s="98">
        <v>0</v>
      </c>
    </row>
    <row r="8" spans="1:12">
      <c r="A8" s="46" t="str">
        <f>'Labels - English'!A26</f>
        <v>Administration Date</v>
      </c>
      <c r="B8" s="312" t="str">
        <f>+$J$7&amp;" years "&amp;$K$7&amp;" months "&amp;$L$7&amp;" days "</f>
        <v xml:space="preserve">0 years 0 months 0 days </v>
      </c>
      <c r="C8" s="208"/>
      <c r="D8" s="52"/>
      <c r="E8" s="44"/>
      <c r="F8" s="44"/>
      <c r="G8" s="44"/>
      <c r="H8" s="44"/>
      <c r="I8" s="44"/>
      <c r="J8" s="53"/>
    </row>
    <row r="9" spans="1:12" ht="15" thickBot="1">
      <c r="A9" s="46" t="str">
        <f>'Labels - English'!A15</f>
        <v>Grade</v>
      </c>
      <c r="B9" s="177">
        <v>4</v>
      </c>
      <c r="C9" s="65"/>
      <c r="D9" s="52"/>
      <c r="E9" s="52"/>
      <c r="F9" s="52"/>
      <c r="G9" s="53"/>
      <c r="H9" s="53"/>
      <c r="I9" s="53"/>
      <c r="J9" s="44"/>
    </row>
    <row r="10" spans="1:12">
      <c r="A10" s="49"/>
      <c r="B10" s="49"/>
      <c r="C10" s="66"/>
      <c r="D10" s="58"/>
      <c r="E10" s="52"/>
      <c r="G10" s="53"/>
      <c r="H10" s="53"/>
      <c r="I10" s="53"/>
    </row>
    <row r="11" spans="1:12">
      <c r="A11" s="54" t="str">
        <f>'Labels - English'!$A$21</f>
        <v>Rater information</v>
      </c>
      <c r="B11" s="46"/>
      <c r="C11" s="43"/>
      <c r="D11" s="52"/>
      <c r="E11" s="52"/>
      <c r="G11" s="53"/>
      <c r="H11" s="53"/>
      <c r="I11" s="53"/>
    </row>
    <row r="12" spans="1:12">
      <c r="A12" s="46" t="str">
        <f>'Labels - English'!A22</f>
        <v>Rater’s name</v>
      </c>
      <c r="B12" s="46" t="s">
        <v>122</v>
      </c>
      <c r="C12" s="43"/>
      <c r="D12" s="52"/>
      <c r="E12" s="52"/>
      <c r="F12" s="52"/>
      <c r="G12" s="53"/>
      <c r="H12" s="53"/>
      <c r="I12" s="53"/>
    </row>
    <row r="13" spans="1:12">
      <c r="A13" s="46" t="str">
        <f>'Labels - English'!A25</f>
        <v>Rater’s relationship to student being evaluated</v>
      </c>
      <c r="B13" s="46" t="s">
        <v>136</v>
      </c>
      <c r="C13" s="43"/>
      <c r="D13" s="52"/>
      <c r="E13" s="52"/>
      <c r="F13" s="52"/>
      <c r="G13" s="53"/>
      <c r="H13" s="53"/>
      <c r="I13" s="44"/>
    </row>
    <row r="14" spans="1:12">
      <c r="A14" s="50"/>
      <c r="B14" s="50"/>
      <c r="C14" s="67"/>
      <c r="D14" s="52"/>
      <c r="E14" s="52"/>
      <c r="F14" s="52"/>
      <c r="G14" s="53"/>
      <c r="H14" s="53"/>
      <c r="I14" s="53"/>
      <c r="J14" s="44"/>
    </row>
    <row r="15" spans="1:12" ht="132" customHeight="1">
      <c r="A15" s="46" t="s">
        <v>24</v>
      </c>
      <c r="B15" s="71" t="s">
        <v>179</v>
      </c>
      <c r="C15" s="29"/>
      <c r="D15" s="52"/>
      <c r="E15" s="52"/>
      <c r="F15" s="52"/>
      <c r="G15" s="52"/>
      <c r="H15" s="52"/>
      <c r="I15" s="52"/>
      <c r="J15" s="52"/>
    </row>
    <row r="16" spans="1:12" ht="29">
      <c r="A16" s="46" t="s">
        <v>26</v>
      </c>
      <c r="B16" s="39" t="s">
        <v>25</v>
      </c>
      <c r="C16" s="52"/>
      <c r="D16" s="52"/>
      <c r="E16" s="52"/>
      <c r="F16" s="52"/>
      <c r="G16" s="52"/>
      <c r="H16" s="52"/>
      <c r="I16" s="52"/>
      <c r="J16" s="52"/>
    </row>
    <row r="17" spans="1:10" ht="36.75" customHeight="1">
      <c r="A17" s="43" t="s">
        <v>180</v>
      </c>
      <c r="B17" s="193" t="s">
        <v>866</v>
      </c>
      <c r="C17" s="52"/>
      <c r="D17" s="52"/>
      <c r="E17" s="52"/>
      <c r="F17" s="52"/>
      <c r="G17" s="53"/>
      <c r="H17" s="53"/>
      <c r="I17" s="53"/>
      <c r="J17" s="44"/>
    </row>
    <row r="18" spans="1:10">
      <c r="A18" s="46" t="s">
        <v>12</v>
      </c>
      <c r="B18" s="51" t="s">
        <v>10</v>
      </c>
      <c r="C18" s="43"/>
      <c r="D18" s="52"/>
      <c r="E18" s="36"/>
      <c r="F18" s="36"/>
      <c r="G18" s="35"/>
      <c r="H18" s="35"/>
      <c r="I18" s="35"/>
      <c r="J18" s="34"/>
    </row>
    <row r="19" spans="1:10">
      <c r="A19" s="46"/>
      <c r="B19" s="46"/>
      <c r="C19" s="52"/>
      <c r="D19" s="44"/>
      <c r="J19" s="41"/>
    </row>
    <row r="20" spans="1:10" s="2" customFormat="1">
      <c r="A20" s="46"/>
      <c r="B20" s="46"/>
      <c r="C20" s="44"/>
    </row>
    <row r="21" spans="1:10">
      <c r="A21" s="69" t="s">
        <v>51</v>
      </c>
      <c r="B21" s="70">
        <f>+B44</f>
        <v>37</v>
      </c>
      <c r="C21" s="2"/>
    </row>
    <row r="22" spans="1:10" s="3" customFormat="1" ht="21.75" customHeight="1">
      <c r="A22" s="38"/>
      <c r="B22" s="38"/>
      <c r="C22"/>
    </row>
    <row r="23" spans="1:10" s="6" customFormat="1">
      <c r="A23" s="68" t="s">
        <v>0</v>
      </c>
      <c r="B23" s="85" t="str">
        <f>'Labels - English'!$A$42</f>
        <v>Art Form</v>
      </c>
      <c r="C23" s="42"/>
    </row>
    <row r="24" spans="1:10" s="6" customFormat="1">
      <c r="A24" s="72">
        <v>1</v>
      </c>
      <c r="B24" s="150" t="s">
        <v>73</v>
      </c>
    </row>
    <row r="25" spans="1:10" s="6" customFormat="1">
      <c r="A25" s="73">
        <v>2</v>
      </c>
      <c r="B25" s="150" t="s">
        <v>73</v>
      </c>
    </row>
    <row r="26" spans="1:10" s="6" customFormat="1">
      <c r="A26" s="74">
        <v>3</v>
      </c>
      <c r="B26" s="150" t="s">
        <v>71</v>
      </c>
    </row>
    <row r="27" spans="1:10" s="6" customFormat="1">
      <c r="A27" s="75">
        <v>4</v>
      </c>
      <c r="B27" s="150" t="s">
        <v>71</v>
      </c>
    </row>
    <row r="28" spans="1:10" s="6" customFormat="1">
      <c r="A28" s="45">
        <v>5</v>
      </c>
      <c r="B28" s="150" t="s">
        <v>71</v>
      </c>
    </row>
    <row r="29" spans="1:10" s="6" customFormat="1">
      <c r="A29" s="45">
        <v>6</v>
      </c>
      <c r="B29" s="150" t="s">
        <v>72</v>
      </c>
    </row>
    <row r="30" spans="1:10" s="6" customFormat="1">
      <c r="A30" s="45">
        <v>7</v>
      </c>
      <c r="B30" s="150" t="s">
        <v>73</v>
      </c>
    </row>
    <row r="31" spans="1:10">
      <c r="A31" s="45">
        <v>8</v>
      </c>
      <c r="B31" s="150" t="s">
        <v>73</v>
      </c>
      <c r="C31" s="6"/>
      <c r="D31">
        <f>LEN("Environment:")</f>
        <v>12</v>
      </c>
    </row>
    <row r="32" spans="1:10">
      <c r="A32" s="45">
        <v>9</v>
      </c>
      <c r="B32" s="150" t="s">
        <v>73</v>
      </c>
    </row>
    <row r="33" spans="1:8">
      <c r="A33" s="45">
        <v>10</v>
      </c>
      <c r="B33" s="150" t="s">
        <v>73</v>
      </c>
    </row>
    <row r="34" spans="1:8">
      <c r="A34" s="72">
        <v>11</v>
      </c>
      <c r="B34" s="150" t="s">
        <v>71</v>
      </c>
      <c r="C34" s="6"/>
    </row>
    <row r="35" spans="1:8">
      <c r="A35" s="73">
        <v>12</v>
      </c>
      <c r="B35" s="150" t="s">
        <v>71</v>
      </c>
      <c r="C35" s="6"/>
    </row>
    <row r="36" spans="1:8">
      <c r="A36" s="74">
        <v>13</v>
      </c>
      <c r="B36" s="150" t="s">
        <v>73</v>
      </c>
      <c r="C36" s="6"/>
    </row>
    <row r="37" spans="1:8">
      <c r="A37" s="75">
        <v>14</v>
      </c>
      <c r="B37" s="150" t="s">
        <v>73</v>
      </c>
      <c r="C37" s="6"/>
    </row>
    <row r="38" spans="1:8">
      <c r="A38" s="45">
        <v>15</v>
      </c>
      <c r="B38" s="150" t="s">
        <v>73</v>
      </c>
      <c r="C38" s="6"/>
    </row>
    <row r="40" spans="1:8" ht="15.5">
      <c r="D40" s="108"/>
      <c r="E40" s="108"/>
      <c r="F40" s="108"/>
      <c r="G40" s="109"/>
      <c r="H40" s="109"/>
    </row>
    <row r="41" spans="1:8" ht="15.5">
      <c r="A41" s="107" t="s">
        <v>97</v>
      </c>
      <c r="B41" s="108"/>
      <c r="C41" s="108"/>
      <c r="D41" s="111"/>
      <c r="E41" s="111"/>
      <c r="F41" s="111"/>
      <c r="G41" s="112"/>
      <c r="H41" s="112"/>
    </row>
    <row r="42" spans="1:8" ht="16" thickBot="1">
      <c r="A42" s="110"/>
      <c r="B42" s="110"/>
      <c r="C42" s="111"/>
    </row>
    <row r="43" spans="1:8" ht="16" thickTop="1">
      <c r="A43" s="165" t="s">
        <v>99</v>
      </c>
      <c r="B43" s="168" t="s">
        <v>137</v>
      </c>
      <c r="C43" s="170" t="s">
        <v>1605</v>
      </c>
      <c r="D43" s="170" t="s">
        <v>1643</v>
      </c>
    </row>
    <row r="44" spans="1:8" ht="16" thickBot="1">
      <c r="A44" s="298" t="str">
        <f>MID('Labels - English'!I1,SEARCH("Environment: ",'Labels - English'!I1)+13,SEARCH("Form",'Labels - English'!I1)-SEARCH("Environment: ",'Labels - English'!I1)-14)&amp;" Total Score"</f>
        <v>Art (ART) Total Score</v>
      </c>
      <c r="B44" s="122">
        <v>37</v>
      </c>
      <c r="C44" s="132">
        <v>30</v>
      </c>
      <c r="D44" s="132" t="s">
        <v>138</v>
      </c>
      <c r="E44" s="108"/>
      <c r="F44" s="108"/>
      <c r="G44" s="109"/>
      <c r="H44" s="109"/>
    </row>
    <row r="45" spans="1:8" ht="16" thickTop="1">
      <c r="A45" s="108"/>
      <c r="B45" s="108"/>
      <c r="C45" s="108"/>
    </row>
  </sheetData>
  <conditionalFormatting sqref="A12:A13 A7:A9">
    <cfRule type="containsText" dxfId="475" priority="7" operator="containsText" text="&quot;">
      <formula>NOT(ISERROR(SEARCH("""",A7)))</formula>
    </cfRule>
  </conditionalFormatting>
  <conditionalFormatting sqref="A5">
    <cfRule type="containsText" dxfId="474" priority="5" operator="containsText" text="&quot;">
      <formula>NOT(ISERROR(SEARCH("""",A5)))</formula>
    </cfRule>
  </conditionalFormatting>
  <conditionalFormatting sqref="A6">
    <cfRule type="containsText" dxfId="473" priority="4" operator="containsText" text="&quot;">
      <formula>NOT(ISERROR(SEARCH("""",A6)))</formula>
    </cfRule>
  </conditionalFormatting>
  <conditionalFormatting sqref="A11">
    <cfRule type="containsText" dxfId="472" priority="3" operator="containsText" text="&quot;">
      <formula>NOT(ISERROR(SEARCH("""",A11)))</formula>
    </cfRule>
  </conditionalFormatting>
  <conditionalFormatting sqref="A11">
    <cfRule type="containsText" dxfId="471" priority="2" operator="containsText" text="&quot;">
      <formula>NOT(ISERROR(SEARCH("""",A11)))</formula>
    </cfRule>
  </conditionalFormatting>
  <conditionalFormatting sqref="A4">
    <cfRule type="containsText" dxfId="470" priority="1" operator="containsText" text="&quot;">
      <formula>NOT(ISERROR(SEARCH("""",A4)))</formula>
    </cfRule>
  </conditionalFormatting>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AA0C3-3161-445F-B255-348E6DFC5256}">
  <dimension ref="A1:L45"/>
  <sheetViews>
    <sheetView topLeftCell="D1" zoomScale="70" zoomScaleNormal="70" workbookViewId="0">
      <pane ySplit="1" topLeftCell="A2" activePane="bottomLeft" state="frozen"/>
      <selection activeCell="B18" sqref="B18"/>
      <selection pane="bottomLeft" activeCell="C6" sqref="C6"/>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19.90625" customWidth="1"/>
  </cols>
  <sheetData>
    <row r="1" spans="1:12" ht="28.5" customHeight="1">
      <c r="A1" s="175" t="str">
        <f>"Form: "&amp;'Labels - English'!I1</f>
        <v>Form: Child School Environment: Art (ART) Form (5-12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Case16_SchEnv_Art_Incomplete</v>
      </c>
      <c r="C3" s="129"/>
      <c r="D3" s="58"/>
      <c r="E3" s="105" t="s">
        <v>94</v>
      </c>
      <c r="F3" s="58"/>
      <c r="G3" s="59"/>
      <c r="H3" s="60"/>
      <c r="I3" s="60"/>
      <c r="J3" s="61"/>
    </row>
    <row r="4" spans="1:12">
      <c r="A4" s="46" t="str">
        <f>'Labels - English'!$A$14</f>
        <v>Age</v>
      </c>
      <c r="B4" s="310" t="str">
        <f>+$G$7&amp;" years "&amp;$H$7&amp;" months "&amp;$I$7&amp;" days "</f>
        <v xml:space="preserve">6 years 0 months 13 days </v>
      </c>
      <c r="C4" s="311">
        <f ca="1">+$E$7</f>
        <v>42269</v>
      </c>
      <c r="D4" s="52"/>
      <c r="F4" s="52" t="str">
        <f ca="1">"Original Date: "&amp; TEXT('Labels - English'!$B$50, "mm/dd/yyyy")</f>
        <v>Original Date: 10/05/2021</v>
      </c>
      <c r="G4" s="9"/>
      <c r="H4" s="57"/>
      <c r="I4" s="57"/>
      <c r="J4" s="53"/>
    </row>
    <row r="5" spans="1:12" ht="15" thickBot="1">
      <c r="A5" s="54" t="str">
        <f>'Labels - English'!A4</f>
        <v>Student information</v>
      </c>
      <c r="B5" s="127"/>
      <c r="C5" s="314"/>
      <c r="D5" s="52"/>
      <c r="E5" s="97" t="s">
        <v>91</v>
      </c>
      <c r="F5" s="94"/>
      <c r="G5" s="95" t="s">
        <v>92</v>
      </c>
      <c r="H5" s="96"/>
      <c r="J5" t="s">
        <v>93</v>
      </c>
    </row>
    <row r="6" spans="1:12">
      <c r="A6" s="46" t="str">
        <f>'Labels - English'!A7</f>
        <v>Name of student being evaluated</v>
      </c>
      <c r="B6" s="126" t="str" cm="1">
        <f t="array" aca="1" ref="B6" ca="1">"SPM2_"&amp;MID(CELL("filename",A1),FIND("]",CELL("filename",A1))+1,255)</f>
        <v>SPM2_Case16_SchEnv_Art_Incomplete</v>
      </c>
      <c r="C6" s="125"/>
      <c r="D6" s="52"/>
      <c r="E6" s="76" t="s">
        <v>15</v>
      </c>
      <c r="F6" s="62" t="s">
        <v>17</v>
      </c>
      <c r="G6" s="103" t="s">
        <v>89</v>
      </c>
      <c r="H6" s="62" t="s">
        <v>16</v>
      </c>
      <c r="I6" s="62" t="s">
        <v>34</v>
      </c>
      <c r="J6" s="136" t="s">
        <v>1758</v>
      </c>
      <c r="K6" s="329" t="s">
        <v>90</v>
      </c>
      <c r="L6" s="63" t="s">
        <v>109</v>
      </c>
    </row>
    <row r="7" spans="1:12" ht="15" thickBot="1">
      <c r="A7" s="46" t="str">
        <f>'Labels - English'!A10</f>
        <v>Gender</v>
      </c>
      <c r="B7" s="47" t="s">
        <v>70</v>
      </c>
      <c r="C7" s="209"/>
      <c r="D7" s="52"/>
      <c r="E7" s="100">
        <f ca="1">DATE(YEAR(F7) -$G$7, MONTH(F7) - $H$7, DAY(F7) - $I$7)</f>
        <v>42269</v>
      </c>
      <c r="F7" s="99">
        <f ca="1">DATE(YEAR('Labels - English'!$B$50),MONTH('Labels - English'!$B$50)-$K$7,DAY('Labels - English'!$B$50)-$L$7)</f>
        <v>44474</v>
      </c>
      <c r="G7" s="104">
        <v>6</v>
      </c>
      <c r="H7" s="102">
        <v>0</v>
      </c>
      <c r="I7" s="102">
        <v>13</v>
      </c>
      <c r="J7" s="137">
        <v>0</v>
      </c>
      <c r="K7" s="330">
        <v>0</v>
      </c>
      <c r="L7" s="98">
        <v>0</v>
      </c>
    </row>
    <row r="8" spans="1:12">
      <c r="A8" s="46" t="str">
        <f>'Labels - English'!$A$26</f>
        <v>Administration Date</v>
      </c>
      <c r="B8" s="312" t="str">
        <f>+$J$7&amp;" years "&amp;$K$7&amp;" months "&amp;$L$7&amp;" days "</f>
        <v xml:space="preserve">0 years 0 months 0 days </v>
      </c>
      <c r="C8" s="208"/>
      <c r="D8" s="52"/>
      <c r="E8" s="44"/>
      <c r="F8" s="44"/>
      <c r="G8" s="44"/>
      <c r="H8" s="44"/>
      <c r="I8" s="44"/>
      <c r="J8" s="53"/>
    </row>
    <row r="9" spans="1:12" ht="15" thickBot="1">
      <c r="A9" s="46" t="str">
        <f>'Labels - English'!A15</f>
        <v>Grade</v>
      </c>
      <c r="B9" s="177">
        <v>3</v>
      </c>
      <c r="C9" s="65"/>
      <c r="D9" s="52"/>
      <c r="E9" s="58"/>
      <c r="F9" s="58"/>
      <c r="G9" s="59"/>
      <c r="H9" s="60"/>
      <c r="I9" s="61"/>
      <c r="J9" s="61"/>
    </row>
    <row r="10" spans="1:12">
      <c r="A10" s="49"/>
      <c r="B10" s="49"/>
      <c r="C10" s="66"/>
      <c r="D10" s="58"/>
      <c r="E10" s="52"/>
      <c r="G10" s="53"/>
      <c r="H10" s="53"/>
      <c r="I10" s="53"/>
      <c r="J10" s="44"/>
    </row>
    <row r="11" spans="1:12">
      <c r="A11" s="54" t="str">
        <f>'Labels - English'!$A$21</f>
        <v>Rater information</v>
      </c>
      <c r="B11" s="46"/>
      <c r="C11" s="43"/>
      <c r="D11" s="52"/>
      <c r="E11" s="52"/>
      <c r="G11" s="53"/>
      <c r="H11" s="53"/>
      <c r="I11" s="53"/>
      <c r="J11" s="44"/>
    </row>
    <row r="12" spans="1:12">
      <c r="A12" s="46" t="str">
        <f>'Labels - English'!A22</f>
        <v>Rater’s name</v>
      </c>
      <c r="B12" s="46" t="s">
        <v>139</v>
      </c>
      <c r="C12" s="43"/>
      <c r="D12" s="52"/>
      <c r="E12" s="52"/>
      <c r="F12" s="52"/>
      <c r="G12" s="53"/>
      <c r="H12" s="53"/>
      <c r="I12" s="53"/>
      <c r="J12" s="44"/>
    </row>
    <row r="13" spans="1:12">
      <c r="A13" s="46" t="str">
        <f>'Labels - English'!A25</f>
        <v>Rater’s relationship to student being evaluated</v>
      </c>
      <c r="B13" s="46" t="s">
        <v>136</v>
      </c>
      <c r="C13" s="43"/>
      <c r="D13" s="52"/>
      <c r="E13" s="52"/>
      <c r="F13" s="52"/>
      <c r="G13" s="53"/>
      <c r="H13" s="53"/>
      <c r="I13" s="53"/>
      <c r="J13" s="44"/>
    </row>
    <row r="14" spans="1:12">
      <c r="A14" s="50"/>
      <c r="B14" s="50"/>
      <c r="C14" s="67"/>
      <c r="D14" s="52"/>
      <c r="E14" s="52"/>
      <c r="F14" s="52"/>
      <c r="G14" s="53"/>
      <c r="H14" s="53"/>
      <c r="I14" s="53"/>
      <c r="J14" s="44"/>
    </row>
    <row r="15" spans="1:12" ht="132" customHeight="1">
      <c r="A15" s="46" t="s">
        <v>24</v>
      </c>
      <c r="B15" s="71" t="s">
        <v>182</v>
      </c>
      <c r="C15" s="29"/>
      <c r="D15" s="52"/>
      <c r="E15" s="52"/>
      <c r="F15" s="52"/>
      <c r="G15" s="52"/>
      <c r="H15" s="52"/>
      <c r="I15" s="52"/>
      <c r="J15" s="52"/>
    </row>
    <row r="16" spans="1:12" ht="29">
      <c r="A16" s="46" t="s">
        <v>26</v>
      </c>
      <c r="B16" s="39" t="s">
        <v>25</v>
      </c>
      <c r="C16" s="52"/>
      <c r="D16" s="52"/>
      <c r="E16" s="52"/>
      <c r="F16" s="52"/>
      <c r="G16" s="52"/>
      <c r="H16" s="52"/>
      <c r="I16" s="52"/>
      <c r="J16" s="52"/>
    </row>
    <row r="17" spans="1:10" ht="36.75" customHeight="1">
      <c r="A17" s="43" t="s">
        <v>180</v>
      </c>
      <c r="B17" s="193" t="s">
        <v>181</v>
      </c>
      <c r="C17" s="52"/>
      <c r="D17" s="52"/>
      <c r="E17" s="52"/>
      <c r="F17" s="52"/>
      <c r="G17" s="53"/>
      <c r="H17" s="53"/>
      <c r="I17" s="53"/>
      <c r="J17" s="44"/>
    </row>
    <row r="18" spans="1:10">
      <c r="A18" s="46" t="s">
        <v>12</v>
      </c>
      <c r="B18" s="51" t="s">
        <v>10</v>
      </c>
      <c r="C18" s="43"/>
      <c r="D18" s="52"/>
      <c r="E18" s="36"/>
      <c r="F18" s="36"/>
      <c r="G18" s="35"/>
      <c r="H18" s="35"/>
      <c r="I18" s="35"/>
      <c r="J18" s="34"/>
    </row>
    <row r="19" spans="1:10">
      <c r="A19" s="46"/>
      <c r="B19" s="46"/>
      <c r="C19" s="52"/>
      <c r="D19" s="44"/>
      <c r="J19" s="41"/>
    </row>
    <row r="20" spans="1:10" s="2" customFormat="1">
      <c r="A20" s="46"/>
      <c r="B20" s="46"/>
      <c r="C20" s="44"/>
    </row>
    <row r="21" spans="1:10">
      <c r="A21" s="69" t="s">
        <v>51</v>
      </c>
      <c r="B21" s="70">
        <f>+B44</f>
        <v>27</v>
      </c>
      <c r="C21" s="2"/>
    </row>
    <row r="22" spans="1:10" s="3" customFormat="1" ht="21.75" customHeight="1">
      <c r="A22" s="38"/>
      <c r="B22" s="38"/>
      <c r="C22"/>
    </row>
    <row r="23" spans="1:10" s="6" customFormat="1">
      <c r="A23" s="68" t="s">
        <v>0</v>
      </c>
      <c r="B23" s="85" t="str">
        <f>'Labels - English'!$A$42</f>
        <v>Art Form</v>
      </c>
      <c r="C23" s="42"/>
    </row>
    <row r="24" spans="1:10" s="6" customFormat="1">
      <c r="A24" s="72">
        <v>1</v>
      </c>
      <c r="B24" s="176" t="s">
        <v>52</v>
      </c>
    </row>
    <row r="25" spans="1:10" s="6" customFormat="1">
      <c r="A25" s="73">
        <v>2</v>
      </c>
      <c r="B25" s="150" t="s">
        <v>73</v>
      </c>
    </row>
    <row r="26" spans="1:10" s="6" customFormat="1">
      <c r="A26" s="74">
        <v>3</v>
      </c>
      <c r="B26" s="150" t="s">
        <v>72</v>
      </c>
    </row>
    <row r="27" spans="1:10" s="6" customFormat="1">
      <c r="A27" s="75">
        <v>4</v>
      </c>
      <c r="B27" s="150" t="s">
        <v>72</v>
      </c>
    </row>
    <row r="28" spans="1:10" s="6" customFormat="1">
      <c r="A28" s="45">
        <v>5</v>
      </c>
      <c r="B28" s="150" t="s">
        <v>72</v>
      </c>
    </row>
    <row r="29" spans="1:10" s="6" customFormat="1">
      <c r="A29" s="45">
        <v>6</v>
      </c>
      <c r="B29" s="150" t="s">
        <v>72</v>
      </c>
    </row>
    <row r="30" spans="1:10" s="6" customFormat="1">
      <c r="A30" s="45">
        <v>7</v>
      </c>
      <c r="B30" s="150" t="s">
        <v>73</v>
      </c>
    </row>
    <row r="31" spans="1:10">
      <c r="A31" s="45">
        <v>8</v>
      </c>
      <c r="B31" s="150" t="s">
        <v>73</v>
      </c>
      <c r="C31" s="6"/>
    </row>
    <row r="32" spans="1:10">
      <c r="A32" s="45">
        <v>9</v>
      </c>
      <c r="B32" s="176" t="s">
        <v>52</v>
      </c>
    </row>
    <row r="33" spans="1:8">
      <c r="A33" s="45">
        <v>10</v>
      </c>
      <c r="B33" s="150" t="s">
        <v>73</v>
      </c>
    </row>
    <row r="34" spans="1:8">
      <c r="A34" s="72">
        <v>11</v>
      </c>
      <c r="B34" s="150" t="s">
        <v>71</v>
      </c>
      <c r="C34" s="6"/>
    </row>
    <row r="35" spans="1:8">
      <c r="A35" s="73">
        <v>12</v>
      </c>
      <c r="B35" s="150" t="s">
        <v>71</v>
      </c>
      <c r="C35" s="6"/>
    </row>
    <row r="36" spans="1:8">
      <c r="A36" s="74">
        <v>13</v>
      </c>
      <c r="B36" s="150" t="s">
        <v>73</v>
      </c>
      <c r="C36" s="6"/>
    </row>
    <row r="37" spans="1:8">
      <c r="A37" s="75">
        <v>14</v>
      </c>
      <c r="B37" s="150" t="s">
        <v>73</v>
      </c>
      <c r="C37" s="6"/>
    </row>
    <row r="38" spans="1:8">
      <c r="A38" s="45">
        <v>15</v>
      </c>
      <c r="B38" s="176" t="s">
        <v>52</v>
      </c>
      <c r="C38" s="6"/>
    </row>
    <row r="40" spans="1:8" ht="15.5">
      <c r="D40" s="108"/>
      <c r="E40" s="108"/>
      <c r="F40" s="108"/>
      <c r="G40" s="109"/>
      <c r="H40" s="109"/>
    </row>
    <row r="41" spans="1:8" ht="15.5">
      <c r="A41" s="107" t="s">
        <v>97</v>
      </c>
      <c r="B41" s="108"/>
      <c r="C41" s="108"/>
      <c r="D41" s="111"/>
      <c r="E41" s="111"/>
      <c r="F41" s="111"/>
      <c r="G41" s="112"/>
      <c r="H41" s="112"/>
    </row>
    <row r="42" spans="1:8" ht="16" thickBot="1">
      <c r="A42" s="110"/>
      <c r="B42" s="110"/>
      <c r="C42" s="111"/>
    </row>
    <row r="43" spans="1:8" ht="16" thickTop="1">
      <c r="A43" s="165" t="s">
        <v>99</v>
      </c>
      <c r="B43" s="168" t="s">
        <v>137</v>
      </c>
      <c r="C43" s="170" t="s">
        <v>1605</v>
      </c>
      <c r="D43" s="170" t="s">
        <v>1643</v>
      </c>
    </row>
    <row r="44" spans="1:8" ht="16" thickBot="1">
      <c r="A44" s="167" t="str">
        <f>MID('Labels - English'!I1,SEARCH("Environment: ",'Labels - English'!I1)+13,SEARCH("Form",'Labels - English'!I1)-SEARCH("Environment: ",'Labels - English'!I1)-14)&amp;" Total Score"</f>
        <v>Art (ART) Total Score</v>
      </c>
      <c r="B44" s="122">
        <v>27</v>
      </c>
      <c r="C44" s="132">
        <v>30</v>
      </c>
      <c r="D44" s="132" t="s">
        <v>140</v>
      </c>
      <c r="E44" s="108"/>
      <c r="F44" s="108"/>
      <c r="G44" s="109"/>
      <c r="H44" s="109"/>
    </row>
    <row r="45" spans="1:8" ht="16" thickTop="1">
      <c r="A45" s="108"/>
      <c r="B45" s="108"/>
      <c r="C45" s="108"/>
    </row>
  </sheetData>
  <conditionalFormatting sqref="A7:A9 A12:A13">
    <cfRule type="containsText" dxfId="469" priority="7" operator="containsText" text="&quot;">
      <formula>NOT(ISERROR(SEARCH("""",A7)))</formula>
    </cfRule>
  </conditionalFormatting>
  <conditionalFormatting sqref="A5">
    <cfRule type="containsText" dxfId="468" priority="5" operator="containsText" text="&quot;">
      <formula>NOT(ISERROR(SEARCH("""",A5)))</formula>
    </cfRule>
  </conditionalFormatting>
  <conditionalFormatting sqref="A6">
    <cfRule type="containsText" dxfId="467" priority="4" operator="containsText" text="&quot;">
      <formula>NOT(ISERROR(SEARCH("""",A6)))</formula>
    </cfRule>
  </conditionalFormatting>
  <conditionalFormatting sqref="A11">
    <cfRule type="containsText" dxfId="466" priority="3" operator="containsText" text="&quot;">
      <formula>NOT(ISERROR(SEARCH("""",A11)))</formula>
    </cfRule>
  </conditionalFormatting>
  <conditionalFormatting sqref="A11">
    <cfRule type="containsText" dxfId="465" priority="2" operator="containsText" text="&quot;">
      <formula>NOT(ISERROR(SEARCH("""",A11)))</formula>
    </cfRule>
  </conditionalFormatting>
  <conditionalFormatting sqref="A4">
    <cfRule type="containsText" dxfId="464" priority="1" operator="containsText" text="&quot;">
      <formula>NOT(ISERROR(SEARCH("""",A4)))</formula>
    </cfRule>
  </conditionalFormatting>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A92BF-683D-4522-9F12-01F015A99F47}">
  <dimension ref="A1:L45"/>
  <sheetViews>
    <sheetView topLeftCell="E1" zoomScale="70" zoomScaleNormal="70" workbookViewId="0">
      <pane ySplit="1" topLeftCell="A2" activePane="bottomLeft" state="frozen"/>
      <selection activeCell="B18" sqref="B18"/>
      <selection pane="bottomLeft" activeCell="K8" sqref="K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16.81640625" customWidth="1"/>
  </cols>
  <sheetData>
    <row r="1" spans="1:12" ht="28.5" customHeight="1">
      <c r="A1" s="175" t="str">
        <f>"Form: "&amp;'Labels - English'!J1</f>
        <v>Form: Child School Environment: School Bus (BUS) Form (5-12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Case17_SchEnv_Bus</v>
      </c>
      <c r="C3" s="129"/>
      <c r="D3" s="58"/>
      <c r="E3" s="105" t="s">
        <v>94</v>
      </c>
      <c r="F3" s="58"/>
      <c r="G3" s="59"/>
      <c r="H3" s="60"/>
      <c r="I3" s="60"/>
      <c r="J3" s="61"/>
    </row>
    <row r="4" spans="1:12">
      <c r="A4" s="46" t="str">
        <f>'Labels - English'!$A$14</f>
        <v>Age</v>
      </c>
      <c r="B4" s="310" t="str">
        <f>+$G$7&amp;" years "&amp;$H$7&amp;" months "&amp;$I$7&amp;" days "</f>
        <v xml:space="preserve">6 years 0 months 13 days </v>
      </c>
      <c r="C4" s="311">
        <f ca="1">+$E$7</f>
        <v>42216</v>
      </c>
      <c r="D4" s="52"/>
      <c r="F4" s="52" t="str">
        <f ca="1">"Original Date: "&amp; TEXT('Labels - English'!$B$50, "mm/dd/yyyy")</f>
        <v>Original Date: 10/05/2021</v>
      </c>
      <c r="G4" s="9"/>
      <c r="H4" s="57"/>
      <c r="I4" s="57"/>
      <c r="J4" s="53"/>
    </row>
    <row r="5" spans="1:12" ht="15" thickBot="1">
      <c r="A5" s="54" t="str">
        <f>'Labels - English'!A4</f>
        <v>Student information</v>
      </c>
      <c r="B5" s="127"/>
      <c r="C5" s="314"/>
      <c r="D5" s="52"/>
      <c r="E5" s="97" t="s">
        <v>91</v>
      </c>
      <c r="F5" s="94"/>
      <c r="G5" s="95" t="s">
        <v>92</v>
      </c>
      <c r="H5" s="96"/>
      <c r="J5" t="s">
        <v>93</v>
      </c>
    </row>
    <row r="6" spans="1:12" ht="29">
      <c r="A6" s="46" t="str">
        <f>'Labels - English'!A7</f>
        <v>Name of student being evaluated</v>
      </c>
      <c r="B6" s="126" t="str" cm="1">
        <f t="array" aca="1" ref="B6" ca="1">"SPM2_"&amp;MID(CELL("filename",A1),FIND("]",CELL("filename",A1))+1,255)</f>
        <v>SPM2_Case17_SchEnv_Bus</v>
      </c>
      <c r="C6" s="125"/>
      <c r="D6" s="52"/>
      <c r="E6" s="76" t="s">
        <v>15</v>
      </c>
      <c r="F6" s="62" t="s">
        <v>17</v>
      </c>
      <c r="G6" s="103" t="s">
        <v>89</v>
      </c>
      <c r="H6" s="62" t="s">
        <v>16</v>
      </c>
      <c r="I6" s="62" t="s">
        <v>34</v>
      </c>
      <c r="J6" s="136" t="s">
        <v>1758</v>
      </c>
      <c r="K6" s="329" t="s">
        <v>90</v>
      </c>
      <c r="L6" s="63" t="s">
        <v>109</v>
      </c>
    </row>
    <row r="7" spans="1:12" ht="15" thickBot="1">
      <c r="A7" s="46" t="str">
        <f>'Labels - English'!A10</f>
        <v>Gender</v>
      </c>
      <c r="B7" s="47" t="s">
        <v>33</v>
      </c>
      <c r="C7" s="209"/>
      <c r="D7" s="52"/>
      <c r="E7" s="100">
        <f ca="1">DATE(YEAR(F7) -$G$7, MONTH(F7) - $H$7, DAY(F7) - $I$7)</f>
        <v>42216</v>
      </c>
      <c r="F7" s="99">
        <f ca="1">DATE(YEAR('Labels - English'!$B$50),MONTH('Labels - English'!$B$50)-$K$7,DAY('Labels - English'!$B$50)-$L$7)</f>
        <v>44421</v>
      </c>
      <c r="G7" s="104">
        <v>6</v>
      </c>
      <c r="H7" s="102">
        <v>0</v>
      </c>
      <c r="I7" s="102">
        <v>13</v>
      </c>
      <c r="J7" s="137">
        <v>0</v>
      </c>
      <c r="K7" s="330">
        <v>2</v>
      </c>
      <c r="L7" s="98">
        <v>-8</v>
      </c>
    </row>
    <row r="8" spans="1:12">
      <c r="A8" s="46" t="str">
        <f>'Labels - English'!$A$26</f>
        <v>Administration Date</v>
      </c>
      <c r="B8" s="312" t="str">
        <f>+$J$7&amp;" years "&amp;$K$7&amp;" months "&amp;$L$7&amp;" days "</f>
        <v xml:space="preserve">0 years 2 months -8 days </v>
      </c>
      <c r="C8" s="208"/>
      <c r="D8" s="52"/>
      <c r="E8" s="44"/>
      <c r="F8" s="44"/>
      <c r="G8" s="44"/>
      <c r="H8" s="44"/>
      <c r="I8" s="44"/>
      <c r="J8" s="53"/>
    </row>
    <row r="9" spans="1:12" ht="15" thickBot="1">
      <c r="A9" s="46" t="str">
        <f>'Labels - English'!A15</f>
        <v>Grade</v>
      </c>
      <c r="B9" s="177">
        <v>2</v>
      </c>
      <c r="C9" s="65"/>
      <c r="D9" s="52"/>
      <c r="E9" s="58"/>
      <c r="F9" s="58"/>
      <c r="G9" s="59"/>
      <c r="H9" s="60"/>
      <c r="I9" s="61"/>
    </row>
    <row r="10" spans="1:12">
      <c r="A10" s="49"/>
      <c r="B10" s="49"/>
      <c r="C10" s="66"/>
      <c r="D10" s="58"/>
      <c r="E10" s="52"/>
      <c r="G10" s="53"/>
      <c r="H10" s="53"/>
      <c r="I10" s="53"/>
    </row>
    <row r="11" spans="1:12">
      <c r="A11" s="54" t="str">
        <f>'Labels - English'!$A$21</f>
        <v>Rater information</v>
      </c>
      <c r="B11" s="46"/>
      <c r="C11" s="43"/>
      <c r="D11" s="52"/>
      <c r="E11" s="52"/>
      <c r="G11" s="53"/>
      <c r="H11" s="53"/>
      <c r="I11" s="53"/>
    </row>
    <row r="12" spans="1:12">
      <c r="A12" s="46" t="str">
        <f>'Labels - English'!A22</f>
        <v>Rater’s name</v>
      </c>
      <c r="B12" s="46" t="s">
        <v>141</v>
      </c>
      <c r="C12" s="43"/>
      <c r="D12" s="52"/>
      <c r="E12" s="52"/>
      <c r="F12" s="52"/>
      <c r="G12" s="53"/>
      <c r="H12" s="53"/>
      <c r="I12" s="53"/>
    </row>
    <row r="13" spans="1:12">
      <c r="A13" s="46" t="str">
        <f>'Labels - English'!A25</f>
        <v>Rater’s relationship to student being evaluated</v>
      </c>
      <c r="B13" s="46" t="s">
        <v>142</v>
      </c>
      <c r="C13" s="43"/>
      <c r="D13" s="52"/>
      <c r="E13" s="52"/>
      <c r="F13" s="52"/>
      <c r="G13" s="53"/>
      <c r="H13" s="53"/>
      <c r="I13" s="53"/>
      <c r="J13" s="44"/>
    </row>
    <row r="14" spans="1:12">
      <c r="A14" s="50"/>
      <c r="B14" s="50"/>
      <c r="C14" s="67"/>
      <c r="D14" s="52"/>
      <c r="E14" s="52"/>
      <c r="F14" s="52"/>
      <c r="G14" s="53"/>
      <c r="H14" s="53"/>
      <c r="I14" s="53"/>
      <c r="J14" s="44"/>
    </row>
    <row r="15" spans="1:12" ht="132" customHeight="1">
      <c r="A15" s="46" t="s">
        <v>24</v>
      </c>
      <c r="B15" s="71" t="s">
        <v>179</v>
      </c>
      <c r="C15" s="29"/>
      <c r="D15" s="52"/>
      <c r="E15" s="52"/>
      <c r="F15" s="52"/>
      <c r="G15" s="52"/>
      <c r="H15" s="52"/>
      <c r="I15" s="52"/>
      <c r="J15" s="52"/>
    </row>
    <row r="16" spans="1:12" ht="36.75" customHeight="1">
      <c r="A16" s="46" t="s">
        <v>26</v>
      </c>
      <c r="B16" s="39" t="s">
        <v>25</v>
      </c>
      <c r="C16" s="52"/>
      <c r="D16" s="52"/>
      <c r="E16" s="52"/>
      <c r="F16" s="52"/>
      <c r="G16" s="53"/>
      <c r="H16" s="53"/>
      <c r="I16" s="53"/>
      <c r="J16" s="44"/>
    </row>
    <row r="17" spans="1:10">
      <c r="A17" s="43" t="s">
        <v>180</v>
      </c>
      <c r="B17" s="193" t="s">
        <v>866</v>
      </c>
      <c r="C17" s="52"/>
      <c r="D17" s="52"/>
      <c r="E17" s="52"/>
      <c r="F17" s="52"/>
      <c r="G17" s="52"/>
      <c r="H17" s="52"/>
      <c r="I17" s="52"/>
      <c r="J17" s="52"/>
    </row>
    <row r="18" spans="1:10">
      <c r="A18" s="46" t="s">
        <v>12</v>
      </c>
      <c r="B18" s="51" t="s">
        <v>10</v>
      </c>
      <c r="C18" s="43"/>
      <c r="D18" s="52"/>
      <c r="E18" s="36"/>
      <c r="F18" s="36"/>
      <c r="G18" s="35"/>
      <c r="H18" s="35"/>
      <c r="I18" s="35"/>
      <c r="J18" s="34"/>
    </row>
    <row r="19" spans="1:10">
      <c r="A19" s="3"/>
      <c r="B19" s="3"/>
      <c r="C19" s="3"/>
      <c r="D19" s="44"/>
      <c r="J19" s="41"/>
    </row>
    <row r="20" spans="1:10" s="2" customFormat="1">
      <c r="A20" s="46"/>
      <c r="B20" s="46"/>
      <c r="C20" s="44"/>
    </row>
    <row r="21" spans="1:10">
      <c r="A21" s="69" t="s">
        <v>51</v>
      </c>
      <c r="B21" s="70">
        <f>+B44</f>
        <v>38</v>
      </c>
      <c r="C21" s="2"/>
    </row>
    <row r="22" spans="1:10" s="3" customFormat="1" ht="21.75" customHeight="1">
      <c r="A22" s="38"/>
      <c r="B22" s="38"/>
      <c r="C22"/>
    </row>
    <row r="23" spans="1:10" s="6" customFormat="1">
      <c r="A23" s="68" t="s">
        <v>0</v>
      </c>
      <c r="B23" s="85" t="str">
        <f>'Labels - English'!$A$43</f>
        <v>School Bus Form</v>
      </c>
      <c r="C23" s="42"/>
    </row>
    <row r="24" spans="1:10" s="6" customFormat="1">
      <c r="A24" s="72">
        <v>1</v>
      </c>
      <c r="B24" s="150" t="s">
        <v>73</v>
      </c>
    </row>
    <row r="25" spans="1:10" s="6" customFormat="1">
      <c r="A25" s="73">
        <v>2</v>
      </c>
      <c r="B25" s="150" t="s">
        <v>71</v>
      </c>
    </row>
    <row r="26" spans="1:10" s="6" customFormat="1">
      <c r="A26" s="74">
        <v>3</v>
      </c>
      <c r="B26" s="150" t="s">
        <v>71</v>
      </c>
    </row>
    <row r="27" spans="1:10" s="6" customFormat="1">
      <c r="A27" s="75">
        <v>4</v>
      </c>
      <c r="B27" s="150" t="s">
        <v>73</v>
      </c>
    </row>
    <row r="28" spans="1:10" s="6" customFormat="1">
      <c r="A28" s="45">
        <v>5</v>
      </c>
      <c r="B28" s="150" t="s">
        <v>71</v>
      </c>
    </row>
    <row r="29" spans="1:10" s="6" customFormat="1">
      <c r="A29" s="45">
        <v>6</v>
      </c>
      <c r="B29" s="150" t="s">
        <v>72</v>
      </c>
    </row>
    <row r="30" spans="1:10" s="6" customFormat="1">
      <c r="A30" s="45">
        <v>7</v>
      </c>
      <c r="B30" s="150" t="s">
        <v>72</v>
      </c>
    </row>
    <row r="31" spans="1:10">
      <c r="A31" s="45">
        <v>8</v>
      </c>
      <c r="B31" s="150" t="s">
        <v>73</v>
      </c>
      <c r="C31" s="6"/>
    </row>
    <row r="32" spans="1:10">
      <c r="A32" s="45">
        <v>9</v>
      </c>
      <c r="B32" s="150" t="s">
        <v>73</v>
      </c>
    </row>
    <row r="33" spans="1:8">
      <c r="A33" s="45">
        <v>10</v>
      </c>
      <c r="B33" s="150" t="s">
        <v>73</v>
      </c>
    </row>
    <row r="34" spans="1:8">
      <c r="A34" s="72">
        <v>11</v>
      </c>
      <c r="B34" s="150" t="s">
        <v>73</v>
      </c>
      <c r="C34" s="6"/>
    </row>
    <row r="35" spans="1:8">
      <c r="A35" s="73">
        <v>12</v>
      </c>
      <c r="B35" s="150" t="s">
        <v>72</v>
      </c>
      <c r="C35" s="6"/>
    </row>
    <row r="36" spans="1:8">
      <c r="A36" s="74">
        <v>13</v>
      </c>
      <c r="B36" s="150" t="s">
        <v>72</v>
      </c>
      <c r="C36" s="6"/>
    </row>
    <row r="37" spans="1:8">
      <c r="A37" s="75">
        <v>14</v>
      </c>
      <c r="B37" s="150" t="s">
        <v>72</v>
      </c>
      <c r="C37" s="6"/>
    </row>
    <row r="38" spans="1:8">
      <c r="A38" s="45">
        <v>15</v>
      </c>
      <c r="B38" s="150" t="s">
        <v>73</v>
      </c>
      <c r="C38" s="6"/>
    </row>
    <row r="40" spans="1:8" ht="15.5">
      <c r="D40" s="108"/>
      <c r="E40" s="108"/>
      <c r="F40" s="108"/>
      <c r="G40" s="109"/>
      <c r="H40" s="109"/>
    </row>
    <row r="41" spans="1:8" ht="15.5">
      <c r="A41" s="107" t="s">
        <v>97</v>
      </c>
      <c r="B41" s="108"/>
      <c r="C41" s="108"/>
      <c r="D41" s="111"/>
      <c r="E41" s="111"/>
      <c r="F41" s="111"/>
      <c r="G41" s="112"/>
      <c r="H41" s="112"/>
    </row>
    <row r="42" spans="1:8" ht="16" thickBot="1">
      <c r="A42" s="110"/>
      <c r="B42" s="110"/>
      <c r="C42" s="111"/>
    </row>
    <row r="43" spans="1:8" ht="16" thickTop="1">
      <c r="A43" s="165" t="s">
        <v>99</v>
      </c>
      <c r="B43" s="168" t="s">
        <v>137</v>
      </c>
      <c r="C43" s="170" t="s">
        <v>1605</v>
      </c>
      <c r="D43" s="170" t="s">
        <v>1643</v>
      </c>
    </row>
    <row r="44" spans="1:8" ht="16" thickBot="1">
      <c r="A44" s="167" t="str">
        <f>MID('Labels - English'!J1,SEARCH("Environment: ",'Labels - English'!J1)+13,SEARCH("Form",'Labels - English'!J1)-SEARCH("Environment: ",'Labels - English'!J1)-14)&amp;" Total Score"</f>
        <v>School Bus (BUS) Total Score</v>
      </c>
      <c r="B44" s="122">
        <v>38</v>
      </c>
      <c r="C44" s="132">
        <v>27</v>
      </c>
      <c r="D44" s="132" t="s">
        <v>138</v>
      </c>
      <c r="E44" s="108"/>
      <c r="F44" s="108"/>
      <c r="G44" s="109"/>
      <c r="H44" s="109"/>
    </row>
    <row r="45" spans="1:8" ht="16" thickTop="1">
      <c r="A45" s="108"/>
      <c r="B45" s="108"/>
      <c r="C45" s="108"/>
    </row>
  </sheetData>
  <conditionalFormatting sqref="A7 A12:A13 A9">
    <cfRule type="containsText" dxfId="463" priority="8" operator="containsText" text="&quot;">
      <formula>NOT(ISERROR(SEARCH("""",A7)))</formula>
    </cfRule>
  </conditionalFormatting>
  <conditionalFormatting sqref="A5">
    <cfRule type="containsText" dxfId="462" priority="6" operator="containsText" text="&quot;">
      <formula>NOT(ISERROR(SEARCH("""",A5)))</formula>
    </cfRule>
  </conditionalFormatting>
  <conditionalFormatting sqref="A6">
    <cfRule type="containsText" dxfId="461" priority="5" operator="containsText" text="&quot;">
      <formula>NOT(ISERROR(SEARCH("""",A6)))</formula>
    </cfRule>
  </conditionalFormatting>
  <conditionalFormatting sqref="A11">
    <cfRule type="containsText" dxfId="460" priority="4" operator="containsText" text="&quot;">
      <formula>NOT(ISERROR(SEARCH("""",A11)))</formula>
    </cfRule>
  </conditionalFormatting>
  <conditionalFormatting sqref="A11">
    <cfRule type="containsText" dxfId="459" priority="3" operator="containsText" text="&quot;">
      <formula>NOT(ISERROR(SEARCH("""",A11)))</formula>
    </cfRule>
  </conditionalFormatting>
  <conditionalFormatting sqref="A4">
    <cfRule type="containsText" dxfId="458" priority="2" operator="containsText" text="&quot;">
      <formula>NOT(ISERROR(SEARCH("""",A4)))</formula>
    </cfRule>
  </conditionalFormatting>
  <conditionalFormatting sqref="A8">
    <cfRule type="containsText" dxfId="457" priority="1" operator="containsText" text="&quot;">
      <formula>NOT(ISERROR(SEARCH("""",A8)))</formula>
    </cfRule>
  </conditionalFormatting>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B4956-DBA6-430F-A5F2-F9EAB331F532}">
  <dimension ref="A1:L45"/>
  <sheetViews>
    <sheetView topLeftCell="F1" zoomScale="90" zoomScaleNormal="90" workbookViewId="0">
      <pane ySplit="1" topLeftCell="A2" activePane="bottomLeft" state="frozen"/>
      <selection activeCell="B18" sqref="B18"/>
      <selection pane="bottomLeft" activeCell="K8" sqref="K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18.90625" customWidth="1"/>
  </cols>
  <sheetData>
    <row r="1" spans="1:12" ht="28.5" customHeight="1">
      <c r="A1" s="175" t="str">
        <f>"Form: "&amp;'Labels - English'!J1</f>
        <v>Form: Child School Environment: School Bus (BUS) Form (5-12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Case18_SchEnv_Bus_Incomplete</v>
      </c>
      <c r="C3" s="129"/>
      <c r="D3" s="58"/>
      <c r="E3" s="105" t="s">
        <v>94</v>
      </c>
      <c r="F3" s="58"/>
      <c r="G3" s="59"/>
      <c r="H3" s="60"/>
      <c r="I3" s="60"/>
      <c r="J3" s="61"/>
    </row>
    <row r="4" spans="1:12">
      <c r="A4" s="46" t="str">
        <f>'Labels - English'!$A$14</f>
        <v>Age</v>
      </c>
      <c r="B4" s="310" t="str">
        <f>+$G$7&amp;" years "&amp;$H$7&amp;" months "&amp;$I$7&amp;" days "</f>
        <v xml:space="preserve">6 years 0 months 13 days </v>
      </c>
      <c r="C4" s="311">
        <f ca="1">+$E$7</f>
        <v>41991</v>
      </c>
      <c r="D4" s="52"/>
      <c r="F4" s="52" t="str">
        <f ca="1">"Original Date: "&amp; TEXT('Labels - English'!$B$50, "mm/dd/yyyy")</f>
        <v>Original Date: 10/05/2021</v>
      </c>
      <c r="G4" s="9"/>
      <c r="H4" s="57"/>
      <c r="I4" s="57"/>
      <c r="J4" s="53"/>
    </row>
    <row r="5" spans="1:12" ht="15" thickBot="1">
      <c r="A5" s="54" t="str">
        <f>'Labels - English'!A4</f>
        <v>Student information</v>
      </c>
      <c r="B5" s="127"/>
      <c r="C5" s="314"/>
      <c r="D5" s="52"/>
      <c r="E5" s="97" t="s">
        <v>91</v>
      </c>
      <c r="F5" s="94"/>
      <c r="G5" s="95" t="s">
        <v>92</v>
      </c>
      <c r="H5" s="96"/>
      <c r="J5" t="s">
        <v>93</v>
      </c>
    </row>
    <row r="6" spans="1:12">
      <c r="A6" s="46" t="str">
        <f>'Labels - English'!A7</f>
        <v>Name of student being evaluated</v>
      </c>
      <c r="B6" s="126" t="str" cm="1">
        <f t="array" aca="1" ref="B6" ca="1">"SPM2_"&amp;MID(CELL("filename",A1),FIND("]",CELL("filename",A1))+1,255)</f>
        <v>SPM2_Case18_SchEnv_Bus_Incomplete</v>
      </c>
      <c r="C6" s="125"/>
      <c r="D6" s="52"/>
      <c r="E6" s="76" t="s">
        <v>15</v>
      </c>
      <c r="F6" s="62" t="s">
        <v>17</v>
      </c>
      <c r="G6" s="103" t="s">
        <v>89</v>
      </c>
      <c r="H6" s="62" t="s">
        <v>16</v>
      </c>
      <c r="I6" s="62" t="s">
        <v>34</v>
      </c>
      <c r="J6" s="136" t="s">
        <v>1758</v>
      </c>
      <c r="K6" s="329" t="s">
        <v>90</v>
      </c>
      <c r="L6" s="63" t="s">
        <v>109</v>
      </c>
    </row>
    <row r="7" spans="1:12" ht="15" thickBot="1">
      <c r="A7" s="46" t="str">
        <f>'Labels - English'!A10</f>
        <v>Gender</v>
      </c>
      <c r="B7" s="47" t="s">
        <v>33</v>
      </c>
      <c r="C7" s="209"/>
      <c r="D7" s="52"/>
      <c r="E7" s="100">
        <f ca="1">DATE(YEAR(F7) -$G$7, MONTH(F7) - $H$7, DAY(F7) - $I$7)</f>
        <v>41991</v>
      </c>
      <c r="F7" s="99">
        <f ca="1">DATE(YEAR('Labels - English'!$B$50),MONTH('Labels - English'!$B$50)-$K$7,DAY('Labels - English'!$B$50)-$L$7)</f>
        <v>44196</v>
      </c>
      <c r="G7" s="104">
        <v>6</v>
      </c>
      <c r="H7" s="102">
        <v>0</v>
      </c>
      <c r="I7" s="102">
        <v>13</v>
      </c>
      <c r="J7" s="137">
        <v>0</v>
      </c>
      <c r="K7" s="330">
        <v>9</v>
      </c>
      <c r="L7" s="98">
        <v>5</v>
      </c>
    </row>
    <row r="8" spans="1:12">
      <c r="A8" s="46" t="str">
        <f>'Labels - English'!$A$26</f>
        <v>Administration Date</v>
      </c>
      <c r="B8" s="313" t="str">
        <f>+$J$7&amp;" years "&amp;$K$7&amp;" months "&amp;$L$7&amp;" days "</f>
        <v xml:space="preserve">0 years 9 months 5 days </v>
      </c>
      <c r="C8" s="208"/>
      <c r="D8" s="52"/>
      <c r="E8" s="44"/>
      <c r="F8" s="44"/>
      <c r="G8" s="44"/>
      <c r="H8" s="44"/>
      <c r="I8" s="44"/>
      <c r="J8" s="53"/>
    </row>
    <row r="9" spans="1:12" ht="15" thickBot="1">
      <c r="A9" s="46" t="str">
        <f>'Labels - English'!A15</f>
        <v>Grade</v>
      </c>
      <c r="B9" s="177">
        <v>5</v>
      </c>
      <c r="C9" s="65"/>
      <c r="D9" s="52"/>
      <c r="E9" s="58"/>
      <c r="F9" s="58"/>
      <c r="G9" s="59"/>
      <c r="H9" s="60"/>
      <c r="I9" s="61"/>
      <c r="J9" s="61"/>
    </row>
    <row r="10" spans="1:12">
      <c r="A10" s="49"/>
      <c r="B10" s="49"/>
      <c r="C10" s="66"/>
      <c r="D10" s="58"/>
      <c r="E10" s="52"/>
      <c r="G10" s="53"/>
      <c r="H10" s="53"/>
      <c r="I10" s="53"/>
    </row>
    <row r="11" spans="1:12">
      <c r="A11" s="54" t="str">
        <f>'Labels - English'!$A$21</f>
        <v>Rater information</v>
      </c>
      <c r="B11" s="46"/>
      <c r="C11" s="43"/>
      <c r="D11" s="52"/>
      <c r="E11" s="52"/>
      <c r="G11" s="53"/>
      <c r="H11" s="53"/>
      <c r="I11" s="53"/>
    </row>
    <row r="12" spans="1:12">
      <c r="A12" s="46" t="str">
        <f>'Labels - English'!A22</f>
        <v>Rater’s name</v>
      </c>
      <c r="B12" s="46" t="s">
        <v>143</v>
      </c>
      <c r="C12" s="43"/>
      <c r="D12" s="52"/>
      <c r="E12" s="52"/>
      <c r="F12" s="52"/>
      <c r="G12" s="53"/>
      <c r="H12" s="53"/>
      <c r="I12" s="53"/>
    </row>
    <row r="13" spans="1:12">
      <c r="A13" s="46" t="str">
        <f>'Labels - English'!A25</f>
        <v>Rater’s relationship to student being evaluated</v>
      </c>
      <c r="B13" s="46" t="s">
        <v>142</v>
      </c>
      <c r="C13" s="43"/>
      <c r="D13" s="52"/>
      <c r="E13" s="52"/>
      <c r="F13" s="52"/>
      <c r="G13" s="53"/>
      <c r="H13" s="53"/>
      <c r="I13" s="53"/>
      <c r="J13" s="53"/>
    </row>
    <row r="14" spans="1:12">
      <c r="A14" s="50"/>
      <c r="B14" s="50"/>
      <c r="C14" s="67"/>
      <c r="D14" s="52"/>
      <c r="E14" s="52"/>
      <c r="F14" s="52"/>
      <c r="G14" s="53"/>
      <c r="H14" s="53"/>
      <c r="I14" s="53"/>
      <c r="J14" s="44"/>
    </row>
    <row r="15" spans="1:12" ht="132" customHeight="1">
      <c r="A15" s="46" t="s">
        <v>24</v>
      </c>
      <c r="B15" s="71" t="s">
        <v>182</v>
      </c>
      <c r="C15" s="29"/>
      <c r="D15" s="52"/>
      <c r="E15" s="52"/>
      <c r="F15" s="52"/>
      <c r="G15" s="52"/>
      <c r="H15" s="52"/>
      <c r="I15" s="52"/>
      <c r="J15" s="52"/>
    </row>
    <row r="16" spans="1:12" ht="36.75" customHeight="1">
      <c r="A16" s="46" t="s">
        <v>26</v>
      </c>
      <c r="B16" s="39" t="s">
        <v>25</v>
      </c>
      <c r="C16" s="52"/>
      <c r="D16" s="52"/>
      <c r="E16" s="52"/>
      <c r="F16" s="52"/>
      <c r="G16" s="53"/>
      <c r="H16" s="53"/>
      <c r="I16" s="53"/>
      <c r="J16" s="44"/>
    </row>
    <row r="17" spans="1:10">
      <c r="A17" s="43" t="s">
        <v>180</v>
      </c>
      <c r="B17" s="193" t="s">
        <v>181</v>
      </c>
      <c r="D17" s="52"/>
      <c r="E17" s="36"/>
      <c r="F17" s="36"/>
      <c r="G17" s="35"/>
      <c r="H17" s="35"/>
      <c r="I17" s="35"/>
      <c r="J17" s="34"/>
    </row>
    <row r="18" spans="1:10" s="3" customFormat="1">
      <c r="A18" s="46" t="s">
        <v>12</v>
      </c>
      <c r="B18" s="51" t="s">
        <v>10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+B44</f>
        <v>37</v>
      </c>
      <c r="C21" s="2"/>
    </row>
    <row r="22" spans="1:10" s="3" customFormat="1" ht="21.75" customHeight="1">
      <c r="A22" s="38"/>
      <c r="B22" s="38"/>
      <c r="C22"/>
    </row>
    <row r="23" spans="1:10" s="6" customFormat="1">
      <c r="A23" s="68" t="s">
        <v>0</v>
      </c>
      <c r="B23" s="85" t="str">
        <f>'Labels - English'!$A$43</f>
        <v>School Bus Form</v>
      </c>
      <c r="C23" s="42"/>
    </row>
    <row r="24" spans="1:10" s="6" customFormat="1">
      <c r="A24" s="72">
        <v>1</v>
      </c>
      <c r="B24" s="176" t="s">
        <v>52</v>
      </c>
    </row>
    <row r="25" spans="1:10" s="6" customFormat="1">
      <c r="A25" s="73">
        <v>2</v>
      </c>
      <c r="B25" s="150" t="s">
        <v>71</v>
      </c>
    </row>
    <row r="26" spans="1:10" s="6" customFormat="1">
      <c r="A26" s="74">
        <v>3</v>
      </c>
      <c r="B26" s="150" t="s">
        <v>71</v>
      </c>
    </row>
    <row r="27" spans="1:10" s="6" customFormat="1">
      <c r="A27" s="75">
        <v>4</v>
      </c>
      <c r="B27" s="150" t="s">
        <v>73</v>
      </c>
    </row>
    <row r="28" spans="1:10" s="6" customFormat="1">
      <c r="A28" s="45">
        <v>5</v>
      </c>
      <c r="B28" s="150" t="s">
        <v>71</v>
      </c>
    </row>
    <row r="29" spans="1:10" s="6" customFormat="1">
      <c r="A29" s="45">
        <v>6</v>
      </c>
      <c r="B29" s="176" t="s">
        <v>52</v>
      </c>
    </row>
    <row r="30" spans="1:10" s="6" customFormat="1">
      <c r="A30" s="45">
        <v>7</v>
      </c>
      <c r="B30" s="150" t="s">
        <v>72</v>
      </c>
    </row>
    <row r="31" spans="1:10">
      <c r="A31" s="45">
        <v>8</v>
      </c>
      <c r="B31" s="150" t="s">
        <v>73</v>
      </c>
      <c r="C31" s="6"/>
    </row>
    <row r="32" spans="1:10">
      <c r="A32" s="45">
        <v>9</v>
      </c>
      <c r="B32" s="150" t="s">
        <v>73</v>
      </c>
    </row>
    <row r="33" spans="1:8">
      <c r="A33" s="45">
        <v>10</v>
      </c>
      <c r="B33" s="150" t="s">
        <v>73</v>
      </c>
    </row>
    <row r="34" spans="1:8">
      <c r="A34" s="72">
        <v>11</v>
      </c>
      <c r="B34" s="150" t="s">
        <v>73</v>
      </c>
      <c r="C34" s="6"/>
    </row>
    <row r="35" spans="1:8">
      <c r="A35" s="73">
        <v>12</v>
      </c>
      <c r="B35" s="150" t="s">
        <v>72</v>
      </c>
      <c r="C35" s="6"/>
    </row>
    <row r="36" spans="1:8">
      <c r="A36" s="74">
        <v>13</v>
      </c>
      <c r="B36" s="150" t="s">
        <v>72</v>
      </c>
      <c r="C36" s="6"/>
    </row>
    <row r="37" spans="1:8">
      <c r="A37" s="75">
        <v>14</v>
      </c>
      <c r="B37" s="150" t="s">
        <v>72</v>
      </c>
      <c r="C37" s="6"/>
    </row>
    <row r="38" spans="1:8">
      <c r="A38" s="45">
        <v>15</v>
      </c>
      <c r="B38" s="150" t="s">
        <v>73</v>
      </c>
      <c r="C38" s="6"/>
    </row>
    <row r="40" spans="1:8" ht="15.5">
      <c r="D40" s="108"/>
      <c r="E40" s="108"/>
      <c r="F40" s="108"/>
      <c r="G40" s="109"/>
      <c r="H40" s="109"/>
    </row>
    <row r="41" spans="1:8" ht="15.5">
      <c r="A41" s="107" t="s">
        <v>97</v>
      </c>
      <c r="B41" s="108"/>
      <c r="C41" s="108"/>
      <c r="D41" s="111"/>
      <c r="E41" s="111"/>
      <c r="F41" s="111"/>
      <c r="G41" s="112"/>
      <c r="H41" s="112"/>
    </row>
    <row r="42" spans="1:8" ht="16" thickBot="1">
      <c r="A42" s="110"/>
      <c r="B42" s="110"/>
      <c r="C42" s="111"/>
    </row>
    <row r="43" spans="1:8" ht="16" thickTop="1">
      <c r="A43" s="165" t="s">
        <v>99</v>
      </c>
      <c r="B43" s="168" t="s">
        <v>137</v>
      </c>
      <c r="C43" s="170" t="s">
        <v>1605</v>
      </c>
      <c r="D43" s="170" t="s">
        <v>1643</v>
      </c>
    </row>
    <row r="44" spans="1:8" ht="16" thickBot="1">
      <c r="A44" s="167" t="str">
        <f>MID('Labels - English'!J1,SEARCH("Environment: ",'Labels - English'!J1)+13,SEARCH("Form",'Labels - English'!J1)-SEARCH("Environment: ",'Labels - English'!J1)-14)&amp;" Total Score"</f>
        <v>School Bus (BUS) Total Score</v>
      </c>
      <c r="B44" s="122">
        <v>37</v>
      </c>
      <c r="C44" s="132">
        <v>27</v>
      </c>
      <c r="D44" s="132" t="s">
        <v>138</v>
      </c>
      <c r="E44" s="108"/>
      <c r="F44" s="108"/>
      <c r="G44" s="109"/>
      <c r="H44" s="109"/>
    </row>
    <row r="45" spans="1:8" ht="16" thickTop="1">
      <c r="A45" s="108"/>
      <c r="B45" s="108"/>
      <c r="C45" s="108"/>
    </row>
  </sheetData>
  <conditionalFormatting sqref="A7 A12:A13 A9">
    <cfRule type="containsText" dxfId="456" priority="8" operator="containsText" text="&quot;">
      <formula>NOT(ISERROR(SEARCH("""",A7)))</formula>
    </cfRule>
  </conditionalFormatting>
  <conditionalFormatting sqref="A5">
    <cfRule type="containsText" dxfId="455" priority="6" operator="containsText" text="&quot;">
      <formula>NOT(ISERROR(SEARCH("""",A5)))</formula>
    </cfRule>
  </conditionalFormatting>
  <conditionalFormatting sqref="A6">
    <cfRule type="containsText" dxfId="454" priority="5" operator="containsText" text="&quot;">
      <formula>NOT(ISERROR(SEARCH("""",A6)))</formula>
    </cfRule>
  </conditionalFormatting>
  <conditionalFormatting sqref="A11">
    <cfRule type="containsText" dxfId="453" priority="4" operator="containsText" text="&quot;">
      <formula>NOT(ISERROR(SEARCH("""",A11)))</formula>
    </cfRule>
  </conditionalFormatting>
  <conditionalFormatting sqref="A11">
    <cfRule type="containsText" dxfId="452" priority="3" operator="containsText" text="&quot;">
      <formula>NOT(ISERROR(SEARCH("""",A11)))</formula>
    </cfRule>
  </conditionalFormatting>
  <conditionalFormatting sqref="A8">
    <cfRule type="containsText" dxfId="451" priority="2" operator="containsText" text="&quot;">
      <formula>NOT(ISERROR(SEARCH("""",A8)))</formula>
    </cfRule>
  </conditionalFormatting>
  <conditionalFormatting sqref="A4">
    <cfRule type="containsText" dxfId="450" priority="1" operator="containsText" text="&quot;">
      <formula>NOT(ISERROR(SEARCH("""",A4)))</formula>
    </cfRule>
  </conditionalFormatting>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0FB5F-7219-4591-9506-AD1499ADE6F3}">
  <dimension ref="A1:L45"/>
  <sheetViews>
    <sheetView topLeftCell="F1" zoomScale="90" zoomScaleNormal="90" workbookViewId="0">
      <pane ySplit="1" topLeftCell="A2" activePane="bottomLeft" state="frozen"/>
      <selection activeCell="B18" sqref="B18"/>
      <selection pane="bottomLeft" activeCell="K8" sqref="K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19.7265625" customWidth="1"/>
  </cols>
  <sheetData>
    <row r="1" spans="1:12" ht="28.5" customHeight="1">
      <c r="A1" s="175" t="str">
        <f>"Form: "&amp;'Labels - English'!K1</f>
        <v>Form: Child School Environment: Cafeteria (CAF) Form (5-12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Case19_SchEnv_Caf</v>
      </c>
      <c r="C3" s="129"/>
      <c r="D3" s="58"/>
      <c r="E3" s="105" t="s">
        <v>94</v>
      </c>
      <c r="F3" s="58"/>
      <c r="G3" s="59"/>
      <c r="H3" s="60"/>
      <c r="I3" s="60"/>
      <c r="J3" s="61"/>
    </row>
    <row r="4" spans="1:12">
      <c r="A4" s="46" t="str">
        <f>'Labels - English'!$A$14</f>
        <v>Age</v>
      </c>
      <c r="B4" s="310" t="str">
        <f>+$G$7&amp;" years "&amp;$H$7&amp;" months "&amp;$I$7&amp;" days "</f>
        <v xml:space="preserve">6 years 0 months 13 days </v>
      </c>
      <c r="C4" s="311">
        <f ca="1">+$E$7</f>
        <v>42146</v>
      </c>
      <c r="D4" s="52"/>
      <c r="F4" s="52" t="str">
        <f ca="1">"Original Date: "&amp; TEXT('Labels - English'!$B$50, "mm/dd/yyyy")</f>
        <v>Original Date: 10/05/2021</v>
      </c>
      <c r="G4" s="9"/>
      <c r="H4" s="57"/>
      <c r="I4" s="57"/>
      <c r="J4" s="53"/>
    </row>
    <row r="5" spans="1:12" ht="15" thickBot="1">
      <c r="A5" s="54" t="str">
        <f>'Labels - English'!A4</f>
        <v>Student information</v>
      </c>
      <c r="B5" s="127"/>
      <c r="C5" s="314"/>
      <c r="D5" s="52"/>
      <c r="E5" s="97" t="s">
        <v>91</v>
      </c>
      <c r="F5" s="94"/>
      <c r="G5" s="95" t="s">
        <v>92</v>
      </c>
      <c r="H5" s="96"/>
      <c r="J5" t="s">
        <v>93</v>
      </c>
    </row>
    <row r="6" spans="1:12">
      <c r="A6" s="46" t="str">
        <f>'Labels - English'!A7</f>
        <v>Name of student being evaluated</v>
      </c>
      <c r="B6" s="126" t="str" cm="1">
        <f t="array" aca="1" ref="B6" ca="1">"SPM2_"&amp;MID(CELL("filename",A1),FIND("]",CELL("filename",A1))+1,255)</f>
        <v>SPM2_Case19_SchEnv_Caf</v>
      </c>
      <c r="C6" s="125"/>
      <c r="D6" s="52"/>
      <c r="E6" s="76" t="s">
        <v>15</v>
      </c>
      <c r="F6" s="62" t="s">
        <v>17</v>
      </c>
      <c r="G6" s="103" t="s">
        <v>89</v>
      </c>
      <c r="H6" s="62" t="s">
        <v>16</v>
      </c>
      <c r="I6" s="62" t="s">
        <v>34</v>
      </c>
      <c r="J6" s="136" t="s">
        <v>1758</v>
      </c>
      <c r="K6" s="329" t="s">
        <v>90</v>
      </c>
      <c r="L6" s="63" t="s">
        <v>109</v>
      </c>
    </row>
    <row r="7" spans="1:12" ht="15" thickBot="1">
      <c r="A7" s="46" t="str">
        <f>'Labels - English'!A10</f>
        <v>Gender</v>
      </c>
      <c r="B7" s="47" t="s">
        <v>70</v>
      </c>
      <c r="C7" s="209"/>
      <c r="D7" s="52"/>
      <c r="E7" s="100">
        <f ca="1">DATE(YEAR(F7) -$G$7, MONTH(F7) - $H$7, DAY(F7) - $I$7)</f>
        <v>42146</v>
      </c>
      <c r="F7" s="99">
        <f ca="1">DATE(YEAR('Labels - English'!$B$50),MONTH('Labels - English'!$B$50)-$K$7,DAY('Labels - English'!$B$50)-$L$7)</f>
        <v>44351</v>
      </c>
      <c r="G7" s="104">
        <v>6</v>
      </c>
      <c r="H7" s="102">
        <v>0</v>
      </c>
      <c r="I7" s="102">
        <v>13</v>
      </c>
      <c r="J7" s="137">
        <v>0</v>
      </c>
      <c r="K7" s="330">
        <v>4</v>
      </c>
      <c r="L7" s="98">
        <v>1</v>
      </c>
    </row>
    <row r="8" spans="1:12">
      <c r="A8" s="46" t="str">
        <f>'Labels - English'!$A$26</f>
        <v>Administration Date</v>
      </c>
      <c r="B8" s="313" t="str">
        <f>+$J$7&amp;" years "&amp;$K$7&amp;" months "&amp;$L$7&amp;" days "</f>
        <v xml:space="preserve">0 years 4 months 1 days </v>
      </c>
      <c r="C8" s="208"/>
      <c r="D8" s="52"/>
      <c r="E8" s="44"/>
      <c r="F8" s="44"/>
      <c r="G8" s="44"/>
      <c r="H8" s="44"/>
      <c r="I8" s="44"/>
      <c r="J8" s="53"/>
    </row>
    <row r="9" spans="1:12" ht="15" thickBot="1">
      <c r="A9" s="46" t="str">
        <f>'Labels - English'!A15</f>
        <v>Grade</v>
      </c>
      <c r="B9" s="177">
        <v>1</v>
      </c>
      <c r="C9" s="65"/>
      <c r="D9" s="52"/>
      <c r="E9" s="58"/>
      <c r="F9" s="58"/>
      <c r="G9" s="59"/>
      <c r="H9" s="60"/>
      <c r="I9" s="61"/>
      <c r="J9" s="61"/>
    </row>
    <row r="10" spans="1:12">
      <c r="A10" s="49"/>
      <c r="B10" s="49"/>
      <c r="C10" s="66"/>
      <c r="D10" s="58"/>
      <c r="E10" s="52"/>
      <c r="G10" s="53"/>
      <c r="H10" s="53"/>
      <c r="I10" s="53"/>
    </row>
    <row r="11" spans="1:12">
      <c r="A11" s="54" t="str">
        <f>'Labels - English'!$A$21</f>
        <v>Rater information</v>
      </c>
      <c r="B11" s="46"/>
      <c r="C11" s="43"/>
      <c r="D11" s="52"/>
      <c r="E11" s="52"/>
      <c r="G11" s="53"/>
      <c r="H11" s="53"/>
      <c r="I11" s="53"/>
    </row>
    <row r="12" spans="1:12">
      <c r="A12" s="46" t="str">
        <f>'Labels - English'!A22</f>
        <v>Rater’s name</v>
      </c>
      <c r="B12" s="46" t="s">
        <v>35</v>
      </c>
      <c r="C12" s="43"/>
      <c r="D12" s="52"/>
      <c r="E12" s="52"/>
      <c r="F12" s="52"/>
      <c r="G12" s="53"/>
      <c r="H12" s="53"/>
      <c r="I12" s="53"/>
    </row>
    <row r="13" spans="1:12">
      <c r="A13" s="46" t="str">
        <f>'Labels - English'!A25</f>
        <v>Rater’s relationship to student being evaluated</v>
      </c>
      <c r="B13" s="46" t="s">
        <v>144</v>
      </c>
      <c r="C13" s="43"/>
      <c r="D13" s="52"/>
      <c r="E13" s="52"/>
      <c r="F13" s="52"/>
      <c r="G13" s="53"/>
      <c r="H13" s="53"/>
      <c r="I13" s="44"/>
    </row>
    <row r="14" spans="1:12">
      <c r="A14" s="50"/>
      <c r="B14" s="50"/>
      <c r="C14" s="67"/>
      <c r="D14" s="52"/>
      <c r="E14" s="52"/>
      <c r="F14" s="52"/>
      <c r="G14" s="53"/>
      <c r="H14" s="53"/>
      <c r="I14" s="53"/>
      <c r="J14" s="44"/>
    </row>
    <row r="15" spans="1:12" ht="132" customHeight="1">
      <c r="A15" s="46" t="s">
        <v>24</v>
      </c>
      <c r="B15" s="71" t="s">
        <v>179</v>
      </c>
      <c r="C15" s="29"/>
      <c r="D15" s="52"/>
      <c r="E15" s="52"/>
      <c r="F15" s="52"/>
      <c r="G15" s="52"/>
      <c r="H15" s="52"/>
      <c r="I15" s="52"/>
      <c r="J15" s="52"/>
    </row>
    <row r="16" spans="1:12" ht="36.75" customHeight="1">
      <c r="A16" s="46" t="s">
        <v>26</v>
      </c>
      <c r="B16" s="39" t="s">
        <v>25</v>
      </c>
      <c r="C16" s="52"/>
      <c r="D16" s="52"/>
      <c r="E16" s="52"/>
      <c r="F16" s="52"/>
      <c r="G16" s="53"/>
      <c r="H16" s="53"/>
      <c r="I16" s="53"/>
      <c r="J16" s="44"/>
    </row>
    <row r="17" spans="1:10">
      <c r="A17" s="43" t="s">
        <v>180</v>
      </c>
      <c r="B17" s="193" t="s">
        <v>866</v>
      </c>
      <c r="D17" s="52"/>
      <c r="E17" s="36"/>
      <c r="F17" s="36"/>
      <c r="G17" s="35"/>
      <c r="H17" s="35"/>
      <c r="I17" s="35"/>
      <c r="J17" s="34"/>
    </row>
    <row r="18" spans="1:10" s="3" customFormat="1">
      <c r="A18" s="46" t="s">
        <v>12</v>
      </c>
      <c r="B18" s="51" t="s">
        <v>10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+B44</f>
        <v>25</v>
      </c>
      <c r="C21" s="2"/>
    </row>
    <row r="22" spans="1:10" s="3" customFormat="1" ht="21.75" customHeight="1">
      <c r="A22" s="38"/>
      <c r="B22" s="38"/>
      <c r="C22"/>
    </row>
    <row r="23" spans="1:10" s="6" customFormat="1">
      <c r="A23" s="68" t="s">
        <v>0</v>
      </c>
      <c r="B23" s="85" t="str">
        <f>'Labels - English'!$A$44</f>
        <v>Cafeteria Form</v>
      </c>
      <c r="C23" s="42"/>
    </row>
    <row r="24" spans="1:10" s="6" customFormat="1">
      <c r="A24" s="72">
        <v>1</v>
      </c>
      <c r="B24" s="150" t="s">
        <v>72</v>
      </c>
    </row>
    <row r="25" spans="1:10" s="6" customFormat="1">
      <c r="A25" s="73">
        <v>2</v>
      </c>
      <c r="B25" s="150" t="s">
        <v>73</v>
      </c>
    </row>
    <row r="26" spans="1:10" s="6" customFormat="1">
      <c r="A26" s="74">
        <v>3</v>
      </c>
      <c r="B26" s="150" t="s">
        <v>72</v>
      </c>
    </row>
    <row r="27" spans="1:10" s="6" customFormat="1">
      <c r="A27" s="75">
        <v>4</v>
      </c>
      <c r="B27" s="150" t="s">
        <v>72</v>
      </c>
    </row>
    <row r="28" spans="1:10" s="6" customFormat="1">
      <c r="A28" s="45">
        <v>5</v>
      </c>
      <c r="B28" s="150" t="s">
        <v>73</v>
      </c>
    </row>
    <row r="29" spans="1:10" s="6" customFormat="1">
      <c r="A29" s="45">
        <v>6</v>
      </c>
      <c r="B29" s="150" t="s">
        <v>72</v>
      </c>
    </row>
    <row r="30" spans="1:10" s="6" customFormat="1">
      <c r="A30" s="45">
        <v>7</v>
      </c>
      <c r="B30" s="150" t="s">
        <v>73</v>
      </c>
    </row>
    <row r="31" spans="1:10">
      <c r="A31" s="45">
        <v>8</v>
      </c>
      <c r="B31" s="150" t="s">
        <v>72</v>
      </c>
      <c r="C31" s="6"/>
    </row>
    <row r="32" spans="1:10">
      <c r="A32" s="45">
        <v>9</v>
      </c>
      <c r="B32" s="150" t="s">
        <v>73</v>
      </c>
    </row>
    <row r="33" spans="1:8">
      <c r="A33" s="45">
        <v>10</v>
      </c>
      <c r="B33" s="150" t="s">
        <v>71</v>
      </c>
    </row>
    <row r="34" spans="1:8">
      <c r="A34" s="72">
        <v>11</v>
      </c>
      <c r="B34" s="150" t="s">
        <v>71</v>
      </c>
      <c r="C34" s="6"/>
    </row>
    <row r="35" spans="1:8">
      <c r="A35" s="73">
        <v>12</v>
      </c>
      <c r="B35" s="150" t="s">
        <v>72</v>
      </c>
      <c r="C35" s="6"/>
    </row>
    <row r="36" spans="1:8">
      <c r="A36" s="74">
        <v>13</v>
      </c>
      <c r="B36" s="150" t="s">
        <v>73</v>
      </c>
      <c r="C36" s="6"/>
    </row>
    <row r="37" spans="1:8">
      <c r="A37" s="75">
        <v>14</v>
      </c>
      <c r="B37" s="150" t="s">
        <v>74</v>
      </c>
      <c r="C37" s="6"/>
    </row>
    <row r="38" spans="1:8">
      <c r="A38" s="45">
        <v>15</v>
      </c>
      <c r="B38" s="150" t="s">
        <v>74</v>
      </c>
      <c r="C38" s="6"/>
    </row>
    <row r="40" spans="1:8" ht="15.5">
      <c r="D40" s="108"/>
      <c r="E40" s="108"/>
      <c r="F40" s="108"/>
      <c r="G40" s="109"/>
      <c r="H40" s="109"/>
    </row>
    <row r="41" spans="1:8" ht="15.5">
      <c r="A41" s="107" t="s">
        <v>97</v>
      </c>
      <c r="B41" s="108"/>
      <c r="C41" s="108"/>
      <c r="D41" s="111"/>
      <c r="E41" s="111"/>
      <c r="F41" s="111"/>
      <c r="G41" s="112"/>
      <c r="H41" s="112"/>
    </row>
    <row r="42" spans="1:8" ht="16" thickBot="1">
      <c r="A42" s="110"/>
      <c r="B42" s="110"/>
      <c r="C42" s="111"/>
    </row>
    <row r="43" spans="1:8" ht="16" thickTop="1">
      <c r="A43" s="165" t="s">
        <v>99</v>
      </c>
      <c r="B43" s="168" t="s">
        <v>137</v>
      </c>
      <c r="C43" s="170" t="s">
        <v>1605</v>
      </c>
      <c r="D43" s="170" t="s">
        <v>1643</v>
      </c>
    </row>
    <row r="44" spans="1:8" ht="16" thickBot="1">
      <c r="A44" s="167" t="str">
        <f>MID('Labels - English'!$K$1,SEARCH("Environment: ",'Labels - English'!$K$1)+13,SEARCH("Form",'Labels - English'!$K$1)-SEARCH("Environment: ",'Labels - English'!$K$1)-14)&amp;" Total Score"</f>
        <v>Cafeteria (CAF) Total Score</v>
      </c>
      <c r="B44" s="122">
        <v>25</v>
      </c>
      <c r="C44" s="132">
        <v>22</v>
      </c>
      <c r="D44" s="132" t="s">
        <v>138</v>
      </c>
      <c r="E44" s="108"/>
      <c r="F44" s="108"/>
      <c r="G44" s="109"/>
      <c r="H44" s="109"/>
    </row>
    <row r="45" spans="1:8" ht="16" thickTop="1">
      <c r="A45" s="108"/>
      <c r="B45" s="108"/>
      <c r="C45" s="108"/>
    </row>
  </sheetData>
  <conditionalFormatting sqref="A7 A12:A13 A9">
    <cfRule type="containsText" dxfId="449" priority="8" operator="containsText" text="&quot;">
      <formula>NOT(ISERROR(SEARCH("""",A7)))</formula>
    </cfRule>
  </conditionalFormatting>
  <conditionalFormatting sqref="A5">
    <cfRule type="containsText" dxfId="448" priority="6" operator="containsText" text="&quot;">
      <formula>NOT(ISERROR(SEARCH("""",A5)))</formula>
    </cfRule>
  </conditionalFormatting>
  <conditionalFormatting sqref="A6">
    <cfRule type="containsText" dxfId="447" priority="5" operator="containsText" text="&quot;">
      <formula>NOT(ISERROR(SEARCH("""",A6)))</formula>
    </cfRule>
  </conditionalFormatting>
  <conditionalFormatting sqref="A11">
    <cfRule type="containsText" dxfId="446" priority="4" operator="containsText" text="&quot;">
      <formula>NOT(ISERROR(SEARCH("""",A11)))</formula>
    </cfRule>
  </conditionalFormatting>
  <conditionalFormatting sqref="A11">
    <cfRule type="containsText" dxfId="445" priority="3" operator="containsText" text="&quot;">
      <formula>NOT(ISERROR(SEARCH("""",A11)))</formula>
    </cfRule>
  </conditionalFormatting>
  <conditionalFormatting sqref="A8">
    <cfRule type="containsText" dxfId="444" priority="2" operator="containsText" text="&quot;">
      <formula>NOT(ISERROR(SEARCH("""",A8)))</formula>
    </cfRule>
  </conditionalFormatting>
  <conditionalFormatting sqref="A4">
    <cfRule type="containsText" dxfId="443" priority="1" operator="containsText" text="&quot;">
      <formula>NOT(ISERROR(SEARCH("""",A4)))</formula>
    </cfRule>
  </conditionalFormatting>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0814C-ABE9-44B6-A355-BB61805D09EA}">
  <dimension ref="A1:L45"/>
  <sheetViews>
    <sheetView topLeftCell="F1" zoomScale="90" zoomScaleNormal="90" workbookViewId="0">
      <pane ySplit="1" topLeftCell="A2" activePane="bottomLeft" state="frozen"/>
      <selection activeCell="B18" sqref="B18"/>
      <selection pane="bottomLeft" activeCell="M7" sqref="M7"/>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17.7265625" customWidth="1"/>
  </cols>
  <sheetData>
    <row r="1" spans="1:12" ht="28.5" customHeight="1">
      <c r="A1" s="175" t="str">
        <f>"Form: "&amp;'Labels - English'!K1</f>
        <v>Form: Child School Environment: Cafeteria (CAF) Form (5-12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Case20_SchEnv_Caf_incomplete</v>
      </c>
      <c r="C3" s="129"/>
      <c r="D3" s="58"/>
      <c r="E3" s="105" t="s">
        <v>94</v>
      </c>
      <c r="F3" s="58"/>
      <c r="G3" s="59"/>
      <c r="H3" s="60"/>
      <c r="I3" s="60"/>
      <c r="J3" s="61"/>
    </row>
    <row r="4" spans="1:12">
      <c r="A4" s="46" t="str">
        <f>'Labels - English'!$A$14</f>
        <v>Age</v>
      </c>
      <c r="B4" s="310" t="str">
        <f>+$G$7&amp;" years "&amp;$H$7&amp;" months "&amp;$I$7&amp;" days "</f>
        <v xml:space="preserve">6 years 0 months 13 days </v>
      </c>
      <c r="C4" s="311">
        <f ca="1">+$E$7</f>
        <v>42079</v>
      </c>
      <c r="D4" s="52"/>
      <c r="F4" s="52" t="str">
        <f ca="1">"Original Date: "&amp; TEXT('Labels - English'!$B$50, "mm/dd/yyyy")</f>
        <v>Original Date: 10/05/2021</v>
      </c>
      <c r="G4" s="9"/>
      <c r="H4" s="57"/>
      <c r="I4" s="57"/>
      <c r="J4" s="53"/>
    </row>
    <row r="5" spans="1:12" ht="15" thickBot="1">
      <c r="A5" s="54" t="str">
        <f>'Labels - English'!A4</f>
        <v>Student information</v>
      </c>
      <c r="B5" s="127"/>
      <c r="C5" s="314"/>
      <c r="D5" s="52"/>
      <c r="E5" s="97" t="s">
        <v>91</v>
      </c>
      <c r="F5" s="94"/>
      <c r="G5" s="95" t="s">
        <v>92</v>
      </c>
      <c r="H5" s="96"/>
      <c r="J5" t="s">
        <v>93</v>
      </c>
    </row>
    <row r="6" spans="1:12">
      <c r="A6" s="46" t="str">
        <f>'Labels - English'!A7</f>
        <v>Name of student being evaluated</v>
      </c>
      <c r="B6" s="126" t="str" cm="1">
        <f t="array" aca="1" ref="B6" ca="1">"SPM2_"&amp;MID(CELL("filename",A1),FIND("]",CELL("filename",A1))+1,255)</f>
        <v>SPM2_Case20_SchEnv_Caf_incomplete</v>
      </c>
      <c r="C6" s="125"/>
      <c r="D6" s="52"/>
      <c r="E6" s="76" t="s">
        <v>15</v>
      </c>
      <c r="F6" s="62" t="s">
        <v>17</v>
      </c>
      <c r="G6" s="103" t="s">
        <v>89</v>
      </c>
      <c r="H6" s="62" t="s">
        <v>16</v>
      </c>
      <c r="I6" s="62" t="s">
        <v>34</v>
      </c>
      <c r="J6" s="136" t="s">
        <v>1758</v>
      </c>
      <c r="K6" s="329" t="s">
        <v>90</v>
      </c>
      <c r="L6" s="63" t="s">
        <v>109</v>
      </c>
    </row>
    <row r="7" spans="1:12" ht="15" thickBot="1">
      <c r="A7" s="46" t="str">
        <f>'Labels - English'!A10</f>
        <v>Gender</v>
      </c>
      <c r="B7" s="47" t="s">
        <v>33</v>
      </c>
      <c r="C7" s="209"/>
      <c r="D7" s="52"/>
      <c r="E7" s="100">
        <f ca="1">DATE(YEAR(F7) -$G$7, MONTH(F7) - $H$7, DAY(F7) - $I$7)</f>
        <v>42079</v>
      </c>
      <c r="F7" s="99">
        <f ca="1">DATE(YEAR('Labels - English'!$B$50),MONTH('Labels - English'!$B$50)-$K$7,DAY('Labels - English'!$B$50)-$L$7)</f>
        <v>44284</v>
      </c>
      <c r="G7" s="104">
        <v>6</v>
      </c>
      <c r="H7" s="102">
        <v>0</v>
      </c>
      <c r="I7" s="102">
        <v>13</v>
      </c>
      <c r="J7" s="137">
        <v>0</v>
      </c>
      <c r="K7" s="330">
        <v>6</v>
      </c>
      <c r="L7" s="98">
        <v>7</v>
      </c>
    </row>
    <row r="8" spans="1:12">
      <c r="A8" s="46" t="str">
        <f>'Labels - English'!$A$26</f>
        <v>Administration Date</v>
      </c>
      <c r="B8" s="313" t="str">
        <f>+$J$7&amp;" years "&amp;$K$7&amp;" months "&amp;$L$7&amp;" days "</f>
        <v xml:space="preserve">0 years 6 months 7 days </v>
      </c>
      <c r="C8" s="208"/>
      <c r="D8" s="52"/>
      <c r="E8" s="44"/>
      <c r="F8" s="44"/>
      <c r="G8" s="44"/>
      <c r="H8" s="44"/>
      <c r="I8" s="44"/>
      <c r="J8" s="53"/>
    </row>
    <row r="9" spans="1:12" ht="15" thickBot="1">
      <c r="A9" s="46" t="str">
        <f>'Labels - English'!A15</f>
        <v>Grade</v>
      </c>
      <c r="B9" s="177">
        <v>4</v>
      </c>
      <c r="C9" s="65"/>
      <c r="D9" s="52"/>
      <c r="E9" s="58"/>
      <c r="F9" s="58"/>
      <c r="G9" s="59"/>
      <c r="H9" s="60"/>
      <c r="I9" s="61"/>
      <c r="J9" s="61"/>
    </row>
    <row r="10" spans="1:12">
      <c r="A10" s="49"/>
      <c r="B10" s="49"/>
      <c r="C10" s="66"/>
      <c r="D10" s="58"/>
      <c r="E10" s="52"/>
      <c r="G10" s="53"/>
      <c r="H10" s="53"/>
      <c r="I10" s="53"/>
    </row>
    <row r="11" spans="1:12">
      <c r="A11" s="54" t="str">
        <f>'Labels - English'!$A$21</f>
        <v>Rater information</v>
      </c>
      <c r="B11" s="46"/>
      <c r="C11" s="43"/>
      <c r="D11" s="52"/>
      <c r="E11" s="52"/>
      <c r="G11" s="53"/>
      <c r="H11" s="53"/>
      <c r="I11" s="53"/>
    </row>
    <row r="12" spans="1:12">
      <c r="A12" s="46" t="str">
        <f>'Labels - English'!A22</f>
        <v>Rater’s name</v>
      </c>
      <c r="B12" s="46" t="s">
        <v>145</v>
      </c>
      <c r="C12" s="43"/>
      <c r="D12" s="52"/>
      <c r="E12" s="52"/>
      <c r="F12" s="52"/>
      <c r="G12" s="53"/>
      <c r="H12" s="53"/>
      <c r="I12" s="53"/>
    </row>
    <row r="13" spans="1:12">
      <c r="A13" s="46" t="str">
        <f>'Labels - English'!A25</f>
        <v>Rater’s relationship to student being evaluated</v>
      </c>
      <c r="B13" s="46" t="s">
        <v>144</v>
      </c>
      <c r="C13" s="43"/>
      <c r="D13" s="52"/>
      <c r="E13" s="52"/>
      <c r="F13" s="52"/>
      <c r="G13" s="53"/>
      <c r="H13" s="53"/>
      <c r="I13" s="44"/>
      <c r="J13" s="53"/>
    </row>
    <row r="14" spans="1:12">
      <c r="A14" s="50"/>
      <c r="B14" s="50"/>
      <c r="C14" s="67"/>
      <c r="D14" s="52"/>
      <c r="E14" s="52"/>
      <c r="F14" s="52"/>
      <c r="G14" s="53"/>
      <c r="H14" s="53"/>
      <c r="I14" s="53"/>
      <c r="J14" s="44"/>
    </row>
    <row r="15" spans="1:12" ht="132" customHeight="1">
      <c r="A15" s="46" t="s">
        <v>24</v>
      </c>
      <c r="B15" s="71" t="s">
        <v>182</v>
      </c>
      <c r="C15" s="29"/>
      <c r="D15" s="52"/>
      <c r="E15" s="52"/>
      <c r="F15" s="52"/>
      <c r="G15" s="52"/>
      <c r="H15" s="52"/>
      <c r="I15" s="52"/>
      <c r="J15" s="52"/>
    </row>
    <row r="16" spans="1:12" ht="36.75" customHeight="1">
      <c r="A16" s="46" t="s">
        <v>26</v>
      </c>
      <c r="B16" s="39" t="s">
        <v>25</v>
      </c>
      <c r="C16" s="52"/>
      <c r="D16" s="52"/>
      <c r="E16" s="52"/>
      <c r="F16" s="52"/>
      <c r="G16" s="53"/>
      <c r="H16" s="53"/>
      <c r="I16" s="53"/>
      <c r="J16" s="44"/>
    </row>
    <row r="17" spans="1:10">
      <c r="A17" s="43" t="s">
        <v>180</v>
      </c>
      <c r="B17" s="193" t="s">
        <v>181</v>
      </c>
      <c r="D17" s="52"/>
      <c r="E17" s="36"/>
      <c r="F17" s="36"/>
      <c r="G17" s="35"/>
      <c r="H17" s="35"/>
      <c r="I17" s="35"/>
      <c r="J17" s="34"/>
    </row>
    <row r="18" spans="1:10" s="3" customFormat="1">
      <c r="A18" s="46" t="s">
        <v>12</v>
      </c>
      <c r="B18" s="51" t="s">
        <v>10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+B44</f>
        <v>24</v>
      </c>
      <c r="C21" s="2"/>
    </row>
    <row r="22" spans="1:10" s="3" customFormat="1" ht="21.75" customHeight="1">
      <c r="A22" s="38"/>
      <c r="B22" s="38"/>
      <c r="C22"/>
    </row>
    <row r="23" spans="1:10" s="6" customFormat="1">
      <c r="A23" s="68" t="s">
        <v>0</v>
      </c>
      <c r="B23" s="85" t="str">
        <f>'Labels - English'!$A$44</f>
        <v>Cafeteria Form</v>
      </c>
      <c r="C23" s="42"/>
    </row>
    <row r="24" spans="1:10" s="6" customFormat="1">
      <c r="A24" s="72">
        <v>1</v>
      </c>
      <c r="B24" s="150" t="s">
        <v>72</v>
      </c>
    </row>
    <row r="25" spans="1:10" s="6" customFormat="1">
      <c r="A25" s="73">
        <v>2</v>
      </c>
      <c r="B25" s="150" t="s">
        <v>73</v>
      </c>
    </row>
    <row r="26" spans="1:10" s="6" customFormat="1">
      <c r="A26" s="74">
        <v>3</v>
      </c>
      <c r="B26" s="150" t="s">
        <v>72</v>
      </c>
    </row>
    <row r="27" spans="1:10" s="6" customFormat="1">
      <c r="A27" s="75">
        <v>4</v>
      </c>
      <c r="B27" s="150" t="s">
        <v>72</v>
      </c>
    </row>
    <row r="28" spans="1:10" s="6" customFormat="1">
      <c r="A28" s="45">
        <v>5</v>
      </c>
      <c r="B28" s="176" t="s">
        <v>52</v>
      </c>
    </row>
    <row r="29" spans="1:10" s="6" customFormat="1">
      <c r="A29" s="45">
        <v>6</v>
      </c>
      <c r="B29" s="176" t="s">
        <v>52</v>
      </c>
    </row>
    <row r="30" spans="1:10" s="6" customFormat="1">
      <c r="A30" s="45">
        <v>7</v>
      </c>
      <c r="B30" s="150" t="s">
        <v>73</v>
      </c>
    </row>
    <row r="31" spans="1:10">
      <c r="A31" s="45">
        <v>8</v>
      </c>
      <c r="B31" s="150" t="s">
        <v>72</v>
      </c>
      <c r="C31" s="6"/>
    </row>
    <row r="32" spans="1:10">
      <c r="A32" s="45">
        <v>9</v>
      </c>
      <c r="B32" s="150" t="s">
        <v>73</v>
      </c>
    </row>
    <row r="33" spans="1:8">
      <c r="A33" s="45">
        <v>10</v>
      </c>
      <c r="B33" s="150" t="s">
        <v>71</v>
      </c>
    </row>
    <row r="34" spans="1:8">
      <c r="A34" s="72">
        <v>11</v>
      </c>
      <c r="B34" s="150" t="s">
        <v>71</v>
      </c>
      <c r="C34" s="6"/>
    </row>
    <row r="35" spans="1:8">
      <c r="A35" s="73">
        <v>12</v>
      </c>
      <c r="B35" s="176" t="s">
        <v>52</v>
      </c>
      <c r="C35" s="6"/>
    </row>
    <row r="36" spans="1:8">
      <c r="A36" s="74">
        <v>13</v>
      </c>
      <c r="B36" s="150" t="s">
        <v>73</v>
      </c>
      <c r="C36" s="6"/>
    </row>
    <row r="37" spans="1:8">
      <c r="A37" s="75">
        <v>14</v>
      </c>
      <c r="B37" s="150" t="s">
        <v>74</v>
      </c>
      <c r="C37" s="6"/>
    </row>
    <row r="38" spans="1:8">
      <c r="A38" s="45">
        <v>15</v>
      </c>
      <c r="B38" s="150" t="s">
        <v>74</v>
      </c>
      <c r="C38" s="6"/>
    </row>
    <row r="40" spans="1:8" ht="15.5">
      <c r="D40" s="108"/>
      <c r="E40" s="108"/>
      <c r="F40" s="108"/>
      <c r="G40" s="109"/>
      <c r="H40" s="109"/>
    </row>
    <row r="41" spans="1:8" ht="15.5">
      <c r="A41" s="107" t="s">
        <v>97</v>
      </c>
      <c r="B41" s="108"/>
      <c r="C41" s="108"/>
      <c r="D41" s="111"/>
      <c r="E41" s="111"/>
      <c r="F41" s="111"/>
      <c r="G41" s="112"/>
      <c r="H41" s="112"/>
    </row>
    <row r="42" spans="1:8" ht="16" thickBot="1">
      <c r="A42" s="110"/>
      <c r="B42" s="110"/>
      <c r="C42" s="111"/>
    </row>
    <row r="43" spans="1:8" ht="16" thickTop="1">
      <c r="A43" s="165" t="s">
        <v>99</v>
      </c>
      <c r="B43" s="168" t="s">
        <v>137</v>
      </c>
      <c r="C43" s="170" t="s">
        <v>1605</v>
      </c>
      <c r="D43" s="170" t="s">
        <v>1643</v>
      </c>
    </row>
    <row r="44" spans="1:8" ht="16" thickBot="1">
      <c r="A44" s="167" t="str">
        <f>MID('Labels - English'!$K$1,SEARCH("Environment: ",'Labels - English'!$K$1)+13,SEARCH("Form",'Labels - English'!$K$1)-SEARCH("Environment: ",'Labels - English'!$K$1)-14)&amp;" Total Score"</f>
        <v>Cafeteria (CAF) Total Score</v>
      </c>
      <c r="B44" s="122">
        <v>24</v>
      </c>
      <c r="C44" s="132">
        <v>22</v>
      </c>
      <c r="D44" s="132" t="s">
        <v>138</v>
      </c>
      <c r="E44" s="108"/>
      <c r="F44" s="108"/>
      <c r="G44" s="109"/>
      <c r="H44" s="109"/>
    </row>
    <row r="45" spans="1:8" ht="16" thickTop="1">
      <c r="A45" s="108"/>
      <c r="B45" s="108"/>
      <c r="C45" s="108"/>
    </row>
  </sheetData>
  <conditionalFormatting sqref="A7 A12:A13 A9">
    <cfRule type="containsText" dxfId="442" priority="8" operator="containsText" text="&quot;">
      <formula>NOT(ISERROR(SEARCH("""",A7)))</formula>
    </cfRule>
  </conditionalFormatting>
  <conditionalFormatting sqref="A5">
    <cfRule type="containsText" dxfId="441" priority="6" operator="containsText" text="&quot;">
      <formula>NOT(ISERROR(SEARCH("""",A5)))</formula>
    </cfRule>
  </conditionalFormatting>
  <conditionalFormatting sqref="A6">
    <cfRule type="containsText" dxfId="440" priority="5" operator="containsText" text="&quot;">
      <formula>NOT(ISERROR(SEARCH("""",A6)))</formula>
    </cfRule>
  </conditionalFormatting>
  <conditionalFormatting sqref="A11">
    <cfRule type="containsText" dxfId="439" priority="4" operator="containsText" text="&quot;">
      <formula>NOT(ISERROR(SEARCH("""",A11)))</formula>
    </cfRule>
  </conditionalFormatting>
  <conditionalFormatting sqref="A11">
    <cfRule type="containsText" dxfId="438" priority="3" operator="containsText" text="&quot;">
      <formula>NOT(ISERROR(SEARCH("""",A11)))</formula>
    </cfRule>
  </conditionalFormatting>
  <conditionalFormatting sqref="A8">
    <cfRule type="containsText" dxfId="437" priority="2" operator="containsText" text="&quot;">
      <formula>NOT(ISERROR(SEARCH("""",A8)))</formula>
    </cfRule>
  </conditionalFormatting>
  <conditionalFormatting sqref="A4">
    <cfRule type="containsText" dxfId="436" priority="1" operator="containsText" text="&quot;">
      <formula>NOT(ISERROR(SEARCH("""",A4)))</formula>
    </cfRule>
  </conditionalFormatting>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0C04-B17D-4022-AE05-317A9DA7C32C}">
  <dimension ref="A1:L45"/>
  <sheetViews>
    <sheetView topLeftCell="F1" zoomScale="90" zoomScaleNormal="90" workbookViewId="0">
      <pane ySplit="1" topLeftCell="A2" activePane="bottomLeft" state="frozen"/>
      <selection activeCell="B18" sqref="B18"/>
      <selection pane="bottomLeft" activeCell="K8" sqref="K8"/>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6.453125" customWidth="1"/>
  </cols>
  <sheetData>
    <row r="1" spans="1:12" ht="28.5" customHeight="1">
      <c r="A1" s="175" t="str">
        <f>"Form: "&amp;'Labels - English'!L1</f>
        <v>Form: Child School Environment: Music (MUS) Form (5-12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Case21_SchEnv_Mus</v>
      </c>
      <c r="C3" s="129"/>
      <c r="D3" s="58"/>
      <c r="E3" s="105" t="s">
        <v>94</v>
      </c>
      <c r="F3" s="58"/>
      <c r="G3" s="59"/>
      <c r="H3" s="60"/>
      <c r="I3" s="60"/>
      <c r="J3" s="61"/>
    </row>
    <row r="4" spans="1:12">
      <c r="A4" s="46" t="str">
        <f>'Labels - English'!$A$14</f>
        <v>Age</v>
      </c>
      <c r="B4" s="310" t="str">
        <f>+$G$7&amp;" years "&amp;$H$7&amp;" months "&amp;$I$7&amp;" days "</f>
        <v xml:space="preserve">6 years 0 months 13 days </v>
      </c>
      <c r="C4" s="311">
        <f ca="1">+$E$7</f>
        <v>42184</v>
      </c>
      <c r="D4" s="52"/>
      <c r="F4" s="52" t="str">
        <f ca="1">"Original Date: "&amp; TEXT('Labels - English'!$B$50, "mm/dd/yyyy")</f>
        <v>Original Date: 10/05/2021</v>
      </c>
      <c r="G4" s="9"/>
      <c r="H4" s="57"/>
      <c r="I4" s="57"/>
      <c r="J4" s="53"/>
    </row>
    <row r="5" spans="1:12" ht="15" thickBot="1">
      <c r="A5" s="54" t="str">
        <f>'Labels - English'!A4</f>
        <v>Student information</v>
      </c>
      <c r="B5" s="127"/>
      <c r="C5" s="314"/>
      <c r="D5" s="52"/>
      <c r="E5" s="97" t="s">
        <v>91</v>
      </c>
      <c r="F5" s="94"/>
      <c r="G5" s="95" t="s">
        <v>92</v>
      </c>
      <c r="H5" s="96"/>
      <c r="J5" t="s">
        <v>93</v>
      </c>
    </row>
    <row r="6" spans="1:12">
      <c r="A6" s="46" t="str">
        <f>'Labels - English'!A7</f>
        <v>Name of student being evaluated</v>
      </c>
      <c r="B6" s="126" t="str" cm="1">
        <f t="array" aca="1" ref="B6" ca="1">"SPM2_"&amp;MID(CELL("filename",A1),FIND("]",CELL("filename",A1))+1,255)</f>
        <v>SPM2_Case21_SchEnv_Mus</v>
      </c>
      <c r="C6" s="125"/>
      <c r="D6" s="52"/>
      <c r="E6" s="76" t="s">
        <v>15</v>
      </c>
      <c r="F6" s="62" t="s">
        <v>17</v>
      </c>
      <c r="G6" s="103" t="s">
        <v>89</v>
      </c>
      <c r="H6" s="62" t="s">
        <v>16</v>
      </c>
      <c r="I6" s="62" t="s">
        <v>34</v>
      </c>
      <c r="J6" s="136" t="s">
        <v>1758</v>
      </c>
      <c r="K6" s="329" t="s">
        <v>90</v>
      </c>
      <c r="L6" s="63" t="s">
        <v>109</v>
      </c>
    </row>
    <row r="7" spans="1:12" ht="15" thickBot="1">
      <c r="A7" s="46" t="str">
        <f>'Labels - English'!A10</f>
        <v>Gender</v>
      </c>
      <c r="B7" s="47" t="s">
        <v>33</v>
      </c>
      <c r="C7" s="209"/>
      <c r="D7" s="52"/>
      <c r="E7" s="100">
        <f ca="1">DATE(YEAR(F7) -$G$7, MONTH(F7) - $H$7, DAY(F7) - $I$7)</f>
        <v>42184</v>
      </c>
      <c r="F7" s="99">
        <f ca="1">DATE(YEAR('Labels - English'!$B$50),MONTH('Labels - English'!$B$50)-$K$7,DAY('Labels - English'!$B$50)-$L$7)</f>
        <v>44389</v>
      </c>
      <c r="G7" s="104">
        <v>6</v>
      </c>
      <c r="H7" s="102">
        <v>0</v>
      </c>
      <c r="I7" s="102">
        <v>13</v>
      </c>
      <c r="J7" s="137">
        <v>0</v>
      </c>
      <c r="K7" s="330">
        <v>3</v>
      </c>
      <c r="L7" s="98">
        <v>-7</v>
      </c>
    </row>
    <row r="8" spans="1:12">
      <c r="A8" s="46" t="str">
        <f>'Labels - English'!$A$26</f>
        <v>Administration Date</v>
      </c>
      <c r="B8" s="313" t="str">
        <f>+$J$7&amp;" years "&amp;$K$7&amp;" months "&amp;$L$7&amp;" days "</f>
        <v xml:space="preserve">0 years 3 months -7 days </v>
      </c>
      <c r="C8" s="208"/>
      <c r="D8" s="52"/>
      <c r="E8" s="44"/>
      <c r="F8" s="44"/>
      <c r="G8" s="44"/>
      <c r="H8" s="44"/>
      <c r="I8" s="44"/>
      <c r="J8" s="53"/>
    </row>
    <row r="9" spans="1:12" ht="15" thickBot="1">
      <c r="A9" s="46" t="str">
        <f>'Labels - English'!A15</f>
        <v>Grade</v>
      </c>
      <c r="B9" s="177">
        <v>4</v>
      </c>
      <c r="C9" s="65"/>
      <c r="D9" s="52"/>
      <c r="E9" s="58"/>
      <c r="F9" s="58"/>
      <c r="G9" s="59"/>
      <c r="H9" s="60"/>
      <c r="I9" s="61"/>
    </row>
    <row r="10" spans="1:12">
      <c r="A10" s="49"/>
      <c r="B10" s="49"/>
      <c r="C10" s="66"/>
      <c r="D10" s="58"/>
      <c r="E10" s="52"/>
      <c r="G10" s="53"/>
      <c r="H10" s="53"/>
      <c r="I10" s="53"/>
    </row>
    <row r="11" spans="1:12">
      <c r="A11" s="54" t="str">
        <f>'Labels - English'!$A$21</f>
        <v>Rater information</v>
      </c>
      <c r="B11" s="46"/>
      <c r="C11" s="43"/>
      <c r="D11" s="52"/>
      <c r="E11" s="52"/>
      <c r="G11" s="53"/>
      <c r="H11" s="53"/>
      <c r="I11" s="53"/>
    </row>
    <row r="12" spans="1:12">
      <c r="A12" s="46" t="str">
        <f>'Labels - English'!A22</f>
        <v>Rater’s name</v>
      </c>
      <c r="B12" s="46" t="s">
        <v>146</v>
      </c>
      <c r="C12" s="43"/>
      <c r="D12" s="52"/>
      <c r="E12" s="52"/>
      <c r="F12" s="52"/>
      <c r="G12" s="53"/>
      <c r="H12" s="53"/>
      <c r="I12" s="53"/>
      <c r="J12" s="44"/>
    </row>
    <row r="13" spans="1:12">
      <c r="A13" s="46" t="str">
        <f>'Labels - English'!A25</f>
        <v>Rater’s relationship to student being evaluated</v>
      </c>
      <c r="B13" s="46" t="s">
        <v>147</v>
      </c>
      <c r="C13" s="43"/>
      <c r="D13" s="52"/>
      <c r="E13" s="52"/>
      <c r="F13" s="52"/>
      <c r="G13" s="53"/>
      <c r="H13" s="53"/>
      <c r="I13" s="44"/>
      <c r="J13" s="44"/>
    </row>
    <row r="14" spans="1:12">
      <c r="A14" s="50"/>
      <c r="B14" s="50"/>
      <c r="C14" s="67"/>
      <c r="D14" s="52"/>
      <c r="E14" s="52"/>
      <c r="F14" s="52"/>
      <c r="G14" s="53"/>
      <c r="H14" s="53"/>
      <c r="I14" s="53"/>
      <c r="J14" s="44"/>
    </row>
    <row r="15" spans="1:12" ht="132" customHeight="1">
      <c r="A15" s="46" t="s">
        <v>24</v>
      </c>
      <c r="B15" s="71" t="s">
        <v>179</v>
      </c>
      <c r="C15" s="29"/>
      <c r="D15" s="52"/>
      <c r="E15" s="52"/>
      <c r="F15" s="52"/>
      <c r="G15" s="52"/>
      <c r="H15" s="52"/>
      <c r="I15" s="52"/>
      <c r="J15" s="52"/>
    </row>
    <row r="16" spans="1:12" ht="36.75" customHeight="1">
      <c r="A16" s="46" t="s">
        <v>26</v>
      </c>
      <c r="B16" s="39" t="s">
        <v>25</v>
      </c>
      <c r="C16" s="52"/>
      <c r="D16" s="52"/>
      <c r="E16" s="52"/>
      <c r="F16" s="52"/>
      <c r="G16" s="53"/>
      <c r="H16" s="53"/>
      <c r="I16" s="53"/>
      <c r="J16" s="44"/>
    </row>
    <row r="17" spans="1:10">
      <c r="A17" s="43" t="s">
        <v>180</v>
      </c>
      <c r="B17" s="193" t="s">
        <v>866</v>
      </c>
      <c r="D17" s="52"/>
      <c r="E17" s="36"/>
      <c r="F17" s="36"/>
      <c r="G17" s="35"/>
      <c r="H17" s="35"/>
      <c r="I17" s="35"/>
      <c r="J17" s="34"/>
    </row>
    <row r="18" spans="1:10" s="3" customFormat="1">
      <c r="A18" s="46" t="s">
        <v>12</v>
      </c>
      <c r="B18" s="51" t="s">
        <v>10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+B44</f>
        <v>29</v>
      </c>
      <c r="C21" s="2"/>
    </row>
    <row r="22" spans="1:10" s="3" customFormat="1" ht="21.75" customHeight="1">
      <c r="A22" s="38"/>
      <c r="B22" s="38"/>
      <c r="C22"/>
    </row>
    <row r="23" spans="1:10" s="6" customFormat="1">
      <c r="A23" s="68" t="s">
        <v>0</v>
      </c>
      <c r="B23" s="85" t="str">
        <f>'Labels - English'!$A$45</f>
        <v>Music Form</v>
      </c>
      <c r="C23" s="42"/>
    </row>
    <row r="24" spans="1:10" s="6" customFormat="1">
      <c r="A24" s="72">
        <v>1</v>
      </c>
      <c r="B24" s="150" t="s">
        <v>71</v>
      </c>
    </row>
    <row r="25" spans="1:10" s="6" customFormat="1">
      <c r="A25" s="73">
        <v>2</v>
      </c>
      <c r="B25" s="150" t="s">
        <v>71</v>
      </c>
    </row>
    <row r="26" spans="1:10" s="6" customFormat="1">
      <c r="A26" s="74">
        <v>3</v>
      </c>
      <c r="B26" s="150" t="s">
        <v>73</v>
      </c>
    </row>
    <row r="27" spans="1:10" s="6" customFormat="1">
      <c r="A27" s="75">
        <v>4</v>
      </c>
      <c r="B27" s="150" t="s">
        <v>73</v>
      </c>
    </row>
    <row r="28" spans="1:10" s="6" customFormat="1">
      <c r="A28" s="45">
        <v>5</v>
      </c>
      <c r="B28" s="150" t="s">
        <v>72</v>
      </c>
    </row>
    <row r="29" spans="1:10" s="6" customFormat="1">
      <c r="A29" s="45">
        <v>6</v>
      </c>
      <c r="B29" s="150" t="s">
        <v>72</v>
      </c>
    </row>
    <row r="30" spans="1:10" s="6" customFormat="1">
      <c r="A30" s="45">
        <v>7</v>
      </c>
      <c r="B30" s="150" t="s">
        <v>72</v>
      </c>
    </row>
    <row r="31" spans="1:10">
      <c r="A31" s="45">
        <v>8</v>
      </c>
      <c r="B31" s="150" t="s">
        <v>72</v>
      </c>
      <c r="C31" s="6"/>
    </row>
    <row r="32" spans="1:10">
      <c r="A32" s="45">
        <v>9</v>
      </c>
      <c r="B32" s="150" t="s">
        <v>73</v>
      </c>
    </row>
    <row r="33" spans="1:8">
      <c r="A33" s="45">
        <v>10</v>
      </c>
      <c r="B33" s="150" t="s">
        <v>72</v>
      </c>
    </row>
    <row r="34" spans="1:8">
      <c r="A34" s="72">
        <v>11</v>
      </c>
      <c r="B34" s="150" t="s">
        <v>72</v>
      </c>
      <c r="C34" s="6"/>
    </row>
    <row r="35" spans="1:8">
      <c r="A35" s="73">
        <v>12</v>
      </c>
      <c r="B35" s="150" t="s">
        <v>71</v>
      </c>
      <c r="C35" s="6"/>
    </row>
    <row r="36" spans="1:8">
      <c r="A36" s="74">
        <v>13</v>
      </c>
      <c r="B36" s="150" t="s">
        <v>73</v>
      </c>
      <c r="C36" s="6"/>
    </row>
    <row r="37" spans="1:8">
      <c r="A37" s="75">
        <v>14</v>
      </c>
      <c r="B37" s="150" t="s">
        <v>73</v>
      </c>
      <c r="C37" s="6"/>
    </row>
    <row r="38" spans="1:8">
      <c r="A38" s="45">
        <v>15</v>
      </c>
      <c r="B38" s="150" t="s">
        <v>73</v>
      </c>
      <c r="C38" s="6"/>
    </row>
    <row r="40" spans="1:8" ht="15.5">
      <c r="D40" s="108"/>
      <c r="E40" s="108"/>
      <c r="F40" s="108"/>
      <c r="G40" s="109"/>
      <c r="H40" s="109"/>
    </row>
    <row r="41" spans="1:8" ht="15.5">
      <c r="A41" s="107" t="s">
        <v>97</v>
      </c>
      <c r="B41" s="108"/>
      <c r="C41" s="108"/>
      <c r="D41" s="111"/>
      <c r="E41" s="111"/>
      <c r="F41" s="111"/>
      <c r="G41" s="112"/>
      <c r="H41" s="112"/>
    </row>
    <row r="42" spans="1:8" ht="16" thickBot="1">
      <c r="A42" s="110"/>
      <c r="B42" s="110"/>
      <c r="C42" s="111"/>
    </row>
    <row r="43" spans="1:8" ht="16" thickTop="1">
      <c r="A43" s="165" t="s">
        <v>99</v>
      </c>
      <c r="B43" s="168" t="s">
        <v>137</v>
      </c>
      <c r="C43" s="170" t="s">
        <v>1605</v>
      </c>
      <c r="D43" s="170" t="s">
        <v>1643</v>
      </c>
    </row>
    <row r="44" spans="1:8" ht="16" thickBot="1">
      <c r="A44" s="167" t="str">
        <f>MID('Labels - English'!$L$1,SEARCH("Environment: ",'Labels - English'!$L$1)+13,SEARCH("Form",'Labels - English'!$L$1)-SEARCH("Environment: ",'Labels - English'!$L$1)-14)&amp;" Total Score"</f>
        <v>Music (MUS) Total Score</v>
      </c>
      <c r="B44" s="122">
        <v>29</v>
      </c>
      <c r="C44" s="132">
        <v>25</v>
      </c>
      <c r="D44" s="132" t="s">
        <v>138</v>
      </c>
      <c r="E44" s="108"/>
      <c r="F44" s="108"/>
      <c r="G44" s="109"/>
      <c r="H44" s="109"/>
    </row>
    <row r="45" spans="1:8" ht="16" thickTop="1">
      <c r="A45" s="108"/>
      <c r="B45" s="108"/>
      <c r="C45" s="108"/>
    </row>
  </sheetData>
  <conditionalFormatting sqref="A7 A12:A13 A9">
    <cfRule type="containsText" dxfId="435" priority="8" operator="containsText" text="&quot;">
      <formula>NOT(ISERROR(SEARCH("""",A7)))</formula>
    </cfRule>
  </conditionalFormatting>
  <conditionalFormatting sqref="A5">
    <cfRule type="containsText" dxfId="434" priority="6" operator="containsText" text="&quot;">
      <formula>NOT(ISERROR(SEARCH("""",A5)))</formula>
    </cfRule>
  </conditionalFormatting>
  <conditionalFormatting sqref="A6">
    <cfRule type="containsText" dxfId="433" priority="5" operator="containsText" text="&quot;">
      <formula>NOT(ISERROR(SEARCH("""",A6)))</formula>
    </cfRule>
  </conditionalFormatting>
  <conditionalFormatting sqref="A11">
    <cfRule type="containsText" dxfId="432" priority="4" operator="containsText" text="&quot;">
      <formula>NOT(ISERROR(SEARCH("""",A11)))</formula>
    </cfRule>
  </conditionalFormatting>
  <conditionalFormatting sqref="A11">
    <cfRule type="containsText" dxfId="431" priority="3" operator="containsText" text="&quot;">
      <formula>NOT(ISERROR(SEARCH("""",A11)))</formula>
    </cfRule>
  </conditionalFormatting>
  <conditionalFormatting sqref="A8">
    <cfRule type="containsText" dxfId="430" priority="2" operator="containsText" text="&quot;">
      <formula>NOT(ISERROR(SEARCH("""",A8)))</formula>
    </cfRule>
  </conditionalFormatting>
  <conditionalFormatting sqref="A4">
    <cfRule type="containsText" dxfId="429" priority="1" operator="containsText" text="&quot;">
      <formula>NOT(ISERROR(SEARCH("""",A4)))</formula>
    </cfRule>
  </conditionalFormatting>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9B51B-07AC-4C2F-9573-9377335FB4BF}">
  <dimension ref="A1:L45"/>
  <sheetViews>
    <sheetView topLeftCell="F1" zoomScale="90" zoomScaleNormal="90" workbookViewId="0">
      <pane ySplit="1" topLeftCell="A2" activePane="bottomLeft" state="frozen"/>
      <selection activeCell="B18" sqref="B18"/>
      <selection pane="bottomLeft" activeCell="K8" sqref="K8"/>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4.90625" customWidth="1"/>
  </cols>
  <sheetData>
    <row r="1" spans="1:12" ht="28.5" customHeight="1">
      <c r="A1" s="175" t="str">
        <f>"Form: "&amp;'Labels - English'!L1</f>
        <v>Form: Child School Environment: Music (MUS) Form (5-12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Case22_SchEnv_Mus_incomplete</v>
      </c>
      <c r="C3" s="129"/>
      <c r="D3" s="58"/>
      <c r="E3" s="105" t="s">
        <v>94</v>
      </c>
      <c r="F3" s="58"/>
      <c r="G3" s="59"/>
      <c r="H3" s="60"/>
      <c r="I3" s="60"/>
      <c r="J3" s="61"/>
    </row>
    <row r="4" spans="1:12">
      <c r="A4" s="46" t="str">
        <f>'Labels - English'!$A$14</f>
        <v>Age</v>
      </c>
      <c r="B4" s="310" t="str">
        <f>+$G$7&amp;" years "&amp;$H$7&amp;" months "&amp;$I$7&amp;" days "</f>
        <v xml:space="preserve">6 years 0 months 13 days </v>
      </c>
      <c r="C4" s="311">
        <f ca="1">+$E$7</f>
        <v>42140</v>
      </c>
      <c r="D4" s="52"/>
      <c r="F4" s="52" t="str">
        <f ca="1">"Original Date: "&amp; TEXT('Labels - English'!$B$50, "mm/dd/yyyy")</f>
        <v>Original Date: 10/05/2021</v>
      </c>
      <c r="G4" s="9"/>
      <c r="H4" s="57"/>
      <c r="I4" s="57"/>
      <c r="J4" s="53"/>
    </row>
    <row r="5" spans="1:12" ht="15" thickBot="1">
      <c r="A5" s="54" t="str">
        <f>'Labels - English'!A4</f>
        <v>Student information</v>
      </c>
      <c r="B5" s="127"/>
      <c r="C5" s="314"/>
      <c r="D5" s="52"/>
      <c r="E5" s="97" t="s">
        <v>91</v>
      </c>
      <c r="F5" s="94"/>
      <c r="G5" s="95" t="s">
        <v>92</v>
      </c>
      <c r="H5" s="96"/>
      <c r="J5" t="s">
        <v>93</v>
      </c>
    </row>
    <row r="6" spans="1:12">
      <c r="A6" s="46" t="str">
        <f>'Labels - English'!A7</f>
        <v>Name of student being evaluated</v>
      </c>
      <c r="B6" s="126" t="str" cm="1">
        <f t="array" aca="1" ref="B6" ca="1">"SPM2_"&amp;MID(CELL("filename",A1),FIND("]",CELL("filename",A1))+1,255)</f>
        <v>SPM2_Case22_SchEnv_Mus_incomplete</v>
      </c>
      <c r="C6" s="125"/>
      <c r="D6" s="52"/>
      <c r="E6" s="76" t="s">
        <v>15</v>
      </c>
      <c r="F6" s="62" t="s">
        <v>17</v>
      </c>
      <c r="G6" s="103" t="s">
        <v>89</v>
      </c>
      <c r="H6" s="62" t="s">
        <v>16</v>
      </c>
      <c r="I6" s="62" t="s">
        <v>34</v>
      </c>
      <c r="J6" s="136" t="s">
        <v>1758</v>
      </c>
      <c r="K6" s="329" t="s">
        <v>90</v>
      </c>
      <c r="L6" s="63" t="s">
        <v>109</v>
      </c>
    </row>
    <row r="7" spans="1:12" ht="15" thickBot="1">
      <c r="A7" s="46" t="str">
        <f>'Labels - English'!A10</f>
        <v>Gender</v>
      </c>
      <c r="B7" s="47" t="s">
        <v>70</v>
      </c>
      <c r="C7" s="209"/>
      <c r="D7" s="52"/>
      <c r="E7" s="100">
        <f ca="1">DATE(YEAR(F7) -$G$7, MONTH(F7) - $H$7, DAY(F7) - $I$7)</f>
        <v>42140</v>
      </c>
      <c r="F7" s="99">
        <f ca="1">DATE(YEAR('Labels - English'!$B$50),MONTH('Labels - English'!$B$50)-$K$7,DAY('Labels - English'!$B$50)-$L$7)</f>
        <v>44345</v>
      </c>
      <c r="G7" s="104">
        <v>6</v>
      </c>
      <c r="H7" s="102">
        <v>0</v>
      </c>
      <c r="I7" s="102">
        <v>13</v>
      </c>
      <c r="J7" s="137">
        <v>0</v>
      </c>
      <c r="K7" s="330">
        <v>4</v>
      </c>
      <c r="L7" s="98">
        <v>7</v>
      </c>
    </row>
    <row r="8" spans="1:12">
      <c r="A8" s="46" t="str">
        <f>'Labels - English'!$A$26</f>
        <v>Administration Date</v>
      </c>
      <c r="B8" s="313" t="str">
        <f>+$J$7&amp;" years "&amp;$K$7&amp;" months "&amp;$L$7&amp;" days "</f>
        <v xml:space="preserve">0 years 4 months 7 days </v>
      </c>
      <c r="C8" s="208"/>
      <c r="D8" s="52"/>
      <c r="E8" s="44"/>
      <c r="F8" s="44"/>
      <c r="G8" s="44"/>
      <c r="H8" s="44"/>
      <c r="I8" s="44"/>
      <c r="J8" s="53"/>
    </row>
    <row r="9" spans="1:12" ht="15" thickBot="1">
      <c r="A9" s="46" t="str">
        <f>'Labels - English'!A15</f>
        <v>Grade</v>
      </c>
      <c r="B9" s="177">
        <v>3</v>
      </c>
      <c r="C9" s="65"/>
      <c r="D9" s="52"/>
      <c r="E9" s="58"/>
      <c r="F9" s="58"/>
      <c r="G9" s="59"/>
      <c r="H9" s="60"/>
      <c r="I9" s="61"/>
    </row>
    <row r="10" spans="1:12">
      <c r="A10" s="49"/>
      <c r="B10" s="49"/>
      <c r="C10" s="66"/>
      <c r="D10" s="58"/>
      <c r="E10" s="52"/>
      <c r="G10" s="53"/>
      <c r="H10" s="53"/>
      <c r="I10" s="53"/>
    </row>
    <row r="11" spans="1:12">
      <c r="A11" s="54" t="str">
        <f>'Labels - English'!$A$21</f>
        <v>Rater information</v>
      </c>
      <c r="B11" s="46"/>
      <c r="C11" s="43"/>
      <c r="D11" s="52"/>
      <c r="E11" s="52"/>
      <c r="G11" s="53"/>
      <c r="H11" s="53"/>
      <c r="I11" s="53"/>
    </row>
    <row r="12" spans="1:12">
      <c r="A12" s="46" t="str">
        <f>'Labels - English'!A22</f>
        <v>Rater’s name</v>
      </c>
      <c r="B12" s="46" t="s">
        <v>148</v>
      </c>
      <c r="C12" s="43"/>
      <c r="D12" s="52"/>
      <c r="E12" s="52"/>
      <c r="F12" s="52"/>
      <c r="G12" s="53"/>
      <c r="H12" s="53"/>
      <c r="I12" s="53"/>
    </row>
    <row r="13" spans="1:12">
      <c r="A13" s="46" t="str">
        <f>'Labels - English'!A25</f>
        <v>Rater’s relationship to student being evaluated</v>
      </c>
      <c r="B13" s="46" t="s">
        <v>147</v>
      </c>
      <c r="C13" s="43"/>
      <c r="D13" s="52"/>
      <c r="E13" s="52"/>
      <c r="F13" s="52"/>
      <c r="G13" s="53"/>
      <c r="H13" s="53"/>
      <c r="I13" s="44"/>
      <c r="J13" s="44"/>
    </row>
    <row r="14" spans="1:12">
      <c r="A14" s="50"/>
      <c r="B14" s="50"/>
      <c r="C14" s="67"/>
      <c r="D14" s="52"/>
      <c r="E14" s="52"/>
      <c r="F14" s="52"/>
      <c r="G14" s="53"/>
      <c r="H14" s="53"/>
      <c r="I14" s="53"/>
      <c r="J14" s="44"/>
    </row>
    <row r="15" spans="1:12" ht="132" customHeight="1">
      <c r="A15" s="46" t="s">
        <v>24</v>
      </c>
      <c r="B15" s="71" t="s">
        <v>182</v>
      </c>
      <c r="C15" s="29"/>
      <c r="D15" s="52"/>
      <c r="E15" s="52"/>
      <c r="F15" s="52"/>
      <c r="G15" s="52"/>
      <c r="H15" s="52"/>
      <c r="I15" s="52"/>
      <c r="J15" s="52"/>
    </row>
    <row r="16" spans="1:12" ht="36.75" customHeight="1">
      <c r="A16" s="46" t="s">
        <v>26</v>
      </c>
      <c r="B16" s="39" t="s">
        <v>25</v>
      </c>
      <c r="C16" s="52"/>
      <c r="E16" s="52"/>
      <c r="F16" s="52"/>
      <c r="G16" s="53"/>
      <c r="H16" s="53"/>
      <c r="I16" s="53"/>
      <c r="J16" s="44"/>
    </row>
    <row r="17" spans="1:10">
      <c r="A17" s="43" t="s">
        <v>180</v>
      </c>
      <c r="B17" s="193" t="s">
        <v>181</v>
      </c>
      <c r="D17" s="52"/>
      <c r="E17" s="36"/>
      <c r="F17" s="36"/>
      <c r="G17" s="35"/>
      <c r="H17" s="35"/>
      <c r="I17" s="35"/>
      <c r="J17" s="34"/>
    </row>
    <row r="18" spans="1:10" s="3" customFormat="1">
      <c r="A18" s="46" t="s">
        <v>12</v>
      </c>
      <c r="B18" s="51" t="s">
        <v>10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+B44</f>
        <v>27</v>
      </c>
      <c r="C21" s="2"/>
    </row>
    <row r="22" spans="1:10" s="3" customFormat="1" ht="21.75" customHeight="1">
      <c r="A22" s="38"/>
      <c r="B22" s="38"/>
      <c r="C22"/>
    </row>
    <row r="23" spans="1:10" s="6" customFormat="1">
      <c r="A23" s="68" t="s">
        <v>0</v>
      </c>
      <c r="B23" s="85" t="str">
        <f>'Labels - English'!$A$45</f>
        <v>Music Form</v>
      </c>
      <c r="C23" s="42"/>
    </row>
    <row r="24" spans="1:10" s="6" customFormat="1">
      <c r="A24" s="72">
        <v>1</v>
      </c>
      <c r="B24" s="176" t="s">
        <v>52</v>
      </c>
    </row>
    <row r="25" spans="1:10" s="6" customFormat="1">
      <c r="A25" s="73">
        <v>2</v>
      </c>
      <c r="B25" s="150" t="s">
        <v>71</v>
      </c>
    </row>
    <row r="26" spans="1:10" s="6" customFormat="1">
      <c r="A26" s="74">
        <v>3</v>
      </c>
      <c r="B26" s="150" t="s">
        <v>73</v>
      </c>
    </row>
    <row r="27" spans="1:10" s="6" customFormat="1">
      <c r="A27" s="75">
        <v>4</v>
      </c>
      <c r="B27" s="150" t="s">
        <v>73</v>
      </c>
    </row>
    <row r="28" spans="1:10" s="6" customFormat="1">
      <c r="A28" s="45">
        <v>5</v>
      </c>
      <c r="B28" s="150" t="s">
        <v>72</v>
      </c>
    </row>
    <row r="29" spans="1:10" s="6" customFormat="1">
      <c r="A29" s="45">
        <v>6</v>
      </c>
      <c r="B29" s="150" t="s">
        <v>72</v>
      </c>
    </row>
    <row r="30" spans="1:10" s="6" customFormat="1">
      <c r="A30" s="45">
        <v>7</v>
      </c>
      <c r="B30" s="150" t="s">
        <v>72</v>
      </c>
    </row>
    <row r="31" spans="1:10">
      <c r="A31" s="45">
        <v>8</v>
      </c>
      <c r="B31" s="150" t="s">
        <v>72</v>
      </c>
      <c r="C31" s="6"/>
    </row>
    <row r="32" spans="1:10">
      <c r="A32" s="45">
        <v>9</v>
      </c>
      <c r="B32" s="150" t="s">
        <v>73</v>
      </c>
    </row>
    <row r="33" spans="1:8">
      <c r="A33" s="45">
        <v>10</v>
      </c>
      <c r="B33" s="150" t="s">
        <v>72</v>
      </c>
    </row>
    <row r="34" spans="1:8">
      <c r="A34" s="72">
        <v>11</v>
      </c>
      <c r="B34" s="176" t="s">
        <v>52</v>
      </c>
      <c r="C34" s="6"/>
    </row>
    <row r="35" spans="1:8">
      <c r="A35" s="73">
        <v>12</v>
      </c>
      <c r="B35" s="150" t="s">
        <v>71</v>
      </c>
      <c r="C35" s="6"/>
    </row>
    <row r="36" spans="1:8">
      <c r="A36" s="74">
        <v>13</v>
      </c>
      <c r="B36" s="150" t="s">
        <v>73</v>
      </c>
      <c r="C36" s="6"/>
    </row>
    <row r="37" spans="1:8">
      <c r="A37" s="75">
        <v>14</v>
      </c>
      <c r="B37" s="150" t="s">
        <v>73</v>
      </c>
      <c r="C37" s="6"/>
    </row>
    <row r="38" spans="1:8">
      <c r="A38" s="45">
        <v>15</v>
      </c>
      <c r="B38" s="150" t="s">
        <v>73</v>
      </c>
      <c r="C38" s="6"/>
    </row>
    <row r="40" spans="1:8" ht="15.5">
      <c r="D40" s="108"/>
      <c r="E40" s="108"/>
      <c r="F40" s="108"/>
      <c r="G40" s="109"/>
      <c r="H40" s="109"/>
    </row>
    <row r="41" spans="1:8" ht="15.5">
      <c r="A41" s="107" t="s">
        <v>97</v>
      </c>
      <c r="B41" s="108"/>
      <c r="C41" s="108"/>
      <c r="D41" s="111"/>
      <c r="E41" s="111"/>
      <c r="F41" s="111"/>
      <c r="G41" s="112"/>
      <c r="H41" s="112"/>
    </row>
    <row r="42" spans="1:8" ht="16" thickBot="1">
      <c r="A42" s="110"/>
      <c r="B42" s="110"/>
      <c r="C42" s="111"/>
    </row>
    <row r="43" spans="1:8" ht="16" thickTop="1">
      <c r="A43" s="165" t="s">
        <v>99</v>
      </c>
      <c r="B43" s="168" t="s">
        <v>137</v>
      </c>
      <c r="C43" s="170" t="s">
        <v>1605</v>
      </c>
      <c r="D43" s="170" t="s">
        <v>1643</v>
      </c>
    </row>
    <row r="44" spans="1:8" ht="16" thickBot="1">
      <c r="A44" s="167" t="str">
        <f>MID('Labels - English'!$L$1,SEARCH("Environment: ",'Labels - English'!$L$1)+13,SEARCH("Form",'Labels - English'!$L$1)-SEARCH("Environment: ",'Labels - English'!$L$1)-14)&amp;" Total Score"</f>
        <v>Music (MUS) Total Score</v>
      </c>
      <c r="B44" s="122">
        <v>27</v>
      </c>
      <c r="C44" s="132">
        <v>25</v>
      </c>
      <c r="D44" s="132" t="s">
        <v>138</v>
      </c>
      <c r="E44" s="108"/>
      <c r="F44" s="108"/>
      <c r="G44" s="109"/>
      <c r="H44" s="109"/>
    </row>
    <row r="45" spans="1:8" ht="16" thickTop="1">
      <c r="A45" s="108"/>
      <c r="B45" s="108"/>
      <c r="C45" s="108"/>
    </row>
  </sheetData>
  <conditionalFormatting sqref="A7 A12:A13 A9">
    <cfRule type="containsText" dxfId="428" priority="8" operator="containsText" text="&quot;">
      <formula>NOT(ISERROR(SEARCH("""",A7)))</formula>
    </cfRule>
  </conditionalFormatting>
  <conditionalFormatting sqref="A5">
    <cfRule type="containsText" dxfId="427" priority="6" operator="containsText" text="&quot;">
      <formula>NOT(ISERROR(SEARCH("""",A5)))</formula>
    </cfRule>
  </conditionalFormatting>
  <conditionalFormatting sqref="A6">
    <cfRule type="containsText" dxfId="426" priority="5" operator="containsText" text="&quot;">
      <formula>NOT(ISERROR(SEARCH("""",A6)))</formula>
    </cfRule>
  </conditionalFormatting>
  <conditionalFormatting sqref="A11">
    <cfRule type="containsText" dxfId="425" priority="4" operator="containsText" text="&quot;">
      <formula>NOT(ISERROR(SEARCH("""",A11)))</formula>
    </cfRule>
  </conditionalFormatting>
  <conditionalFormatting sqref="A11">
    <cfRule type="containsText" dxfId="424" priority="3" operator="containsText" text="&quot;">
      <formula>NOT(ISERROR(SEARCH("""",A11)))</formula>
    </cfRule>
  </conditionalFormatting>
  <conditionalFormatting sqref="A8">
    <cfRule type="containsText" dxfId="423" priority="2" operator="containsText" text="&quot;">
      <formula>NOT(ISERROR(SEARCH("""",A8)))</formula>
    </cfRule>
  </conditionalFormatting>
  <conditionalFormatting sqref="A4">
    <cfRule type="containsText" dxfId="422" priority="1" operator="containsText" text="&quot;">
      <formula>NOT(ISERROR(SEARCH("""",A4)))</formula>
    </cfRule>
  </conditionalFormatting>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485BC-4627-4556-941B-39694188C9F2}">
  <dimension ref="A1:L45"/>
  <sheetViews>
    <sheetView topLeftCell="F1" zoomScale="90" zoomScaleNormal="90" workbookViewId="0">
      <pane ySplit="1" topLeftCell="A2" activePane="bottomLeft" state="frozen"/>
      <selection activeCell="B18" sqref="B18"/>
      <selection pane="bottomLeft" activeCell="K8" sqref="K8"/>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1.08984375" customWidth="1"/>
  </cols>
  <sheetData>
    <row r="1" spans="1:12" ht="28.5" customHeight="1">
      <c r="A1" s="175" t="str">
        <f>"Form: "&amp;'Labels - English'!M1</f>
        <v>Form: Child School Environment: Physical Education (PHY) Form (5-12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Case23_SchEnv_PH</v>
      </c>
      <c r="C3" s="129"/>
      <c r="D3" s="58"/>
      <c r="E3" s="105" t="s">
        <v>94</v>
      </c>
      <c r="F3" s="58"/>
      <c r="G3" s="59"/>
      <c r="H3" s="60"/>
      <c r="I3" s="60"/>
      <c r="J3" s="61"/>
    </row>
    <row r="4" spans="1:12">
      <c r="A4" s="46" t="str">
        <f>'Labels - English'!$A$14</f>
        <v>Age</v>
      </c>
      <c r="B4" s="310" t="str">
        <f>+$G$7&amp;" years "&amp;$H$7&amp;" months "&amp;$I$7&amp;" days "</f>
        <v xml:space="preserve">6 years 0 months 13 days </v>
      </c>
      <c r="C4" s="311">
        <f ca="1">+$E$7</f>
        <v>42203</v>
      </c>
      <c r="D4" s="52"/>
      <c r="F4" s="52" t="str">
        <f ca="1">"Original Date: "&amp; TEXT('Labels - English'!$B$50, "mm/dd/yyyy")</f>
        <v>Original Date: 10/05/2021</v>
      </c>
      <c r="G4" s="9"/>
      <c r="H4" s="57"/>
      <c r="I4" s="57"/>
      <c r="J4" s="53"/>
    </row>
    <row r="5" spans="1:12" ht="15" thickBot="1">
      <c r="A5" s="54" t="str">
        <f>'Labels - English'!A4</f>
        <v>Student information</v>
      </c>
      <c r="B5" s="127"/>
      <c r="C5" s="314"/>
      <c r="D5" s="52"/>
      <c r="E5" s="97" t="s">
        <v>91</v>
      </c>
      <c r="F5" s="94"/>
      <c r="G5" s="95" t="s">
        <v>92</v>
      </c>
      <c r="H5" s="96"/>
      <c r="J5" t="s">
        <v>93</v>
      </c>
    </row>
    <row r="6" spans="1:12">
      <c r="A6" s="46" t="str">
        <f>'Labels - English'!A7</f>
        <v>Name of student being evaluated</v>
      </c>
      <c r="B6" s="126" t="str" cm="1">
        <f t="array" aca="1" ref="B6" ca="1">"SPM2_"&amp;MID(CELL("filename",A1),FIND("]",CELL("filename",A1))+1,255)</f>
        <v>SPM2_Case23_SchEnv_PH</v>
      </c>
      <c r="C6" s="125"/>
      <c r="D6" s="52"/>
      <c r="E6" s="76" t="s">
        <v>15</v>
      </c>
      <c r="F6" s="62" t="s">
        <v>17</v>
      </c>
      <c r="G6" s="103" t="s">
        <v>89</v>
      </c>
      <c r="H6" s="62" t="s">
        <v>16</v>
      </c>
      <c r="I6" s="62" t="s">
        <v>34</v>
      </c>
      <c r="J6" s="136" t="s">
        <v>1758</v>
      </c>
      <c r="K6" s="329" t="s">
        <v>90</v>
      </c>
      <c r="L6" s="63" t="s">
        <v>109</v>
      </c>
    </row>
    <row r="7" spans="1:12" ht="15" thickBot="1">
      <c r="A7" s="46" t="str">
        <f>'Labels - English'!A10</f>
        <v>Gender</v>
      </c>
      <c r="B7" s="47" t="s">
        <v>70</v>
      </c>
      <c r="C7" s="209"/>
      <c r="D7" s="52"/>
      <c r="E7" s="100">
        <f ca="1">DATE(YEAR(F7) -$G$7, MONTH(F7) - $H$7, DAY(F7) - $I$7)</f>
        <v>42203</v>
      </c>
      <c r="F7" s="99">
        <f ca="1">DATE(YEAR('Labels - English'!$B$50),MONTH('Labels - English'!$B$50)-$K$7,DAY('Labels - English'!$B$50)-$L$7)</f>
        <v>44408</v>
      </c>
      <c r="G7" s="104">
        <v>6</v>
      </c>
      <c r="H7" s="102">
        <v>0</v>
      </c>
      <c r="I7" s="102">
        <v>13</v>
      </c>
      <c r="J7" s="137">
        <v>0</v>
      </c>
      <c r="K7" s="330">
        <v>2</v>
      </c>
      <c r="L7" s="98">
        <v>5</v>
      </c>
    </row>
    <row r="8" spans="1:12">
      <c r="A8" s="46" t="str">
        <f>'Labels - English'!$A$26</f>
        <v>Administration Date</v>
      </c>
      <c r="B8" s="313" t="str">
        <f>+$J$7&amp;" years "&amp;$K$7&amp;" months "&amp;$L$7&amp;" days "</f>
        <v xml:space="preserve">0 years 2 months 5 days </v>
      </c>
      <c r="C8" s="208"/>
      <c r="D8" s="52"/>
      <c r="E8" s="44"/>
      <c r="F8" s="44"/>
      <c r="G8" s="44"/>
      <c r="H8" s="44"/>
      <c r="I8" s="44"/>
      <c r="J8" s="53"/>
    </row>
    <row r="9" spans="1:12" ht="15" thickBot="1">
      <c r="A9" s="46" t="str">
        <f>'Labels - English'!A15</f>
        <v>Grade</v>
      </c>
      <c r="B9" s="177">
        <v>5</v>
      </c>
      <c r="C9" s="65"/>
      <c r="D9" s="52"/>
      <c r="E9" s="58"/>
      <c r="F9" s="58"/>
      <c r="G9" s="59"/>
      <c r="H9" s="60"/>
      <c r="I9" s="61"/>
    </row>
    <row r="10" spans="1:12">
      <c r="A10" s="49"/>
      <c r="B10" s="49"/>
      <c r="C10" s="66"/>
      <c r="D10" s="58"/>
      <c r="E10" s="52"/>
      <c r="G10" s="53"/>
      <c r="H10" s="53"/>
      <c r="I10" s="53"/>
    </row>
    <row r="11" spans="1:12">
      <c r="A11" s="54" t="str">
        <f>'Labels - English'!$A$21</f>
        <v>Rater information</v>
      </c>
      <c r="B11" s="46"/>
      <c r="C11" s="43"/>
      <c r="D11" s="52"/>
      <c r="E11" s="52"/>
      <c r="G11" s="53"/>
      <c r="H11" s="53"/>
      <c r="I11" s="53"/>
    </row>
    <row r="12" spans="1:12">
      <c r="A12" s="46" t="str">
        <f>'Labels - English'!A22</f>
        <v>Rater’s name</v>
      </c>
      <c r="B12" s="46" t="s">
        <v>149</v>
      </c>
      <c r="C12" s="43"/>
      <c r="D12" s="52"/>
      <c r="E12" s="52"/>
      <c r="F12" s="52"/>
      <c r="G12" s="53"/>
      <c r="H12" s="53"/>
      <c r="I12" s="53"/>
    </row>
    <row r="13" spans="1:12">
      <c r="A13" s="46" t="str">
        <f>'Labels - English'!A25</f>
        <v>Rater’s relationship to student being evaluated</v>
      </c>
      <c r="B13" s="46" t="s">
        <v>150</v>
      </c>
      <c r="C13" s="43"/>
      <c r="D13" s="52"/>
      <c r="E13" s="52"/>
      <c r="F13" s="52"/>
      <c r="G13" s="53"/>
      <c r="H13" s="53"/>
      <c r="I13" s="53"/>
      <c r="J13" s="44"/>
    </row>
    <row r="14" spans="1:12">
      <c r="A14" s="50"/>
      <c r="B14" s="50"/>
      <c r="C14" s="67"/>
      <c r="D14" s="52"/>
      <c r="E14" s="299"/>
      <c r="F14" s="52"/>
      <c r="G14" s="53"/>
      <c r="H14" s="53"/>
      <c r="I14" s="53"/>
      <c r="J14" s="44"/>
    </row>
    <row r="15" spans="1:12" ht="132" customHeight="1">
      <c r="A15" s="46" t="s">
        <v>24</v>
      </c>
      <c r="B15" s="71" t="s">
        <v>179</v>
      </c>
      <c r="C15" s="29"/>
      <c r="D15" s="52"/>
      <c r="E15" s="52"/>
      <c r="F15" s="52"/>
      <c r="G15" s="52"/>
      <c r="H15" s="52"/>
      <c r="I15" s="52"/>
      <c r="J15" s="52"/>
    </row>
    <row r="16" spans="1:12" ht="36.75" customHeight="1">
      <c r="A16" s="46" t="s">
        <v>26</v>
      </c>
      <c r="B16" s="39" t="s">
        <v>25</v>
      </c>
      <c r="C16" s="52"/>
      <c r="D16" s="52"/>
      <c r="E16" s="52"/>
      <c r="F16" s="52"/>
      <c r="G16" s="53"/>
      <c r="H16" s="53"/>
      <c r="I16" s="53"/>
      <c r="J16" s="44"/>
    </row>
    <row r="17" spans="1:10">
      <c r="A17" s="43" t="s">
        <v>180</v>
      </c>
      <c r="B17" s="193" t="s">
        <v>866</v>
      </c>
      <c r="D17" s="52"/>
      <c r="E17" s="36"/>
      <c r="F17" s="36"/>
      <c r="G17" s="35"/>
      <c r="H17" s="35"/>
      <c r="I17" s="35"/>
      <c r="J17" s="34"/>
    </row>
    <row r="18" spans="1:10" s="3" customFormat="1">
      <c r="A18" s="46" t="s">
        <v>12</v>
      </c>
      <c r="B18" s="51" t="s">
        <v>10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+B44</f>
        <v>35</v>
      </c>
      <c r="C21" s="2"/>
    </row>
    <row r="22" spans="1:10" s="3" customFormat="1" ht="21.75" customHeight="1">
      <c r="A22" s="38"/>
      <c r="B22" s="38"/>
      <c r="C22"/>
    </row>
    <row r="23" spans="1:10" s="6" customFormat="1">
      <c r="A23" s="68" t="s">
        <v>0</v>
      </c>
      <c r="B23" s="85" t="str">
        <f>'Labels - English'!$A$46</f>
        <v>Physical Education Form</v>
      </c>
      <c r="C23" s="42"/>
    </row>
    <row r="24" spans="1:10" s="6" customFormat="1">
      <c r="A24" s="72">
        <v>1</v>
      </c>
      <c r="B24" s="150" t="s">
        <v>74</v>
      </c>
    </row>
    <row r="25" spans="1:10" s="6" customFormat="1">
      <c r="A25" s="73">
        <v>2</v>
      </c>
      <c r="B25" s="150" t="s">
        <v>73</v>
      </c>
    </row>
    <row r="26" spans="1:10" s="6" customFormat="1">
      <c r="A26" s="74">
        <v>3</v>
      </c>
      <c r="B26" s="150" t="s">
        <v>73</v>
      </c>
    </row>
    <row r="27" spans="1:10" s="6" customFormat="1">
      <c r="A27" s="75">
        <v>4</v>
      </c>
      <c r="B27" s="150" t="s">
        <v>71</v>
      </c>
    </row>
    <row r="28" spans="1:10" s="6" customFormat="1">
      <c r="A28" s="45">
        <v>5</v>
      </c>
      <c r="B28" s="150" t="s">
        <v>72</v>
      </c>
    </row>
    <row r="29" spans="1:10" s="6" customFormat="1">
      <c r="A29" s="45">
        <v>6</v>
      </c>
      <c r="B29" s="150" t="s">
        <v>72</v>
      </c>
    </row>
    <row r="30" spans="1:10" s="6" customFormat="1">
      <c r="A30" s="45">
        <v>7</v>
      </c>
      <c r="B30" s="150" t="s">
        <v>72</v>
      </c>
    </row>
    <row r="31" spans="1:10">
      <c r="A31" s="45">
        <v>8</v>
      </c>
      <c r="B31" s="150" t="s">
        <v>71</v>
      </c>
      <c r="C31" s="6"/>
    </row>
    <row r="32" spans="1:10">
      <c r="A32" s="45">
        <v>9</v>
      </c>
      <c r="B32" s="150" t="s">
        <v>73</v>
      </c>
    </row>
    <row r="33" spans="1:8">
      <c r="A33" s="45">
        <v>10</v>
      </c>
      <c r="B33" s="150" t="s">
        <v>74</v>
      </c>
    </row>
    <row r="34" spans="1:8">
      <c r="A34" s="72">
        <v>11</v>
      </c>
      <c r="B34" s="150" t="s">
        <v>71</v>
      </c>
      <c r="C34" s="6"/>
    </row>
    <row r="35" spans="1:8">
      <c r="A35" s="73">
        <v>12</v>
      </c>
      <c r="B35" s="150" t="s">
        <v>71</v>
      </c>
      <c r="C35" s="6"/>
    </row>
    <row r="36" spans="1:8">
      <c r="A36" s="74">
        <v>13</v>
      </c>
      <c r="B36" s="150" t="s">
        <v>71</v>
      </c>
      <c r="C36" s="6"/>
    </row>
    <row r="37" spans="1:8">
      <c r="A37" s="75">
        <v>14</v>
      </c>
      <c r="B37" s="150" t="s">
        <v>73</v>
      </c>
      <c r="C37" s="6"/>
    </row>
    <row r="38" spans="1:8">
      <c r="A38" s="45">
        <v>15</v>
      </c>
      <c r="B38" s="150" t="s">
        <v>74</v>
      </c>
      <c r="C38" s="6"/>
    </row>
    <row r="40" spans="1:8" ht="15.5">
      <c r="D40" s="108"/>
      <c r="E40" s="108"/>
      <c r="F40" s="108"/>
      <c r="G40" s="109"/>
      <c r="H40" s="109"/>
    </row>
    <row r="41" spans="1:8" ht="15.5">
      <c r="A41" s="107" t="s">
        <v>97</v>
      </c>
      <c r="B41" s="108"/>
      <c r="C41" s="108"/>
      <c r="D41" s="111"/>
      <c r="E41" s="111"/>
      <c r="F41" s="111"/>
      <c r="G41" s="112"/>
      <c r="H41" s="112"/>
    </row>
    <row r="42" spans="1:8" ht="16" thickBot="1">
      <c r="A42" s="110"/>
      <c r="B42" s="110"/>
      <c r="C42" s="111"/>
    </row>
    <row r="43" spans="1:8" ht="16" thickTop="1">
      <c r="A43" s="165" t="s">
        <v>99</v>
      </c>
      <c r="B43" s="168" t="s">
        <v>137</v>
      </c>
      <c r="C43" s="170" t="s">
        <v>1605</v>
      </c>
      <c r="D43" s="170" t="s">
        <v>1643</v>
      </c>
    </row>
    <row r="44" spans="1:8" ht="16" thickBot="1">
      <c r="A44" s="167" t="str">
        <f>MID('Labels - English'!$M$1,SEARCH("Environment: ",'Labels - English'!$M$1)+13,SEARCH("Form",'Labels - English'!$M$1)-SEARCH("Environment: ",'Labels - English'!$M$1)-14)&amp;" Total Score"</f>
        <v>Physical Education (PHY) Total Score</v>
      </c>
      <c r="B44" s="122">
        <v>35</v>
      </c>
      <c r="C44" s="132">
        <v>30</v>
      </c>
      <c r="D44" s="132" t="s">
        <v>138</v>
      </c>
      <c r="E44" s="108"/>
      <c r="F44" s="108"/>
      <c r="G44" s="109"/>
      <c r="H44" s="109"/>
    </row>
    <row r="45" spans="1:8" ht="16" thickTop="1">
      <c r="A45" s="108"/>
      <c r="B45" s="108"/>
      <c r="C45" s="108"/>
    </row>
  </sheetData>
  <conditionalFormatting sqref="A7 A12:A13 A9">
    <cfRule type="containsText" dxfId="421" priority="8" operator="containsText" text="&quot;">
      <formula>NOT(ISERROR(SEARCH("""",A7)))</formula>
    </cfRule>
  </conditionalFormatting>
  <conditionalFormatting sqref="A5">
    <cfRule type="containsText" dxfId="420" priority="6" operator="containsText" text="&quot;">
      <formula>NOT(ISERROR(SEARCH("""",A5)))</formula>
    </cfRule>
  </conditionalFormatting>
  <conditionalFormatting sqref="A6">
    <cfRule type="containsText" dxfId="419" priority="5" operator="containsText" text="&quot;">
      <formula>NOT(ISERROR(SEARCH("""",A6)))</formula>
    </cfRule>
  </conditionalFormatting>
  <conditionalFormatting sqref="A11">
    <cfRule type="containsText" dxfId="418" priority="4" operator="containsText" text="&quot;">
      <formula>NOT(ISERROR(SEARCH("""",A11)))</formula>
    </cfRule>
  </conditionalFormatting>
  <conditionalFormatting sqref="A11">
    <cfRule type="containsText" dxfId="417" priority="3" operator="containsText" text="&quot;">
      <formula>NOT(ISERROR(SEARCH("""",A11)))</formula>
    </cfRule>
  </conditionalFormatting>
  <conditionalFormatting sqref="A4">
    <cfRule type="containsText" dxfId="416" priority="2" operator="containsText" text="&quot;">
      <formula>NOT(ISERROR(SEARCH("""",A4)))</formula>
    </cfRule>
  </conditionalFormatting>
  <conditionalFormatting sqref="A8">
    <cfRule type="containsText" dxfId="415" priority="1" operator="containsText" text="&quot;">
      <formula>NOT(ISERROR(SEARCH("""",A8)))</formula>
    </cfRule>
  </conditionalFormatting>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AB00C-6B1E-4EFE-A8EA-01015F1CCA59}">
  <dimension ref="A1:L45"/>
  <sheetViews>
    <sheetView topLeftCell="F1" zoomScale="90" zoomScaleNormal="90" workbookViewId="0">
      <pane ySplit="1" topLeftCell="A2" activePane="bottomLeft" state="frozen"/>
      <selection activeCell="B18" sqref="B18"/>
      <selection pane="bottomLeft" activeCell="K8" sqref="K8"/>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4.90625" customWidth="1"/>
  </cols>
  <sheetData>
    <row r="1" spans="1:12" ht="28.5" customHeight="1">
      <c r="A1" s="175" t="str">
        <f>"Form: "&amp;'Labels - English'!M1</f>
        <v>Form: Child School Environment: Physical Education (PHY) Form (5-12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Case24_SchEnv_PH_incomplete</v>
      </c>
      <c r="C3" s="129"/>
      <c r="D3" s="58"/>
      <c r="E3" s="105" t="s">
        <v>94</v>
      </c>
      <c r="F3" s="58"/>
      <c r="G3" s="59"/>
      <c r="H3" s="60"/>
      <c r="I3" s="60"/>
      <c r="J3" s="61"/>
    </row>
    <row r="4" spans="1:12">
      <c r="A4" s="46" t="str">
        <f>'Labels - English'!$A$14</f>
        <v>Age</v>
      </c>
      <c r="B4" s="310" t="str">
        <f>+$G$7&amp;" years "&amp;$H$7&amp;" months "&amp;$I$7&amp;" days "</f>
        <v xml:space="preserve">6 years 0 months 13 days </v>
      </c>
      <c r="C4" s="311">
        <f ca="1">+$E$7</f>
        <v>42200</v>
      </c>
      <c r="D4" s="52"/>
      <c r="F4" s="52" t="str">
        <f ca="1">"Original Date: "&amp; TEXT('Labels - English'!$B$50, "mm/dd/yyyy")</f>
        <v>Original Date: 10/05/2021</v>
      </c>
      <c r="G4" s="9"/>
      <c r="H4" s="57"/>
      <c r="I4" s="57"/>
      <c r="J4" s="53"/>
    </row>
    <row r="5" spans="1:12" ht="15" thickBot="1">
      <c r="A5" s="54" t="str">
        <f>'Labels - English'!A4</f>
        <v>Student information</v>
      </c>
      <c r="B5" s="127"/>
      <c r="C5" s="314"/>
      <c r="D5" s="52"/>
      <c r="E5" s="97" t="s">
        <v>91</v>
      </c>
      <c r="F5" s="94"/>
      <c r="G5" s="95" t="s">
        <v>92</v>
      </c>
      <c r="H5" s="96"/>
      <c r="J5" t="s">
        <v>93</v>
      </c>
    </row>
    <row r="6" spans="1:12">
      <c r="A6" s="46" t="str">
        <f>'Labels - English'!A7</f>
        <v>Name of student being evaluated</v>
      </c>
      <c r="B6" s="126" t="str" cm="1">
        <f t="array" aca="1" ref="B6" ca="1">"SPM2_"&amp;MID(CELL("filename",A1),FIND("]",CELL("filename",A1))+1,255)</f>
        <v>SPM2_Case24_SchEnv_PH_incomplete</v>
      </c>
      <c r="C6" s="125"/>
      <c r="D6" s="52"/>
      <c r="E6" s="76" t="s">
        <v>15</v>
      </c>
      <c r="F6" s="62" t="s">
        <v>17</v>
      </c>
      <c r="G6" s="103" t="s">
        <v>89</v>
      </c>
      <c r="H6" s="62" t="s">
        <v>16</v>
      </c>
      <c r="I6" s="62" t="s">
        <v>34</v>
      </c>
      <c r="J6" s="136" t="s">
        <v>1758</v>
      </c>
      <c r="K6" s="329" t="s">
        <v>90</v>
      </c>
      <c r="L6" s="63" t="s">
        <v>109</v>
      </c>
    </row>
    <row r="7" spans="1:12" ht="15" thickBot="1">
      <c r="A7" s="46" t="str">
        <f>'Labels - English'!A10</f>
        <v>Gender</v>
      </c>
      <c r="B7" s="47" t="s">
        <v>33</v>
      </c>
      <c r="C7" s="209"/>
      <c r="D7" s="52"/>
      <c r="E7" s="100">
        <f ca="1">DATE(YEAR(F7) -$G$7, MONTH(F7) - $H$7, DAY(F7) - $I$7)</f>
        <v>42200</v>
      </c>
      <c r="F7" s="99">
        <f ca="1">DATE(YEAR('Labels - English'!$B$50),MONTH('Labels - English'!$B$50)-$K$7,DAY('Labels - English'!$B$50)-$L$7)</f>
        <v>44405</v>
      </c>
      <c r="G7" s="104">
        <v>6</v>
      </c>
      <c r="H7" s="102">
        <v>0</v>
      </c>
      <c r="I7" s="102">
        <v>13</v>
      </c>
      <c r="J7" s="137">
        <v>0</v>
      </c>
      <c r="K7" s="330">
        <v>2</v>
      </c>
      <c r="L7" s="98">
        <v>8</v>
      </c>
    </row>
    <row r="8" spans="1:12">
      <c r="A8" s="46" t="str">
        <f>'Labels - English'!$A$26</f>
        <v>Administration Date</v>
      </c>
      <c r="B8" s="313" t="str">
        <f>+$J$7&amp;" years "&amp;$K$7&amp;" months "&amp;$L$7&amp;" days "</f>
        <v xml:space="preserve">0 years 2 months 8 days </v>
      </c>
      <c r="C8" s="208"/>
      <c r="D8" s="52"/>
      <c r="E8" s="44"/>
      <c r="F8" s="44"/>
      <c r="G8" s="44"/>
      <c r="H8" s="44"/>
      <c r="I8" s="44"/>
      <c r="J8" s="53"/>
    </row>
    <row r="9" spans="1:12" ht="15" thickBot="1">
      <c r="A9" s="46" t="str">
        <f>'Labels - English'!A15</f>
        <v>Grade</v>
      </c>
      <c r="B9" s="177">
        <v>3</v>
      </c>
      <c r="C9" s="65"/>
      <c r="D9" s="52"/>
      <c r="E9" s="58"/>
      <c r="F9" s="58"/>
      <c r="G9" s="59"/>
      <c r="H9" s="60"/>
      <c r="I9" s="61"/>
    </row>
    <row r="10" spans="1:12">
      <c r="A10" s="49"/>
      <c r="B10" s="49"/>
      <c r="C10" s="66"/>
      <c r="D10" s="58"/>
      <c r="E10" s="52"/>
      <c r="G10" s="53"/>
      <c r="H10" s="53"/>
      <c r="I10" s="53"/>
    </row>
    <row r="11" spans="1:12">
      <c r="A11" s="54" t="str">
        <f>'Labels - English'!$A$21</f>
        <v>Rater information</v>
      </c>
      <c r="B11" s="46"/>
      <c r="C11" s="43"/>
      <c r="D11" s="52"/>
      <c r="E11" s="52"/>
      <c r="G11" s="53"/>
      <c r="H11" s="53"/>
      <c r="I11" s="53"/>
    </row>
    <row r="12" spans="1:12">
      <c r="A12" s="46" t="str">
        <f>'Labels - English'!A22</f>
        <v>Rater’s name</v>
      </c>
      <c r="B12" s="46" t="s">
        <v>151</v>
      </c>
      <c r="C12" s="43"/>
      <c r="D12" s="52"/>
      <c r="E12" s="52"/>
      <c r="F12" s="52"/>
      <c r="G12" s="53"/>
      <c r="H12" s="53"/>
      <c r="I12" s="53"/>
    </row>
    <row r="13" spans="1:12">
      <c r="A13" s="46" t="str">
        <f>'Labels - English'!A25</f>
        <v>Rater’s relationship to student being evaluated</v>
      </c>
      <c r="B13" s="46" t="s">
        <v>150</v>
      </c>
      <c r="C13" s="43"/>
      <c r="D13" s="52"/>
      <c r="E13" s="52"/>
      <c r="F13" s="52"/>
      <c r="G13" s="53"/>
      <c r="H13" s="53"/>
      <c r="I13" s="53"/>
    </row>
    <row r="14" spans="1:12">
      <c r="A14" s="50"/>
      <c r="B14" s="50"/>
      <c r="C14" s="67"/>
      <c r="D14" s="52"/>
      <c r="E14" s="52"/>
      <c r="F14" s="52"/>
      <c r="G14" s="53"/>
      <c r="H14" s="53"/>
      <c r="I14" s="53"/>
      <c r="J14" s="44"/>
    </row>
    <row r="15" spans="1:12" ht="132" customHeight="1">
      <c r="A15" s="46" t="s">
        <v>24</v>
      </c>
      <c r="B15" s="71" t="s">
        <v>182</v>
      </c>
      <c r="C15" s="29"/>
      <c r="D15" s="52"/>
      <c r="E15" s="52"/>
      <c r="F15" s="52"/>
      <c r="G15" s="52"/>
      <c r="H15" s="52"/>
      <c r="I15" s="52"/>
      <c r="J15" s="52"/>
    </row>
    <row r="16" spans="1:12" ht="36.75" customHeight="1">
      <c r="A16" s="46" t="s">
        <v>26</v>
      </c>
      <c r="B16" s="39" t="s">
        <v>25</v>
      </c>
      <c r="C16" s="52"/>
      <c r="D16" s="52"/>
      <c r="E16" s="52"/>
      <c r="F16" s="52"/>
      <c r="G16" s="53"/>
      <c r="H16" s="53"/>
      <c r="I16" s="53"/>
      <c r="J16" s="44"/>
    </row>
    <row r="17" spans="1:10">
      <c r="A17" s="43" t="s">
        <v>180</v>
      </c>
      <c r="B17" s="193" t="s">
        <v>181</v>
      </c>
      <c r="D17" s="52"/>
      <c r="E17" s="36"/>
      <c r="F17" s="36"/>
      <c r="G17" s="35"/>
      <c r="H17" s="35"/>
      <c r="I17" s="35"/>
      <c r="J17" s="34"/>
    </row>
    <row r="18" spans="1:10" s="3" customFormat="1">
      <c r="A18" s="46" t="s">
        <v>12</v>
      </c>
      <c r="B18" s="51" t="s">
        <v>10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+B44</f>
        <v>30</v>
      </c>
      <c r="C21" s="2"/>
    </row>
    <row r="22" spans="1:10" s="3" customFormat="1" ht="21.75" customHeight="1">
      <c r="A22" s="38"/>
      <c r="B22" s="38"/>
      <c r="C22"/>
    </row>
    <row r="23" spans="1:10" s="6" customFormat="1">
      <c r="A23" s="68" t="s">
        <v>0</v>
      </c>
      <c r="B23" s="85" t="str">
        <f>'Labels - English'!$A$46</f>
        <v>Physical Education Form</v>
      </c>
      <c r="C23" s="42"/>
    </row>
    <row r="24" spans="1:10" s="6" customFormat="1">
      <c r="A24" s="72">
        <v>1</v>
      </c>
      <c r="B24" s="176" t="s">
        <v>52</v>
      </c>
    </row>
    <row r="25" spans="1:10" s="6" customFormat="1">
      <c r="A25" s="73">
        <v>2</v>
      </c>
      <c r="B25" s="176" t="s">
        <v>52</v>
      </c>
    </row>
    <row r="26" spans="1:10" s="6" customFormat="1">
      <c r="A26" s="74">
        <v>3</v>
      </c>
      <c r="B26" s="176" t="s">
        <v>52</v>
      </c>
    </row>
    <row r="27" spans="1:10" s="6" customFormat="1">
      <c r="A27" s="75">
        <v>4</v>
      </c>
      <c r="B27" s="150" t="s">
        <v>71</v>
      </c>
    </row>
    <row r="28" spans="1:10" s="6" customFormat="1">
      <c r="A28" s="45">
        <v>5</v>
      </c>
      <c r="B28" s="150" t="s">
        <v>72</v>
      </c>
    </row>
    <row r="29" spans="1:10" s="6" customFormat="1">
      <c r="A29" s="45">
        <v>6</v>
      </c>
      <c r="B29" s="150" t="s">
        <v>72</v>
      </c>
    </row>
    <row r="30" spans="1:10" s="6" customFormat="1">
      <c r="A30" s="45">
        <v>7</v>
      </c>
      <c r="B30" s="150" t="s">
        <v>72</v>
      </c>
    </row>
    <row r="31" spans="1:10">
      <c r="A31" s="45">
        <v>8</v>
      </c>
      <c r="B31" s="150" t="s">
        <v>71</v>
      </c>
      <c r="C31" s="6"/>
    </row>
    <row r="32" spans="1:10">
      <c r="A32" s="45">
        <v>9</v>
      </c>
      <c r="B32" s="150" t="s">
        <v>73</v>
      </c>
    </row>
    <row r="33" spans="1:8">
      <c r="A33" s="45">
        <v>10</v>
      </c>
      <c r="B33" s="150" t="s">
        <v>74</v>
      </c>
    </row>
    <row r="34" spans="1:8">
      <c r="A34" s="72">
        <v>11</v>
      </c>
      <c r="B34" s="150" t="s">
        <v>71</v>
      </c>
      <c r="C34" s="6"/>
    </row>
    <row r="35" spans="1:8">
      <c r="A35" s="73">
        <v>12</v>
      </c>
      <c r="B35" s="150" t="s">
        <v>71</v>
      </c>
      <c r="C35" s="6"/>
    </row>
    <row r="36" spans="1:8">
      <c r="A36" s="74">
        <v>13</v>
      </c>
      <c r="B36" s="150" t="s">
        <v>71</v>
      </c>
      <c r="C36" s="6"/>
    </row>
    <row r="37" spans="1:8">
      <c r="A37" s="75">
        <v>14</v>
      </c>
      <c r="B37" s="150" t="s">
        <v>73</v>
      </c>
      <c r="C37" s="6"/>
    </row>
    <row r="38" spans="1:8">
      <c r="A38" s="45">
        <v>15</v>
      </c>
      <c r="B38" s="150" t="s">
        <v>74</v>
      </c>
      <c r="C38" s="6"/>
    </row>
    <row r="40" spans="1:8" ht="15.5">
      <c r="D40" s="108"/>
      <c r="E40" s="108"/>
      <c r="F40" s="108"/>
      <c r="G40" s="109"/>
      <c r="H40" s="109"/>
    </row>
    <row r="41" spans="1:8" ht="15.5">
      <c r="A41" s="107" t="s">
        <v>97</v>
      </c>
      <c r="B41" s="108"/>
      <c r="C41" s="108"/>
      <c r="D41" s="111"/>
      <c r="E41" s="111"/>
      <c r="F41" s="111"/>
      <c r="G41" s="112"/>
      <c r="H41" s="112"/>
    </row>
    <row r="42" spans="1:8" ht="16" thickBot="1">
      <c r="A42" s="110"/>
      <c r="B42" s="110"/>
      <c r="C42" s="111"/>
    </row>
    <row r="43" spans="1:8" ht="16" thickTop="1">
      <c r="A43" s="165" t="s">
        <v>99</v>
      </c>
      <c r="B43" s="168" t="s">
        <v>137</v>
      </c>
      <c r="C43" s="170" t="s">
        <v>1605</v>
      </c>
      <c r="D43" s="170" t="s">
        <v>1643</v>
      </c>
    </row>
    <row r="44" spans="1:8" ht="16" thickBot="1">
      <c r="A44" s="167" t="str">
        <f>MID('Labels - English'!$M$1,SEARCH("Environment: ",'Labels - English'!$M$1)+13,SEARCH("Form",'Labels - English'!$M$1)-SEARCH("Environment: ",'Labels - English'!$M$1)-14)&amp;" Total Score"</f>
        <v>Physical Education (PHY) Total Score</v>
      </c>
      <c r="B44" s="122">
        <v>30</v>
      </c>
      <c r="C44" s="132">
        <v>30</v>
      </c>
      <c r="D44" s="132" t="s">
        <v>138</v>
      </c>
      <c r="E44" s="108"/>
      <c r="F44" s="108"/>
      <c r="G44" s="109"/>
      <c r="H44" s="109"/>
    </row>
    <row r="45" spans="1:8" ht="16" thickTop="1">
      <c r="A45" s="108"/>
      <c r="B45" s="108"/>
      <c r="C45" s="108"/>
    </row>
  </sheetData>
  <conditionalFormatting sqref="A7 A12:A13 A9">
    <cfRule type="containsText" dxfId="414" priority="8" operator="containsText" text="&quot;">
      <formula>NOT(ISERROR(SEARCH("""",A7)))</formula>
    </cfRule>
  </conditionalFormatting>
  <conditionalFormatting sqref="A5">
    <cfRule type="containsText" dxfId="413" priority="6" operator="containsText" text="&quot;">
      <formula>NOT(ISERROR(SEARCH("""",A5)))</formula>
    </cfRule>
  </conditionalFormatting>
  <conditionalFormatting sqref="A6">
    <cfRule type="containsText" dxfId="412" priority="5" operator="containsText" text="&quot;">
      <formula>NOT(ISERROR(SEARCH("""",A6)))</formula>
    </cfRule>
  </conditionalFormatting>
  <conditionalFormatting sqref="A11">
    <cfRule type="containsText" dxfId="411" priority="4" operator="containsText" text="&quot;">
      <formula>NOT(ISERROR(SEARCH("""",A11)))</formula>
    </cfRule>
  </conditionalFormatting>
  <conditionalFormatting sqref="A11">
    <cfRule type="containsText" dxfId="410" priority="3" operator="containsText" text="&quot;">
      <formula>NOT(ISERROR(SEARCH("""",A11)))</formula>
    </cfRule>
  </conditionalFormatting>
  <conditionalFormatting sqref="A4">
    <cfRule type="containsText" dxfId="409" priority="2" operator="containsText" text="&quot;">
      <formula>NOT(ISERROR(SEARCH("""",A4)))</formula>
    </cfRule>
  </conditionalFormatting>
  <conditionalFormatting sqref="A8">
    <cfRule type="containsText" dxfId="408" priority="1" operator="containsText" text="&quot;">
      <formula>NOT(ISERROR(SEARCH("""",A8)))</formula>
    </cfRule>
  </conditionalFormatting>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AB0C3-9142-4F49-822B-B522EF6EE5E9}">
  <dimension ref="A1:L45"/>
  <sheetViews>
    <sheetView topLeftCell="F1" zoomScale="90" zoomScaleNormal="90" workbookViewId="0">
      <pane ySplit="1" topLeftCell="A2" activePane="bottomLeft" state="frozen"/>
      <selection activeCell="B18" sqref="B18"/>
      <selection pane="bottomLeft" activeCell="K8" sqref="K8"/>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3.54296875" customWidth="1"/>
  </cols>
  <sheetData>
    <row r="1" spans="1:12" ht="28.5" customHeight="1">
      <c r="A1" s="175" t="str">
        <f>"Form: "&amp;'Labels - English'!N1</f>
        <v>Form: Child School Environment: Recess/Playground (REC) Form (5-12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Case25_SchEnv_Recess</v>
      </c>
      <c r="C3" s="129"/>
      <c r="D3" s="58"/>
      <c r="E3" s="105" t="s">
        <v>94</v>
      </c>
      <c r="F3" s="58"/>
      <c r="G3" s="59"/>
      <c r="H3" s="60"/>
      <c r="I3" s="60"/>
      <c r="J3" s="61"/>
    </row>
    <row r="4" spans="1:12">
      <c r="A4" s="46" t="str">
        <f>'Labels - English'!$A$14</f>
        <v>Age</v>
      </c>
      <c r="B4" s="310" t="str">
        <f>+$G$7&amp;" years "&amp;$H$7&amp;" months "&amp;$I$7&amp;" days "</f>
        <v xml:space="preserve">6 years 0 months 13 days </v>
      </c>
      <c r="C4" s="311">
        <f ca="1">+$E$7</f>
        <v>42203</v>
      </c>
      <c r="D4" s="52"/>
      <c r="F4" s="52" t="str">
        <f ca="1">"Original Date: "&amp; TEXT('Labels - English'!$B$50, "mm/dd/yyyy")</f>
        <v>Original Date: 10/05/2021</v>
      </c>
      <c r="G4" s="9"/>
      <c r="H4" s="57"/>
      <c r="I4" s="57"/>
      <c r="J4" s="53"/>
    </row>
    <row r="5" spans="1:12" ht="15" thickBot="1">
      <c r="A5" s="54" t="str">
        <f>'Labels - English'!A4</f>
        <v>Student information</v>
      </c>
      <c r="B5" s="127"/>
      <c r="C5" s="314"/>
      <c r="D5" s="52"/>
      <c r="E5" s="97" t="s">
        <v>91</v>
      </c>
      <c r="F5" s="94"/>
      <c r="G5" s="95" t="s">
        <v>92</v>
      </c>
      <c r="H5" s="96"/>
      <c r="J5" t="s">
        <v>93</v>
      </c>
    </row>
    <row r="6" spans="1:12">
      <c r="A6" s="46" t="str">
        <f>'Labels - English'!A7</f>
        <v>Name of student being evaluated</v>
      </c>
      <c r="B6" s="126" t="str" cm="1">
        <f t="array" aca="1" ref="B6" ca="1">"SPM2_"&amp;MID(CELL("filename",A1),FIND("]",CELL("filename",A1))+1,255)</f>
        <v>SPM2_Case25_SchEnv_Recess</v>
      </c>
      <c r="C6" s="125"/>
      <c r="D6" s="52"/>
      <c r="E6" s="76" t="s">
        <v>15</v>
      </c>
      <c r="F6" s="62" t="s">
        <v>17</v>
      </c>
      <c r="G6" s="103" t="s">
        <v>89</v>
      </c>
      <c r="H6" s="62" t="s">
        <v>16</v>
      </c>
      <c r="I6" s="62" t="s">
        <v>34</v>
      </c>
      <c r="J6" s="136" t="s">
        <v>1758</v>
      </c>
      <c r="K6" s="329" t="s">
        <v>90</v>
      </c>
      <c r="L6" s="63" t="s">
        <v>109</v>
      </c>
    </row>
    <row r="7" spans="1:12" ht="15" thickBot="1">
      <c r="A7" s="46" t="str">
        <f>'Labels - English'!A10</f>
        <v>Gender</v>
      </c>
      <c r="B7" s="47" t="s">
        <v>70</v>
      </c>
      <c r="C7" s="209"/>
      <c r="D7" s="52"/>
      <c r="E7" s="100">
        <f ca="1">DATE(YEAR(F7) -$G$7, MONTH(F7) - $H$7, DAY(F7) - $I$7)</f>
        <v>42203</v>
      </c>
      <c r="F7" s="99">
        <f ca="1">DATE(YEAR('Labels - English'!$B$50),MONTH('Labels - English'!$B$50)-$K$7,DAY('Labels - English'!$B$50)-$L$7)</f>
        <v>44408</v>
      </c>
      <c r="G7" s="104">
        <v>6</v>
      </c>
      <c r="H7" s="102">
        <v>0</v>
      </c>
      <c r="I7" s="102">
        <v>13</v>
      </c>
      <c r="J7" s="137">
        <v>0</v>
      </c>
      <c r="K7" s="330">
        <v>2</v>
      </c>
      <c r="L7" s="98">
        <v>5</v>
      </c>
    </row>
    <row r="8" spans="1:12">
      <c r="A8" s="46" t="str">
        <f>'Labels - English'!$A$26</f>
        <v>Administration Date</v>
      </c>
      <c r="B8" s="313" t="str">
        <f>+$J$7&amp;" years "&amp;$K$7&amp;" months "&amp;$L$7&amp;" days "</f>
        <v xml:space="preserve">0 years 2 months 5 days </v>
      </c>
      <c r="C8" s="208"/>
      <c r="D8" s="52"/>
      <c r="E8" s="44"/>
      <c r="F8" s="44"/>
      <c r="G8" s="44"/>
      <c r="H8" s="44"/>
      <c r="I8" s="44"/>
      <c r="J8" s="53"/>
    </row>
    <row r="9" spans="1:12" ht="15" thickBot="1">
      <c r="A9" s="46" t="str">
        <f>'Labels - English'!A15</f>
        <v>Grade</v>
      </c>
      <c r="B9" s="177">
        <v>1</v>
      </c>
      <c r="C9" s="65"/>
      <c r="D9" s="52"/>
      <c r="E9" s="58"/>
      <c r="F9" s="58"/>
      <c r="G9" s="59"/>
      <c r="H9" s="60"/>
      <c r="I9" s="61"/>
    </row>
    <row r="10" spans="1:12">
      <c r="A10" s="49"/>
      <c r="B10" s="49"/>
      <c r="C10" s="66"/>
      <c r="D10" s="58"/>
      <c r="E10" s="52"/>
      <c r="G10" s="53"/>
      <c r="H10" s="53"/>
      <c r="I10" s="53"/>
    </row>
    <row r="11" spans="1:12">
      <c r="A11" s="54" t="str">
        <f>'Labels - English'!$A$21</f>
        <v>Rater information</v>
      </c>
      <c r="B11" s="46"/>
      <c r="C11" s="43"/>
      <c r="D11" s="52"/>
      <c r="E11" s="52"/>
      <c r="G11" s="53"/>
      <c r="H11" s="53"/>
      <c r="I11" s="53"/>
    </row>
    <row r="12" spans="1:12">
      <c r="A12" s="46" t="str">
        <f>'Labels - English'!A22</f>
        <v>Rater’s name</v>
      </c>
      <c r="B12" s="46" t="s">
        <v>152</v>
      </c>
      <c r="C12" s="43"/>
      <c r="D12" s="52"/>
      <c r="E12" s="52"/>
      <c r="F12" s="52"/>
      <c r="G12" s="53"/>
      <c r="H12" s="53"/>
      <c r="I12" s="53"/>
      <c r="J12" s="53"/>
    </row>
    <row r="13" spans="1:12">
      <c r="A13" s="46" t="str">
        <f>'Labels - English'!A25</f>
        <v>Rater’s relationship to student being evaluated</v>
      </c>
      <c r="B13" s="46" t="s">
        <v>153</v>
      </c>
      <c r="C13" s="43"/>
      <c r="D13" s="52"/>
      <c r="E13" s="52"/>
      <c r="F13" s="52"/>
      <c r="G13" s="53"/>
      <c r="H13" s="53"/>
      <c r="I13" s="53"/>
      <c r="J13" s="44"/>
    </row>
    <row r="14" spans="1:12">
      <c r="A14" s="50"/>
      <c r="B14" s="50"/>
      <c r="C14" s="67"/>
      <c r="D14" s="52"/>
      <c r="E14" s="52"/>
      <c r="F14" s="52"/>
      <c r="G14" s="53"/>
      <c r="H14" s="53"/>
      <c r="I14" s="53"/>
      <c r="J14" s="44"/>
    </row>
    <row r="15" spans="1:12" ht="132" customHeight="1">
      <c r="A15" s="46" t="s">
        <v>24</v>
      </c>
      <c r="B15" s="71" t="s">
        <v>179</v>
      </c>
      <c r="C15" s="29"/>
      <c r="D15" s="52"/>
      <c r="E15" s="52"/>
      <c r="F15" s="52"/>
      <c r="G15" s="52"/>
      <c r="H15" s="52"/>
      <c r="I15" s="52"/>
      <c r="J15" s="52"/>
    </row>
    <row r="16" spans="1:12" ht="36.75" customHeight="1">
      <c r="A16" s="46" t="s">
        <v>26</v>
      </c>
      <c r="B16" s="39" t="s">
        <v>25</v>
      </c>
      <c r="C16" s="52"/>
      <c r="D16" s="52"/>
      <c r="E16" s="52"/>
      <c r="F16" s="52"/>
      <c r="G16" s="53"/>
      <c r="H16" s="53"/>
      <c r="I16" s="53"/>
      <c r="J16" s="44"/>
    </row>
    <row r="17" spans="1:10">
      <c r="A17" s="43" t="s">
        <v>180</v>
      </c>
      <c r="B17" s="193" t="s">
        <v>866</v>
      </c>
      <c r="D17" s="52"/>
      <c r="E17" s="36"/>
      <c r="F17" s="36"/>
      <c r="G17" s="35"/>
      <c r="H17" s="35"/>
      <c r="I17" s="35"/>
      <c r="J17" s="34"/>
    </row>
    <row r="18" spans="1:10" s="3" customFormat="1">
      <c r="A18" s="46" t="s">
        <v>12</v>
      </c>
      <c r="B18" s="51" t="s">
        <v>10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+B44</f>
        <v>41</v>
      </c>
      <c r="C21" s="2"/>
    </row>
    <row r="22" spans="1:10" s="3" customFormat="1" ht="21.75" customHeight="1">
      <c r="A22" s="38"/>
      <c r="B22" s="38"/>
      <c r="C22"/>
    </row>
    <row r="23" spans="1:10" s="6" customFormat="1">
      <c r="A23" s="68" t="s">
        <v>0</v>
      </c>
      <c r="B23" s="85" t="str">
        <f>'Labels - English'!$A$47</f>
        <v>Recess/Playground Form</v>
      </c>
      <c r="C23" s="42"/>
    </row>
    <row r="24" spans="1:10" s="6" customFormat="1">
      <c r="A24" s="72">
        <v>1</v>
      </c>
      <c r="B24" s="150" t="s">
        <v>74</v>
      </c>
    </row>
    <row r="25" spans="1:10" s="6" customFormat="1">
      <c r="A25" s="73">
        <v>2</v>
      </c>
      <c r="B25" s="150" t="s">
        <v>74</v>
      </c>
    </row>
    <row r="26" spans="1:10" s="6" customFormat="1">
      <c r="A26" s="74">
        <v>3</v>
      </c>
      <c r="B26" s="150" t="s">
        <v>74</v>
      </c>
    </row>
    <row r="27" spans="1:10" s="6" customFormat="1">
      <c r="A27" s="75">
        <v>4</v>
      </c>
      <c r="B27" s="150" t="s">
        <v>72</v>
      </c>
    </row>
    <row r="28" spans="1:10" s="6" customFormat="1">
      <c r="A28" s="45">
        <v>5</v>
      </c>
      <c r="B28" s="150" t="s">
        <v>72</v>
      </c>
    </row>
    <row r="29" spans="1:10" s="6" customFormat="1">
      <c r="A29" s="45">
        <v>6</v>
      </c>
      <c r="B29" s="150" t="s">
        <v>72</v>
      </c>
    </row>
    <row r="30" spans="1:10" s="6" customFormat="1">
      <c r="A30" s="45">
        <v>7</v>
      </c>
      <c r="B30" s="150" t="s">
        <v>71</v>
      </c>
    </row>
    <row r="31" spans="1:10">
      <c r="A31" s="45">
        <v>8</v>
      </c>
      <c r="B31" s="150" t="s">
        <v>71</v>
      </c>
      <c r="C31" s="6"/>
    </row>
    <row r="32" spans="1:10">
      <c r="A32" s="45">
        <v>9</v>
      </c>
      <c r="B32" s="150" t="s">
        <v>74</v>
      </c>
    </row>
    <row r="33" spans="1:8">
      <c r="A33" s="45">
        <v>10</v>
      </c>
      <c r="B33" s="150" t="s">
        <v>72</v>
      </c>
    </row>
    <row r="34" spans="1:8">
      <c r="A34" s="72">
        <v>11</v>
      </c>
      <c r="B34" s="150" t="s">
        <v>71</v>
      </c>
      <c r="C34" s="6"/>
    </row>
    <row r="35" spans="1:8">
      <c r="A35" s="73">
        <v>12</v>
      </c>
      <c r="B35" s="150" t="s">
        <v>71</v>
      </c>
      <c r="C35" s="6"/>
    </row>
    <row r="36" spans="1:8">
      <c r="A36" s="74">
        <v>13</v>
      </c>
      <c r="B36" s="150" t="s">
        <v>73</v>
      </c>
      <c r="C36" s="6"/>
    </row>
    <row r="37" spans="1:8">
      <c r="A37" s="75">
        <v>14</v>
      </c>
      <c r="B37" s="150" t="s">
        <v>73</v>
      </c>
      <c r="C37" s="6"/>
    </row>
    <row r="38" spans="1:8">
      <c r="A38" s="45">
        <v>15</v>
      </c>
      <c r="B38" s="150" t="s">
        <v>72</v>
      </c>
      <c r="C38" s="6"/>
    </row>
    <row r="40" spans="1:8" ht="15.5">
      <c r="D40" s="108"/>
      <c r="E40" s="108"/>
      <c r="F40" s="108"/>
      <c r="G40" s="109"/>
      <c r="H40" s="109"/>
    </row>
    <row r="41" spans="1:8" ht="15.5">
      <c r="A41" s="107" t="s">
        <v>97</v>
      </c>
      <c r="B41" s="108"/>
      <c r="C41" s="108"/>
      <c r="D41" s="111"/>
      <c r="E41" s="111"/>
      <c r="F41" s="111"/>
      <c r="G41" s="112"/>
      <c r="H41" s="112"/>
    </row>
    <row r="42" spans="1:8" ht="16" thickBot="1">
      <c r="A42" s="110"/>
      <c r="B42" s="110"/>
      <c r="C42" s="111"/>
    </row>
    <row r="43" spans="1:8" ht="16" thickTop="1">
      <c r="A43" s="165" t="s">
        <v>99</v>
      </c>
      <c r="B43" s="168" t="s">
        <v>137</v>
      </c>
      <c r="C43" s="170" t="s">
        <v>1605</v>
      </c>
      <c r="D43" s="170" t="s">
        <v>1643</v>
      </c>
    </row>
    <row r="44" spans="1:8" ht="16" thickBot="1">
      <c r="A44" s="167" t="str">
        <f>MID('Labels - English'!$N$1,SEARCH("Environment: ",'Labels - English'!$N$1)+13,SEARCH("Form",'Labels - English'!$N$1)-SEARCH("Environment: ",'Labels - English'!$N$1)-14)&amp;" Total Score"</f>
        <v>Recess/Playground (REC) Total Score</v>
      </c>
      <c r="B44" s="122">
        <v>41</v>
      </c>
      <c r="C44" s="132">
        <v>25</v>
      </c>
      <c r="D44" s="132" t="s">
        <v>138</v>
      </c>
      <c r="E44" s="108"/>
      <c r="F44" s="108"/>
      <c r="G44" s="109"/>
      <c r="H44" s="109"/>
    </row>
    <row r="45" spans="1:8" ht="16" thickTop="1">
      <c r="A45" s="108"/>
      <c r="B45" s="108"/>
      <c r="C45" s="108"/>
    </row>
  </sheetData>
  <conditionalFormatting sqref="A7 A12:A13 A9">
    <cfRule type="containsText" dxfId="407" priority="8" operator="containsText" text="&quot;">
      <formula>NOT(ISERROR(SEARCH("""",A7)))</formula>
    </cfRule>
  </conditionalFormatting>
  <conditionalFormatting sqref="A5">
    <cfRule type="containsText" dxfId="406" priority="6" operator="containsText" text="&quot;">
      <formula>NOT(ISERROR(SEARCH("""",A5)))</formula>
    </cfRule>
  </conditionalFormatting>
  <conditionalFormatting sqref="A6">
    <cfRule type="containsText" dxfId="405" priority="5" operator="containsText" text="&quot;">
      <formula>NOT(ISERROR(SEARCH("""",A6)))</formula>
    </cfRule>
  </conditionalFormatting>
  <conditionalFormatting sqref="A11">
    <cfRule type="containsText" dxfId="404" priority="4" operator="containsText" text="&quot;">
      <formula>NOT(ISERROR(SEARCH("""",A11)))</formula>
    </cfRule>
  </conditionalFormatting>
  <conditionalFormatting sqref="A11">
    <cfRule type="containsText" dxfId="403" priority="3" operator="containsText" text="&quot;">
      <formula>NOT(ISERROR(SEARCH("""",A11)))</formula>
    </cfRule>
  </conditionalFormatting>
  <conditionalFormatting sqref="A4">
    <cfRule type="containsText" dxfId="402" priority="2" operator="containsText" text="&quot;">
      <formula>NOT(ISERROR(SEARCH("""",A4)))</formula>
    </cfRule>
  </conditionalFormatting>
  <conditionalFormatting sqref="A8">
    <cfRule type="containsText" dxfId="401" priority="1" operator="containsText" text="&quot;">
      <formula>NOT(ISERROR(SEARCH("""",A8)))</formula>
    </cfRule>
  </conditionalFormatting>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CA37-C25C-479F-9FD8-764BE583163E}">
  <dimension ref="A1:L45"/>
  <sheetViews>
    <sheetView topLeftCell="F1" zoomScale="90" zoomScaleNormal="90" workbookViewId="0">
      <pane ySplit="1" topLeftCell="A2" activePane="bottomLeft" state="frozen"/>
      <selection activeCell="B18" sqref="B18"/>
      <selection pane="bottomLeft" activeCell="K8" sqref="K8"/>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4.90625" customWidth="1"/>
  </cols>
  <sheetData>
    <row r="1" spans="1:12" ht="28.5" customHeight="1">
      <c r="A1" s="175" t="str">
        <f>"Form: "&amp;'Labels - English'!N1</f>
        <v>Form: Child School Environment: Recess/Playground (REC) Form (5-12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Case26_SchEnv_Recess_incomplete</v>
      </c>
      <c r="C3" s="129"/>
      <c r="D3" s="58"/>
      <c r="E3" s="105" t="s">
        <v>94</v>
      </c>
      <c r="F3" s="58"/>
      <c r="G3" s="59"/>
      <c r="H3" s="60"/>
      <c r="I3" s="60"/>
      <c r="J3" s="61"/>
    </row>
    <row r="4" spans="1:12">
      <c r="A4" s="46" t="str">
        <f>'Labels - English'!$A$14</f>
        <v>Age</v>
      </c>
      <c r="B4" s="310" t="str">
        <f>+$G$7&amp;" years "&amp;$H$7&amp;" months "&amp;$I$7&amp;" days "</f>
        <v xml:space="preserve">6 years 0 months 13 days </v>
      </c>
      <c r="C4" s="311">
        <f ca="1">+$E$7</f>
        <v>42187</v>
      </c>
      <c r="D4" s="52"/>
      <c r="F4" s="52" t="str">
        <f ca="1">"Original Date: "&amp; TEXT('Labels - English'!$B$50, "mm/dd/yyyy")</f>
        <v>Original Date: 10/05/2021</v>
      </c>
      <c r="G4" s="9"/>
      <c r="H4" s="57"/>
      <c r="I4" s="57"/>
      <c r="J4" s="53"/>
    </row>
    <row r="5" spans="1:12" ht="15" thickBot="1">
      <c r="A5" s="54" t="str">
        <f>'Labels - English'!A4</f>
        <v>Student information</v>
      </c>
      <c r="B5" s="127"/>
      <c r="C5" s="314"/>
      <c r="D5" s="52"/>
      <c r="E5" s="97" t="s">
        <v>91</v>
      </c>
      <c r="F5" s="94"/>
      <c r="G5" s="95" t="s">
        <v>92</v>
      </c>
      <c r="H5" s="96"/>
      <c r="J5" t="s">
        <v>93</v>
      </c>
    </row>
    <row r="6" spans="1:12">
      <c r="A6" s="46" t="str">
        <f>'Labels - English'!A7</f>
        <v>Name of student being evaluated</v>
      </c>
      <c r="B6" s="126" t="str" cm="1">
        <f t="array" aca="1" ref="B6" ca="1">"SPM2_"&amp;MID(CELL("filename",A1),FIND("]",CELL("filename",A1))+1,255)</f>
        <v>SPM2_Case26_SchEnv_Recess_incomplete</v>
      </c>
      <c r="C6" s="125"/>
      <c r="D6" s="52"/>
      <c r="E6" s="76" t="s">
        <v>15</v>
      </c>
      <c r="F6" s="62" t="s">
        <v>17</v>
      </c>
      <c r="G6" s="103" t="s">
        <v>89</v>
      </c>
      <c r="H6" s="62" t="s">
        <v>16</v>
      </c>
      <c r="I6" s="62" t="s">
        <v>34</v>
      </c>
      <c r="J6" s="136" t="s">
        <v>1758</v>
      </c>
      <c r="K6" s="329" t="s">
        <v>90</v>
      </c>
      <c r="L6" s="63" t="s">
        <v>109</v>
      </c>
    </row>
    <row r="7" spans="1:12" ht="15" thickBot="1">
      <c r="A7" s="46" t="str">
        <f>'Labels - English'!A10</f>
        <v>Gender</v>
      </c>
      <c r="B7" s="47" t="s">
        <v>33</v>
      </c>
      <c r="C7" s="209"/>
      <c r="D7" s="52"/>
      <c r="E7" s="100">
        <f ca="1">DATE(YEAR(F7) -$G$7, MONTH(F7) - $H$7, DAY(F7) - $I$7)</f>
        <v>42187</v>
      </c>
      <c r="F7" s="99">
        <f ca="1">DATE(YEAR('Labels - English'!$B$50),MONTH('Labels - English'!$B$50)-$K$7,DAY('Labels - English'!$B$50)-$L$7)</f>
        <v>44392</v>
      </c>
      <c r="G7" s="104">
        <v>6</v>
      </c>
      <c r="H7" s="102">
        <v>0</v>
      </c>
      <c r="I7" s="102">
        <v>13</v>
      </c>
      <c r="J7" s="137">
        <v>0</v>
      </c>
      <c r="K7" s="330">
        <v>3</v>
      </c>
      <c r="L7" s="98">
        <v>-10</v>
      </c>
    </row>
    <row r="8" spans="1:12">
      <c r="A8" s="46" t="str">
        <f>'Labels - English'!$A$26</f>
        <v>Administration Date</v>
      </c>
      <c r="B8" s="313" t="str">
        <f>+$J$7&amp;" years "&amp;$K$7&amp;" months "&amp;$L$7&amp;" days "</f>
        <v xml:space="preserve">0 years 3 months -10 days </v>
      </c>
      <c r="C8" s="208"/>
      <c r="D8" s="52"/>
      <c r="E8" s="44"/>
      <c r="F8" s="44"/>
      <c r="G8" s="44"/>
      <c r="H8" s="44"/>
      <c r="I8" s="44"/>
      <c r="J8" s="53"/>
    </row>
    <row r="9" spans="1:12" ht="15" thickBot="1">
      <c r="A9" s="46" t="str">
        <f>'Labels - English'!A15</f>
        <v>Grade</v>
      </c>
      <c r="B9" s="177">
        <v>5</v>
      </c>
      <c r="C9" s="65"/>
      <c r="D9" s="52"/>
      <c r="E9" s="58"/>
      <c r="F9" s="58"/>
      <c r="G9" s="59"/>
      <c r="H9" s="60"/>
      <c r="I9" s="61"/>
      <c r="J9" s="61"/>
    </row>
    <row r="10" spans="1:12">
      <c r="A10" s="49"/>
      <c r="B10" s="49"/>
      <c r="C10" s="66"/>
      <c r="D10" s="58"/>
      <c r="E10" s="52"/>
      <c r="G10" s="53"/>
      <c r="H10" s="53"/>
      <c r="I10" s="53"/>
    </row>
    <row r="11" spans="1:12">
      <c r="A11" s="54" t="str">
        <f>'Labels - English'!$A$21</f>
        <v>Rater information</v>
      </c>
      <c r="B11" s="46"/>
      <c r="C11" s="43"/>
      <c r="D11" s="52"/>
      <c r="E11" s="52"/>
      <c r="G11" s="53"/>
      <c r="H11" s="53"/>
      <c r="I11" s="53"/>
    </row>
    <row r="12" spans="1:12">
      <c r="A12" s="46" t="str">
        <f>'Labels - English'!A22</f>
        <v>Rater’s name</v>
      </c>
      <c r="B12" s="46" t="s">
        <v>154</v>
      </c>
      <c r="C12" s="43"/>
      <c r="D12" s="52"/>
      <c r="E12" s="52"/>
      <c r="F12" s="52"/>
      <c r="G12" s="53"/>
      <c r="H12" s="53"/>
      <c r="I12" s="53"/>
    </row>
    <row r="13" spans="1:12">
      <c r="A13" s="46" t="str">
        <f>'Labels - English'!A25</f>
        <v>Rater’s relationship to student being evaluated</v>
      </c>
      <c r="B13" s="46" t="s">
        <v>153</v>
      </c>
      <c r="C13" s="43"/>
      <c r="D13" s="52"/>
      <c r="E13" s="52"/>
      <c r="F13" s="52"/>
      <c r="G13" s="53"/>
      <c r="H13" s="53"/>
      <c r="I13" s="53"/>
      <c r="J13" s="44"/>
    </row>
    <row r="14" spans="1:12">
      <c r="A14" s="50"/>
      <c r="B14" s="50"/>
      <c r="C14" s="67"/>
      <c r="D14" s="52"/>
      <c r="E14" s="52"/>
      <c r="F14" s="52"/>
      <c r="G14" s="53"/>
      <c r="H14" s="53"/>
      <c r="I14" s="53"/>
      <c r="J14" s="44"/>
    </row>
    <row r="15" spans="1:12" ht="132" customHeight="1">
      <c r="A15" s="46" t="s">
        <v>24</v>
      </c>
      <c r="B15" s="71" t="s">
        <v>182</v>
      </c>
      <c r="C15" s="29"/>
      <c r="D15" s="52"/>
      <c r="E15" s="52"/>
      <c r="F15" s="52"/>
      <c r="G15" s="52"/>
      <c r="H15" s="52"/>
      <c r="I15" s="52"/>
      <c r="J15" s="52"/>
    </row>
    <row r="16" spans="1:12" ht="36.75" customHeight="1">
      <c r="A16" s="46" t="s">
        <v>26</v>
      </c>
      <c r="B16" s="39" t="s">
        <v>25</v>
      </c>
      <c r="C16" s="52"/>
      <c r="D16" s="52"/>
      <c r="E16" s="52"/>
      <c r="F16" s="52"/>
      <c r="G16" s="53"/>
      <c r="H16" s="53"/>
      <c r="I16" s="53"/>
      <c r="J16" s="44"/>
    </row>
    <row r="17" spans="1:10">
      <c r="A17" s="43" t="s">
        <v>180</v>
      </c>
      <c r="B17" s="193" t="s">
        <v>181</v>
      </c>
      <c r="D17" s="52"/>
      <c r="E17" s="36"/>
      <c r="F17" s="36"/>
      <c r="G17" s="35"/>
      <c r="H17" s="35"/>
      <c r="I17" s="35"/>
      <c r="J17" s="34"/>
    </row>
    <row r="18" spans="1:10" s="3" customFormat="1">
      <c r="A18" s="46" t="s">
        <v>12</v>
      </c>
      <c r="B18" s="51" t="s">
        <v>10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+B44</f>
        <v>37</v>
      </c>
      <c r="C21" s="2"/>
    </row>
    <row r="22" spans="1:10" s="3" customFormat="1" ht="21.75" customHeight="1">
      <c r="A22" s="38"/>
      <c r="B22" s="38"/>
      <c r="C22"/>
    </row>
    <row r="23" spans="1:10" s="6" customFormat="1">
      <c r="A23" s="68" t="s">
        <v>0</v>
      </c>
      <c r="B23" s="85" t="str">
        <f>'Labels - English'!$A$47</f>
        <v>Recess/Playground Form</v>
      </c>
      <c r="C23" s="42"/>
    </row>
    <row r="24" spans="1:10" s="6" customFormat="1">
      <c r="A24" s="72">
        <v>1</v>
      </c>
      <c r="B24" s="150" t="s">
        <v>74</v>
      </c>
    </row>
    <row r="25" spans="1:10" s="6" customFormat="1">
      <c r="A25" s="73">
        <v>2</v>
      </c>
      <c r="B25" s="150" t="s">
        <v>74</v>
      </c>
    </row>
    <row r="26" spans="1:10" s="6" customFormat="1">
      <c r="A26" s="74">
        <v>3</v>
      </c>
      <c r="B26" s="150" t="s">
        <v>74</v>
      </c>
    </row>
    <row r="27" spans="1:10" s="6" customFormat="1">
      <c r="A27" s="75">
        <v>4</v>
      </c>
      <c r="B27" s="150" t="s">
        <v>72</v>
      </c>
    </row>
    <row r="28" spans="1:10" s="6" customFormat="1">
      <c r="A28" s="45">
        <v>5</v>
      </c>
      <c r="B28" s="150" t="s">
        <v>72</v>
      </c>
    </row>
    <row r="29" spans="1:10" s="6" customFormat="1">
      <c r="A29" s="45">
        <v>6</v>
      </c>
      <c r="B29" s="176" t="s">
        <v>52</v>
      </c>
    </row>
    <row r="30" spans="1:10" s="6" customFormat="1">
      <c r="A30" s="45">
        <v>7</v>
      </c>
      <c r="B30" s="176" t="s">
        <v>52</v>
      </c>
    </row>
    <row r="31" spans="1:10">
      <c r="A31" s="45">
        <v>8</v>
      </c>
      <c r="B31" s="150" t="s">
        <v>71</v>
      </c>
      <c r="C31" s="6"/>
    </row>
    <row r="32" spans="1:10">
      <c r="A32" s="45">
        <v>9</v>
      </c>
      <c r="B32" s="150" t="s">
        <v>74</v>
      </c>
    </row>
    <row r="33" spans="1:8">
      <c r="A33" s="45">
        <v>10</v>
      </c>
      <c r="B33" s="150" t="s">
        <v>72</v>
      </c>
    </row>
    <row r="34" spans="1:8">
      <c r="A34" s="72">
        <v>11</v>
      </c>
      <c r="B34" s="176" t="s">
        <v>52</v>
      </c>
      <c r="C34" s="6"/>
    </row>
    <row r="35" spans="1:8">
      <c r="A35" s="73">
        <v>12</v>
      </c>
      <c r="B35" s="150" t="s">
        <v>71</v>
      </c>
      <c r="C35" s="6"/>
    </row>
    <row r="36" spans="1:8">
      <c r="A36" s="74">
        <v>13</v>
      </c>
      <c r="B36" s="150" t="s">
        <v>73</v>
      </c>
      <c r="C36" s="6"/>
    </row>
    <row r="37" spans="1:8">
      <c r="A37" s="75">
        <v>14</v>
      </c>
      <c r="B37" s="150" t="s">
        <v>73</v>
      </c>
      <c r="C37" s="6"/>
    </row>
    <row r="38" spans="1:8">
      <c r="A38" s="45">
        <v>15</v>
      </c>
      <c r="B38" s="150" t="s">
        <v>72</v>
      </c>
      <c r="C38" s="6"/>
    </row>
    <row r="40" spans="1:8" ht="15.5">
      <c r="D40" s="108"/>
      <c r="E40" s="108"/>
      <c r="F40" s="108"/>
      <c r="G40" s="109"/>
      <c r="H40" s="109"/>
    </row>
    <row r="41" spans="1:8" ht="15.5">
      <c r="A41" s="107" t="s">
        <v>97</v>
      </c>
      <c r="B41" s="108"/>
      <c r="C41" s="108"/>
      <c r="D41" s="111"/>
      <c r="E41" s="111"/>
      <c r="F41" s="111"/>
      <c r="G41" s="112"/>
      <c r="H41" s="112"/>
    </row>
    <row r="42" spans="1:8" ht="16" thickBot="1">
      <c r="A42" s="110"/>
      <c r="B42" s="110"/>
      <c r="C42" s="111"/>
    </row>
    <row r="43" spans="1:8" ht="16" thickTop="1">
      <c r="A43" s="165" t="s">
        <v>99</v>
      </c>
      <c r="B43" s="168" t="s">
        <v>137</v>
      </c>
      <c r="C43" s="170" t="s">
        <v>1605</v>
      </c>
      <c r="D43" s="170" t="s">
        <v>1643</v>
      </c>
    </row>
    <row r="44" spans="1:8" ht="16" thickBot="1">
      <c r="A44" s="167" t="str">
        <f>MID('Labels - English'!$N$1,SEARCH("Environment: ",'Labels - English'!$N$1)+13,SEARCH("Form",'Labels - English'!$N$1)-SEARCH("Environment: ",'Labels - English'!$N$1)-14)&amp;" Total Score"</f>
        <v>Recess/Playground (REC) Total Score</v>
      </c>
      <c r="B44" s="122">
        <v>37</v>
      </c>
      <c r="C44" s="132">
        <v>25</v>
      </c>
      <c r="D44" s="132" t="s">
        <v>138</v>
      </c>
      <c r="E44" s="108"/>
      <c r="F44" s="108"/>
      <c r="G44" s="109"/>
      <c r="H44" s="109"/>
    </row>
    <row r="45" spans="1:8" ht="16" thickTop="1">
      <c r="A45" s="108"/>
      <c r="B45" s="108"/>
      <c r="C45" s="108"/>
    </row>
  </sheetData>
  <conditionalFormatting sqref="A7 A12:A13 A9">
    <cfRule type="containsText" dxfId="400" priority="8" operator="containsText" text="&quot;">
      <formula>NOT(ISERROR(SEARCH("""",A7)))</formula>
    </cfRule>
  </conditionalFormatting>
  <conditionalFormatting sqref="A5">
    <cfRule type="containsText" dxfId="399" priority="6" operator="containsText" text="&quot;">
      <formula>NOT(ISERROR(SEARCH("""",A5)))</formula>
    </cfRule>
  </conditionalFormatting>
  <conditionalFormatting sqref="A6">
    <cfRule type="containsText" dxfId="398" priority="5" operator="containsText" text="&quot;">
      <formula>NOT(ISERROR(SEARCH("""",A6)))</formula>
    </cfRule>
  </conditionalFormatting>
  <conditionalFormatting sqref="A11">
    <cfRule type="containsText" dxfId="397" priority="4" operator="containsText" text="&quot;">
      <formula>NOT(ISERROR(SEARCH("""",A11)))</formula>
    </cfRule>
  </conditionalFormatting>
  <conditionalFormatting sqref="A11">
    <cfRule type="containsText" dxfId="396" priority="3" operator="containsText" text="&quot;">
      <formula>NOT(ISERROR(SEARCH("""",A11)))</formula>
    </cfRule>
  </conditionalFormatting>
  <conditionalFormatting sqref="A4">
    <cfRule type="containsText" dxfId="395" priority="2" operator="containsText" text="&quot;">
      <formula>NOT(ISERROR(SEARCH("""",A4)))</formula>
    </cfRule>
  </conditionalFormatting>
  <conditionalFormatting sqref="A8">
    <cfRule type="containsText" dxfId="394" priority="1" operator="containsText" text="&quot;">
      <formula>NOT(ISERROR(SEARCH("""",A8)))</formula>
    </cfRule>
  </conditionalFormatting>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03F9F-4159-4567-A225-1B968EA465A8}">
  <dimension ref="A1:L50"/>
  <sheetViews>
    <sheetView topLeftCell="F1" zoomScale="70" zoomScaleNormal="70" workbookViewId="0">
      <pane ySplit="1" topLeftCell="A2" activePane="bottomLeft" state="frozen"/>
      <selection activeCell="B18" sqref="B18"/>
      <selection pane="bottomLeft" activeCell="K8" sqref="K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4.7265625" customWidth="1"/>
  </cols>
  <sheetData>
    <row r="1" spans="1:12" ht="28.5" customHeight="1">
      <c r="A1" s="164" t="str">
        <f>"Form: "&amp;'Labels - English'!O1</f>
        <v>Form: Adolescent Home Form (12-21 years)</v>
      </c>
      <c r="B1" s="164"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Case27_AdolHome</v>
      </c>
      <c r="C3" s="129"/>
      <c r="D3" s="58"/>
      <c r="E3" s="105" t="s">
        <v>94</v>
      </c>
      <c r="F3" s="58"/>
      <c r="G3" s="59"/>
      <c r="H3" s="60"/>
      <c r="I3" s="60"/>
      <c r="J3" s="61"/>
    </row>
    <row r="4" spans="1:12" ht="15" thickBot="1">
      <c r="A4" s="54" t="str">
        <f>'Labels - English'!A3</f>
        <v>Client information</v>
      </c>
      <c r="B4" s="127"/>
      <c r="C4" s="314"/>
      <c r="D4" s="52"/>
      <c r="F4" s="52" t="str">
        <f ca="1">"Original Date: "&amp; TEXT('Labels - English'!$B$50, "mm/dd/yyyy")</f>
        <v>Original Date: 10/05/2021</v>
      </c>
      <c r="G4" s="9"/>
      <c r="H4" s="57"/>
      <c r="I4" s="57"/>
      <c r="J4" s="53"/>
    </row>
    <row r="5" spans="1:12" ht="15" thickBot="1">
      <c r="A5" s="46" t="str">
        <f>'Labels - English'!A8</f>
        <v>Name of individual being evaluated</v>
      </c>
      <c r="B5" s="126" t="str" cm="1">
        <f t="array" aca="1" ref="B5" ca="1">"SPM2_"&amp;MID(CELL("filename",A1),FIND("]",CELL("filename",A1))+1,255)</f>
        <v>SPM2_Case27_AdolHome</v>
      </c>
      <c r="C5" s="125"/>
      <c r="D5" s="52"/>
      <c r="E5" s="97" t="s">
        <v>91</v>
      </c>
      <c r="F5" s="94"/>
      <c r="G5" s="95" t="s">
        <v>92</v>
      </c>
      <c r="H5" s="96"/>
      <c r="J5" t="s">
        <v>93</v>
      </c>
    </row>
    <row r="6" spans="1:12">
      <c r="A6" s="46" t="str">
        <f>'Labels - English'!A10</f>
        <v>Gender</v>
      </c>
      <c r="B6" s="47" t="s">
        <v>33</v>
      </c>
      <c r="C6" s="209"/>
      <c r="D6" s="52"/>
      <c r="E6" s="76" t="s">
        <v>15</v>
      </c>
      <c r="F6" s="62" t="s">
        <v>17</v>
      </c>
      <c r="G6" s="103" t="s">
        <v>89</v>
      </c>
      <c r="H6" s="62" t="s">
        <v>16</v>
      </c>
      <c r="I6" s="62" t="s">
        <v>34</v>
      </c>
      <c r="J6" s="136" t="s">
        <v>1758</v>
      </c>
      <c r="K6" s="329" t="s">
        <v>90</v>
      </c>
      <c r="L6" s="63" t="s">
        <v>109</v>
      </c>
    </row>
    <row r="7" spans="1:12" ht="15" thickBot="1">
      <c r="A7" s="46" t="str">
        <f>'Labels - English'!A14</f>
        <v>Age</v>
      </c>
      <c r="B7" s="48" t="str">
        <f>+$G$7&amp;" years "&amp;$H$7&amp;" months "&amp;$I$7&amp;" days "</f>
        <v xml:space="preserve">12 years 8 months 9 days </v>
      </c>
      <c r="C7" s="208">
        <f ca="1">+E7</f>
        <v>39740</v>
      </c>
      <c r="D7" s="52"/>
      <c r="E7" s="100">
        <f ca="1">DATE(YEAR(F7) -$G$7, MONTH(F7) - $H$7, DAY(F7) - $I$7)</f>
        <v>39740</v>
      </c>
      <c r="F7" s="99">
        <f ca="1">DATE(YEAR('Labels - English'!$B$50),MONTH('Labels - English'!$B$50)-$K$7,DAY('Labels - English'!$B$50)-$L$7)</f>
        <v>44375</v>
      </c>
      <c r="G7" s="104">
        <v>12</v>
      </c>
      <c r="H7" s="102">
        <v>8</v>
      </c>
      <c r="I7" s="102">
        <v>9</v>
      </c>
      <c r="J7" s="137">
        <v>0</v>
      </c>
      <c r="K7" s="330">
        <v>3</v>
      </c>
      <c r="L7" s="98">
        <v>7</v>
      </c>
    </row>
    <row r="8" spans="1:12">
      <c r="A8" s="46" t="str">
        <f>'Labels - English'!A15</f>
        <v>Grade</v>
      </c>
      <c r="B8" s="48">
        <v>6</v>
      </c>
      <c r="C8" s="209"/>
      <c r="D8" s="52"/>
      <c r="E8" s="44"/>
      <c r="F8" s="44"/>
      <c r="G8" s="44"/>
      <c r="H8" s="44"/>
      <c r="I8" s="44"/>
      <c r="J8" s="44"/>
    </row>
    <row r="9" spans="1:12">
      <c r="A9" s="46" t="str">
        <f>'Labels - English'!A11</f>
        <v>Date of birth</v>
      </c>
      <c r="B9" s="312">
        <f ca="1">$E$7</f>
        <v>39740</v>
      </c>
      <c r="C9" s="315"/>
      <c r="D9" s="52"/>
      <c r="E9" s="44"/>
      <c r="F9" s="44"/>
      <c r="G9" s="44"/>
      <c r="H9" s="44"/>
      <c r="I9" s="44"/>
      <c r="J9" s="53"/>
    </row>
    <row r="10" spans="1:12" ht="15" thickBot="1">
      <c r="A10" s="46" t="str">
        <f>'Labels - English'!A18</f>
        <v>School/Agency</v>
      </c>
      <c r="B10" s="130" t="s">
        <v>156</v>
      </c>
      <c r="C10" s="65"/>
      <c r="D10" s="52"/>
      <c r="E10" s="44"/>
      <c r="F10" s="44"/>
      <c r="G10" s="44"/>
      <c r="H10" s="44"/>
      <c r="I10" s="44"/>
    </row>
    <row r="11" spans="1:12">
      <c r="A11" s="49"/>
      <c r="B11" s="49"/>
      <c r="C11" s="66"/>
      <c r="D11" s="52"/>
      <c r="E11" s="58"/>
      <c r="F11" s="58"/>
      <c r="G11" s="59"/>
      <c r="H11" s="60"/>
      <c r="I11" s="61"/>
    </row>
    <row r="12" spans="1:12">
      <c r="A12" s="54" t="str">
        <f>'Labels - English'!A21</f>
        <v>Rater information</v>
      </c>
      <c r="B12" s="46"/>
      <c r="C12" s="43"/>
      <c r="D12" s="58"/>
      <c r="E12" s="52"/>
      <c r="G12" s="53"/>
      <c r="H12" s="53"/>
      <c r="I12" s="53"/>
    </row>
    <row r="13" spans="1:12">
      <c r="A13" s="46" t="str">
        <f>'Labels - English'!A22</f>
        <v>Rater’s name</v>
      </c>
      <c r="B13" s="46" t="s">
        <v>155</v>
      </c>
      <c r="C13" s="43"/>
      <c r="D13" s="52"/>
      <c r="E13" s="52"/>
      <c r="G13" s="53"/>
      <c r="H13" s="53"/>
      <c r="I13" s="53"/>
    </row>
    <row r="14" spans="1:12">
      <c r="A14" s="46" t="str">
        <f>'Labels - English'!A23</f>
        <v>Rater’s relationship to individual being evaluated</v>
      </c>
      <c r="B14" s="46" t="s">
        <v>96</v>
      </c>
      <c r="C14" s="43"/>
      <c r="D14" s="52"/>
      <c r="E14" s="52"/>
      <c r="F14" s="52"/>
      <c r="G14" s="53"/>
      <c r="H14" s="53"/>
      <c r="I14" s="53"/>
      <c r="J14" s="44"/>
    </row>
    <row r="15" spans="1:12">
      <c r="A15" s="46" t="str">
        <f>'Labels - English'!A26</f>
        <v>Administration Date</v>
      </c>
      <c r="B15" s="101" t="str">
        <f>+$J$7&amp;" years "&amp;$K$7&amp;" months "&amp;$L$7&amp;" days "</f>
        <v xml:space="preserve">0 years 3 months 7 days </v>
      </c>
      <c r="C15" s="43"/>
      <c r="D15" s="52"/>
      <c r="E15" s="52"/>
      <c r="F15" s="52"/>
      <c r="G15" s="53"/>
      <c r="H15" s="53"/>
      <c r="I15" s="53"/>
      <c r="J15" s="44"/>
    </row>
    <row r="16" spans="1:12">
      <c r="A16" s="50"/>
      <c r="B16" s="50"/>
      <c r="C16" s="67"/>
      <c r="D16" s="52"/>
      <c r="E16" s="52"/>
      <c r="F16" s="52"/>
      <c r="G16" s="53"/>
      <c r="H16" s="53"/>
      <c r="I16" s="44"/>
      <c r="J16" s="44"/>
    </row>
    <row r="17" spans="1:11" ht="29">
      <c r="A17" s="46" t="s">
        <v>24</v>
      </c>
      <c r="B17" s="71" t="s">
        <v>179</v>
      </c>
      <c r="C17" s="29"/>
      <c r="D17" s="52"/>
      <c r="E17" s="52"/>
      <c r="F17" s="52"/>
      <c r="G17" s="53"/>
      <c r="H17" s="53"/>
      <c r="I17" s="53"/>
      <c r="J17" s="44"/>
    </row>
    <row r="18" spans="1:11" ht="132" customHeight="1">
      <c r="A18" s="46" t="s">
        <v>26</v>
      </c>
      <c r="B18" s="39" t="s">
        <v>25</v>
      </c>
      <c r="C18" s="52"/>
      <c r="D18" s="52"/>
      <c r="E18" s="52"/>
      <c r="F18" s="52"/>
      <c r="G18" s="52"/>
      <c r="H18" s="52"/>
      <c r="I18" s="52"/>
      <c r="J18" s="52"/>
    </row>
    <row r="19" spans="1:11" ht="36.75" customHeight="1">
      <c r="A19" s="43" t="s">
        <v>180</v>
      </c>
      <c r="B19" s="193" t="s">
        <v>866</v>
      </c>
      <c r="D19" s="52"/>
      <c r="E19" s="52"/>
      <c r="F19" s="52"/>
      <c r="G19" s="53"/>
      <c r="H19" s="53"/>
      <c r="I19" s="53"/>
      <c r="J19" s="44"/>
    </row>
    <row r="20" spans="1:11">
      <c r="A20" s="46" t="s">
        <v>12</v>
      </c>
      <c r="B20" s="51" t="s">
        <v>10</v>
      </c>
      <c r="C20" s="43"/>
      <c r="D20" s="52"/>
      <c r="E20" s="36"/>
      <c r="F20" s="36"/>
      <c r="G20" s="35"/>
      <c r="H20" s="35"/>
      <c r="I20" s="35"/>
      <c r="J20" s="34"/>
    </row>
    <row r="21" spans="1:11">
      <c r="A21" s="46"/>
      <c r="B21" s="46"/>
      <c r="C21" s="52"/>
      <c r="D21" s="52"/>
      <c r="E21" s="44"/>
      <c r="F21" s="44"/>
      <c r="G21" s="44"/>
      <c r="H21" s="53"/>
      <c r="I21" s="53"/>
      <c r="J21" s="44"/>
    </row>
    <row r="22" spans="1:11">
      <c r="A22" s="46"/>
      <c r="B22" s="46"/>
      <c r="C22" s="44"/>
      <c r="D22" s="44"/>
      <c r="J22" s="41"/>
    </row>
    <row r="23" spans="1:11" s="2" customFormat="1">
      <c r="A23" s="69" t="s">
        <v>51</v>
      </c>
      <c r="B23" s="41">
        <f>+B41</f>
        <v>23</v>
      </c>
      <c r="C23" s="41">
        <f>+B42</f>
        <v>19</v>
      </c>
      <c r="D23" s="41">
        <f>+B43</f>
        <v>20</v>
      </c>
      <c r="E23" s="41">
        <f>+B44</f>
        <v>27</v>
      </c>
      <c r="F23" s="41">
        <f>+B45</f>
        <v>12</v>
      </c>
      <c r="G23" s="106">
        <f>+B46</f>
        <v>10</v>
      </c>
      <c r="H23" s="2">
        <f>+B47</f>
        <v>20</v>
      </c>
      <c r="I23" s="41">
        <f>+B48</f>
        <v>22</v>
      </c>
      <c r="J23" s="70">
        <f>+B49</f>
        <v>111</v>
      </c>
    </row>
    <row r="24" spans="1:11">
      <c r="A24" s="38"/>
      <c r="B24" s="38"/>
      <c r="C24" s="38"/>
      <c r="D24" s="38"/>
      <c r="E24" s="38"/>
      <c r="F24" s="38"/>
      <c r="G24" s="38"/>
      <c r="H24" s="38"/>
      <c r="I24" s="38"/>
      <c r="J24" s="42"/>
    </row>
    <row r="25" spans="1:11" s="3" customFormat="1" ht="21.75" customHeight="1">
      <c r="A25" s="68" t="s">
        <v>0</v>
      </c>
      <c r="B25" s="86" t="str">
        <f>'Labels - English'!$A$35</f>
        <v>Vision</v>
      </c>
      <c r="C25" s="87" t="str">
        <f>'Labels - English'!$A$36</f>
        <v>Hearing</v>
      </c>
      <c r="D25" s="88" t="str">
        <f>'Labels - English'!$A$37</f>
        <v>Touch</v>
      </c>
      <c r="E25" s="89" t="str">
        <f>'Labels - English'!$A$38</f>
        <v>Taste and Smell</v>
      </c>
      <c r="F25" s="90" t="str">
        <f>'Labels - English'!$A$39</f>
        <v>Body Awareness</v>
      </c>
      <c r="G25" s="91" t="str">
        <f>'Labels - English'!$A$40</f>
        <v>Balance and Motion</v>
      </c>
      <c r="H25" s="92" t="str">
        <f>'Labels - English'!$A$41</f>
        <v>Planning and Ideas</v>
      </c>
      <c r="I25" s="85" t="str">
        <f>'Labels - English'!$A$34</f>
        <v>Social Participation</v>
      </c>
      <c r="J25" s="43"/>
      <c r="K25" s="42"/>
    </row>
    <row r="26" spans="1:11" s="6" customFormat="1">
      <c r="A26" s="72">
        <v>1</v>
      </c>
      <c r="B26" s="150" t="s">
        <v>71</v>
      </c>
      <c r="C26" s="150" t="s">
        <v>71</v>
      </c>
      <c r="D26" s="150" t="s">
        <v>72</v>
      </c>
      <c r="E26" s="150" t="s">
        <v>74</v>
      </c>
      <c r="F26" s="150" t="s">
        <v>72</v>
      </c>
      <c r="G26" s="150" t="s">
        <v>72</v>
      </c>
      <c r="H26" s="150" t="s">
        <v>72</v>
      </c>
      <c r="I26" s="150" t="s">
        <v>71</v>
      </c>
      <c r="J26" s="43"/>
    </row>
    <row r="27" spans="1:11" s="6" customFormat="1">
      <c r="A27" s="73">
        <v>2</v>
      </c>
      <c r="B27" s="150" t="s">
        <v>72</v>
      </c>
      <c r="C27" s="150" t="s">
        <v>72</v>
      </c>
      <c r="D27" s="150" t="s">
        <v>74</v>
      </c>
      <c r="E27" s="150" t="s">
        <v>71</v>
      </c>
      <c r="F27" s="150" t="s">
        <v>72</v>
      </c>
      <c r="G27" s="150" t="s">
        <v>72</v>
      </c>
      <c r="H27" s="150" t="s">
        <v>72</v>
      </c>
      <c r="I27" s="150" t="s">
        <v>74</v>
      </c>
      <c r="J27" s="43"/>
    </row>
    <row r="28" spans="1:11" s="6" customFormat="1">
      <c r="A28" s="74">
        <v>3</v>
      </c>
      <c r="B28" s="150" t="s">
        <v>74</v>
      </c>
      <c r="C28" s="150" t="s">
        <v>71</v>
      </c>
      <c r="D28" s="150" t="s">
        <v>71</v>
      </c>
      <c r="E28" s="150" t="s">
        <v>71</v>
      </c>
      <c r="F28" s="150" t="s">
        <v>71</v>
      </c>
      <c r="G28" s="150" t="s">
        <v>72</v>
      </c>
      <c r="H28" s="150" t="s">
        <v>72</v>
      </c>
      <c r="I28" s="150" t="s">
        <v>71</v>
      </c>
      <c r="J28" s="43"/>
    </row>
    <row r="29" spans="1:11" s="6" customFormat="1">
      <c r="A29" s="75">
        <v>4</v>
      </c>
      <c r="B29" s="150" t="s">
        <v>71</v>
      </c>
      <c r="C29" s="150" t="s">
        <v>71</v>
      </c>
      <c r="D29" s="150" t="s">
        <v>72</v>
      </c>
      <c r="E29" s="150" t="s">
        <v>73</v>
      </c>
      <c r="F29" s="150" t="s">
        <v>72</v>
      </c>
      <c r="G29" s="150" t="s">
        <v>72</v>
      </c>
      <c r="H29" s="150" t="s">
        <v>73</v>
      </c>
      <c r="I29" s="150" t="s">
        <v>72</v>
      </c>
      <c r="J29" s="43"/>
    </row>
    <row r="30" spans="1:11" s="6" customFormat="1">
      <c r="A30" s="45">
        <v>5</v>
      </c>
      <c r="B30" s="150" t="s">
        <v>71</v>
      </c>
      <c r="C30" s="150" t="s">
        <v>73</v>
      </c>
      <c r="D30" s="150" t="s">
        <v>72</v>
      </c>
      <c r="E30" s="150" t="s">
        <v>74</v>
      </c>
      <c r="F30" s="150" t="s">
        <v>72</v>
      </c>
      <c r="G30" s="150" t="s">
        <v>72</v>
      </c>
      <c r="H30" s="150" t="s">
        <v>72</v>
      </c>
      <c r="I30" s="150" t="s">
        <v>71</v>
      </c>
      <c r="J30" s="43"/>
    </row>
    <row r="31" spans="1:11" s="6" customFormat="1">
      <c r="A31" s="45">
        <v>6</v>
      </c>
      <c r="B31" s="150" t="s">
        <v>72</v>
      </c>
      <c r="C31" s="150" t="s">
        <v>73</v>
      </c>
      <c r="D31" s="150" t="s">
        <v>74</v>
      </c>
      <c r="E31" s="150" t="s">
        <v>72</v>
      </c>
      <c r="F31" s="150" t="s">
        <v>72</v>
      </c>
      <c r="G31" s="150" t="s">
        <v>72</v>
      </c>
      <c r="H31" s="150" t="s">
        <v>72</v>
      </c>
      <c r="I31" s="150" t="s">
        <v>73</v>
      </c>
      <c r="J31" s="43"/>
    </row>
    <row r="32" spans="1:11" s="6" customFormat="1">
      <c r="A32" s="45">
        <v>7</v>
      </c>
      <c r="B32" s="150" t="s">
        <v>73</v>
      </c>
      <c r="C32" s="150" t="s">
        <v>72</v>
      </c>
      <c r="D32" s="150" t="s">
        <v>71</v>
      </c>
      <c r="E32" s="150" t="s">
        <v>73</v>
      </c>
      <c r="F32" s="150" t="s">
        <v>72</v>
      </c>
      <c r="G32" s="150" t="s">
        <v>72</v>
      </c>
      <c r="H32" s="150" t="s">
        <v>73</v>
      </c>
      <c r="I32" s="150" t="s">
        <v>73</v>
      </c>
      <c r="J32" s="43"/>
    </row>
    <row r="33" spans="1:10" s="6" customFormat="1">
      <c r="A33" s="45">
        <v>8</v>
      </c>
      <c r="B33" s="150" t="s">
        <v>72</v>
      </c>
      <c r="C33" s="150" t="s">
        <v>73</v>
      </c>
      <c r="D33" s="150" t="s">
        <v>72</v>
      </c>
      <c r="E33" s="150" t="s">
        <v>71</v>
      </c>
      <c r="F33" s="150" t="s">
        <v>72</v>
      </c>
      <c r="G33" s="150" t="s">
        <v>72</v>
      </c>
      <c r="H33" s="150" t="s">
        <v>74</v>
      </c>
      <c r="I33" s="150" t="s">
        <v>72</v>
      </c>
      <c r="J33"/>
    </row>
    <row r="34" spans="1:10">
      <c r="A34" s="45">
        <v>9</v>
      </c>
      <c r="B34" s="150" t="s">
        <v>73</v>
      </c>
      <c r="C34" s="150" t="s">
        <v>72</v>
      </c>
      <c r="D34" s="150" t="s">
        <v>72</v>
      </c>
      <c r="E34" s="150" t="s">
        <v>71</v>
      </c>
      <c r="F34" s="150" t="s">
        <v>72</v>
      </c>
      <c r="G34" s="150" t="s">
        <v>72</v>
      </c>
      <c r="H34" s="150" t="s">
        <v>71</v>
      </c>
      <c r="I34" s="150" t="s">
        <v>71</v>
      </c>
    </row>
    <row r="35" spans="1:10">
      <c r="A35" s="45">
        <v>10</v>
      </c>
      <c r="B35" s="150" t="s">
        <v>71</v>
      </c>
      <c r="C35" s="150" t="s">
        <v>72</v>
      </c>
      <c r="D35" s="150" t="s">
        <v>72</v>
      </c>
      <c r="E35" s="150" t="s">
        <v>73</v>
      </c>
      <c r="F35" s="150" t="s">
        <v>72</v>
      </c>
      <c r="G35" s="150" t="s">
        <v>72</v>
      </c>
      <c r="H35" s="150" t="s">
        <v>74</v>
      </c>
      <c r="I35" s="150" t="s">
        <v>71</v>
      </c>
    </row>
    <row r="38" spans="1:10" ht="15.5">
      <c r="A38" s="107" t="s">
        <v>97</v>
      </c>
      <c r="B38" s="108"/>
      <c r="C38" s="108"/>
      <c r="D38" s="108"/>
      <c r="E38" s="108"/>
      <c r="F38" s="108"/>
      <c r="G38" s="109"/>
      <c r="H38" s="109"/>
    </row>
    <row r="39" spans="1:10" ht="16" thickBot="1">
      <c r="A39" s="110"/>
      <c r="B39" s="110"/>
      <c r="C39" s="111"/>
      <c r="D39" s="111"/>
      <c r="E39" s="111"/>
      <c r="F39" s="111"/>
      <c r="G39" s="112"/>
      <c r="H39" s="112"/>
    </row>
    <row r="40" spans="1:10" ht="16" thickTop="1">
      <c r="A40" s="165" t="s">
        <v>99</v>
      </c>
      <c r="B40" s="168" t="s">
        <v>1641</v>
      </c>
      <c r="C40" s="169" t="s">
        <v>1642</v>
      </c>
      <c r="D40" s="169" t="s">
        <v>1644</v>
      </c>
      <c r="E40" s="170" t="s">
        <v>1643</v>
      </c>
    </row>
    <row r="41" spans="1:10" ht="15.5">
      <c r="A41" s="166" t="str">
        <f>'Labels - English'!A35</f>
        <v>Vision</v>
      </c>
      <c r="B41" s="118">
        <v>23</v>
      </c>
      <c r="C41" s="119">
        <v>68</v>
      </c>
      <c r="D41" s="119">
        <v>96</v>
      </c>
      <c r="E41" s="120" t="s">
        <v>101</v>
      </c>
    </row>
    <row r="42" spans="1:10" ht="15.5">
      <c r="A42" s="166" t="str">
        <f>'Labels - English'!A36</f>
        <v>Hearing</v>
      </c>
      <c r="B42" s="118">
        <v>19</v>
      </c>
      <c r="C42" s="119">
        <v>63</v>
      </c>
      <c r="D42" s="119">
        <v>90</v>
      </c>
      <c r="E42" s="120" t="s">
        <v>101</v>
      </c>
    </row>
    <row r="43" spans="1:10" ht="15.5">
      <c r="A43" s="166" t="str">
        <f>'Labels - English'!A37</f>
        <v>Touch</v>
      </c>
      <c r="B43" s="118">
        <v>20</v>
      </c>
      <c r="C43" s="119">
        <v>65</v>
      </c>
      <c r="D43" s="119">
        <v>93</v>
      </c>
      <c r="E43" s="120" t="s">
        <v>101</v>
      </c>
    </row>
    <row r="44" spans="1:10" ht="15.5">
      <c r="A44" s="166" t="str">
        <f>'Labels - English'!A38</f>
        <v>Taste and Smell</v>
      </c>
      <c r="B44" s="118">
        <v>27</v>
      </c>
      <c r="C44" s="119">
        <v>69</v>
      </c>
      <c r="D44" s="119">
        <v>97</v>
      </c>
      <c r="E44" s="120" t="s">
        <v>101</v>
      </c>
    </row>
    <row r="45" spans="1:10" ht="15.5">
      <c r="A45" s="166" t="str">
        <f>'Labels - English'!A39</f>
        <v>Body Awareness</v>
      </c>
      <c r="B45" s="118">
        <v>12</v>
      </c>
      <c r="C45" s="119">
        <v>52</v>
      </c>
      <c r="D45" s="119">
        <v>58</v>
      </c>
      <c r="E45" s="120" t="s">
        <v>102</v>
      </c>
    </row>
    <row r="46" spans="1:10" ht="15.5">
      <c r="A46" s="166" t="str">
        <f>'Labels - English'!A40</f>
        <v>Balance and Motion</v>
      </c>
      <c r="B46" s="118">
        <v>10</v>
      </c>
      <c r="C46" s="119">
        <v>43</v>
      </c>
      <c r="D46" s="119">
        <v>24</v>
      </c>
      <c r="E46" s="120" t="s">
        <v>102</v>
      </c>
    </row>
    <row r="47" spans="1:10" ht="15.5">
      <c r="A47" s="166" t="str">
        <f>'Labels - English'!A41</f>
        <v>Planning and Ideas</v>
      </c>
      <c r="B47" s="118">
        <v>20</v>
      </c>
      <c r="C47" s="119">
        <v>61</v>
      </c>
      <c r="D47" s="119">
        <v>86</v>
      </c>
      <c r="E47" s="120" t="s">
        <v>101</v>
      </c>
    </row>
    <row r="48" spans="1:10" ht="15.5">
      <c r="A48" s="166" t="str">
        <f>'Labels - English'!A34</f>
        <v>Social Participation</v>
      </c>
      <c r="B48" s="118">
        <v>22</v>
      </c>
      <c r="C48" s="119">
        <v>59</v>
      </c>
      <c r="D48" s="119">
        <v>82</v>
      </c>
      <c r="E48" s="120" t="s">
        <v>102</v>
      </c>
    </row>
    <row r="49" spans="1:8" ht="16" thickBot="1">
      <c r="A49" s="167" t="s">
        <v>100</v>
      </c>
      <c r="B49" s="122">
        <v>111</v>
      </c>
      <c r="C49" s="131">
        <v>64</v>
      </c>
      <c r="D49" s="131">
        <v>92</v>
      </c>
      <c r="E49" s="132" t="s">
        <v>101</v>
      </c>
    </row>
    <row r="50" spans="1:8" ht="16" thickTop="1">
      <c r="A50" s="108"/>
      <c r="B50" s="108"/>
      <c r="C50" s="108"/>
      <c r="D50" s="108"/>
      <c r="E50" s="108"/>
      <c r="F50" s="108"/>
      <c r="G50" s="109"/>
      <c r="H50" s="109"/>
    </row>
  </sheetData>
  <conditionalFormatting sqref="A12:A15 A6:A10">
    <cfRule type="containsText" dxfId="393" priority="4" operator="containsText" text="&quot;">
      <formula>NOT(ISERROR(SEARCH("""",A6)))</formula>
    </cfRule>
  </conditionalFormatting>
  <conditionalFormatting sqref="A4">
    <cfRule type="containsText" dxfId="392" priority="2" operator="containsText" text="&quot;">
      <formula>NOT(ISERROR(SEARCH("""",A4)))</formula>
    </cfRule>
  </conditionalFormatting>
  <conditionalFormatting sqref="A5">
    <cfRule type="containsText" dxfId="391" priority="1" operator="containsText" text="&quot;">
      <formula>NOT(ISERROR(SEARCH("""",A5)))</formula>
    </cfRule>
  </conditionalFormatting>
  <conditionalFormatting sqref="A12">
    <cfRule type="containsText" dxfId="390" priority="3" operator="containsText" text="&quot;">
      <formula>NOT(ISERROR(SEARCH("""",A12)))</formula>
    </cfRule>
  </conditionalFormatting>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D2D52-CD08-4EA4-B7C8-464C8AFB73DA}">
  <dimension ref="A1:L50"/>
  <sheetViews>
    <sheetView topLeftCell="F1" zoomScale="70" zoomScaleNormal="70" workbookViewId="0">
      <pane ySplit="1" topLeftCell="A2" activePane="bottomLeft" state="frozen"/>
      <selection activeCell="B18" sqref="B18"/>
      <selection pane="bottomLeft" activeCell="L8" sqref="L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4.08984375" customWidth="1"/>
  </cols>
  <sheetData>
    <row r="1" spans="1:12" ht="28.5" customHeight="1">
      <c r="A1" s="164" t="str">
        <f>"Form: "&amp;'Labels - English'!O1</f>
        <v>Form: Adolescent Home Form (12-21 years)</v>
      </c>
      <c r="B1" s="164"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Case28_AdolHome_incomplete</v>
      </c>
      <c r="C3" s="129"/>
      <c r="D3" s="58"/>
      <c r="E3" s="105" t="s">
        <v>94</v>
      </c>
      <c r="F3" s="58"/>
      <c r="G3" s="59"/>
      <c r="H3" s="60"/>
      <c r="I3" s="60"/>
      <c r="J3" s="61"/>
    </row>
    <row r="4" spans="1:12" ht="15" thickBot="1">
      <c r="A4" s="54" t="str">
        <f>'Labels - English'!A3</f>
        <v>Client information</v>
      </c>
      <c r="B4" s="127"/>
      <c r="C4" s="314"/>
      <c r="D4" s="52"/>
      <c r="F4" s="52" t="str">
        <f ca="1">"Original Date: "&amp; TEXT('Labels - English'!$B$50, "mm/dd/yyyy")</f>
        <v>Original Date: 10/05/2021</v>
      </c>
      <c r="G4" s="9"/>
      <c r="H4" s="57"/>
      <c r="I4" s="57"/>
      <c r="J4" s="53"/>
    </row>
    <row r="5" spans="1:12" ht="15" thickBot="1">
      <c r="A5" s="46" t="str">
        <f>'Labels - English'!A8</f>
        <v>Name of individual being evaluated</v>
      </c>
      <c r="B5" s="126" t="str" cm="1">
        <f t="array" aca="1" ref="B5" ca="1">"SPM2_"&amp;MID(CELL("filename",A1),FIND("]",CELL("filename",A1))+1,255)</f>
        <v>SPM2_Case28_AdolHome_incomplete</v>
      </c>
      <c r="C5" s="125"/>
      <c r="D5" s="52"/>
      <c r="E5" s="97" t="s">
        <v>91</v>
      </c>
      <c r="F5" s="94"/>
      <c r="G5" s="95" t="s">
        <v>92</v>
      </c>
      <c r="H5" s="96"/>
      <c r="J5" t="s">
        <v>93</v>
      </c>
    </row>
    <row r="6" spans="1:12">
      <c r="A6" s="46" t="str">
        <f>'Labels - English'!A10</f>
        <v>Gender</v>
      </c>
      <c r="B6" s="47" t="s">
        <v>70</v>
      </c>
      <c r="C6" s="64"/>
      <c r="D6" s="52"/>
      <c r="E6" s="76" t="s">
        <v>15</v>
      </c>
      <c r="F6" s="62" t="s">
        <v>17</v>
      </c>
      <c r="G6" s="103" t="s">
        <v>89</v>
      </c>
      <c r="H6" s="62" t="s">
        <v>16</v>
      </c>
      <c r="I6" s="62" t="s">
        <v>34</v>
      </c>
      <c r="J6" s="136" t="s">
        <v>1758</v>
      </c>
      <c r="K6" s="329" t="s">
        <v>90</v>
      </c>
      <c r="L6" s="63" t="s">
        <v>109</v>
      </c>
    </row>
    <row r="7" spans="1:12" ht="15" thickBot="1">
      <c r="A7" s="46" t="str">
        <f>'Labels - English'!A14</f>
        <v>Age</v>
      </c>
      <c r="B7" s="48" t="str">
        <f>+$G$7&amp;" years "&amp;$H$7&amp;" months "&amp;$I$7&amp;" days "</f>
        <v xml:space="preserve">13 years 2 months 24 days </v>
      </c>
      <c r="C7" s="210">
        <f ca="1">+E7</f>
        <v>39637</v>
      </c>
      <c r="D7" s="52"/>
      <c r="E7" s="100">
        <f ca="1">DATE(YEAR(F7) -$G$7, MONTH(F7) - $H$7, DAY(F7) - $I$7)</f>
        <v>39637</v>
      </c>
      <c r="F7" s="99">
        <f ca="1">DATE(YEAR('Labels - English'!$B$50),MONTH('Labels - English'!$B$50)-$K$7,DAY('Labels - English'!$B$50)-$L$7)</f>
        <v>44470</v>
      </c>
      <c r="G7" s="104">
        <v>13</v>
      </c>
      <c r="H7" s="102">
        <v>2</v>
      </c>
      <c r="I7" s="102">
        <v>24</v>
      </c>
      <c r="J7" s="137">
        <v>0</v>
      </c>
      <c r="K7" s="330">
        <v>0</v>
      </c>
      <c r="L7" s="98">
        <v>4</v>
      </c>
    </row>
    <row r="8" spans="1:12">
      <c r="A8" s="46" t="str">
        <f>'Labels - English'!A15</f>
        <v>Grade</v>
      </c>
      <c r="B8" s="48">
        <v>7</v>
      </c>
      <c r="C8" s="209"/>
      <c r="D8" s="52"/>
      <c r="E8" s="44"/>
      <c r="F8" s="44"/>
      <c r="G8" s="44"/>
      <c r="H8" s="44"/>
      <c r="I8" s="44"/>
      <c r="J8" s="53"/>
    </row>
    <row r="9" spans="1:12">
      <c r="A9" s="46" t="str">
        <f>'Labels - English'!A11</f>
        <v>Date of birth</v>
      </c>
      <c r="B9" s="312">
        <f ca="1">$E$7</f>
        <v>39637</v>
      </c>
      <c r="C9" s="315"/>
      <c r="D9" s="52"/>
      <c r="E9" s="44"/>
      <c r="F9" s="44"/>
      <c r="G9" s="44"/>
      <c r="H9" s="44"/>
      <c r="I9" s="44"/>
      <c r="J9" s="53"/>
    </row>
    <row r="10" spans="1:12" ht="15" thickBot="1">
      <c r="A10" s="46" t="str">
        <f>'Labels - English'!A18</f>
        <v>School/Agency</v>
      </c>
      <c r="B10" s="130" t="s">
        <v>157</v>
      </c>
      <c r="C10" s="65"/>
      <c r="D10" s="52"/>
      <c r="E10" s="44"/>
      <c r="F10" s="44"/>
      <c r="G10" s="44"/>
      <c r="H10" s="44"/>
      <c r="I10" s="44"/>
      <c r="J10" s="53"/>
    </row>
    <row r="11" spans="1:12">
      <c r="A11" s="49"/>
      <c r="B11" s="49"/>
      <c r="C11" s="66"/>
      <c r="D11" s="52"/>
      <c r="E11" s="58"/>
      <c r="F11" s="58"/>
      <c r="G11" s="59"/>
      <c r="H11" s="60"/>
      <c r="I11" s="61"/>
      <c r="J11" s="61"/>
    </row>
    <row r="12" spans="1:12">
      <c r="A12" s="54" t="str">
        <f>'Labels - English'!A21</f>
        <v>Rater information</v>
      </c>
      <c r="B12" s="46"/>
      <c r="C12" s="43"/>
      <c r="D12" s="58"/>
      <c r="E12" s="52"/>
      <c r="G12" s="53"/>
      <c r="H12" s="53"/>
      <c r="I12" s="53"/>
    </row>
    <row r="13" spans="1:12">
      <c r="A13" s="46" t="str">
        <f>'Labels - English'!A22</f>
        <v>Rater’s name</v>
      </c>
      <c r="B13" s="46" t="s">
        <v>158</v>
      </c>
      <c r="C13" s="43"/>
      <c r="D13" s="52"/>
      <c r="E13" s="52"/>
      <c r="G13" s="53"/>
      <c r="H13" s="53"/>
      <c r="I13" s="53"/>
    </row>
    <row r="14" spans="1:12">
      <c r="A14" s="46" t="str">
        <f>'Labels - English'!A23</f>
        <v>Rater’s relationship to individual being evaluated</v>
      </c>
      <c r="B14" s="46" t="s">
        <v>106</v>
      </c>
      <c r="C14" s="43"/>
      <c r="D14" s="52"/>
      <c r="E14" s="52"/>
      <c r="F14" s="52"/>
      <c r="G14" s="53"/>
      <c r="H14" s="53"/>
      <c r="I14" s="53"/>
    </row>
    <row r="15" spans="1:12">
      <c r="A15" s="46" t="str">
        <f>'Labels - English'!A26</f>
        <v>Administration Date</v>
      </c>
      <c r="B15" s="101" t="str">
        <f>+$J$7&amp;" years "&amp;$K$7&amp;" months "&amp;$L$7&amp;" days "</f>
        <v xml:space="preserve">0 years 0 months 4 days </v>
      </c>
      <c r="C15" s="43"/>
      <c r="D15" s="52"/>
      <c r="E15" s="52"/>
      <c r="F15" s="52"/>
      <c r="G15" s="53"/>
      <c r="H15" s="53"/>
      <c r="I15" s="53"/>
      <c r="J15" s="44"/>
    </row>
    <row r="16" spans="1:12">
      <c r="A16" s="50"/>
      <c r="B16" s="50"/>
      <c r="C16" s="67"/>
      <c r="D16" s="52"/>
      <c r="E16" s="52"/>
      <c r="F16" s="52"/>
      <c r="G16" s="53"/>
      <c r="H16" s="53"/>
      <c r="I16" s="44"/>
      <c r="J16" s="44"/>
    </row>
    <row r="17" spans="1:11" ht="29">
      <c r="A17" s="46" t="s">
        <v>24</v>
      </c>
      <c r="B17" s="71" t="s">
        <v>182</v>
      </c>
      <c r="C17" s="29"/>
      <c r="D17" s="52"/>
      <c r="E17" s="52"/>
      <c r="F17" s="52"/>
      <c r="G17" s="53"/>
      <c r="H17" s="53"/>
      <c r="I17" s="53"/>
      <c r="J17" s="44"/>
    </row>
    <row r="18" spans="1:11" ht="132" customHeight="1">
      <c r="A18" s="46" t="s">
        <v>26</v>
      </c>
      <c r="B18" s="39" t="s">
        <v>25</v>
      </c>
      <c r="C18" s="52"/>
      <c r="D18" s="52"/>
      <c r="E18" s="52"/>
      <c r="F18" s="52"/>
      <c r="G18" s="52"/>
      <c r="H18" s="52"/>
      <c r="I18" s="52"/>
      <c r="J18" s="52"/>
    </row>
    <row r="19" spans="1:11" ht="36.75" customHeight="1">
      <c r="A19" s="43" t="s">
        <v>180</v>
      </c>
      <c r="B19" s="193" t="s">
        <v>181</v>
      </c>
      <c r="D19" s="52"/>
      <c r="E19" s="52"/>
      <c r="F19" s="52"/>
      <c r="G19" s="53"/>
      <c r="H19" s="53"/>
      <c r="I19" s="53"/>
      <c r="J19" s="44"/>
    </row>
    <row r="20" spans="1:11">
      <c r="A20" s="46" t="s">
        <v>12</v>
      </c>
      <c r="B20" s="51" t="s">
        <v>10</v>
      </c>
      <c r="C20" s="43"/>
      <c r="D20" s="52"/>
      <c r="E20" s="36"/>
      <c r="F20" s="36"/>
      <c r="G20" s="35"/>
      <c r="H20" s="35"/>
      <c r="I20" s="35"/>
      <c r="J20" s="34"/>
    </row>
    <row r="21" spans="1:11">
      <c r="A21" s="46"/>
      <c r="B21" s="46"/>
      <c r="C21" s="52"/>
      <c r="D21" s="52"/>
      <c r="E21" s="44"/>
      <c r="F21" s="44"/>
      <c r="G21" s="44"/>
      <c r="H21" s="53"/>
      <c r="I21" s="53"/>
      <c r="J21" s="44"/>
    </row>
    <row r="22" spans="1:11">
      <c r="A22" s="46"/>
      <c r="B22" s="46"/>
      <c r="C22" s="44"/>
      <c r="D22" s="44"/>
      <c r="J22" s="41"/>
    </row>
    <row r="23" spans="1:11" s="2" customFormat="1">
      <c r="A23" s="69" t="s">
        <v>51</v>
      </c>
      <c r="B23" s="41">
        <f>+B41</f>
        <v>23</v>
      </c>
      <c r="C23" s="41">
        <f>+B42</f>
        <v>17</v>
      </c>
      <c r="D23" s="41">
        <f>+B43</f>
        <v>20</v>
      </c>
      <c r="E23" s="41">
        <f>+B44</f>
        <v>26</v>
      </c>
      <c r="F23" s="41">
        <f>+B45</f>
        <v>12</v>
      </c>
      <c r="G23" s="106">
        <f>+B46</f>
        <v>10</v>
      </c>
      <c r="H23" s="2">
        <f>+B47</f>
        <v>20</v>
      </c>
      <c r="I23" s="41">
        <f>+B48</f>
        <v>22</v>
      </c>
      <c r="J23" s="70">
        <f>+B49</f>
        <v>108</v>
      </c>
    </row>
    <row r="24" spans="1:11">
      <c r="A24" s="38"/>
      <c r="B24" s="38"/>
      <c r="C24" s="38"/>
      <c r="D24" s="38"/>
      <c r="E24" s="38"/>
      <c r="F24" s="38"/>
      <c r="G24" s="38"/>
      <c r="H24" s="38"/>
      <c r="I24" s="38"/>
      <c r="J24" s="42"/>
    </row>
    <row r="25" spans="1:11" s="3" customFormat="1" ht="21.75" customHeight="1">
      <c r="A25" s="68" t="s">
        <v>0</v>
      </c>
      <c r="B25" s="86" t="str">
        <f>'Labels - English'!$A$35</f>
        <v>Vision</v>
      </c>
      <c r="C25" s="87" t="str">
        <f>'Labels - English'!$A$36</f>
        <v>Hearing</v>
      </c>
      <c r="D25" s="88" t="str">
        <f>'Labels - English'!$A$37</f>
        <v>Touch</v>
      </c>
      <c r="E25" s="89" t="str">
        <f>'Labels - English'!$A$38</f>
        <v>Taste and Smell</v>
      </c>
      <c r="F25" s="90" t="str">
        <f>'Labels - English'!$A$39</f>
        <v>Body Awareness</v>
      </c>
      <c r="G25" s="91" t="str">
        <f>'Labels - English'!$A$40</f>
        <v>Balance and Motion</v>
      </c>
      <c r="H25" s="92" t="str">
        <f>'Labels - English'!$A$41</f>
        <v>Planning and Ideas</v>
      </c>
      <c r="I25" s="85" t="str">
        <f>'Labels - English'!$A$34</f>
        <v>Social Participation</v>
      </c>
      <c r="J25" s="43"/>
      <c r="K25" s="42"/>
    </row>
    <row r="26" spans="1:11" s="6" customFormat="1">
      <c r="A26" s="72">
        <v>1</v>
      </c>
      <c r="B26" s="150" t="s">
        <v>71</v>
      </c>
      <c r="C26" s="150" t="s">
        <v>71</v>
      </c>
      <c r="D26" s="150" t="s">
        <v>72</v>
      </c>
      <c r="E26" s="150" t="s">
        <v>74</v>
      </c>
      <c r="F26" s="150" t="s">
        <v>72</v>
      </c>
      <c r="G26" s="150" t="s">
        <v>72</v>
      </c>
      <c r="H26" s="150" t="s">
        <v>72</v>
      </c>
      <c r="I26" s="150" t="s">
        <v>71</v>
      </c>
      <c r="J26" s="43"/>
    </row>
    <row r="27" spans="1:11" s="6" customFormat="1">
      <c r="A27" s="73">
        <v>2</v>
      </c>
      <c r="B27" s="150" t="s">
        <v>72</v>
      </c>
      <c r="C27" s="150" t="s">
        <v>72</v>
      </c>
      <c r="D27" s="150" t="s">
        <v>74</v>
      </c>
      <c r="E27" s="176" t="s">
        <v>52</v>
      </c>
      <c r="F27" s="150" t="s">
        <v>72</v>
      </c>
      <c r="G27" s="150" t="s">
        <v>72</v>
      </c>
      <c r="H27" s="150" t="s">
        <v>72</v>
      </c>
      <c r="I27" s="150" t="s">
        <v>74</v>
      </c>
      <c r="J27" s="43"/>
    </row>
    <row r="28" spans="1:11" s="6" customFormat="1">
      <c r="A28" s="74">
        <v>3</v>
      </c>
      <c r="B28" s="150" t="s">
        <v>74</v>
      </c>
      <c r="C28" s="150" t="s">
        <v>71</v>
      </c>
      <c r="D28" s="150" t="s">
        <v>71</v>
      </c>
      <c r="E28" s="150" t="s">
        <v>71</v>
      </c>
      <c r="F28" s="150" t="s">
        <v>71</v>
      </c>
      <c r="G28" s="150" t="s">
        <v>72</v>
      </c>
      <c r="H28" s="150" t="s">
        <v>72</v>
      </c>
      <c r="I28" s="150" t="s">
        <v>71</v>
      </c>
      <c r="J28" s="43"/>
    </row>
    <row r="29" spans="1:11" s="6" customFormat="1">
      <c r="A29" s="75">
        <v>4</v>
      </c>
      <c r="B29" s="150" t="s">
        <v>71</v>
      </c>
      <c r="C29" s="150" t="s">
        <v>71</v>
      </c>
      <c r="D29" s="150" t="s">
        <v>72</v>
      </c>
      <c r="E29" s="150" t="s">
        <v>73</v>
      </c>
      <c r="F29" s="150" t="s">
        <v>72</v>
      </c>
      <c r="G29" s="150" t="s">
        <v>72</v>
      </c>
      <c r="H29" s="150" t="s">
        <v>73</v>
      </c>
      <c r="I29" s="150" t="s">
        <v>72</v>
      </c>
      <c r="J29" s="43"/>
    </row>
    <row r="30" spans="1:11" s="6" customFormat="1">
      <c r="A30" s="45">
        <v>5</v>
      </c>
      <c r="B30" s="150" t="s">
        <v>71</v>
      </c>
      <c r="C30" s="176" t="s">
        <v>52</v>
      </c>
      <c r="D30" s="150" t="s">
        <v>72</v>
      </c>
      <c r="E30" s="150" t="s">
        <v>74</v>
      </c>
      <c r="F30" s="150" t="s">
        <v>72</v>
      </c>
      <c r="G30" s="150" t="s">
        <v>72</v>
      </c>
      <c r="H30" s="150" t="s">
        <v>72</v>
      </c>
      <c r="I30" s="150" t="s">
        <v>71</v>
      </c>
      <c r="J30" s="43"/>
    </row>
    <row r="31" spans="1:11" s="6" customFormat="1">
      <c r="A31" s="45">
        <v>6</v>
      </c>
      <c r="B31" s="150" t="s">
        <v>72</v>
      </c>
      <c r="C31" s="176" t="s">
        <v>52</v>
      </c>
      <c r="D31" s="150" t="s">
        <v>74</v>
      </c>
      <c r="E31" s="150" t="s">
        <v>72</v>
      </c>
      <c r="F31" s="176" t="s">
        <v>52</v>
      </c>
      <c r="G31" s="150" t="s">
        <v>72</v>
      </c>
      <c r="H31" s="150" t="s">
        <v>72</v>
      </c>
      <c r="I31" s="150" t="s">
        <v>73</v>
      </c>
      <c r="J31" s="43"/>
    </row>
    <row r="32" spans="1:11" s="6" customFormat="1">
      <c r="A32" s="45">
        <v>7</v>
      </c>
      <c r="B32" s="150" t="s">
        <v>73</v>
      </c>
      <c r="C32" s="176" t="s">
        <v>52</v>
      </c>
      <c r="D32" s="150" t="s">
        <v>71</v>
      </c>
      <c r="E32" s="150" t="s">
        <v>73</v>
      </c>
      <c r="F32" s="150" t="s">
        <v>72</v>
      </c>
      <c r="G32" s="150" t="s">
        <v>72</v>
      </c>
      <c r="H32" s="150" t="s">
        <v>73</v>
      </c>
      <c r="I32" s="150" t="s">
        <v>73</v>
      </c>
      <c r="J32" s="43"/>
    </row>
    <row r="33" spans="1:10" s="6" customFormat="1">
      <c r="A33" s="45">
        <v>8</v>
      </c>
      <c r="B33" s="150" t="s">
        <v>72</v>
      </c>
      <c r="C33" s="150" t="s">
        <v>73</v>
      </c>
      <c r="D33" s="150" t="s">
        <v>72</v>
      </c>
      <c r="E33" s="150" t="s">
        <v>71</v>
      </c>
      <c r="F33" s="150" t="s">
        <v>72</v>
      </c>
      <c r="G33" s="150" t="s">
        <v>72</v>
      </c>
      <c r="H33" s="150" t="s">
        <v>74</v>
      </c>
      <c r="I33" s="150" t="s">
        <v>72</v>
      </c>
      <c r="J33"/>
    </row>
    <row r="34" spans="1:10">
      <c r="A34" s="45">
        <v>9</v>
      </c>
      <c r="B34" s="150" t="s">
        <v>73</v>
      </c>
      <c r="C34" s="150" t="s">
        <v>72</v>
      </c>
      <c r="D34" s="150" t="s">
        <v>72</v>
      </c>
      <c r="E34" s="150" t="s">
        <v>71</v>
      </c>
      <c r="F34" s="150" t="s">
        <v>72</v>
      </c>
      <c r="G34" s="150" t="s">
        <v>72</v>
      </c>
      <c r="H34" s="150" t="s">
        <v>71</v>
      </c>
      <c r="I34" s="150" t="s">
        <v>71</v>
      </c>
    </row>
    <row r="35" spans="1:10">
      <c r="A35" s="45">
        <v>10</v>
      </c>
      <c r="B35" s="150" t="s">
        <v>71</v>
      </c>
      <c r="C35" s="150" t="s">
        <v>72</v>
      </c>
      <c r="D35" s="176" t="s">
        <v>52</v>
      </c>
      <c r="E35" s="150" t="s">
        <v>73</v>
      </c>
      <c r="F35" s="150" t="s">
        <v>72</v>
      </c>
      <c r="G35" s="150" t="s">
        <v>72</v>
      </c>
      <c r="H35" s="150" t="s">
        <v>74</v>
      </c>
      <c r="I35" s="150" t="s">
        <v>71</v>
      </c>
    </row>
    <row r="38" spans="1:10" ht="15.5">
      <c r="A38" s="107" t="s">
        <v>97</v>
      </c>
      <c r="B38" s="108"/>
      <c r="C38" s="108"/>
      <c r="D38" s="108"/>
      <c r="E38" s="108"/>
      <c r="F38" s="108"/>
      <c r="G38" s="109"/>
      <c r="H38" s="109"/>
    </row>
    <row r="39" spans="1:10" ht="16" thickBot="1">
      <c r="A39" s="110"/>
      <c r="B39" s="110"/>
      <c r="C39" s="111"/>
      <c r="D39" s="111"/>
      <c r="E39" s="111"/>
      <c r="F39" s="111"/>
      <c r="G39" s="112"/>
      <c r="H39" s="112"/>
    </row>
    <row r="40" spans="1:10" ht="16" thickTop="1">
      <c r="A40" s="165" t="s">
        <v>99</v>
      </c>
      <c r="B40" s="168" t="s">
        <v>1641</v>
      </c>
      <c r="C40" s="169" t="s">
        <v>1642</v>
      </c>
      <c r="D40" s="169" t="s">
        <v>1644</v>
      </c>
      <c r="E40" s="170" t="s">
        <v>1643</v>
      </c>
    </row>
    <row r="41" spans="1:10" ht="15.5">
      <c r="A41" s="166" t="str">
        <f>'Labels - English'!A35</f>
        <v>Vision</v>
      </c>
      <c r="B41" s="118">
        <v>23</v>
      </c>
      <c r="C41" s="119">
        <v>68</v>
      </c>
      <c r="D41" s="119">
        <v>96</v>
      </c>
      <c r="E41" s="120" t="s">
        <v>101</v>
      </c>
    </row>
    <row r="42" spans="1:10" ht="15.5">
      <c r="A42" s="166" t="str">
        <f>'Labels - English'!A36</f>
        <v>Hearing</v>
      </c>
      <c r="B42" s="118">
        <v>17</v>
      </c>
      <c r="C42" s="119">
        <v>61</v>
      </c>
      <c r="D42" s="119">
        <v>86</v>
      </c>
      <c r="E42" s="120" t="s">
        <v>101</v>
      </c>
    </row>
    <row r="43" spans="1:10" ht="15.5">
      <c r="A43" s="166" t="str">
        <f>'Labels - English'!A37</f>
        <v>Touch</v>
      </c>
      <c r="B43" s="118">
        <v>20</v>
      </c>
      <c r="C43" s="119">
        <v>65</v>
      </c>
      <c r="D43" s="119">
        <v>93</v>
      </c>
      <c r="E43" s="120" t="s">
        <v>101</v>
      </c>
    </row>
    <row r="44" spans="1:10" ht="15.5">
      <c r="A44" s="166" t="str">
        <f>'Labels - English'!A38</f>
        <v>Taste and Smell</v>
      </c>
      <c r="B44" s="118">
        <v>26</v>
      </c>
      <c r="C44" s="119">
        <v>69</v>
      </c>
      <c r="D44" s="119">
        <v>97</v>
      </c>
      <c r="E44" s="120" t="s">
        <v>101</v>
      </c>
    </row>
    <row r="45" spans="1:10" ht="15.5">
      <c r="A45" s="166" t="str">
        <f>'Labels - English'!A39</f>
        <v>Body Awareness</v>
      </c>
      <c r="B45" s="118">
        <v>12</v>
      </c>
      <c r="C45" s="119">
        <v>52</v>
      </c>
      <c r="D45" s="119">
        <v>58</v>
      </c>
      <c r="E45" s="120" t="s">
        <v>102</v>
      </c>
    </row>
    <row r="46" spans="1:10" ht="15.5">
      <c r="A46" s="166" t="str">
        <f>'Labels - English'!A40</f>
        <v>Balance and Motion</v>
      </c>
      <c r="B46" s="118">
        <v>10</v>
      </c>
      <c r="C46" s="119">
        <v>43</v>
      </c>
      <c r="D46" s="119">
        <v>24</v>
      </c>
      <c r="E46" s="120" t="s">
        <v>102</v>
      </c>
    </row>
    <row r="47" spans="1:10" ht="15.5">
      <c r="A47" s="166" t="str">
        <f>'Labels - English'!A41</f>
        <v>Planning and Ideas</v>
      </c>
      <c r="B47" s="118">
        <v>20</v>
      </c>
      <c r="C47" s="119">
        <v>61</v>
      </c>
      <c r="D47" s="119">
        <v>86</v>
      </c>
      <c r="E47" s="120" t="s">
        <v>101</v>
      </c>
    </row>
    <row r="48" spans="1:10" ht="15.5">
      <c r="A48" s="166" t="str">
        <f>'Labels - English'!A34</f>
        <v>Social Participation</v>
      </c>
      <c r="B48" s="118">
        <v>22</v>
      </c>
      <c r="C48" s="119">
        <v>59</v>
      </c>
      <c r="D48" s="119">
        <v>82</v>
      </c>
      <c r="E48" s="120" t="s">
        <v>102</v>
      </c>
    </row>
    <row r="49" spans="1:8" ht="16" thickBot="1">
      <c r="A49" s="167" t="s">
        <v>100</v>
      </c>
      <c r="B49" s="122">
        <v>108</v>
      </c>
      <c r="C49" s="131">
        <v>63</v>
      </c>
      <c r="D49" s="131">
        <v>90</v>
      </c>
      <c r="E49" s="132" t="s">
        <v>101</v>
      </c>
    </row>
    <row r="50" spans="1:8" ht="16" thickTop="1">
      <c r="A50" s="108"/>
      <c r="B50" s="108"/>
      <c r="C50" s="108"/>
      <c r="D50" s="108"/>
      <c r="E50" s="108"/>
      <c r="F50" s="108"/>
      <c r="G50" s="109"/>
      <c r="H50" s="109"/>
    </row>
  </sheetData>
  <conditionalFormatting sqref="A12:A15 A6:A10">
    <cfRule type="containsText" dxfId="389" priority="4" operator="containsText" text="&quot;">
      <formula>NOT(ISERROR(SEARCH("""",A6)))</formula>
    </cfRule>
  </conditionalFormatting>
  <conditionalFormatting sqref="A4">
    <cfRule type="containsText" dxfId="388" priority="2" operator="containsText" text="&quot;">
      <formula>NOT(ISERROR(SEARCH("""",A4)))</formula>
    </cfRule>
  </conditionalFormatting>
  <conditionalFormatting sqref="A5">
    <cfRule type="containsText" dxfId="387" priority="1" operator="containsText" text="&quot;">
      <formula>NOT(ISERROR(SEARCH("""",A5)))</formula>
    </cfRule>
  </conditionalFormatting>
  <conditionalFormatting sqref="A12">
    <cfRule type="containsText" dxfId="386" priority="3" operator="containsText" text="&quot;">
      <formula>NOT(ISERROR(SEARCH("""",A12)))</formula>
    </cfRule>
  </conditionalFormatting>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454C4-4B77-4C2E-BDFA-128DEFC21736}">
  <dimension ref="A1:L50"/>
  <sheetViews>
    <sheetView topLeftCell="E1" zoomScale="70" zoomScaleNormal="70" workbookViewId="0">
      <pane ySplit="1" topLeftCell="A2" activePane="bottomLeft" state="frozen"/>
      <selection activeCell="B18" sqref="B18"/>
      <selection pane="bottomLeft" activeCell="L8" sqref="L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5.08984375" customWidth="1"/>
  </cols>
  <sheetData>
    <row r="1" spans="1:12" ht="28.5" customHeight="1">
      <c r="A1" s="175" t="str">
        <f>"Form: "&amp;'Labels - English'!P1</f>
        <v>Form: Adolescent School Form (12-21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Case29_AdolSchool</v>
      </c>
      <c r="C3" s="129"/>
      <c r="D3" s="58"/>
      <c r="E3" s="105" t="s">
        <v>94</v>
      </c>
      <c r="F3" s="58"/>
      <c r="G3" s="59"/>
      <c r="H3" s="60"/>
      <c r="I3" s="60"/>
      <c r="J3" s="61"/>
    </row>
    <row r="4" spans="1:12" ht="15" thickBot="1">
      <c r="A4" s="54" t="str">
        <f>'Labels - English'!A4</f>
        <v>Student information</v>
      </c>
      <c r="B4" s="127"/>
      <c r="C4" s="314"/>
      <c r="D4" s="52"/>
      <c r="F4" s="52" t="str">
        <f ca="1">"Original Date: "&amp; TEXT('Labels - English'!$B$50, "mm/dd/yyyy")</f>
        <v>Original Date: 10/05/2021</v>
      </c>
      <c r="G4" s="9"/>
      <c r="H4" s="57"/>
      <c r="I4" s="57"/>
      <c r="J4" s="53"/>
    </row>
    <row r="5" spans="1:12" ht="15" thickBot="1">
      <c r="A5" s="46" t="str">
        <f>'Labels - English'!A7</f>
        <v>Name of student being evaluated</v>
      </c>
      <c r="B5" s="126" t="str" cm="1">
        <f t="array" aca="1" ref="B5" ca="1">"SPM2_"&amp;MID(CELL("filename",A1),FIND("]",CELL("filename",A1))+1,255)</f>
        <v>SPM2_Case29_AdolSchool</v>
      </c>
      <c r="C5" s="125" t="str">
        <f ca="1">TEXT('Labels - English'!$B$50, "mm/dd/yyyy")</f>
        <v>10/05/2021</v>
      </c>
      <c r="D5" s="52"/>
      <c r="E5" s="97" t="s">
        <v>91</v>
      </c>
      <c r="F5" s="94"/>
      <c r="G5" s="95" t="s">
        <v>92</v>
      </c>
      <c r="H5" s="96"/>
      <c r="J5" t="s">
        <v>93</v>
      </c>
    </row>
    <row r="6" spans="1:12">
      <c r="A6" s="46" t="str">
        <f>'Labels - English'!A10</f>
        <v>Gender</v>
      </c>
      <c r="B6" s="47" t="s">
        <v>70</v>
      </c>
      <c r="C6" s="64"/>
      <c r="D6" s="52"/>
      <c r="E6" s="76" t="s">
        <v>15</v>
      </c>
      <c r="F6" s="62" t="s">
        <v>17</v>
      </c>
      <c r="G6" s="103" t="s">
        <v>89</v>
      </c>
      <c r="H6" s="62" t="s">
        <v>16</v>
      </c>
      <c r="I6" s="62" t="s">
        <v>34</v>
      </c>
      <c r="J6" s="136" t="s">
        <v>1758</v>
      </c>
      <c r="K6" s="329" t="s">
        <v>90</v>
      </c>
      <c r="L6" s="63" t="s">
        <v>109</v>
      </c>
    </row>
    <row r="7" spans="1:12" ht="15" thickBot="1">
      <c r="A7" s="46" t="str">
        <f>'Labels - English'!A11</f>
        <v>Date of birth</v>
      </c>
      <c r="B7" s="312">
        <f ca="1">$E$7</f>
        <v>39237</v>
      </c>
      <c r="C7" s="209"/>
      <c r="D7" s="52"/>
      <c r="E7" s="100">
        <f ca="1">DATE(YEAR(F7) -$G$7, MONTH(F7) - $H$7, DAY(F7) - $I$7)</f>
        <v>39237</v>
      </c>
      <c r="F7" s="99">
        <f ca="1">DATE(YEAR('Labels - English'!$B$50),MONTH('Labels - English'!$B$50)-$K$7,DAY('Labels - English'!$B$50)-$L$7)</f>
        <v>44470</v>
      </c>
      <c r="G7" s="104">
        <v>14</v>
      </c>
      <c r="H7" s="102">
        <v>3</v>
      </c>
      <c r="I7" s="102">
        <v>27</v>
      </c>
      <c r="J7" s="137">
        <v>0</v>
      </c>
      <c r="K7" s="330">
        <v>0</v>
      </c>
      <c r="L7" s="98">
        <v>4</v>
      </c>
    </row>
    <row r="8" spans="1:12">
      <c r="A8" s="46" t="str">
        <f>'Labels - English'!A14</f>
        <v>Age</v>
      </c>
      <c r="B8" s="48" t="str">
        <f>+$G$7&amp;" years "&amp;$H$7&amp;" months "&amp;$I$7&amp;" days "</f>
        <v xml:space="preserve">14 years 3 months 27 days </v>
      </c>
      <c r="C8" s="207">
        <f ca="1">+E7</f>
        <v>39237</v>
      </c>
      <c r="D8" s="52"/>
      <c r="E8" s="44"/>
      <c r="F8" s="44"/>
      <c r="G8" s="44"/>
      <c r="H8" s="44"/>
      <c r="I8" s="44"/>
      <c r="J8" s="53"/>
    </row>
    <row r="9" spans="1:12">
      <c r="A9" s="46" t="str">
        <f>'Labels - English'!A18</f>
        <v>School/Agency</v>
      </c>
      <c r="B9" s="48" t="s">
        <v>161</v>
      </c>
      <c r="C9" s="64"/>
      <c r="D9" s="52"/>
      <c r="E9" s="44"/>
      <c r="F9" s="44"/>
      <c r="G9" s="44"/>
      <c r="H9" s="44"/>
      <c r="I9" s="44"/>
    </row>
    <row r="10" spans="1:12" ht="15" thickBot="1">
      <c r="A10" s="46" t="str">
        <f>'Labels - English'!A15</f>
        <v>Grade</v>
      </c>
      <c r="B10" s="177">
        <v>8</v>
      </c>
      <c r="C10" s="65"/>
      <c r="D10" s="52"/>
      <c r="E10" s="44"/>
      <c r="F10" s="44"/>
      <c r="G10" s="44"/>
      <c r="H10" s="44"/>
      <c r="I10" s="44"/>
    </row>
    <row r="11" spans="1:12">
      <c r="A11" s="49"/>
      <c r="B11" s="49"/>
      <c r="C11" s="66"/>
      <c r="D11" s="52"/>
      <c r="E11" s="58"/>
      <c r="F11" s="58"/>
      <c r="G11" s="59"/>
      <c r="H11" s="60"/>
      <c r="I11" s="61"/>
    </row>
    <row r="12" spans="1:12">
      <c r="A12" s="54" t="str">
        <f>'Labels - English'!A21</f>
        <v>Rater information</v>
      </c>
      <c r="B12" s="46"/>
      <c r="C12" s="43"/>
      <c r="D12" s="58"/>
      <c r="E12" s="52"/>
      <c r="G12" s="53"/>
      <c r="H12" s="53"/>
      <c r="I12" s="53"/>
    </row>
    <row r="13" spans="1:12">
      <c r="A13" s="46" t="str">
        <f>'Labels - English'!A22</f>
        <v>Rater’s name</v>
      </c>
      <c r="B13" s="46" t="s">
        <v>159</v>
      </c>
      <c r="C13" s="43"/>
      <c r="D13" s="52"/>
      <c r="E13" s="52"/>
      <c r="G13" s="53"/>
      <c r="H13" s="53"/>
      <c r="I13" s="53"/>
      <c r="J13" s="44"/>
    </row>
    <row r="14" spans="1:12">
      <c r="A14" s="46" t="str">
        <f>'Labels - English'!A25</f>
        <v>Rater’s relationship to student being evaluated</v>
      </c>
      <c r="B14" s="46" t="s">
        <v>160</v>
      </c>
      <c r="C14" s="43"/>
      <c r="D14" s="52"/>
      <c r="E14" s="52"/>
      <c r="F14" s="52"/>
      <c r="G14" s="53"/>
      <c r="H14" s="53"/>
      <c r="I14" s="53"/>
      <c r="J14" s="44"/>
    </row>
    <row r="15" spans="1:12">
      <c r="A15" s="46" t="str">
        <f>'Labels - English'!A26</f>
        <v>Administration Date</v>
      </c>
      <c r="B15" s="101" t="str">
        <f>+$J$7&amp;" years "&amp;$K$7&amp;" months "&amp;$L$7&amp;" days "</f>
        <v xml:space="preserve">0 years 0 months 4 days </v>
      </c>
      <c r="C15" s="43"/>
      <c r="D15" s="52"/>
      <c r="E15" s="52"/>
      <c r="F15" s="52"/>
      <c r="G15" s="53"/>
      <c r="H15" s="53"/>
      <c r="I15" s="53"/>
      <c r="J15" s="44"/>
    </row>
    <row r="16" spans="1:12">
      <c r="A16" s="50"/>
      <c r="B16" s="50"/>
      <c r="C16" s="67"/>
      <c r="D16" s="52"/>
      <c r="E16" s="52"/>
      <c r="F16" s="52"/>
      <c r="G16" s="53"/>
      <c r="H16" s="53"/>
      <c r="I16" s="44"/>
      <c r="J16" s="44"/>
    </row>
    <row r="17" spans="1:11" ht="29">
      <c r="A17" s="46" t="s">
        <v>24</v>
      </c>
      <c r="B17" s="71" t="s">
        <v>179</v>
      </c>
      <c r="C17" s="29"/>
      <c r="D17" s="52"/>
      <c r="E17" s="52"/>
      <c r="F17" s="52"/>
      <c r="G17" s="53"/>
      <c r="H17" s="53"/>
      <c r="I17" s="53"/>
      <c r="J17" s="44"/>
    </row>
    <row r="18" spans="1:11" ht="132" customHeight="1">
      <c r="A18" s="46" t="s">
        <v>26</v>
      </c>
      <c r="B18" s="39" t="s">
        <v>25</v>
      </c>
      <c r="C18" s="52"/>
      <c r="D18" s="52"/>
      <c r="E18" s="52"/>
      <c r="F18" s="52"/>
      <c r="G18" s="52"/>
      <c r="H18" s="52"/>
      <c r="I18" s="52"/>
      <c r="J18" s="52"/>
    </row>
    <row r="19" spans="1:11" ht="36.75" customHeight="1">
      <c r="A19" s="43" t="s">
        <v>180</v>
      </c>
      <c r="B19" s="193" t="s">
        <v>866</v>
      </c>
      <c r="D19" s="52"/>
      <c r="E19" s="52"/>
      <c r="F19" s="52"/>
      <c r="G19" s="53"/>
      <c r="H19" s="53"/>
      <c r="I19" s="53"/>
      <c r="J19" s="44"/>
    </row>
    <row r="20" spans="1:11">
      <c r="A20" s="46" t="s">
        <v>12</v>
      </c>
      <c r="B20" s="51" t="s">
        <v>10</v>
      </c>
      <c r="C20" s="43"/>
      <c r="D20" s="52"/>
      <c r="E20" s="36"/>
      <c r="F20" s="36"/>
      <c r="G20" s="35"/>
      <c r="H20" s="35"/>
      <c r="I20" s="35"/>
      <c r="J20" s="34"/>
    </row>
    <row r="21" spans="1:11">
      <c r="A21" s="46"/>
      <c r="B21" s="46"/>
      <c r="C21" s="52"/>
      <c r="D21" s="52"/>
      <c r="E21" s="44"/>
      <c r="F21" s="44"/>
      <c r="G21" s="44"/>
      <c r="H21" s="53"/>
      <c r="I21" s="53"/>
      <c r="J21" s="44"/>
    </row>
    <row r="22" spans="1:11">
      <c r="A22" s="46"/>
      <c r="B22" s="46"/>
      <c r="C22" s="44"/>
      <c r="D22" s="44"/>
      <c r="J22" s="41"/>
    </row>
    <row r="23" spans="1:11" s="2" customFormat="1">
      <c r="A23" s="69" t="s">
        <v>51</v>
      </c>
      <c r="B23" s="41">
        <f>+B41</f>
        <v>33</v>
      </c>
      <c r="C23" s="41">
        <f>+B42</f>
        <v>19</v>
      </c>
      <c r="D23" s="41">
        <f>+B43</f>
        <v>23</v>
      </c>
      <c r="E23" s="41">
        <f>+B44</f>
        <v>22</v>
      </c>
      <c r="F23" s="41">
        <f>+B45</f>
        <v>13</v>
      </c>
      <c r="G23" s="106">
        <f>+B46</f>
        <v>32</v>
      </c>
      <c r="H23" s="2">
        <f>+B47</f>
        <v>15</v>
      </c>
      <c r="I23" s="41">
        <f>+B48</f>
        <v>29</v>
      </c>
      <c r="J23" s="70">
        <f>+B49</f>
        <v>142</v>
      </c>
    </row>
    <row r="24" spans="1:11">
      <c r="A24" s="38"/>
      <c r="B24" s="38"/>
      <c r="C24" s="38"/>
      <c r="D24" s="38"/>
      <c r="E24" s="38"/>
      <c r="F24" s="38"/>
      <c r="G24" s="38"/>
      <c r="H24" s="38"/>
      <c r="I24" s="38"/>
      <c r="J24" s="42"/>
    </row>
    <row r="25" spans="1:11" s="3" customFormat="1" ht="21.75" customHeight="1">
      <c r="A25" s="68" t="s">
        <v>0</v>
      </c>
      <c r="B25" s="86" t="str">
        <f>'Labels - English'!$A$35</f>
        <v>Vision</v>
      </c>
      <c r="C25" s="87" t="str">
        <f>'Labels - English'!$A$36</f>
        <v>Hearing</v>
      </c>
      <c r="D25" s="88" t="str">
        <f>'Labels - English'!$A$37</f>
        <v>Touch</v>
      </c>
      <c r="E25" s="89" t="str">
        <f>'Labels - English'!$A$38</f>
        <v>Taste and Smell</v>
      </c>
      <c r="F25" s="90" t="str">
        <f>'Labels - English'!$A$39</f>
        <v>Body Awareness</v>
      </c>
      <c r="G25" s="91" t="str">
        <f>'Labels - English'!$A$40</f>
        <v>Balance and Motion</v>
      </c>
      <c r="H25" s="92" t="str">
        <f>'Labels - English'!$A$41</f>
        <v>Planning and Ideas</v>
      </c>
      <c r="I25" s="85" t="str">
        <f>'Labels - English'!$A$34</f>
        <v>Social Participation</v>
      </c>
      <c r="J25" s="43"/>
      <c r="K25" s="42"/>
    </row>
    <row r="26" spans="1:11" s="6" customFormat="1">
      <c r="A26" s="72">
        <v>1</v>
      </c>
      <c r="B26" s="150" t="s">
        <v>74</v>
      </c>
      <c r="C26" s="150" t="s">
        <v>72</v>
      </c>
      <c r="D26" s="150" t="s">
        <v>73</v>
      </c>
      <c r="E26" s="150" t="s">
        <v>73</v>
      </c>
      <c r="F26" s="150" t="s">
        <v>72</v>
      </c>
      <c r="G26" s="150" t="s">
        <v>71</v>
      </c>
      <c r="H26" s="150" t="s">
        <v>72</v>
      </c>
      <c r="I26" s="150" t="s">
        <v>72</v>
      </c>
      <c r="J26" s="43"/>
    </row>
    <row r="27" spans="1:11" s="6" customFormat="1">
      <c r="A27" s="73">
        <v>2</v>
      </c>
      <c r="B27" s="150" t="s">
        <v>71</v>
      </c>
      <c r="C27" s="150" t="s">
        <v>72</v>
      </c>
      <c r="D27" s="150" t="s">
        <v>73</v>
      </c>
      <c r="E27" s="150" t="s">
        <v>73</v>
      </c>
      <c r="F27" s="150" t="s">
        <v>72</v>
      </c>
      <c r="G27" s="150" t="s">
        <v>71</v>
      </c>
      <c r="H27" s="150" t="s">
        <v>72</v>
      </c>
      <c r="I27" s="150" t="s">
        <v>72</v>
      </c>
      <c r="J27" s="43"/>
    </row>
    <row r="28" spans="1:11" s="6" customFormat="1">
      <c r="A28" s="74">
        <v>3</v>
      </c>
      <c r="B28" s="150" t="s">
        <v>74</v>
      </c>
      <c r="C28" s="150" t="s">
        <v>72</v>
      </c>
      <c r="D28" s="150" t="s">
        <v>73</v>
      </c>
      <c r="E28" s="150" t="s">
        <v>73</v>
      </c>
      <c r="F28" s="150" t="s">
        <v>72</v>
      </c>
      <c r="G28" s="150" t="s">
        <v>71</v>
      </c>
      <c r="H28" s="150" t="s">
        <v>72</v>
      </c>
      <c r="I28" s="150" t="s">
        <v>72</v>
      </c>
      <c r="J28" s="43"/>
    </row>
    <row r="29" spans="1:11" s="6" customFormat="1">
      <c r="A29" s="75">
        <v>4</v>
      </c>
      <c r="B29" s="150" t="s">
        <v>74</v>
      </c>
      <c r="C29" s="150" t="s">
        <v>72</v>
      </c>
      <c r="D29" s="150" t="s">
        <v>73</v>
      </c>
      <c r="E29" s="150" t="s">
        <v>74</v>
      </c>
      <c r="F29" s="150" t="s">
        <v>72</v>
      </c>
      <c r="G29" s="150" t="s">
        <v>74</v>
      </c>
      <c r="H29" s="150" t="s">
        <v>73</v>
      </c>
      <c r="I29" s="150" t="s">
        <v>72</v>
      </c>
      <c r="J29" s="43"/>
    </row>
    <row r="30" spans="1:11" s="6" customFormat="1">
      <c r="A30" s="45">
        <v>5</v>
      </c>
      <c r="B30" s="150" t="s">
        <v>74</v>
      </c>
      <c r="C30" s="150" t="s">
        <v>73</v>
      </c>
      <c r="D30" s="150" t="s">
        <v>71</v>
      </c>
      <c r="E30" s="150" t="s">
        <v>74</v>
      </c>
      <c r="F30" s="150" t="s">
        <v>73</v>
      </c>
      <c r="G30" s="150" t="s">
        <v>71</v>
      </c>
      <c r="H30" s="150" t="s">
        <v>72</v>
      </c>
      <c r="I30" s="150" t="s">
        <v>72</v>
      </c>
      <c r="J30" s="43"/>
    </row>
    <row r="31" spans="1:11" s="6" customFormat="1">
      <c r="A31" s="45">
        <v>6</v>
      </c>
      <c r="B31" s="150" t="s">
        <v>74</v>
      </c>
      <c r="C31" s="150" t="s">
        <v>73</v>
      </c>
      <c r="D31" s="150" t="s">
        <v>71</v>
      </c>
      <c r="E31" s="150" t="s">
        <v>72</v>
      </c>
      <c r="F31" s="150" t="s">
        <v>73</v>
      </c>
      <c r="G31" s="150" t="s">
        <v>71</v>
      </c>
      <c r="H31" s="150" t="s">
        <v>73</v>
      </c>
      <c r="I31" s="150" t="s">
        <v>73</v>
      </c>
      <c r="J31" s="43"/>
    </row>
    <row r="32" spans="1:11" s="6" customFormat="1">
      <c r="A32" s="45">
        <v>7</v>
      </c>
      <c r="B32" s="150" t="s">
        <v>71</v>
      </c>
      <c r="C32" s="150" t="s">
        <v>73</v>
      </c>
      <c r="D32" s="150" t="s">
        <v>73</v>
      </c>
      <c r="E32" s="150" t="s">
        <v>72</v>
      </c>
      <c r="F32" s="150" t="s">
        <v>73</v>
      </c>
      <c r="G32" s="150" t="s">
        <v>74</v>
      </c>
      <c r="H32" s="150" t="s">
        <v>72</v>
      </c>
      <c r="I32" s="150" t="s">
        <v>71</v>
      </c>
      <c r="J32" s="43"/>
    </row>
    <row r="33" spans="1:10" s="6" customFormat="1">
      <c r="A33" s="45">
        <v>8</v>
      </c>
      <c r="B33" s="150" t="s">
        <v>71</v>
      </c>
      <c r="C33" s="150" t="s">
        <v>74</v>
      </c>
      <c r="D33" s="150" t="s">
        <v>74</v>
      </c>
      <c r="E33" s="150" t="s">
        <v>73</v>
      </c>
      <c r="F33" s="150" t="s">
        <v>72</v>
      </c>
      <c r="G33" s="150" t="s">
        <v>71</v>
      </c>
      <c r="H33" s="150" t="s">
        <v>73</v>
      </c>
      <c r="I33" s="150" t="s">
        <v>74</v>
      </c>
      <c r="J33"/>
    </row>
    <row r="34" spans="1:10">
      <c r="A34" s="45">
        <v>9</v>
      </c>
      <c r="B34" s="150" t="s">
        <v>73</v>
      </c>
      <c r="C34" s="150" t="s">
        <v>71</v>
      </c>
      <c r="D34" s="150" t="s">
        <v>72</v>
      </c>
      <c r="E34" s="150" t="s">
        <v>73</v>
      </c>
      <c r="F34" s="150" t="s">
        <v>72</v>
      </c>
      <c r="G34" s="150" t="s">
        <v>71</v>
      </c>
      <c r="H34" s="150" t="s">
        <v>73</v>
      </c>
      <c r="I34" s="150" t="s">
        <v>74</v>
      </c>
    </row>
    <row r="35" spans="1:10">
      <c r="A35" s="45">
        <v>10</v>
      </c>
      <c r="B35" s="150" t="s">
        <v>73</v>
      </c>
      <c r="C35" s="150" t="s">
        <v>73</v>
      </c>
      <c r="D35" s="150" t="s">
        <v>73</v>
      </c>
      <c r="E35" s="150" t="s">
        <v>73</v>
      </c>
      <c r="F35" s="150" t="s">
        <v>72</v>
      </c>
      <c r="G35" s="150" t="s">
        <v>71</v>
      </c>
      <c r="H35" s="150" t="s">
        <v>73</v>
      </c>
      <c r="I35" s="150" t="s">
        <v>73</v>
      </c>
    </row>
    <row r="38" spans="1:10" ht="15.5">
      <c r="A38" s="107" t="s">
        <v>97</v>
      </c>
      <c r="B38" s="108"/>
      <c r="C38" s="108"/>
      <c r="D38" s="108"/>
      <c r="E38" s="108"/>
      <c r="F38" s="108"/>
      <c r="G38" s="109"/>
      <c r="H38" s="109"/>
    </row>
    <row r="39" spans="1:10" ht="16" thickBot="1">
      <c r="A39" s="110"/>
      <c r="B39" s="110"/>
      <c r="C39" s="111"/>
      <c r="D39" s="111"/>
      <c r="E39" s="111"/>
      <c r="F39" s="111"/>
      <c r="G39" s="112"/>
      <c r="H39" s="112"/>
    </row>
    <row r="40" spans="1:10" ht="16" thickTop="1">
      <c r="A40" s="165" t="s">
        <v>99</v>
      </c>
      <c r="B40" s="168" t="s">
        <v>1641</v>
      </c>
      <c r="C40" s="169" t="s">
        <v>1642</v>
      </c>
      <c r="D40" s="169" t="s">
        <v>1644</v>
      </c>
      <c r="E40" s="170" t="s">
        <v>1643</v>
      </c>
    </row>
    <row r="41" spans="1:10" ht="15.5">
      <c r="A41" s="166" t="str">
        <f>'Labels - English'!A35</f>
        <v>Vision</v>
      </c>
      <c r="B41" s="118">
        <v>33</v>
      </c>
      <c r="C41" s="119">
        <v>78</v>
      </c>
      <c r="D41" s="119" t="s">
        <v>126</v>
      </c>
      <c r="E41" s="120" t="s">
        <v>103</v>
      </c>
    </row>
    <row r="42" spans="1:10" ht="15.5">
      <c r="A42" s="166" t="str">
        <f>'Labels - English'!A36</f>
        <v>Hearing</v>
      </c>
      <c r="B42" s="118">
        <v>19</v>
      </c>
      <c r="C42" s="119">
        <v>65</v>
      </c>
      <c r="D42" s="119">
        <v>93</v>
      </c>
      <c r="E42" s="120" t="s">
        <v>101</v>
      </c>
    </row>
    <row r="43" spans="1:10" ht="15.5">
      <c r="A43" s="166" t="str">
        <f>'Labels - English'!A37</f>
        <v>Touch</v>
      </c>
      <c r="B43" s="118">
        <v>23</v>
      </c>
      <c r="C43" s="119">
        <v>71</v>
      </c>
      <c r="D43" s="119">
        <v>98</v>
      </c>
      <c r="E43" s="120" t="s">
        <v>103</v>
      </c>
    </row>
    <row r="44" spans="1:10" ht="15.5">
      <c r="A44" s="166" t="str">
        <f>'Labels - English'!A38</f>
        <v>Taste and Smell</v>
      </c>
      <c r="B44" s="118">
        <v>22</v>
      </c>
      <c r="C44" s="119">
        <v>68</v>
      </c>
      <c r="D44" s="119">
        <v>96</v>
      </c>
      <c r="E44" s="120" t="s">
        <v>101</v>
      </c>
    </row>
    <row r="45" spans="1:10" ht="15.5">
      <c r="A45" s="166" t="str">
        <f>'Labels - English'!A39</f>
        <v>Body Awareness</v>
      </c>
      <c r="B45" s="118">
        <v>13</v>
      </c>
      <c r="C45" s="119">
        <v>61</v>
      </c>
      <c r="D45" s="119">
        <v>86</v>
      </c>
      <c r="E45" s="120" t="s">
        <v>101</v>
      </c>
    </row>
    <row r="46" spans="1:10" ht="15.5">
      <c r="A46" s="166" t="str">
        <f>'Labels - English'!A40</f>
        <v>Balance and Motion</v>
      </c>
      <c r="B46" s="118">
        <v>32</v>
      </c>
      <c r="C46" s="119">
        <v>78</v>
      </c>
      <c r="D46" s="119" t="s">
        <v>126</v>
      </c>
      <c r="E46" s="120" t="s">
        <v>103</v>
      </c>
    </row>
    <row r="47" spans="1:10" ht="15.5">
      <c r="A47" s="166" t="str">
        <f>'Labels - English'!A41</f>
        <v>Planning and Ideas</v>
      </c>
      <c r="B47" s="118">
        <v>15</v>
      </c>
      <c r="C47" s="119">
        <v>55</v>
      </c>
      <c r="D47" s="119">
        <v>69</v>
      </c>
      <c r="E47" s="120" t="s">
        <v>102</v>
      </c>
    </row>
    <row r="48" spans="1:10" ht="15.5">
      <c r="A48" s="166" t="str">
        <f>'Labels - English'!A34</f>
        <v>Social Participation</v>
      </c>
      <c r="B48" s="118">
        <v>29</v>
      </c>
      <c r="C48" s="119">
        <v>69</v>
      </c>
      <c r="D48" s="119">
        <v>97</v>
      </c>
      <c r="E48" s="120" t="s">
        <v>101</v>
      </c>
    </row>
    <row r="49" spans="1:8" ht="16" thickBot="1">
      <c r="A49" s="167" t="s">
        <v>100</v>
      </c>
      <c r="B49" s="122">
        <v>142</v>
      </c>
      <c r="C49" s="131">
        <v>70</v>
      </c>
      <c r="D49" s="131">
        <v>98</v>
      </c>
      <c r="E49" s="132" t="s">
        <v>103</v>
      </c>
    </row>
    <row r="50" spans="1:8" ht="16" thickTop="1">
      <c r="A50" s="108"/>
      <c r="B50" s="108"/>
      <c r="C50" s="108"/>
      <c r="D50" s="108"/>
      <c r="E50" s="108"/>
      <c r="F50" s="108"/>
      <c r="G50" s="109"/>
      <c r="H50" s="109"/>
    </row>
  </sheetData>
  <conditionalFormatting sqref="A12:A15 A6:A10">
    <cfRule type="containsText" dxfId="385" priority="4" operator="containsText" text="&quot;">
      <formula>NOT(ISERROR(SEARCH("""",A6)))</formula>
    </cfRule>
  </conditionalFormatting>
  <conditionalFormatting sqref="A4">
    <cfRule type="containsText" dxfId="384" priority="2" operator="containsText" text="&quot;">
      <formula>NOT(ISERROR(SEARCH("""",A4)))</formula>
    </cfRule>
  </conditionalFormatting>
  <conditionalFormatting sqref="A5">
    <cfRule type="containsText" dxfId="383" priority="1" operator="containsText" text="&quot;">
      <formula>NOT(ISERROR(SEARCH("""",A5)))</formula>
    </cfRule>
  </conditionalFormatting>
  <conditionalFormatting sqref="A12">
    <cfRule type="containsText" dxfId="382" priority="3" operator="containsText" text="&quot;">
      <formula>NOT(ISERROR(SEARCH("""",A12)))</formula>
    </cfRule>
  </conditionalFormatting>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2EFE9-3AE4-4C2E-9147-30E6FFA6E11A}">
  <dimension ref="A1:L50"/>
  <sheetViews>
    <sheetView topLeftCell="D1" zoomScale="70" zoomScaleNormal="70" workbookViewId="0">
      <pane ySplit="1" topLeftCell="A2" activePane="bottomLeft" state="frozen"/>
      <selection activeCell="B18" sqref="B18"/>
      <selection pane="bottomLeft" activeCell="K8" sqref="K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3.54296875" customWidth="1"/>
  </cols>
  <sheetData>
    <row r="1" spans="1:12" ht="28.5" customHeight="1">
      <c r="A1" s="175" t="str">
        <f>"Form: "&amp;'Labels - English'!P1</f>
        <v>Form: Adolescent School Form (12-21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Case30_AdolSchool_incomplete</v>
      </c>
      <c r="C3" s="129"/>
      <c r="D3" s="58"/>
      <c r="E3" s="105" t="s">
        <v>94</v>
      </c>
      <c r="F3" s="58"/>
      <c r="G3" s="59"/>
      <c r="H3" s="60"/>
      <c r="I3" s="60"/>
      <c r="J3" s="61"/>
    </row>
    <row r="4" spans="1:12" ht="15" thickBot="1">
      <c r="A4" s="54" t="str">
        <f>'Labels - English'!A4</f>
        <v>Student information</v>
      </c>
      <c r="B4" s="127"/>
      <c r="C4" s="314"/>
      <c r="D4" s="52"/>
      <c r="F4" s="52" t="str">
        <f ca="1">"Original Date: "&amp; TEXT('Labels - English'!$B$50, "mm/dd/yyyy")</f>
        <v>Original Date: 10/05/2021</v>
      </c>
      <c r="G4" s="9"/>
      <c r="H4" s="57"/>
      <c r="I4" s="57"/>
      <c r="J4" s="53"/>
    </row>
    <row r="5" spans="1:12" ht="15" thickBot="1">
      <c r="A5" s="46" t="str">
        <f>'Labels - English'!A7</f>
        <v>Name of student being evaluated</v>
      </c>
      <c r="B5" s="126" t="str" cm="1">
        <f t="array" aca="1" ref="B5" ca="1">"SPM2_"&amp;MID(CELL("filename",A1),FIND("]",CELL("filename",A1))+1,255)</f>
        <v>SPM2_Case30_AdolSchool_incomplete</v>
      </c>
      <c r="C5" s="125" t="str">
        <f ca="1">TEXT('Labels - English'!$B$50, "mm/dd/yyyy")</f>
        <v>10/05/2021</v>
      </c>
      <c r="D5" s="52"/>
      <c r="E5" s="97" t="s">
        <v>91</v>
      </c>
      <c r="F5" s="94"/>
      <c r="G5" s="95" t="s">
        <v>92</v>
      </c>
      <c r="H5" s="96"/>
      <c r="J5" t="s">
        <v>93</v>
      </c>
    </row>
    <row r="6" spans="1:12">
      <c r="A6" s="46" t="str">
        <f>'Labels - English'!A10</f>
        <v>Gender</v>
      </c>
      <c r="B6" s="47" t="s">
        <v>33</v>
      </c>
      <c r="C6" s="64"/>
      <c r="D6" s="52"/>
      <c r="E6" s="76" t="s">
        <v>15</v>
      </c>
      <c r="F6" s="62" t="s">
        <v>17</v>
      </c>
      <c r="G6" s="103" t="s">
        <v>89</v>
      </c>
      <c r="H6" s="62" t="s">
        <v>16</v>
      </c>
      <c r="I6" s="62" t="s">
        <v>34</v>
      </c>
      <c r="J6" s="136" t="s">
        <v>1758</v>
      </c>
      <c r="K6" s="329" t="s">
        <v>90</v>
      </c>
      <c r="L6" s="63" t="s">
        <v>109</v>
      </c>
    </row>
    <row r="7" spans="1:12" ht="15" thickBot="1">
      <c r="A7" s="46" t="str">
        <f>'Labels - English'!A11</f>
        <v>Date of birth</v>
      </c>
      <c r="B7" s="312">
        <f ca="1">$E$7</f>
        <v>39906</v>
      </c>
      <c r="C7" s="207"/>
      <c r="D7" s="52"/>
      <c r="E7" s="100">
        <f ca="1">DATE(YEAR(F7) -$G$7, MONTH(F7) - $H$7, DAY(F7) - $I$7)</f>
        <v>39906</v>
      </c>
      <c r="F7" s="99">
        <f ca="1">DATE(YEAR('Labels - English'!$B$50),MONTH('Labels - English'!$B$50)-$K$7,DAY('Labels - English'!$B$50)-$L$7)</f>
        <v>44436</v>
      </c>
      <c r="G7" s="104">
        <v>12</v>
      </c>
      <c r="H7" s="102">
        <v>4</v>
      </c>
      <c r="I7" s="102">
        <v>25</v>
      </c>
      <c r="J7" s="137">
        <v>0</v>
      </c>
      <c r="K7" s="330">
        <v>1</v>
      </c>
      <c r="L7" s="98">
        <v>8</v>
      </c>
    </row>
    <row r="8" spans="1:12">
      <c r="A8" s="46" t="str">
        <f>'Labels - English'!A14</f>
        <v>Age</v>
      </c>
      <c r="B8" s="48" t="str">
        <f>+$G$7&amp;" years "&amp;$H$7&amp;" months "&amp;$I$7&amp;" days "</f>
        <v xml:space="preserve">12 years 4 months 25 days </v>
      </c>
      <c r="C8" s="207">
        <f ca="1">+E7</f>
        <v>39906</v>
      </c>
      <c r="D8" s="52"/>
      <c r="E8" s="301"/>
      <c r="F8" s="302"/>
      <c r="G8" s="303"/>
      <c r="H8" s="303"/>
      <c r="I8" s="303"/>
      <c r="J8" s="44"/>
    </row>
    <row r="9" spans="1:12">
      <c r="A9" s="46" t="str">
        <f>'Labels - English'!A18</f>
        <v>School/Agency</v>
      </c>
      <c r="B9" s="48" t="s">
        <v>162</v>
      </c>
      <c r="C9" s="209"/>
      <c r="D9" s="52"/>
      <c r="E9" s="44"/>
      <c r="F9" s="44"/>
      <c r="G9" s="44"/>
      <c r="H9" s="44"/>
      <c r="I9" s="44"/>
    </row>
    <row r="10" spans="1:12" ht="15" thickBot="1">
      <c r="A10" s="46" t="str">
        <f>'Labels - English'!A15</f>
        <v>Grade</v>
      </c>
      <c r="B10" s="177">
        <v>7</v>
      </c>
      <c r="C10" s="65"/>
      <c r="D10" s="52"/>
      <c r="E10" s="44"/>
      <c r="F10" s="44"/>
      <c r="G10" s="44"/>
      <c r="H10" s="44"/>
      <c r="I10" s="44"/>
    </row>
    <row r="11" spans="1:12">
      <c r="A11" s="49"/>
      <c r="B11" s="49"/>
      <c r="C11" s="66"/>
      <c r="D11" s="52"/>
      <c r="E11" s="58"/>
      <c r="F11" s="58"/>
      <c r="G11" s="59"/>
      <c r="H11" s="60"/>
      <c r="I11" s="61"/>
    </row>
    <row r="12" spans="1:12">
      <c r="A12" s="54" t="str">
        <f>'Labels - English'!A21</f>
        <v>Rater information</v>
      </c>
      <c r="B12" s="46"/>
      <c r="C12" s="43"/>
      <c r="D12" s="58"/>
      <c r="E12" s="52"/>
      <c r="G12" s="53"/>
      <c r="H12" s="53"/>
      <c r="I12" s="53"/>
    </row>
    <row r="13" spans="1:12">
      <c r="A13" s="46" t="str">
        <f>'Labels - English'!A22</f>
        <v>Rater’s name</v>
      </c>
      <c r="B13" s="46" t="s">
        <v>163</v>
      </c>
      <c r="C13" s="43"/>
      <c r="D13" s="52"/>
      <c r="E13" s="52"/>
      <c r="G13" s="53"/>
      <c r="H13" s="53"/>
      <c r="I13" s="53"/>
      <c r="J13" s="44"/>
    </row>
    <row r="14" spans="1:12">
      <c r="A14" s="46" t="str">
        <f>'Labels - English'!A25</f>
        <v>Rater’s relationship to student being evaluated</v>
      </c>
      <c r="B14" s="46" t="s">
        <v>164</v>
      </c>
      <c r="C14" s="43"/>
      <c r="D14" s="52"/>
      <c r="E14" s="52"/>
      <c r="F14" s="52"/>
      <c r="G14" s="53"/>
      <c r="H14" s="53"/>
      <c r="I14" s="53"/>
      <c r="J14" s="44"/>
    </row>
    <row r="15" spans="1:12">
      <c r="A15" s="46" t="str">
        <f>'Labels - English'!A26</f>
        <v>Administration Date</v>
      </c>
      <c r="B15" s="101" t="str">
        <f>+$J$7&amp;" years "&amp;$K$7&amp;" months "&amp;$L$7&amp;" days "</f>
        <v xml:space="preserve">0 years 1 months 8 days </v>
      </c>
      <c r="C15" s="43"/>
      <c r="D15" s="52"/>
      <c r="E15" s="52"/>
      <c r="F15" s="52"/>
      <c r="G15" s="53"/>
      <c r="H15" s="53"/>
      <c r="I15" s="53"/>
      <c r="J15" s="44"/>
    </row>
    <row r="16" spans="1:12">
      <c r="A16" s="50"/>
      <c r="B16" s="50"/>
      <c r="C16" s="67"/>
      <c r="D16" s="52"/>
      <c r="E16" s="52"/>
      <c r="F16" s="52"/>
      <c r="G16" s="53"/>
      <c r="H16" s="53"/>
      <c r="I16" s="44"/>
      <c r="J16" s="44"/>
    </row>
    <row r="17" spans="1:11" ht="29">
      <c r="A17" s="46" t="s">
        <v>24</v>
      </c>
      <c r="B17" s="71" t="s">
        <v>182</v>
      </c>
      <c r="C17" s="29"/>
      <c r="D17" s="52"/>
      <c r="E17" s="52"/>
      <c r="F17" s="52"/>
      <c r="G17" s="53"/>
      <c r="H17" s="53"/>
      <c r="I17" s="53"/>
      <c r="J17" s="44"/>
    </row>
    <row r="18" spans="1:11" ht="132" customHeight="1">
      <c r="A18" s="46" t="s">
        <v>26</v>
      </c>
      <c r="B18" s="39" t="s">
        <v>25</v>
      </c>
      <c r="C18" s="52"/>
      <c r="D18" s="52"/>
      <c r="E18" s="52"/>
      <c r="F18" s="52"/>
      <c r="G18" s="52"/>
      <c r="H18" s="52"/>
      <c r="I18" s="52"/>
      <c r="J18" s="52"/>
    </row>
    <row r="19" spans="1:11" ht="36.75" customHeight="1">
      <c r="A19" s="43" t="s">
        <v>180</v>
      </c>
      <c r="B19" s="193" t="s">
        <v>181</v>
      </c>
      <c r="D19" s="52"/>
      <c r="E19" s="52"/>
      <c r="F19" s="52"/>
      <c r="G19" s="53"/>
      <c r="H19" s="53"/>
      <c r="I19" s="53"/>
      <c r="J19" s="44"/>
    </row>
    <row r="20" spans="1:11">
      <c r="A20" s="46" t="s">
        <v>12</v>
      </c>
      <c r="B20" s="51" t="s">
        <v>10</v>
      </c>
      <c r="C20" s="43"/>
      <c r="D20" s="52"/>
      <c r="E20" s="36"/>
      <c r="F20" s="36"/>
      <c r="G20" s="35"/>
      <c r="H20" s="35"/>
      <c r="I20" s="35"/>
      <c r="J20" s="34"/>
    </row>
    <row r="21" spans="1:11">
      <c r="A21" s="46"/>
      <c r="B21" s="46"/>
      <c r="C21" s="52"/>
      <c r="D21" s="52"/>
      <c r="E21" s="44"/>
      <c r="F21" s="44"/>
      <c r="G21" s="44"/>
      <c r="H21" s="53"/>
      <c r="I21" s="53"/>
      <c r="J21" s="44"/>
    </row>
    <row r="22" spans="1:11">
      <c r="A22" s="46"/>
      <c r="B22" s="46"/>
      <c r="C22" s="44"/>
      <c r="D22" s="44"/>
      <c r="J22" s="41"/>
    </row>
    <row r="23" spans="1:11" s="2" customFormat="1">
      <c r="A23" s="69" t="s">
        <v>51</v>
      </c>
      <c r="B23" s="41">
        <f>+B41</f>
        <v>33</v>
      </c>
      <c r="C23" s="41">
        <f>+B42</f>
        <v>16</v>
      </c>
      <c r="D23" s="41">
        <f>+B43</f>
        <v>20</v>
      </c>
      <c r="E23" s="41">
        <f>+B44</f>
        <v>22</v>
      </c>
      <c r="F23" s="41">
        <f>+B45</f>
        <v>13</v>
      </c>
      <c r="G23" s="106">
        <f>+B46</f>
        <v>32</v>
      </c>
      <c r="H23" s="2">
        <f>+B47</f>
        <v>15</v>
      </c>
      <c r="I23" s="41">
        <f>+B48</f>
        <v>29</v>
      </c>
      <c r="J23" s="70">
        <f>+B49</f>
        <v>136</v>
      </c>
    </row>
    <row r="24" spans="1:11">
      <c r="A24" s="38"/>
      <c r="B24" s="38"/>
      <c r="C24" s="38"/>
      <c r="D24" s="38"/>
      <c r="E24" s="38"/>
      <c r="F24" s="38"/>
      <c r="G24" s="38"/>
      <c r="H24" s="38"/>
      <c r="I24" s="38"/>
      <c r="J24" s="42"/>
    </row>
    <row r="25" spans="1:11" s="3" customFormat="1" ht="21.75" customHeight="1">
      <c r="A25" s="68" t="s">
        <v>0</v>
      </c>
      <c r="B25" s="86" t="str">
        <f>'Labels - English'!$A$35</f>
        <v>Vision</v>
      </c>
      <c r="C25" s="87" t="str">
        <f>'Labels - English'!$A$36</f>
        <v>Hearing</v>
      </c>
      <c r="D25" s="88" t="str">
        <f>'Labels - English'!$A$37</f>
        <v>Touch</v>
      </c>
      <c r="E25" s="89" t="str">
        <f>'Labels - English'!$A$38</f>
        <v>Taste and Smell</v>
      </c>
      <c r="F25" s="90" t="str">
        <f>'Labels - English'!$A$39</f>
        <v>Body Awareness</v>
      </c>
      <c r="G25" s="91" t="str">
        <f>'Labels - English'!$A$40</f>
        <v>Balance and Motion</v>
      </c>
      <c r="H25" s="92" t="str">
        <f>'Labels - English'!$A$41</f>
        <v>Planning and Ideas</v>
      </c>
      <c r="I25" s="85" t="str">
        <f>'Labels - English'!$A$34</f>
        <v>Social Participation</v>
      </c>
      <c r="J25" s="43"/>
      <c r="K25" s="42"/>
    </row>
    <row r="26" spans="1:11" s="6" customFormat="1">
      <c r="A26" s="72">
        <v>1</v>
      </c>
      <c r="B26" s="150" t="s">
        <v>74</v>
      </c>
      <c r="C26" s="150" t="s">
        <v>72</v>
      </c>
      <c r="D26" s="150" t="s">
        <v>73</v>
      </c>
      <c r="E26" s="150" t="s">
        <v>73</v>
      </c>
      <c r="F26" s="176" t="s">
        <v>52</v>
      </c>
      <c r="G26" s="150" t="s">
        <v>71</v>
      </c>
      <c r="H26" s="150" t="s">
        <v>72</v>
      </c>
      <c r="I26" s="150" t="s">
        <v>72</v>
      </c>
      <c r="J26" s="43"/>
    </row>
    <row r="27" spans="1:11" s="6" customFormat="1">
      <c r="A27" s="73">
        <v>2</v>
      </c>
      <c r="B27" s="150" t="s">
        <v>71</v>
      </c>
      <c r="C27" s="150" t="s">
        <v>72</v>
      </c>
      <c r="D27" s="150" t="s">
        <v>73</v>
      </c>
      <c r="E27" s="150" t="s">
        <v>73</v>
      </c>
      <c r="F27" s="150" t="s">
        <v>72</v>
      </c>
      <c r="G27" s="150" t="s">
        <v>71</v>
      </c>
      <c r="H27" s="150" t="s">
        <v>72</v>
      </c>
      <c r="I27" s="150" t="s">
        <v>72</v>
      </c>
      <c r="J27" s="43"/>
    </row>
    <row r="28" spans="1:11" s="6" customFormat="1">
      <c r="A28" s="74">
        <v>3</v>
      </c>
      <c r="B28" s="150" t="s">
        <v>74</v>
      </c>
      <c r="C28" s="150" t="s">
        <v>72</v>
      </c>
      <c r="D28" s="150" t="s">
        <v>73</v>
      </c>
      <c r="E28" s="150" t="s">
        <v>73</v>
      </c>
      <c r="F28" s="150" t="s">
        <v>72</v>
      </c>
      <c r="G28" s="150" t="s">
        <v>71</v>
      </c>
      <c r="H28" s="150" t="s">
        <v>72</v>
      </c>
      <c r="I28" s="150" t="s">
        <v>72</v>
      </c>
      <c r="J28" s="43"/>
    </row>
    <row r="29" spans="1:11" s="6" customFormat="1">
      <c r="A29" s="75">
        <v>4</v>
      </c>
      <c r="B29" s="150" t="s">
        <v>74</v>
      </c>
      <c r="C29" s="150" t="s">
        <v>72</v>
      </c>
      <c r="D29" s="150" t="s">
        <v>73</v>
      </c>
      <c r="E29" s="150" t="s">
        <v>74</v>
      </c>
      <c r="F29" s="150" t="s">
        <v>72</v>
      </c>
      <c r="G29" s="150" t="s">
        <v>74</v>
      </c>
      <c r="H29" s="150" t="s">
        <v>73</v>
      </c>
      <c r="I29" s="150" t="s">
        <v>72</v>
      </c>
      <c r="J29" s="43"/>
    </row>
    <row r="30" spans="1:11" s="6" customFormat="1">
      <c r="A30" s="45">
        <v>5</v>
      </c>
      <c r="B30" s="150" t="s">
        <v>74</v>
      </c>
      <c r="C30" s="150" t="s">
        <v>73</v>
      </c>
      <c r="D30" s="150" t="s">
        <v>71</v>
      </c>
      <c r="E30" s="150" t="s">
        <v>74</v>
      </c>
      <c r="F30" s="150" t="s">
        <v>73</v>
      </c>
      <c r="G30" s="150" t="s">
        <v>71</v>
      </c>
      <c r="H30" s="150" t="s">
        <v>72</v>
      </c>
      <c r="I30" s="150" t="s">
        <v>72</v>
      </c>
      <c r="J30" s="43"/>
    </row>
    <row r="31" spans="1:11" s="6" customFormat="1">
      <c r="A31" s="45">
        <v>6</v>
      </c>
      <c r="B31" s="150" t="s">
        <v>74</v>
      </c>
      <c r="C31" s="150" t="s">
        <v>73</v>
      </c>
      <c r="D31" s="150" t="s">
        <v>71</v>
      </c>
      <c r="E31" s="150" t="s">
        <v>72</v>
      </c>
      <c r="F31" s="150" t="s">
        <v>73</v>
      </c>
      <c r="G31" s="150" t="s">
        <v>71</v>
      </c>
      <c r="H31" s="150" t="s">
        <v>73</v>
      </c>
      <c r="I31" s="150" t="s">
        <v>73</v>
      </c>
      <c r="J31" s="43"/>
    </row>
    <row r="32" spans="1:11" s="6" customFormat="1">
      <c r="A32" s="45">
        <v>7</v>
      </c>
      <c r="B32" s="150" t="s">
        <v>71</v>
      </c>
      <c r="C32" s="150" t="s">
        <v>73</v>
      </c>
      <c r="D32" s="150" t="s">
        <v>73</v>
      </c>
      <c r="E32" s="176" t="s">
        <v>52</v>
      </c>
      <c r="F32" s="150" t="s">
        <v>73</v>
      </c>
      <c r="G32" s="150" t="s">
        <v>74</v>
      </c>
      <c r="H32" s="150" t="s">
        <v>72</v>
      </c>
      <c r="I32" s="150" t="s">
        <v>71</v>
      </c>
      <c r="J32" s="43"/>
    </row>
    <row r="33" spans="1:10" s="6" customFormat="1">
      <c r="A33" s="45">
        <v>8</v>
      </c>
      <c r="B33" s="150" t="s">
        <v>71</v>
      </c>
      <c r="C33" s="176" t="s">
        <v>52</v>
      </c>
      <c r="D33" s="176" t="s">
        <v>52</v>
      </c>
      <c r="E33" s="150" t="s">
        <v>73</v>
      </c>
      <c r="F33" s="150" t="s">
        <v>72</v>
      </c>
      <c r="G33" s="150" t="s">
        <v>71</v>
      </c>
      <c r="H33" s="150" t="s">
        <v>73</v>
      </c>
      <c r="I33" s="150" t="s">
        <v>74</v>
      </c>
      <c r="J33"/>
    </row>
    <row r="34" spans="1:10">
      <c r="A34" s="45">
        <v>9</v>
      </c>
      <c r="B34" s="150" t="s">
        <v>73</v>
      </c>
      <c r="C34" s="150" t="s">
        <v>71</v>
      </c>
      <c r="D34" s="176" t="s">
        <v>52</v>
      </c>
      <c r="E34" s="150" t="s">
        <v>73</v>
      </c>
      <c r="F34" s="150" t="s">
        <v>72</v>
      </c>
      <c r="G34" s="150" t="s">
        <v>71</v>
      </c>
      <c r="H34" s="150" t="s">
        <v>73</v>
      </c>
      <c r="I34" s="176" t="s">
        <v>52</v>
      </c>
    </row>
    <row r="35" spans="1:10">
      <c r="A35" s="45">
        <v>10</v>
      </c>
      <c r="B35" s="150" t="s">
        <v>73</v>
      </c>
      <c r="C35" s="150" t="s">
        <v>73</v>
      </c>
      <c r="D35" s="150" t="s">
        <v>73</v>
      </c>
      <c r="E35" s="150" t="s">
        <v>73</v>
      </c>
      <c r="F35" s="150" t="s">
        <v>72</v>
      </c>
      <c r="G35" s="150" t="s">
        <v>71</v>
      </c>
      <c r="H35" s="150" t="s">
        <v>73</v>
      </c>
      <c r="I35" s="176" t="s">
        <v>52</v>
      </c>
    </row>
    <row r="38" spans="1:10" ht="15.5">
      <c r="A38" s="107" t="s">
        <v>97</v>
      </c>
      <c r="B38" s="108"/>
      <c r="C38" s="108"/>
      <c r="D38" s="108"/>
      <c r="E38" s="108"/>
      <c r="F38" s="108"/>
      <c r="G38" s="109"/>
      <c r="H38" s="109"/>
    </row>
    <row r="39" spans="1:10" ht="16" thickBot="1">
      <c r="A39" s="110"/>
      <c r="B39" s="110"/>
      <c r="C39" s="111"/>
      <c r="D39" s="111"/>
      <c r="E39" s="111"/>
      <c r="F39" s="111"/>
      <c r="G39" s="112"/>
      <c r="H39" s="112"/>
    </row>
    <row r="40" spans="1:10" ht="16" thickTop="1">
      <c r="A40" s="165" t="s">
        <v>99</v>
      </c>
      <c r="B40" s="168" t="s">
        <v>1641</v>
      </c>
      <c r="C40" s="169" t="s">
        <v>1642</v>
      </c>
      <c r="D40" s="169" t="s">
        <v>1644</v>
      </c>
      <c r="E40" s="170" t="s">
        <v>1643</v>
      </c>
    </row>
    <row r="41" spans="1:10" ht="15.5">
      <c r="A41" s="166" t="str">
        <f>'Labels - English'!A35</f>
        <v>Vision</v>
      </c>
      <c r="B41" s="118">
        <v>33</v>
      </c>
      <c r="C41" s="119">
        <v>78</v>
      </c>
      <c r="D41" s="119" t="s">
        <v>126</v>
      </c>
      <c r="E41" s="120" t="s">
        <v>103</v>
      </c>
    </row>
    <row r="42" spans="1:10" ht="15.5">
      <c r="A42" s="166" t="str">
        <f>'Labels - English'!A36</f>
        <v>Hearing</v>
      </c>
      <c r="B42" s="118">
        <v>16</v>
      </c>
      <c r="C42" s="119">
        <v>63</v>
      </c>
      <c r="D42" s="119">
        <v>90</v>
      </c>
      <c r="E42" s="120" t="s">
        <v>101</v>
      </c>
    </row>
    <row r="43" spans="1:10" ht="15.5">
      <c r="A43" s="166" t="str">
        <f>'Labels - English'!A37</f>
        <v>Touch</v>
      </c>
      <c r="B43" s="118">
        <v>20</v>
      </c>
      <c r="C43" s="119">
        <v>69</v>
      </c>
      <c r="D43" s="119">
        <v>97</v>
      </c>
      <c r="E43" s="120" t="s">
        <v>101</v>
      </c>
    </row>
    <row r="44" spans="1:10" ht="15.5">
      <c r="A44" s="166" t="str">
        <f>'Labels - English'!A38</f>
        <v>Taste and Smell</v>
      </c>
      <c r="B44" s="118">
        <v>22</v>
      </c>
      <c r="C44" s="119">
        <v>68</v>
      </c>
      <c r="D44" s="119">
        <v>96</v>
      </c>
      <c r="E44" s="120" t="s">
        <v>101</v>
      </c>
    </row>
    <row r="45" spans="1:10" ht="15.5">
      <c r="A45" s="166" t="str">
        <f>'Labels - English'!A39</f>
        <v>Body Awareness</v>
      </c>
      <c r="B45" s="118">
        <v>13</v>
      </c>
      <c r="C45" s="119">
        <v>61</v>
      </c>
      <c r="D45" s="119">
        <v>86</v>
      </c>
      <c r="E45" s="120" t="s">
        <v>101</v>
      </c>
    </row>
    <row r="46" spans="1:10" ht="15.5">
      <c r="A46" s="166" t="str">
        <f>'Labels - English'!A40</f>
        <v>Balance and Motion</v>
      </c>
      <c r="B46" s="118">
        <v>32</v>
      </c>
      <c r="C46" s="119">
        <v>78</v>
      </c>
      <c r="D46" s="119" t="s">
        <v>126</v>
      </c>
      <c r="E46" s="120" t="s">
        <v>103</v>
      </c>
    </row>
    <row r="47" spans="1:10" ht="15.5">
      <c r="A47" s="166" t="str">
        <f>'Labels - English'!A41</f>
        <v>Planning and Ideas</v>
      </c>
      <c r="B47" s="118">
        <v>15</v>
      </c>
      <c r="C47" s="119">
        <v>55</v>
      </c>
      <c r="D47" s="119">
        <v>69</v>
      </c>
      <c r="E47" s="120" t="s">
        <v>102</v>
      </c>
    </row>
    <row r="48" spans="1:10" ht="15.5">
      <c r="A48" s="166" t="str">
        <f>'Labels - English'!A34</f>
        <v>Social Participation</v>
      </c>
      <c r="B48" s="118">
        <v>29</v>
      </c>
      <c r="C48" s="119">
        <v>69</v>
      </c>
      <c r="D48" s="119">
        <v>97</v>
      </c>
      <c r="E48" s="120" t="s">
        <v>101</v>
      </c>
    </row>
    <row r="49" spans="1:8" ht="16" thickBot="1">
      <c r="A49" s="167" t="s">
        <v>100</v>
      </c>
      <c r="B49" s="122">
        <v>136</v>
      </c>
      <c r="C49" s="131">
        <v>69</v>
      </c>
      <c r="D49" s="131">
        <v>97</v>
      </c>
      <c r="E49" s="132" t="s">
        <v>101</v>
      </c>
    </row>
    <row r="50" spans="1:8" ht="16" thickTop="1">
      <c r="A50" s="108"/>
      <c r="B50" s="108"/>
      <c r="C50" s="108"/>
      <c r="D50" s="108"/>
      <c r="E50" s="108"/>
      <c r="F50" s="108"/>
      <c r="G50" s="109"/>
      <c r="H50" s="109"/>
    </row>
  </sheetData>
  <conditionalFormatting sqref="A12:A15 A6:A10">
    <cfRule type="containsText" dxfId="381" priority="4" operator="containsText" text="&quot;">
      <formula>NOT(ISERROR(SEARCH("""",A6)))</formula>
    </cfRule>
  </conditionalFormatting>
  <conditionalFormatting sqref="A4">
    <cfRule type="containsText" dxfId="380" priority="2" operator="containsText" text="&quot;">
      <formula>NOT(ISERROR(SEARCH("""",A4)))</formula>
    </cfRule>
  </conditionalFormatting>
  <conditionalFormatting sqref="A5">
    <cfRule type="containsText" dxfId="379" priority="1" operator="containsText" text="&quot;">
      <formula>NOT(ISERROR(SEARCH("""",A5)))</formula>
    </cfRule>
  </conditionalFormatting>
  <conditionalFormatting sqref="A12">
    <cfRule type="containsText" dxfId="378" priority="3" operator="containsText" text="&quot;">
      <formula>NOT(ISERROR(SEARCH("""",A12)))</formula>
    </cfRule>
  </conditionalFormatting>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11421-AD33-4E30-962B-6D6541C6CEAA}">
  <dimension ref="A1:L46"/>
  <sheetViews>
    <sheetView topLeftCell="D1" zoomScale="70" zoomScaleNormal="70" workbookViewId="0">
      <pane ySplit="1" topLeftCell="A2" activePane="bottomLeft" state="frozen"/>
      <selection activeCell="B18" sqref="B18"/>
      <selection pane="bottomLeft" activeCell="L8" sqref="L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4.26953125" customWidth="1"/>
  </cols>
  <sheetData>
    <row r="1" spans="1:12" ht="28.5" customHeight="1">
      <c r="A1" s="154" t="str">
        <f>"Form: "&amp;'Labels - English'!Q1</f>
        <v>Form: Adolescent Self-Report Form (12-21 years)</v>
      </c>
      <c r="B1" s="154"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Case31_AdolSelf</v>
      </c>
      <c r="C3" s="129"/>
      <c r="D3" s="58"/>
      <c r="E3" s="105" t="s">
        <v>94</v>
      </c>
      <c r="F3" s="58"/>
      <c r="G3" s="59"/>
      <c r="H3" s="60"/>
      <c r="I3" s="60"/>
      <c r="J3" s="61"/>
    </row>
    <row r="4" spans="1:12" ht="15" thickBot="1">
      <c r="A4" s="54" t="str">
        <f>'Labels - English'!A5</f>
        <v>Your information</v>
      </c>
      <c r="B4" s="127"/>
      <c r="C4" s="314"/>
      <c r="D4" s="52"/>
      <c r="F4" s="52" t="str">
        <f ca="1">"Original Date: "&amp; TEXT('Labels - English'!$B$50, "mm/dd/yyyy")</f>
        <v>Original Date: 10/05/2021</v>
      </c>
      <c r="G4" s="9"/>
      <c r="H4" s="57"/>
      <c r="I4" s="57"/>
      <c r="J4" s="53"/>
    </row>
    <row r="5" spans="1:12" ht="15" thickBot="1">
      <c r="A5" s="46" t="str">
        <f>'Labels - English'!A9</f>
        <v>Name</v>
      </c>
      <c r="B5" s="126" t="str" cm="1">
        <f t="array" aca="1" ref="B5" ca="1">"SPM2_"&amp;MID(CELL("filename",A1),FIND("]",CELL("filename",A1))+1,255)</f>
        <v>SPM2_Case31_AdolSelf</v>
      </c>
      <c r="C5" s="125" t="str">
        <f ca="1">TEXT('Labels - English'!$B$50, "mm/dd/yyyy")</f>
        <v>10/05/2021</v>
      </c>
      <c r="D5" s="52"/>
      <c r="E5" s="97" t="s">
        <v>91</v>
      </c>
      <c r="F5" s="94"/>
      <c r="G5" s="95" t="s">
        <v>92</v>
      </c>
      <c r="H5" s="96"/>
      <c r="J5" t="s">
        <v>93</v>
      </c>
    </row>
    <row r="6" spans="1:12">
      <c r="A6" s="46" t="str">
        <f>'Labels - English'!A10</f>
        <v>Gender</v>
      </c>
      <c r="B6" s="47" t="s">
        <v>70</v>
      </c>
      <c r="C6" s="64"/>
      <c r="D6" s="52"/>
      <c r="E6" s="76" t="s">
        <v>15</v>
      </c>
      <c r="F6" s="62" t="s">
        <v>17</v>
      </c>
      <c r="G6" s="103" t="s">
        <v>89</v>
      </c>
      <c r="H6" s="62" t="s">
        <v>16</v>
      </c>
      <c r="I6" s="62" t="s">
        <v>34</v>
      </c>
      <c r="J6" s="136" t="s">
        <v>1758</v>
      </c>
      <c r="K6" s="329" t="s">
        <v>90</v>
      </c>
      <c r="L6" s="63" t="s">
        <v>109</v>
      </c>
    </row>
    <row r="7" spans="1:12" ht="15" thickBot="1">
      <c r="A7" s="46" t="str">
        <f>'Labels - English'!A11</f>
        <v>Date of birth</v>
      </c>
      <c r="B7" s="312">
        <f ca="1">$E$7</f>
        <v>39881</v>
      </c>
      <c r="C7" s="207"/>
      <c r="D7" s="52"/>
      <c r="E7" s="100">
        <f ca="1">DATE(YEAR(F7) -$G$7, MONTH(F7) - $H$7, DAY(F7) - $I$7)</f>
        <v>39881</v>
      </c>
      <c r="F7" s="99">
        <f ca="1">DATE(YEAR('Labels - English'!$B$50),MONTH('Labels - English'!$B$50)-$K$7,DAY('Labels - English'!$B$50)-$L$7)</f>
        <v>44470</v>
      </c>
      <c r="G7" s="104">
        <v>12</v>
      </c>
      <c r="H7" s="102">
        <v>6</v>
      </c>
      <c r="I7" s="102">
        <v>23</v>
      </c>
      <c r="J7" s="137">
        <v>0</v>
      </c>
      <c r="K7" s="330">
        <v>0</v>
      </c>
      <c r="L7" s="98">
        <v>4</v>
      </c>
    </row>
    <row r="8" spans="1:12">
      <c r="A8" s="46" t="str">
        <f>'Labels - English'!A14</f>
        <v>Age</v>
      </c>
      <c r="B8" s="48" t="str">
        <f>+$G$7&amp;" years "&amp;$H$7&amp;" months "&amp;$I$7&amp;" days "</f>
        <v xml:space="preserve">12 years 6 months 23 days </v>
      </c>
      <c r="C8" s="207">
        <f ca="1">+E7</f>
        <v>39881</v>
      </c>
      <c r="D8" s="52"/>
      <c r="E8" s="44"/>
      <c r="F8" s="44"/>
      <c r="G8" s="44"/>
      <c r="H8" s="44"/>
      <c r="I8" s="44"/>
      <c r="J8" s="53"/>
    </row>
    <row r="9" spans="1:12">
      <c r="A9" s="46" t="str">
        <f>'Labels - English'!A18</f>
        <v>School/Agency</v>
      </c>
      <c r="B9" s="48" t="s">
        <v>162</v>
      </c>
      <c r="C9" s="64"/>
      <c r="D9" s="52"/>
      <c r="E9" s="44"/>
      <c r="F9" s="44"/>
      <c r="G9" s="44"/>
      <c r="H9" s="44"/>
      <c r="I9" s="44"/>
      <c r="J9" s="53"/>
    </row>
    <row r="10" spans="1:12" ht="15" thickBot="1">
      <c r="A10" s="46" t="str">
        <f>'Labels - English'!A15</f>
        <v>Grade</v>
      </c>
      <c r="B10" s="177">
        <v>7</v>
      </c>
      <c r="C10" s="65"/>
      <c r="D10" s="52"/>
      <c r="E10" s="58"/>
      <c r="F10" s="58"/>
      <c r="G10" s="59"/>
      <c r="H10" s="60"/>
      <c r="I10" s="61"/>
    </row>
    <row r="11" spans="1:12">
      <c r="A11" s="46" t="str">
        <f>'Labels - English'!A26</f>
        <v>Administration Date</v>
      </c>
      <c r="B11" s="101" t="str">
        <f>+$J$7&amp;" years "&amp;$K$7&amp;" months "&amp;$L$7&amp;" days "</f>
        <v xml:space="preserve">0 years 0 months 4 days </v>
      </c>
      <c r="C11" s="43"/>
      <c r="D11" s="52"/>
      <c r="E11" s="52"/>
      <c r="F11" s="52"/>
      <c r="G11" s="53"/>
      <c r="H11" s="53"/>
      <c r="I11" s="44"/>
    </row>
    <row r="12" spans="1:12">
      <c r="A12" s="50"/>
      <c r="B12" s="50"/>
      <c r="C12" s="67"/>
      <c r="D12" s="52"/>
      <c r="E12" s="52"/>
      <c r="F12" s="52"/>
      <c r="G12" s="53"/>
      <c r="H12" s="53"/>
      <c r="I12" s="53"/>
    </row>
    <row r="13" spans="1:12" ht="132" customHeight="1">
      <c r="A13" s="46" t="s">
        <v>24</v>
      </c>
      <c r="B13" s="71" t="s">
        <v>179</v>
      </c>
      <c r="C13" s="29"/>
      <c r="D13" s="52"/>
      <c r="E13" s="52"/>
      <c r="F13" s="52"/>
      <c r="G13" s="52"/>
      <c r="H13" s="52"/>
      <c r="I13" s="52"/>
      <c r="J13" s="44"/>
    </row>
    <row r="14" spans="1:12" ht="36.75" customHeight="1">
      <c r="A14" s="46" t="s">
        <v>26</v>
      </c>
      <c r="B14" s="39" t="s">
        <v>25</v>
      </c>
      <c r="C14" s="52"/>
      <c r="D14" s="52"/>
      <c r="E14" s="52"/>
      <c r="F14" s="52"/>
      <c r="G14" s="53"/>
      <c r="H14" s="53"/>
      <c r="I14" s="53"/>
      <c r="J14" s="44"/>
    </row>
    <row r="15" spans="1:12">
      <c r="A15" s="43" t="s">
        <v>180</v>
      </c>
      <c r="B15" s="193" t="s">
        <v>866</v>
      </c>
      <c r="D15" s="52"/>
      <c r="E15" s="36"/>
      <c r="F15" s="36"/>
      <c r="G15" s="35"/>
      <c r="H15" s="35"/>
      <c r="I15" s="35"/>
      <c r="J15" s="34"/>
    </row>
    <row r="16" spans="1:12" s="3" customFormat="1">
      <c r="A16" s="46" t="s">
        <v>12</v>
      </c>
      <c r="B16" s="51" t="s">
        <v>10</v>
      </c>
      <c r="C16" s="43"/>
      <c r="D16" s="36"/>
      <c r="E16" s="52"/>
      <c r="F16" s="52"/>
      <c r="G16" s="53"/>
      <c r="H16" s="53"/>
      <c r="I16" s="53"/>
      <c r="J16" s="44"/>
    </row>
    <row r="17" spans="1:11">
      <c r="A17" s="46"/>
      <c r="B17" s="46"/>
      <c r="C17" s="52"/>
      <c r="D17" s="44"/>
      <c r="J17" s="41"/>
    </row>
    <row r="18" spans="1:11" s="2" customFormat="1">
      <c r="A18" s="46"/>
      <c r="B18" s="46"/>
      <c r="C18" s="44"/>
    </row>
    <row r="19" spans="1:11">
      <c r="A19" s="69" t="s">
        <v>51</v>
      </c>
      <c r="B19" s="41">
        <f>+B37</f>
        <v>17</v>
      </c>
      <c r="C19" s="41">
        <f>+B38</f>
        <v>23</v>
      </c>
      <c r="D19" s="41">
        <f>+B39</f>
        <v>14</v>
      </c>
      <c r="E19" s="41">
        <f>+B40</f>
        <v>28</v>
      </c>
      <c r="F19" s="41">
        <f>+B41</f>
        <v>21</v>
      </c>
      <c r="G19" s="106">
        <f>+B42</f>
        <v>22</v>
      </c>
      <c r="H19" s="2">
        <f>+B43</f>
        <v>27</v>
      </c>
      <c r="I19" s="41">
        <f>+B44</f>
        <v>22</v>
      </c>
      <c r="J19" s="70">
        <f>+B45</f>
        <v>125</v>
      </c>
    </row>
    <row r="20" spans="1:11" s="3" customFormat="1" ht="21.75" customHeight="1">
      <c r="A20" s="38"/>
      <c r="B20" s="38"/>
      <c r="C20" s="38"/>
      <c r="D20" s="38"/>
      <c r="E20" s="38"/>
      <c r="F20" s="38"/>
      <c r="G20" s="38"/>
      <c r="H20" s="38"/>
      <c r="I20" s="38"/>
      <c r="J20" s="42"/>
      <c r="K20" s="42"/>
    </row>
    <row r="21" spans="1:11" s="6" customFormat="1">
      <c r="A21" s="68" t="s">
        <v>0</v>
      </c>
      <c r="B21" s="86" t="str">
        <f>'Labels - English'!$A$35</f>
        <v>Vision</v>
      </c>
      <c r="C21" s="87" t="str">
        <f>'Labels - English'!$A$36</f>
        <v>Hearing</v>
      </c>
      <c r="D21" s="88" t="str">
        <f>'Labels - English'!$A$37</f>
        <v>Touch</v>
      </c>
      <c r="E21" s="89" t="str">
        <f>'Labels - English'!$A$38</f>
        <v>Taste and Smell</v>
      </c>
      <c r="F21" s="90" t="str">
        <f>'Labels - English'!$A$39</f>
        <v>Body Awareness</v>
      </c>
      <c r="G21" s="91" t="str">
        <f>'Labels - English'!$A$40</f>
        <v>Balance and Motion</v>
      </c>
      <c r="H21" s="92" t="str">
        <f>'Labels - English'!$A$41</f>
        <v>Planning and Ideas</v>
      </c>
      <c r="I21" s="85" t="str">
        <f>'Labels - English'!$A$34</f>
        <v>Social Participation</v>
      </c>
      <c r="J21" s="43"/>
    </row>
    <row r="22" spans="1:11" s="6" customFormat="1">
      <c r="A22" s="72">
        <v>1</v>
      </c>
      <c r="B22" s="150" t="s">
        <v>72</v>
      </c>
      <c r="C22" s="150" t="s">
        <v>72</v>
      </c>
      <c r="D22" s="150" t="s">
        <v>72</v>
      </c>
      <c r="E22" s="150" t="s">
        <v>71</v>
      </c>
      <c r="F22" s="150" t="s">
        <v>73</v>
      </c>
      <c r="G22" s="150" t="s">
        <v>72</v>
      </c>
      <c r="H22" s="150" t="s">
        <v>73</v>
      </c>
      <c r="I22" s="150" t="s">
        <v>74</v>
      </c>
      <c r="J22" s="43"/>
    </row>
    <row r="23" spans="1:11" s="6" customFormat="1">
      <c r="A23" s="73">
        <v>2</v>
      </c>
      <c r="B23" s="150" t="s">
        <v>72</v>
      </c>
      <c r="C23" s="150" t="s">
        <v>73</v>
      </c>
      <c r="D23" s="150" t="s">
        <v>72</v>
      </c>
      <c r="E23" s="150" t="s">
        <v>74</v>
      </c>
      <c r="F23" s="150" t="s">
        <v>73</v>
      </c>
      <c r="G23" s="150" t="s">
        <v>72</v>
      </c>
      <c r="H23" s="150" t="s">
        <v>73</v>
      </c>
      <c r="I23" s="150" t="s">
        <v>74</v>
      </c>
      <c r="J23" s="43"/>
    </row>
    <row r="24" spans="1:11" s="6" customFormat="1">
      <c r="A24" s="74">
        <v>3</v>
      </c>
      <c r="B24" s="150" t="s">
        <v>73</v>
      </c>
      <c r="C24" s="150" t="s">
        <v>71</v>
      </c>
      <c r="D24" s="150" t="s">
        <v>72</v>
      </c>
      <c r="E24" s="150" t="s">
        <v>71</v>
      </c>
      <c r="F24" s="150" t="s">
        <v>73</v>
      </c>
      <c r="G24" s="150" t="s">
        <v>73</v>
      </c>
      <c r="H24" s="150" t="s">
        <v>71</v>
      </c>
      <c r="I24" s="150" t="s">
        <v>74</v>
      </c>
      <c r="J24" s="43"/>
    </row>
    <row r="25" spans="1:11" s="6" customFormat="1">
      <c r="A25" s="75">
        <v>4</v>
      </c>
      <c r="B25" s="150" t="s">
        <v>73</v>
      </c>
      <c r="C25" s="150" t="s">
        <v>74</v>
      </c>
      <c r="D25" s="150" t="s">
        <v>73</v>
      </c>
      <c r="E25" s="150" t="s">
        <v>73</v>
      </c>
      <c r="F25" s="150" t="s">
        <v>71</v>
      </c>
      <c r="G25" s="150" t="s">
        <v>72</v>
      </c>
      <c r="H25" s="150" t="s">
        <v>71</v>
      </c>
      <c r="I25" s="150" t="s">
        <v>71</v>
      </c>
      <c r="J25" s="43"/>
    </row>
    <row r="26" spans="1:11" s="6" customFormat="1">
      <c r="A26" s="45">
        <v>5</v>
      </c>
      <c r="B26" s="150" t="s">
        <v>72</v>
      </c>
      <c r="C26" s="150" t="s">
        <v>74</v>
      </c>
      <c r="D26" s="150" t="s">
        <v>73</v>
      </c>
      <c r="E26" s="150" t="s">
        <v>73</v>
      </c>
      <c r="F26" s="150" t="s">
        <v>71</v>
      </c>
      <c r="G26" s="150" t="s">
        <v>71</v>
      </c>
      <c r="H26" s="150" t="s">
        <v>74</v>
      </c>
      <c r="I26" s="150" t="s">
        <v>74</v>
      </c>
      <c r="J26" s="43"/>
    </row>
    <row r="27" spans="1:11" s="6" customFormat="1">
      <c r="A27" s="45">
        <v>6</v>
      </c>
      <c r="B27" s="150" t="s">
        <v>73</v>
      </c>
      <c r="C27" s="150" t="s">
        <v>71</v>
      </c>
      <c r="D27" s="150" t="s">
        <v>72</v>
      </c>
      <c r="E27" s="150" t="s">
        <v>72</v>
      </c>
      <c r="F27" s="150" t="s">
        <v>74</v>
      </c>
      <c r="G27" s="150" t="s">
        <v>71</v>
      </c>
      <c r="H27" s="150" t="s">
        <v>74</v>
      </c>
      <c r="I27" s="150" t="s">
        <v>71</v>
      </c>
      <c r="J27" s="43"/>
    </row>
    <row r="28" spans="1:11" s="6" customFormat="1">
      <c r="A28" s="45">
        <v>7</v>
      </c>
      <c r="B28" s="150" t="s">
        <v>71</v>
      </c>
      <c r="C28" s="150" t="s">
        <v>73</v>
      </c>
      <c r="D28" s="150" t="s">
        <v>73</v>
      </c>
      <c r="E28" s="150" t="s">
        <v>73</v>
      </c>
      <c r="F28" s="150" t="s">
        <v>72</v>
      </c>
      <c r="G28" s="150" t="s">
        <v>74</v>
      </c>
      <c r="H28" s="150" t="s">
        <v>72</v>
      </c>
      <c r="I28" s="150" t="s">
        <v>74</v>
      </c>
      <c r="J28" s="43"/>
    </row>
    <row r="29" spans="1:11">
      <c r="A29" s="45">
        <v>8</v>
      </c>
      <c r="B29" s="150" t="s">
        <v>71</v>
      </c>
      <c r="C29" s="150" t="s">
        <v>73</v>
      </c>
      <c r="D29" s="150" t="s">
        <v>72</v>
      </c>
      <c r="E29" s="150" t="s">
        <v>71</v>
      </c>
      <c r="F29" s="150" t="s">
        <v>73</v>
      </c>
      <c r="G29" s="150" t="s">
        <v>74</v>
      </c>
      <c r="H29" s="150" t="s">
        <v>73</v>
      </c>
      <c r="I29" s="150" t="s">
        <v>71</v>
      </c>
    </row>
    <row r="30" spans="1:11">
      <c r="A30" s="45">
        <v>9</v>
      </c>
      <c r="B30" s="150" t="s">
        <v>72</v>
      </c>
      <c r="C30" s="150" t="s">
        <v>72</v>
      </c>
      <c r="D30" s="150" t="s">
        <v>73</v>
      </c>
      <c r="E30" s="150" t="s">
        <v>74</v>
      </c>
      <c r="F30" s="150" t="s">
        <v>72</v>
      </c>
      <c r="G30" s="150" t="s">
        <v>72</v>
      </c>
      <c r="H30" s="150" t="s">
        <v>71</v>
      </c>
      <c r="I30" s="150" t="s">
        <v>71</v>
      </c>
    </row>
    <row r="31" spans="1:11">
      <c r="A31" s="45">
        <v>10</v>
      </c>
      <c r="B31" s="150" t="s">
        <v>72</v>
      </c>
      <c r="C31" s="150" t="s">
        <v>72</v>
      </c>
      <c r="D31" s="150" t="s">
        <v>72</v>
      </c>
      <c r="E31" s="150" t="s">
        <v>74</v>
      </c>
      <c r="F31" s="150" t="s">
        <v>72</v>
      </c>
      <c r="G31" s="150" t="s">
        <v>73</v>
      </c>
      <c r="H31" s="150" t="s">
        <v>71</v>
      </c>
      <c r="I31" s="150" t="s">
        <v>71</v>
      </c>
    </row>
    <row r="34" spans="1:8" ht="15.5">
      <c r="A34" s="107" t="s">
        <v>97</v>
      </c>
      <c r="B34" s="108"/>
      <c r="C34" s="108"/>
      <c r="D34" s="108"/>
      <c r="E34" s="108"/>
      <c r="F34" s="108"/>
      <c r="G34" s="109"/>
      <c r="H34" s="109"/>
    </row>
    <row r="35" spans="1:8" ht="16" thickBot="1">
      <c r="A35" s="110"/>
      <c r="B35" s="110"/>
      <c r="C35" s="111"/>
      <c r="D35" s="111"/>
      <c r="E35" s="111"/>
      <c r="F35" s="111"/>
      <c r="G35" s="112"/>
      <c r="H35" s="112"/>
    </row>
    <row r="36" spans="1:8" ht="16" thickTop="1">
      <c r="A36" s="155" t="s">
        <v>99</v>
      </c>
      <c r="B36" s="156" t="s">
        <v>1641</v>
      </c>
      <c r="C36" s="157" t="s">
        <v>1642</v>
      </c>
      <c r="D36" s="157" t="s">
        <v>1644</v>
      </c>
      <c r="E36" s="158" t="s">
        <v>1643</v>
      </c>
    </row>
    <row r="37" spans="1:8" ht="15.5">
      <c r="A37" s="159" t="str">
        <f>'Labels - English'!A35</f>
        <v>Vision</v>
      </c>
      <c r="B37" s="118">
        <v>17</v>
      </c>
      <c r="C37" s="119">
        <v>52</v>
      </c>
      <c r="D37" s="119">
        <v>58</v>
      </c>
      <c r="E37" s="120" t="s">
        <v>102</v>
      </c>
    </row>
    <row r="38" spans="1:8" ht="15.5">
      <c r="A38" s="159" t="str">
        <f>'Labels - English'!A36</f>
        <v>Hearing</v>
      </c>
      <c r="B38" s="118">
        <v>23</v>
      </c>
      <c r="C38" s="119">
        <v>61</v>
      </c>
      <c r="D38" s="119">
        <v>86</v>
      </c>
      <c r="E38" s="120" t="s">
        <v>101</v>
      </c>
    </row>
    <row r="39" spans="1:8" ht="15.5">
      <c r="A39" s="159" t="str">
        <f>'Labels - English'!A37</f>
        <v>Touch</v>
      </c>
      <c r="B39" s="118">
        <v>14</v>
      </c>
      <c r="C39" s="119">
        <v>48</v>
      </c>
      <c r="D39" s="119">
        <v>42</v>
      </c>
      <c r="E39" s="120" t="s">
        <v>102</v>
      </c>
    </row>
    <row r="40" spans="1:8" ht="15.5">
      <c r="A40" s="159" t="str">
        <f>'Labels - English'!A38</f>
        <v>Taste and Smell</v>
      </c>
      <c r="B40" s="118">
        <v>28</v>
      </c>
      <c r="C40" s="119">
        <v>69</v>
      </c>
      <c r="D40" s="119">
        <v>97</v>
      </c>
      <c r="E40" s="120" t="s">
        <v>101</v>
      </c>
    </row>
    <row r="41" spans="1:8" ht="15.5">
      <c r="A41" s="159" t="str">
        <f>'Labels - English'!A39</f>
        <v>Body Awareness</v>
      </c>
      <c r="B41" s="118">
        <v>21</v>
      </c>
      <c r="C41" s="119">
        <v>62</v>
      </c>
      <c r="D41" s="119">
        <v>88</v>
      </c>
      <c r="E41" s="120" t="s">
        <v>101</v>
      </c>
    </row>
    <row r="42" spans="1:8" ht="15.5">
      <c r="A42" s="159" t="str">
        <f>'Labels - English'!A40</f>
        <v>Balance and Motion</v>
      </c>
      <c r="B42" s="118">
        <v>22</v>
      </c>
      <c r="C42" s="119">
        <v>65</v>
      </c>
      <c r="D42" s="119">
        <v>93</v>
      </c>
      <c r="E42" s="120" t="s">
        <v>101</v>
      </c>
    </row>
    <row r="43" spans="1:8" ht="15.5">
      <c r="A43" s="159" t="str">
        <f>'Labels - English'!A41</f>
        <v>Planning and Ideas</v>
      </c>
      <c r="B43" s="118">
        <v>27</v>
      </c>
      <c r="C43" s="119">
        <v>68</v>
      </c>
      <c r="D43" s="119">
        <v>96</v>
      </c>
      <c r="E43" s="120" t="s">
        <v>101</v>
      </c>
    </row>
    <row r="44" spans="1:8" ht="15.5">
      <c r="A44" s="159" t="str">
        <f>'Labels - English'!A34</f>
        <v>Social Participation</v>
      </c>
      <c r="B44" s="118">
        <v>22</v>
      </c>
      <c r="C44" s="119">
        <v>60</v>
      </c>
      <c r="D44" s="119">
        <v>84</v>
      </c>
      <c r="E44" s="120" t="s">
        <v>101</v>
      </c>
    </row>
    <row r="45" spans="1:8" ht="16" thickBot="1">
      <c r="A45" s="160" t="s">
        <v>100</v>
      </c>
      <c r="B45" s="122">
        <v>125</v>
      </c>
      <c r="C45" s="131">
        <v>62</v>
      </c>
      <c r="D45" s="131">
        <v>88</v>
      </c>
      <c r="E45" s="132" t="s">
        <v>101</v>
      </c>
    </row>
    <row r="46" spans="1:8" ht="16" thickTop="1">
      <c r="A46" s="108"/>
      <c r="B46" s="108"/>
      <c r="C46" s="108"/>
    </row>
  </sheetData>
  <conditionalFormatting sqref="A11 A6 A8">
    <cfRule type="containsText" dxfId="377" priority="7" operator="containsText" text="&quot;">
      <formula>NOT(ISERROR(SEARCH("""",A6)))</formula>
    </cfRule>
  </conditionalFormatting>
  <conditionalFormatting sqref="A4">
    <cfRule type="containsText" dxfId="376" priority="5" operator="containsText" text="&quot;">
      <formula>NOT(ISERROR(SEARCH("""",A4)))</formula>
    </cfRule>
  </conditionalFormatting>
  <conditionalFormatting sqref="A5">
    <cfRule type="containsText" dxfId="375" priority="4" operator="containsText" text="&quot;">
      <formula>NOT(ISERROR(SEARCH("""",A5)))</formula>
    </cfRule>
  </conditionalFormatting>
  <conditionalFormatting sqref="A9">
    <cfRule type="containsText" dxfId="374" priority="3" operator="containsText" text="&quot;">
      <formula>NOT(ISERROR(SEARCH("""",A9)))</formula>
    </cfRule>
  </conditionalFormatting>
  <conditionalFormatting sqref="A10">
    <cfRule type="containsText" dxfId="373" priority="2" operator="containsText" text="&quot;">
      <formula>NOT(ISERROR(SEARCH("""",A10)))</formula>
    </cfRule>
  </conditionalFormatting>
  <conditionalFormatting sqref="A7">
    <cfRule type="containsText" dxfId="372" priority="1" operator="containsText" text="&quot;">
      <formula>NOT(ISERROR(SEARCH("""",A7)))</formula>
    </cfRule>
  </conditionalFormatting>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AFF0E-1331-47D5-B230-D38D8E939F26}">
  <dimension ref="A1:L46"/>
  <sheetViews>
    <sheetView topLeftCell="E1" zoomScale="70" zoomScaleNormal="70" workbookViewId="0">
      <pane ySplit="1" topLeftCell="A2" activePane="bottomLeft" state="frozen"/>
      <selection activeCell="B18" sqref="B18"/>
      <selection pane="bottomLeft" activeCell="L8" sqref="L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5.6328125" customWidth="1"/>
  </cols>
  <sheetData>
    <row r="1" spans="1:12" ht="28.5" customHeight="1">
      <c r="A1" s="154" t="str">
        <f>"Form: "&amp;'Labels - English'!Q1</f>
        <v>Form: Adolescent Self-Report Form (12-21 years)</v>
      </c>
      <c r="B1" s="154"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Case32_AdolSelf_incomplete</v>
      </c>
      <c r="C3" s="129"/>
      <c r="D3" s="58"/>
      <c r="E3" s="105" t="s">
        <v>94</v>
      </c>
      <c r="F3" s="58"/>
      <c r="G3" s="59"/>
      <c r="H3" s="60"/>
      <c r="I3" s="60"/>
      <c r="J3" s="61"/>
    </row>
    <row r="4" spans="1:12" ht="15" thickBot="1">
      <c r="A4" s="54" t="str">
        <f>'Labels - English'!A5</f>
        <v>Your information</v>
      </c>
      <c r="B4" s="127"/>
      <c r="C4" s="314"/>
      <c r="D4" s="52"/>
      <c r="F4" s="52" t="str">
        <f ca="1">"Original Date: "&amp; TEXT('Labels - English'!$B$50, "mm/dd/yyyy")</f>
        <v>Original Date: 10/05/2021</v>
      </c>
      <c r="G4" s="9"/>
      <c r="H4" s="57"/>
      <c r="I4" s="57"/>
      <c r="J4" s="53"/>
    </row>
    <row r="5" spans="1:12" ht="15" thickBot="1">
      <c r="A5" s="46" t="str">
        <f>'Labels - English'!A9</f>
        <v>Name</v>
      </c>
      <c r="B5" s="126" t="str" cm="1">
        <f t="array" aca="1" ref="B5" ca="1">"SPM2_"&amp;MID(CELL("filename",A1),FIND("]",CELL("filename",A1))+1,255)</f>
        <v>SPM2_Case32_AdolSelf_incomplete</v>
      </c>
      <c r="C5" s="125" t="str">
        <f ca="1">TEXT('Labels - English'!$B$50, "mm/dd/yyyy")</f>
        <v>10/05/2021</v>
      </c>
      <c r="D5" s="52"/>
      <c r="E5" s="97" t="s">
        <v>91</v>
      </c>
      <c r="F5" s="94"/>
      <c r="G5" s="95" t="s">
        <v>92</v>
      </c>
      <c r="H5" s="96"/>
      <c r="J5" t="s">
        <v>93</v>
      </c>
    </row>
    <row r="6" spans="1:12">
      <c r="A6" s="46" t="str">
        <f>'Labels - English'!A10</f>
        <v>Gender</v>
      </c>
      <c r="B6" s="47" t="s">
        <v>33</v>
      </c>
      <c r="C6" s="64"/>
      <c r="D6" s="52"/>
      <c r="E6" s="76" t="s">
        <v>15</v>
      </c>
      <c r="F6" s="62" t="s">
        <v>17</v>
      </c>
      <c r="G6" s="103" t="s">
        <v>89</v>
      </c>
      <c r="H6" s="62" t="s">
        <v>16</v>
      </c>
      <c r="I6" s="62" t="s">
        <v>34</v>
      </c>
      <c r="J6" s="136" t="s">
        <v>1758</v>
      </c>
      <c r="K6" s="329" t="s">
        <v>90</v>
      </c>
      <c r="L6" s="63" t="s">
        <v>109</v>
      </c>
    </row>
    <row r="7" spans="1:12" ht="15" thickBot="1">
      <c r="A7" s="46" t="str">
        <f>'Labels - English'!A11</f>
        <v>Date of birth</v>
      </c>
      <c r="B7" s="312">
        <f ca="1">$E$7</f>
        <v>39663</v>
      </c>
      <c r="C7" s="207"/>
      <c r="D7" s="52"/>
      <c r="E7" s="100">
        <f ca="1">DATE(YEAR(F7) -$G$7, MONTH(F7) - $H$7, DAY(F7) - $I$7)</f>
        <v>39663</v>
      </c>
      <c r="F7" s="99">
        <f ca="1">DATE(YEAR('Labels - English'!$B$50),MONTH('Labels - English'!$B$50)-$K$7,DAY('Labels - English'!$B$50)-$L$7)</f>
        <v>44472</v>
      </c>
      <c r="G7" s="104">
        <v>13</v>
      </c>
      <c r="H7" s="102">
        <v>2</v>
      </c>
      <c r="I7" s="102">
        <v>0</v>
      </c>
      <c r="J7" s="137">
        <v>0</v>
      </c>
      <c r="K7" s="330">
        <v>0</v>
      </c>
      <c r="L7" s="98">
        <v>2</v>
      </c>
    </row>
    <row r="8" spans="1:12">
      <c r="A8" s="46" t="str">
        <f>'Labels - English'!A14</f>
        <v>Age</v>
      </c>
      <c r="B8" s="48" t="str">
        <f>+$G$7&amp;" years "&amp;$H$7&amp;" months "&amp;$I$7&amp;" days "</f>
        <v xml:space="preserve">13 years 2 months 0 days </v>
      </c>
      <c r="C8" s="207">
        <f ca="1">+E7</f>
        <v>39663</v>
      </c>
      <c r="D8" s="52"/>
      <c r="E8" s="44"/>
      <c r="F8" s="44"/>
      <c r="G8" s="44"/>
      <c r="H8" s="44"/>
      <c r="I8" s="44"/>
      <c r="J8" s="53"/>
    </row>
    <row r="9" spans="1:12">
      <c r="A9" s="46" t="str">
        <f>'Labels - English'!A18</f>
        <v>School/Agency</v>
      </c>
      <c r="B9" s="48" t="s">
        <v>165</v>
      </c>
      <c r="C9" s="64"/>
      <c r="D9" s="52"/>
      <c r="E9" s="44"/>
      <c r="F9" s="44"/>
      <c r="G9" s="44"/>
      <c r="H9" s="44"/>
      <c r="I9" s="44"/>
    </row>
    <row r="10" spans="1:12" ht="15" thickBot="1">
      <c r="A10" s="46" t="str">
        <f>'Labels - English'!A15</f>
        <v>Grade</v>
      </c>
      <c r="B10" s="177">
        <v>8</v>
      </c>
      <c r="C10" s="65"/>
      <c r="D10" s="52"/>
      <c r="E10" s="58"/>
      <c r="F10" s="58"/>
      <c r="G10" s="59"/>
      <c r="H10" s="60"/>
      <c r="I10" s="61"/>
    </row>
    <row r="11" spans="1:12">
      <c r="A11" s="46" t="str">
        <f>'Labels - English'!A26</f>
        <v>Administration Date</v>
      </c>
      <c r="B11" s="101" t="str">
        <f>+$J$7&amp;" years "&amp;$K$7&amp;" months "&amp;$L$7&amp;" days "</f>
        <v xml:space="preserve">0 years 0 months 2 days </v>
      </c>
      <c r="C11" s="43"/>
      <c r="D11" s="52"/>
      <c r="E11" s="52"/>
      <c r="F11" s="52"/>
      <c r="G11" s="53"/>
      <c r="H11" s="53"/>
      <c r="I11" s="44"/>
    </row>
    <row r="12" spans="1:12">
      <c r="A12" s="50"/>
      <c r="B12" s="50"/>
      <c r="C12" s="67"/>
      <c r="D12" s="52"/>
      <c r="E12" s="52"/>
      <c r="F12" s="52"/>
      <c r="G12" s="53"/>
      <c r="H12" s="53"/>
      <c r="I12" s="53"/>
    </row>
    <row r="13" spans="1:12" ht="132" customHeight="1">
      <c r="A13" s="46" t="s">
        <v>24</v>
      </c>
      <c r="B13" s="71" t="s">
        <v>182</v>
      </c>
      <c r="C13" s="29"/>
      <c r="D13" s="52"/>
      <c r="E13" s="52"/>
      <c r="F13" s="52"/>
      <c r="G13" s="52"/>
      <c r="H13" s="52"/>
      <c r="I13" s="52"/>
      <c r="J13" s="52"/>
    </row>
    <row r="14" spans="1:12" ht="36.75" customHeight="1">
      <c r="A14" s="46" t="s">
        <v>26</v>
      </c>
      <c r="B14" s="39" t="s">
        <v>25</v>
      </c>
      <c r="C14" s="52"/>
      <c r="D14" s="52"/>
      <c r="E14" s="52"/>
      <c r="F14" s="52"/>
      <c r="G14" s="53"/>
      <c r="H14" s="53"/>
      <c r="I14" s="53"/>
      <c r="J14" s="44"/>
    </row>
    <row r="15" spans="1:12">
      <c r="A15" s="43" t="s">
        <v>180</v>
      </c>
      <c r="B15" s="193" t="s">
        <v>181</v>
      </c>
      <c r="D15" s="52"/>
      <c r="E15" s="36"/>
      <c r="F15" s="36"/>
      <c r="G15" s="35"/>
      <c r="H15" s="35"/>
      <c r="I15" s="35"/>
      <c r="J15" s="34"/>
    </row>
    <row r="16" spans="1:12" s="3" customFormat="1">
      <c r="A16" s="46" t="s">
        <v>12</v>
      </c>
      <c r="B16" s="51" t="s">
        <v>10</v>
      </c>
      <c r="C16" s="43"/>
      <c r="D16" s="36"/>
      <c r="E16" s="52"/>
      <c r="F16" s="52"/>
      <c r="G16" s="53"/>
      <c r="H16" s="53"/>
      <c r="I16" s="53"/>
      <c r="J16" s="44"/>
    </row>
    <row r="17" spans="1:11">
      <c r="A17" s="46"/>
      <c r="B17" s="46"/>
      <c r="C17" s="52"/>
      <c r="D17" s="44"/>
      <c r="J17" s="41"/>
    </row>
    <row r="18" spans="1:11" s="2" customFormat="1">
      <c r="A18" s="46"/>
      <c r="B18" s="46"/>
      <c r="C18" s="44"/>
    </row>
    <row r="19" spans="1:11">
      <c r="A19" s="69" t="s">
        <v>51</v>
      </c>
      <c r="B19" s="41">
        <f>+B37</f>
        <v>17</v>
      </c>
      <c r="C19" s="41">
        <f>+B38</f>
        <v>21</v>
      </c>
      <c r="D19" s="41">
        <f>+B39</f>
        <v>14</v>
      </c>
      <c r="E19" s="41">
        <f>+B40</f>
        <v>28</v>
      </c>
      <c r="F19" s="41">
        <f>+B41</f>
        <v>21</v>
      </c>
      <c r="G19" s="106">
        <f>+B42</f>
        <v>22</v>
      </c>
      <c r="H19" s="2">
        <f>+B43</f>
        <v>27</v>
      </c>
      <c r="I19" s="41">
        <f>+B44</f>
        <v>22</v>
      </c>
      <c r="J19" s="70">
        <f>+B45</f>
        <v>123</v>
      </c>
    </row>
    <row r="20" spans="1:11" s="3" customFormat="1" ht="21.75" customHeight="1">
      <c r="A20" s="38"/>
      <c r="B20" s="38"/>
      <c r="C20" s="38"/>
      <c r="D20" s="38"/>
      <c r="E20" s="38"/>
      <c r="F20" s="38"/>
      <c r="G20" s="38"/>
      <c r="H20" s="38"/>
      <c r="I20" s="38"/>
      <c r="J20" s="42"/>
      <c r="K20" s="42"/>
    </row>
    <row r="21" spans="1:11" s="6" customFormat="1">
      <c r="A21" s="68" t="s">
        <v>0</v>
      </c>
      <c r="B21" s="86" t="str">
        <f>'Labels - English'!$A$35</f>
        <v>Vision</v>
      </c>
      <c r="C21" s="87" t="str">
        <f>'Labels - English'!$A$36</f>
        <v>Hearing</v>
      </c>
      <c r="D21" s="88" t="str">
        <f>'Labels - English'!$A$37</f>
        <v>Touch</v>
      </c>
      <c r="E21" s="89" t="str">
        <f>'Labels - English'!$A$38</f>
        <v>Taste and Smell</v>
      </c>
      <c r="F21" s="90" t="str">
        <f>'Labels - English'!$A$39</f>
        <v>Body Awareness</v>
      </c>
      <c r="G21" s="91" t="str">
        <f>'Labels - English'!$A$40</f>
        <v>Balance and Motion</v>
      </c>
      <c r="H21" s="92" t="str">
        <f>'Labels - English'!$A$41</f>
        <v>Planning and Ideas</v>
      </c>
      <c r="I21" s="85" t="str">
        <f>'Labels - English'!$A$34</f>
        <v>Social Participation</v>
      </c>
      <c r="J21" s="43"/>
    </row>
    <row r="22" spans="1:11" s="6" customFormat="1">
      <c r="A22" s="72">
        <v>1</v>
      </c>
      <c r="B22" s="176" t="s">
        <v>52</v>
      </c>
      <c r="C22" s="150" t="s">
        <v>72</v>
      </c>
      <c r="D22" s="150" t="s">
        <v>72</v>
      </c>
      <c r="E22" s="150" t="s">
        <v>71</v>
      </c>
      <c r="F22" s="150" t="s">
        <v>73</v>
      </c>
      <c r="G22" s="150" t="s">
        <v>72</v>
      </c>
      <c r="H22" s="150" t="s">
        <v>73</v>
      </c>
      <c r="I22" s="150" t="s">
        <v>74</v>
      </c>
      <c r="J22" s="43"/>
    </row>
    <row r="23" spans="1:11" s="6" customFormat="1">
      <c r="A23" s="73">
        <v>2</v>
      </c>
      <c r="B23" s="150" t="s">
        <v>72</v>
      </c>
      <c r="C23" s="150" t="s">
        <v>73</v>
      </c>
      <c r="D23" s="150" t="s">
        <v>72</v>
      </c>
      <c r="E23" s="150" t="s">
        <v>74</v>
      </c>
      <c r="F23" s="150" t="s">
        <v>73</v>
      </c>
      <c r="G23" s="150" t="s">
        <v>72</v>
      </c>
      <c r="H23" s="150" t="s">
        <v>73</v>
      </c>
      <c r="I23" s="150" t="s">
        <v>74</v>
      </c>
      <c r="J23" s="43"/>
    </row>
    <row r="24" spans="1:11" s="6" customFormat="1">
      <c r="A24" s="74">
        <v>3</v>
      </c>
      <c r="B24" s="150" t="s">
        <v>73</v>
      </c>
      <c r="C24" s="150" t="s">
        <v>71</v>
      </c>
      <c r="D24" s="150" t="s">
        <v>72</v>
      </c>
      <c r="E24" s="150" t="s">
        <v>71</v>
      </c>
      <c r="F24" s="150" t="s">
        <v>73</v>
      </c>
      <c r="G24" s="150" t="s">
        <v>73</v>
      </c>
      <c r="H24" s="150" t="s">
        <v>71</v>
      </c>
      <c r="I24" s="150" t="s">
        <v>74</v>
      </c>
      <c r="J24" s="43"/>
    </row>
    <row r="25" spans="1:11" s="6" customFormat="1">
      <c r="A25" s="75">
        <v>4</v>
      </c>
      <c r="B25" s="150" t="s">
        <v>73</v>
      </c>
      <c r="C25" s="150" t="s">
        <v>74</v>
      </c>
      <c r="D25" s="150" t="s">
        <v>73</v>
      </c>
      <c r="E25" s="150" t="s">
        <v>73</v>
      </c>
      <c r="F25" s="150" t="s">
        <v>71</v>
      </c>
      <c r="G25" s="150" t="s">
        <v>72</v>
      </c>
      <c r="H25" s="150" t="s">
        <v>71</v>
      </c>
      <c r="I25" s="150" t="s">
        <v>71</v>
      </c>
      <c r="J25" s="43"/>
    </row>
    <row r="26" spans="1:11" s="6" customFormat="1">
      <c r="A26" s="45">
        <v>5</v>
      </c>
      <c r="B26" s="150" t="s">
        <v>72</v>
      </c>
      <c r="C26" s="176" t="s">
        <v>52</v>
      </c>
      <c r="D26" s="150" t="s">
        <v>73</v>
      </c>
      <c r="E26" s="150" t="s">
        <v>73</v>
      </c>
      <c r="F26" s="150" t="s">
        <v>71</v>
      </c>
      <c r="G26" s="150" t="s">
        <v>71</v>
      </c>
      <c r="H26" s="150" t="s">
        <v>74</v>
      </c>
      <c r="I26" s="150" t="s">
        <v>74</v>
      </c>
      <c r="J26" s="43"/>
    </row>
    <row r="27" spans="1:11" s="6" customFormat="1">
      <c r="A27" s="45">
        <v>6</v>
      </c>
      <c r="B27" s="176" t="s">
        <v>52</v>
      </c>
      <c r="C27" s="150" t="s">
        <v>71</v>
      </c>
      <c r="D27" s="150" t="s">
        <v>72</v>
      </c>
      <c r="E27" s="176" t="s">
        <v>52</v>
      </c>
      <c r="F27" s="150" t="s">
        <v>74</v>
      </c>
      <c r="G27" s="150" t="s">
        <v>71</v>
      </c>
      <c r="H27" s="150" t="s">
        <v>74</v>
      </c>
      <c r="I27" s="150" t="s">
        <v>71</v>
      </c>
      <c r="J27" s="43"/>
    </row>
    <row r="28" spans="1:11" s="6" customFormat="1">
      <c r="A28" s="45">
        <v>7</v>
      </c>
      <c r="B28" s="150" t="s">
        <v>71</v>
      </c>
      <c r="C28" s="150" t="s">
        <v>73</v>
      </c>
      <c r="D28" s="150" t="s">
        <v>73</v>
      </c>
      <c r="E28" s="150" t="s">
        <v>73</v>
      </c>
      <c r="F28" s="150" t="s">
        <v>72</v>
      </c>
      <c r="G28" s="150" t="s">
        <v>74</v>
      </c>
      <c r="H28" s="150" t="s">
        <v>72</v>
      </c>
      <c r="I28" s="150" t="s">
        <v>74</v>
      </c>
      <c r="J28" s="43"/>
    </row>
    <row r="29" spans="1:11">
      <c r="A29" s="45">
        <v>8</v>
      </c>
      <c r="B29" s="150" t="s">
        <v>71</v>
      </c>
      <c r="C29" s="150" t="s">
        <v>73</v>
      </c>
      <c r="D29" s="150" t="s">
        <v>72</v>
      </c>
      <c r="E29" s="150" t="s">
        <v>71</v>
      </c>
      <c r="F29" s="150" t="s">
        <v>73</v>
      </c>
      <c r="G29" s="150" t="s">
        <v>74</v>
      </c>
      <c r="H29" s="150" t="s">
        <v>73</v>
      </c>
      <c r="I29" s="150" t="s">
        <v>71</v>
      </c>
    </row>
    <row r="30" spans="1:11">
      <c r="A30" s="45">
        <v>9</v>
      </c>
      <c r="B30" s="150" t="s">
        <v>72</v>
      </c>
      <c r="C30" s="150" t="s">
        <v>72</v>
      </c>
      <c r="D30" s="150" t="s">
        <v>73</v>
      </c>
      <c r="E30" s="150" t="s">
        <v>74</v>
      </c>
      <c r="F30" s="176" t="s">
        <v>52</v>
      </c>
      <c r="G30" s="150" t="s">
        <v>72</v>
      </c>
      <c r="H30" s="150" t="s">
        <v>71</v>
      </c>
      <c r="I30" s="150" t="s">
        <v>71</v>
      </c>
    </row>
    <row r="31" spans="1:11">
      <c r="A31" s="45">
        <v>10</v>
      </c>
      <c r="B31" s="150" t="s">
        <v>72</v>
      </c>
      <c r="C31" s="176" t="s">
        <v>52</v>
      </c>
      <c r="D31" s="176" t="s">
        <v>52</v>
      </c>
      <c r="E31" s="150" t="s">
        <v>74</v>
      </c>
      <c r="F31" s="150" t="s">
        <v>72</v>
      </c>
      <c r="G31" s="150" t="s">
        <v>73</v>
      </c>
      <c r="H31" s="150" t="s">
        <v>71</v>
      </c>
      <c r="I31" s="150" t="s">
        <v>71</v>
      </c>
    </row>
    <row r="34" spans="1:8" ht="15.5">
      <c r="A34" s="107" t="s">
        <v>97</v>
      </c>
      <c r="B34" s="108"/>
      <c r="C34" s="108"/>
      <c r="D34" s="108"/>
      <c r="E34" s="108"/>
      <c r="F34" s="108"/>
      <c r="G34" s="109"/>
      <c r="H34" s="109"/>
    </row>
    <row r="35" spans="1:8" ht="16" thickBot="1">
      <c r="A35" s="110"/>
      <c r="B35" s="110"/>
      <c r="C35" s="111"/>
      <c r="D35" s="111"/>
      <c r="E35" s="111"/>
      <c r="F35" s="111"/>
      <c r="G35" s="112"/>
      <c r="H35" s="112"/>
    </row>
    <row r="36" spans="1:8" ht="16" thickTop="1">
      <c r="A36" s="155" t="s">
        <v>99</v>
      </c>
      <c r="B36" s="156" t="s">
        <v>1641</v>
      </c>
      <c r="C36" s="157" t="s">
        <v>1642</v>
      </c>
      <c r="D36" s="157" t="s">
        <v>1644</v>
      </c>
      <c r="E36" s="158" t="s">
        <v>1643</v>
      </c>
    </row>
    <row r="37" spans="1:8" ht="15.5">
      <c r="A37" s="159" t="str">
        <f>'Labels - English'!A35</f>
        <v>Vision</v>
      </c>
      <c r="B37" s="118">
        <v>17</v>
      </c>
      <c r="C37" s="119">
        <v>52</v>
      </c>
      <c r="D37" s="119">
        <v>58</v>
      </c>
      <c r="E37" s="120" t="s">
        <v>102</v>
      </c>
    </row>
    <row r="38" spans="1:8" ht="15.5">
      <c r="A38" s="159" t="str">
        <f>'Labels - English'!A36</f>
        <v>Hearing</v>
      </c>
      <c r="B38" s="118">
        <v>21</v>
      </c>
      <c r="C38" s="119">
        <v>58</v>
      </c>
      <c r="D38" s="119">
        <v>79</v>
      </c>
      <c r="E38" s="120" t="s">
        <v>102</v>
      </c>
    </row>
    <row r="39" spans="1:8" ht="15.5">
      <c r="A39" s="159" t="str">
        <f>'Labels - English'!A37</f>
        <v>Touch</v>
      </c>
      <c r="B39" s="118">
        <v>14</v>
      </c>
      <c r="C39" s="119">
        <v>48</v>
      </c>
      <c r="D39" s="119">
        <v>42</v>
      </c>
      <c r="E39" s="120" t="s">
        <v>102</v>
      </c>
    </row>
    <row r="40" spans="1:8" ht="15.5">
      <c r="A40" s="159" t="str">
        <f>'Labels - English'!A38</f>
        <v>Taste and Smell</v>
      </c>
      <c r="B40" s="118">
        <v>28</v>
      </c>
      <c r="C40" s="119">
        <v>69</v>
      </c>
      <c r="D40" s="119">
        <v>97</v>
      </c>
      <c r="E40" s="120" t="s">
        <v>101</v>
      </c>
    </row>
    <row r="41" spans="1:8" ht="15.5">
      <c r="A41" s="159" t="str">
        <f>'Labels - English'!A39</f>
        <v>Body Awareness</v>
      </c>
      <c r="B41" s="118">
        <v>21</v>
      </c>
      <c r="C41" s="119">
        <v>62</v>
      </c>
      <c r="D41" s="119">
        <v>88</v>
      </c>
      <c r="E41" s="120" t="s">
        <v>101</v>
      </c>
    </row>
    <row r="42" spans="1:8" ht="15.5">
      <c r="A42" s="159" t="str">
        <f>'Labels - English'!A40</f>
        <v>Balance and Motion</v>
      </c>
      <c r="B42" s="118">
        <v>22</v>
      </c>
      <c r="C42" s="119">
        <v>65</v>
      </c>
      <c r="D42" s="119">
        <v>93</v>
      </c>
      <c r="E42" s="120" t="s">
        <v>101</v>
      </c>
    </row>
    <row r="43" spans="1:8" ht="15.5">
      <c r="A43" s="159" t="str">
        <f>'Labels - English'!A41</f>
        <v>Planning and Ideas</v>
      </c>
      <c r="B43" s="118">
        <v>27</v>
      </c>
      <c r="C43" s="119">
        <v>68</v>
      </c>
      <c r="D43" s="119">
        <v>96</v>
      </c>
      <c r="E43" s="120" t="s">
        <v>101</v>
      </c>
    </row>
    <row r="44" spans="1:8" ht="15.5">
      <c r="A44" s="159" t="str">
        <f>'Labels - English'!A34</f>
        <v>Social Participation</v>
      </c>
      <c r="B44" s="118">
        <v>22</v>
      </c>
      <c r="C44" s="119">
        <v>60</v>
      </c>
      <c r="D44" s="119">
        <v>84</v>
      </c>
      <c r="E44" s="120" t="s">
        <v>101</v>
      </c>
    </row>
    <row r="45" spans="1:8" ht="16" thickBot="1">
      <c r="A45" s="160" t="s">
        <v>100</v>
      </c>
      <c r="B45" s="122">
        <v>123</v>
      </c>
      <c r="C45" s="131">
        <v>61</v>
      </c>
      <c r="D45" s="131">
        <v>86</v>
      </c>
      <c r="E45" s="132" t="s">
        <v>101</v>
      </c>
    </row>
    <row r="46" spans="1:8" ht="16" thickTop="1">
      <c r="A46" s="108"/>
      <c r="B46" s="108"/>
      <c r="C46" s="108"/>
    </row>
  </sheetData>
  <conditionalFormatting sqref="A11 A6 A8">
    <cfRule type="containsText" dxfId="371" priority="7" operator="containsText" text="&quot;">
      <formula>NOT(ISERROR(SEARCH("""",A6)))</formula>
    </cfRule>
  </conditionalFormatting>
  <conditionalFormatting sqref="A4">
    <cfRule type="containsText" dxfId="370" priority="5" operator="containsText" text="&quot;">
      <formula>NOT(ISERROR(SEARCH("""",A4)))</formula>
    </cfRule>
  </conditionalFormatting>
  <conditionalFormatting sqref="A5">
    <cfRule type="containsText" dxfId="369" priority="4" operator="containsText" text="&quot;">
      <formula>NOT(ISERROR(SEARCH("""",A5)))</formula>
    </cfRule>
  </conditionalFormatting>
  <conditionalFormatting sqref="A9">
    <cfRule type="containsText" dxfId="368" priority="3" operator="containsText" text="&quot;">
      <formula>NOT(ISERROR(SEARCH("""",A9)))</formula>
    </cfRule>
  </conditionalFormatting>
  <conditionalFormatting sqref="A10">
    <cfRule type="containsText" dxfId="367" priority="2" operator="containsText" text="&quot;">
      <formula>NOT(ISERROR(SEARCH("""",A10)))</formula>
    </cfRule>
  </conditionalFormatting>
  <conditionalFormatting sqref="A7">
    <cfRule type="containsText" dxfId="366" priority="1" operator="containsText" text="&quot;">
      <formula>NOT(ISERROR(SEARCH("""",A7)))</formula>
    </cfRule>
  </conditionalFormatting>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42980-985B-4447-8D40-86020936749F}">
  <dimension ref="A1:L44"/>
  <sheetViews>
    <sheetView topLeftCell="F1" zoomScale="90" zoomScaleNormal="90" workbookViewId="0">
      <pane ySplit="1" topLeftCell="A2" activePane="bottomLeft" state="frozen"/>
      <selection activeCell="B18" sqref="B18"/>
      <selection pane="bottomLeft" activeCell="L8" sqref="L8"/>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4.81640625" customWidth="1"/>
  </cols>
  <sheetData>
    <row r="1" spans="1:12" ht="28.5" customHeight="1">
      <c r="A1" s="175" t="str">
        <f>"Form: "&amp;'Labels - English'!R1</f>
        <v>Form: Adolescent Driving Environment: Self-Report Form (Up to 21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Case33_Adol_drivingself-report</v>
      </c>
      <c r="C3" s="129"/>
      <c r="D3" s="58"/>
      <c r="E3" s="105" t="s">
        <v>94</v>
      </c>
      <c r="F3" s="58"/>
      <c r="G3" s="59"/>
      <c r="H3" s="60"/>
      <c r="I3" s="60"/>
      <c r="J3" s="61"/>
    </row>
    <row r="4" spans="1:12" ht="15" thickBot="1">
      <c r="A4" s="54" t="str">
        <f>'Labels - English'!A5</f>
        <v>Your information</v>
      </c>
      <c r="B4" s="127"/>
      <c r="C4" s="314"/>
      <c r="D4" s="52"/>
      <c r="F4" s="52" t="str">
        <f ca="1">"Original Date: "&amp; TEXT('Labels - English'!$B$50, "mm/dd/yyyy")</f>
        <v>Original Date: 10/05/2021</v>
      </c>
      <c r="G4" s="9"/>
      <c r="H4" s="57"/>
      <c r="I4" s="57"/>
      <c r="J4" s="53"/>
    </row>
    <row r="5" spans="1:12" ht="15" thickBot="1">
      <c r="A5" s="46" t="str">
        <f>'Labels - English'!A9</f>
        <v>Name</v>
      </c>
      <c r="B5" s="126" t="str" cm="1">
        <f t="array" aca="1" ref="B5" ca="1">"SPM2_"&amp;MID(CELL("filename",A1),FIND("]",CELL("filename",A1))+1,255)</f>
        <v>SPM2_Case33_Adol_drivingself-report</v>
      </c>
      <c r="C5" s="125" t="str">
        <f ca="1">TEXT('Labels - English'!$B$50, "mm/dd/yyyy")</f>
        <v>10/05/2021</v>
      </c>
      <c r="D5" s="52"/>
      <c r="E5" s="97" t="s">
        <v>91</v>
      </c>
      <c r="F5" s="94"/>
      <c r="G5" s="95" t="s">
        <v>92</v>
      </c>
      <c r="H5" s="96"/>
      <c r="J5" t="s">
        <v>93</v>
      </c>
    </row>
    <row r="6" spans="1:12">
      <c r="A6" s="46" t="str">
        <f>'Labels - English'!A10</f>
        <v>Gender</v>
      </c>
      <c r="B6" s="47" t="s">
        <v>70</v>
      </c>
      <c r="C6" s="64"/>
      <c r="D6" s="52"/>
      <c r="E6" s="76" t="s">
        <v>15</v>
      </c>
      <c r="F6" s="62" t="s">
        <v>17</v>
      </c>
      <c r="G6" s="103" t="s">
        <v>89</v>
      </c>
      <c r="H6" s="62" t="s">
        <v>16</v>
      </c>
      <c r="I6" s="62" t="s">
        <v>34</v>
      </c>
      <c r="J6" s="136" t="s">
        <v>1758</v>
      </c>
      <c r="K6" s="329" t="s">
        <v>90</v>
      </c>
      <c r="L6" s="63" t="s">
        <v>109</v>
      </c>
    </row>
    <row r="7" spans="1:12" ht="15" thickBot="1">
      <c r="A7" s="46" t="str">
        <f>'Labels - English'!$A$11</f>
        <v>Date of birth</v>
      </c>
      <c r="B7" s="312">
        <f ca="1">$E$7</f>
        <v>37858</v>
      </c>
      <c r="C7" s="207"/>
      <c r="D7" s="52"/>
      <c r="E7" s="100">
        <f ca="1">DATE(YEAR(F7) -$G$7, MONTH(F7) - $H$7, DAY(F7) - $I$7)</f>
        <v>37858</v>
      </c>
      <c r="F7" s="99">
        <f ca="1">DATE(YEAR('Labels - English'!$B$50),MONTH('Labels - English'!$B$50)-$K$7,DAY('Labels - English'!$B$50)-$L$7)</f>
        <v>44473</v>
      </c>
      <c r="G7" s="104">
        <v>18</v>
      </c>
      <c r="H7" s="102">
        <v>1</v>
      </c>
      <c r="I7" s="102">
        <v>10</v>
      </c>
      <c r="J7" s="137">
        <v>0</v>
      </c>
      <c r="K7" s="330">
        <v>0</v>
      </c>
      <c r="L7" s="98">
        <v>1</v>
      </c>
    </row>
    <row r="8" spans="1:12" ht="15" thickBot="1">
      <c r="A8" s="46" t="str">
        <f>'Labels - English'!A14</f>
        <v>Age</v>
      </c>
      <c r="B8" s="177" t="str">
        <f>+$G$7&amp;" years "&amp;$H$7&amp;" months "&amp;$I$7&amp;" days "</f>
        <v xml:space="preserve">18 years 1 months 10 days </v>
      </c>
      <c r="C8" s="211">
        <f ca="1">+E7</f>
        <v>37858</v>
      </c>
      <c r="D8" s="52"/>
      <c r="E8" s="58"/>
      <c r="F8" s="58"/>
      <c r="G8" s="59"/>
      <c r="H8" s="60"/>
      <c r="I8" s="61"/>
      <c r="J8" s="61"/>
    </row>
    <row r="9" spans="1:12">
      <c r="A9" s="46" t="str">
        <f>'Labels - English'!A26</f>
        <v>Administration Date</v>
      </c>
      <c r="B9" s="101" t="str">
        <f>+$J$7&amp;" years "&amp;$K$7&amp;" months "&amp;$L$7&amp;" days "</f>
        <v xml:space="preserve">0 years 0 months 1 days </v>
      </c>
      <c r="C9" s="43"/>
      <c r="D9" s="52"/>
      <c r="E9" s="52"/>
      <c r="F9" s="52"/>
      <c r="G9" s="53"/>
      <c r="H9" s="53"/>
      <c r="I9" s="44"/>
    </row>
    <row r="10" spans="1:12">
      <c r="A10" s="50"/>
      <c r="B10" s="50"/>
      <c r="C10" s="67"/>
      <c r="D10" s="52"/>
      <c r="E10" s="52"/>
      <c r="F10" s="52"/>
      <c r="G10" s="53"/>
      <c r="H10" s="53"/>
      <c r="I10" s="53"/>
    </row>
    <row r="11" spans="1:12" ht="132" customHeight="1">
      <c r="A11" s="46" t="s">
        <v>24</v>
      </c>
      <c r="B11" s="71" t="s">
        <v>179</v>
      </c>
      <c r="C11" s="29"/>
      <c r="D11" s="52"/>
      <c r="E11" s="52"/>
      <c r="F11" s="52"/>
      <c r="G11" s="52"/>
      <c r="H11" s="52"/>
      <c r="I11" s="52"/>
    </row>
    <row r="12" spans="1:12" ht="36.75" customHeight="1">
      <c r="A12" s="46" t="s">
        <v>26</v>
      </c>
      <c r="B12" s="39" t="s">
        <v>25</v>
      </c>
      <c r="C12" s="52"/>
      <c r="D12" s="52"/>
      <c r="E12" s="52"/>
      <c r="F12" s="52"/>
      <c r="G12" s="53"/>
      <c r="H12" s="53"/>
      <c r="I12" s="53"/>
      <c r="J12" s="44"/>
    </row>
    <row r="13" spans="1:12">
      <c r="A13" s="43" t="s">
        <v>180</v>
      </c>
      <c r="B13" s="193" t="s">
        <v>866</v>
      </c>
      <c r="D13" s="52"/>
      <c r="E13" s="36"/>
      <c r="F13" s="36"/>
      <c r="G13" s="35"/>
      <c r="H13" s="35"/>
      <c r="I13" s="35"/>
      <c r="J13" s="34"/>
    </row>
    <row r="14" spans="1:12" s="3" customFormat="1">
      <c r="A14" s="46" t="s">
        <v>12</v>
      </c>
      <c r="B14" s="51" t="s">
        <v>10</v>
      </c>
      <c r="C14" s="43"/>
      <c r="D14" s="36"/>
      <c r="E14" s="52"/>
      <c r="F14" s="52"/>
      <c r="G14" s="53"/>
      <c r="H14" s="53"/>
      <c r="I14" s="53"/>
      <c r="J14" s="44"/>
    </row>
    <row r="15" spans="1:12">
      <c r="A15" s="46"/>
      <c r="B15" s="46"/>
      <c r="C15" s="52"/>
      <c r="D15" s="44"/>
      <c r="J15" s="41"/>
    </row>
    <row r="16" spans="1:12" s="2" customFormat="1">
      <c r="A16" s="46"/>
      <c r="B16" s="46"/>
      <c r="C16" s="44"/>
    </row>
    <row r="17" spans="1:3">
      <c r="A17" s="69" t="s">
        <v>51</v>
      </c>
      <c r="B17" s="70">
        <f>+B43</f>
        <v>38</v>
      </c>
      <c r="C17" s="2"/>
    </row>
    <row r="18" spans="1:3" s="3" customFormat="1" ht="21.75" customHeight="1">
      <c r="A18" s="38"/>
      <c r="B18" s="38"/>
      <c r="C18"/>
    </row>
    <row r="19" spans="1:3" s="6" customFormat="1">
      <c r="A19" s="68" t="s">
        <v>0</v>
      </c>
      <c r="B19" s="85" t="str">
        <f>'Labels - English'!$A$48</f>
        <v>Driving Form</v>
      </c>
      <c r="C19" s="42"/>
    </row>
    <row r="20" spans="1:3" s="6" customFormat="1">
      <c r="A20" s="72">
        <v>1</v>
      </c>
      <c r="B20" s="150" t="s">
        <v>71</v>
      </c>
    </row>
    <row r="21" spans="1:3" s="6" customFormat="1">
      <c r="A21" s="73">
        <v>2</v>
      </c>
      <c r="B21" s="150" t="s">
        <v>73</v>
      </c>
    </row>
    <row r="22" spans="1:3" s="6" customFormat="1">
      <c r="A22" s="74">
        <v>3</v>
      </c>
      <c r="B22" s="150" t="s">
        <v>73</v>
      </c>
    </row>
    <row r="23" spans="1:3" s="6" customFormat="1">
      <c r="A23" s="75">
        <v>4</v>
      </c>
      <c r="B23" s="150" t="s">
        <v>73</v>
      </c>
    </row>
    <row r="24" spans="1:3" s="6" customFormat="1">
      <c r="A24" s="45">
        <v>5</v>
      </c>
      <c r="B24" s="150" t="s">
        <v>71</v>
      </c>
    </row>
    <row r="25" spans="1:3" s="6" customFormat="1">
      <c r="A25" s="45">
        <v>6</v>
      </c>
      <c r="B25" s="150" t="s">
        <v>73</v>
      </c>
    </row>
    <row r="26" spans="1:3" s="6" customFormat="1">
      <c r="A26" s="45">
        <v>7</v>
      </c>
      <c r="B26" s="150" t="s">
        <v>72</v>
      </c>
    </row>
    <row r="27" spans="1:3">
      <c r="A27" s="45">
        <v>8</v>
      </c>
      <c r="B27" s="150" t="s">
        <v>73</v>
      </c>
      <c r="C27" s="6"/>
    </row>
    <row r="28" spans="1:3">
      <c r="A28" s="45">
        <v>9</v>
      </c>
      <c r="B28" s="150" t="s">
        <v>73</v>
      </c>
    </row>
    <row r="29" spans="1:3">
      <c r="A29" s="45">
        <v>10</v>
      </c>
      <c r="B29" s="150" t="s">
        <v>72</v>
      </c>
    </row>
    <row r="30" spans="1:3">
      <c r="A30" s="72">
        <v>11</v>
      </c>
      <c r="B30" s="150" t="s">
        <v>72</v>
      </c>
      <c r="C30" s="6"/>
    </row>
    <row r="31" spans="1:3">
      <c r="A31" s="73">
        <v>12</v>
      </c>
      <c r="B31" s="150" t="s">
        <v>72</v>
      </c>
      <c r="C31" s="6"/>
    </row>
    <row r="32" spans="1:3">
      <c r="A32" s="74">
        <v>13</v>
      </c>
      <c r="B32" s="150" t="s">
        <v>72</v>
      </c>
      <c r="C32" s="6"/>
    </row>
    <row r="33" spans="1:8">
      <c r="A33" s="75">
        <v>14</v>
      </c>
      <c r="B33" s="150" t="s">
        <v>73</v>
      </c>
      <c r="C33" s="6"/>
    </row>
    <row r="34" spans="1:8">
      <c r="A34" s="45">
        <v>15</v>
      </c>
      <c r="B34" s="150" t="s">
        <v>73</v>
      </c>
      <c r="C34" s="6"/>
    </row>
    <row r="35" spans="1:8">
      <c r="A35" s="45">
        <v>16</v>
      </c>
      <c r="B35" s="150" t="s">
        <v>71</v>
      </c>
      <c r="C35" s="6"/>
    </row>
    <row r="36" spans="1:8">
      <c r="A36" s="45">
        <v>17</v>
      </c>
      <c r="B36" s="150" t="s">
        <v>74</v>
      </c>
      <c r="C36" s="6"/>
    </row>
    <row r="37" spans="1:8">
      <c r="A37" s="45">
        <v>18</v>
      </c>
      <c r="B37" s="150" t="s">
        <v>74</v>
      </c>
      <c r="C37" s="6"/>
    </row>
    <row r="39" spans="1:8" ht="15.5">
      <c r="D39" s="108"/>
      <c r="E39" s="108"/>
      <c r="F39" s="108"/>
      <c r="G39" s="109"/>
      <c r="H39" s="109"/>
    </row>
    <row r="40" spans="1:8" ht="15.5">
      <c r="A40" s="107" t="s">
        <v>97</v>
      </c>
      <c r="B40" s="108"/>
      <c r="C40" s="108"/>
      <c r="D40" s="111"/>
      <c r="E40" s="111"/>
      <c r="F40" s="111"/>
      <c r="G40" s="112"/>
      <c r="H40" s="112"/>
    </row>
    <row r="41" spans="1:8" ht="16" thickBot="1">
      <c r="A41" s="110"/>
      <c r="B41" s="110"/>
      <c r="C41" s="111"/>
    </row>
    <row r="42" spans="1:8" ht="16" thickTop="1">
      <c r="A42" s="165" t="s">
        <v>99</v>
      </c>
      <c r="B42" s="168" t="s">
        <v>137</v>
      </c>
      <c r="C42" s="170" t="s">
        <v>1605</v>
      </c>
      <c r="D42" s="170" t="s">
        <v>1643</v>
      </c>
    </row>
    <row r="43" spans="1:8" ht="16" thickBot="1">
      <c r="A43" s="167" t="str">
        <f>SUBSTITUTE(SUBSTITUTE(SUBSTITUTE('Labels - English'!$R$1, "Environment: ", ""), " Form", ""), " (Up to 21 years)", "")&amp;" Total Score"</f>
        <v>Adolescent Driving Self-Report Total Score</v>
      </c>
      <c r="B43" s="122">
        <v>38</v>
      </c>
      <c r="C43" s="132">
        <v>34</v>
      </c>
      <c r="D43" s="132" t="s">
        <v>138</v>
      </c>
      <c r="E43" s="108"/>
      <c r="F43" s="108"/>
      <c r="G43" s="109"/>
      <c r="H43" s="109"/>
    </row>
    <row r="44" spans="1:8" ht="16" thickTop="1">
      <c r="A44" s="108"/>
      <c r="B44" s="108"/>
      <c r="C44" s="108"/>
    </row>
  </sheetData>
  <conditionalFormatting sqref="A6 A8:A9">
    <cfRule type="containsText" dxfId="365" priority="5" operator="containsText" text="&quot;">
      <formula>NOT(ISERROR(SEARCH("""",A6)))</formula>
    </cfRule>
  </conditionalFormatting>
  <conditionalFormatting sqref="A4">
    <cfRule type="containsText" dxfId="364" priority="3" operator="containsText" text="&quot;">
      <formula>NOT(ISERROR(SEARCH("""",A4)))</formula>
    </cfRule>
  </conditionalFormatting>
  <conditionalFormatting sqref="A5">
    <cfRule type="containsText" dxfId="363" priority="2" operator="containsText" text="&quot;">
      <formula>NOT(ISERROR(SEARCH("""",A5)))</formula>
    </cfRule>
  </conditionalFormatting>
  <conditionalFormatting sqref="A7">
    <cfRule type="containsText" dxfId="362" priority="1" operator="containsText" text="&quot;">
      <formula>NOT(ISERROR(SEARCH("""",A7)))</formula>
    </cfRule>
  </conditionalFormatting>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F31B0-75C8-4525-9E72-8AAC4544887C}">
  <dimension ref="A1:L44"/>
  <sheetViews>
    <sheetView topLeftCell="E1" zoomScale="70" zoomScaleNormal="70" workbookViewId="0">
      <pane ySplit="1" topLeftCell="A2" activePane="bottomLeft" state="frozen"/>
      <selection activeCell="B18" sqref="B18"/>
      <selection pane="bottomLeft" activeCell="K8" sqref="K8"/>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4.453125" customWidth="1"/>
  </cols>
  <sheetData>
    <row r="1" spans="1:12" ht="28.5" customHeight="1">
      <c r="A1" s="175" t="str">
        <f>"Form: "&amp;'Labels - English'!R1</f>
        <v>Form: Adolescent Driving Environment: Self-Report Form (Up to 21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Case34_Adol_drivingself_incompl</v>
      </c>
      <c r="C3" s="129"/>
      <c r="D3" s="58"/>
      <c r="E3" s="105" t="s">
        <v>94</v>
      </c>
      <c r="F3" s="58"/>
      <c r="G3" s="59"/>
      <c r="H3" s="60"/>
      <c r="I3" s="60"/>
      <c r="J3" s="61"/>
    </row>
    <row r="4" spans="1:12" ht="15" thickBot="1">
      <c r="A4" s="54" t="str">
        <f>'Labels - English'!A5</f>
        <v>Your information</v>
      </c>
      <c r="B4" s="127"/>
      <c r="C4" s="314"/>
      <c r="D4" s="52"/>
      <c r="F4" s="52" t="str">
        <f ca="1">"Original Date: "&amp; TEXT('Labels - English'!$B$50, "mm/dd/yyyy")</f>
        <v>Original Date: 10/05/2021</v>
      </c>
      <c r="G4" s="9"/>
      <c r="H4" s="57"/>
      <c r="I4" s="57"/>
      <c r="J4" s="53"/>
    </row>
    <row r="5" spans="1:12" ht="15" thickBot="1">
      <c r="A5" s="46" t="str">
        <f>'Labels - English'!A9</f>
        <v>Name</v>
      </c>
      <c r="B5" s="126" t="str" cm="1">
        <f t="array" aca="1" ref="B5" ca="1">"SPM2_"&amp;MID(CELL("filename",A1),FIND("]",CELL("filename",A1))+1,255)</f>
        <v>SPM2_Case34_Adol_drivingself_incompl</v>
      </c>
      <c r="C5" s="125" t="str">
        <f ca="1">TEXT('Labels - English'!$B$50, "mm/dd/yyyy")</f>
        <v>10/05/2021</v>
      </c>
      <c r="D5" s="52"/>
      <c r="E5" s="97" t="s">
        <v>91</v>
      </c>
      <c r="F5" s="94"/>
      <c r="G5" s="95" t="s">
        <v>92</v>
      </c>
      <c r="H5" s="96"/>
      <c r="J5" t="s">
        <v>93</v>
      </c>
    </row>
    <row r="6" spans="1:12">
      <c r="A6" s="46" t="str">
        <f>'Labels - English'!A10</f>
        <v>Gender</v>
      </c>
      <c r="B6" s="47" t="s">
        <v>33</v>
      </c>
      <c r="C6" s="64"/>
      <c r="D6" s="52"/>
      <c r="E6" s="76" t="s">
        <v>15</v>
      </c>
      <c r="F6" s="62" t="s">
        <v>17</v>
      </c>
      <c r="G6" s="103" t="s">
        <v>89</v>
      </c>
      <c r="H6" s="62" t="s">
        <v>16</v>
      </c>
      <c r="I6" s="62" t="s">
        <v>34</v>
      </c>
      <c r="J6" s="136" t="s">
        <v>1758</v>
      </c>
      <c r="K6" s="329" t="s">
        <v>90</v>
      </c>
      <c r="L6" s="63" t="s">
        <v>109</v>
      </c>
    </row>
    <row r="7" spans="1:12" ht="15" thickBot="1">
      <c r="A7" s="46" t="str">
        <f>'Labels - English'!$A$11</f>
        <v>Date of birth</v>
      </c>
      <c r="B7" s="312">
        <f ca="1">$E$7</f>
        <v>38173</v>
      </c>
      <c r="C7" s="207"/>
      <c r="D7" s="52"/>
      <c r="E7" s="100">
        <f ca="1">DATE(YEAR(F7) -$G$7, MONTH(F7) - $H$7, DAY(F7) - $I$7)</f>
        <v>38173</v>
      </c>
      <c r="F7" s="99">
        <f ca="1">DATE(YEAR('Labels - English'!$B$50),MONTH('Labels - English'!$B$50)-$K$7,DAY('Labels - English'!$B$50)-$L$7)</f>
        <v>44437</v>
      </c>
      <c r="G7" s="104">
        <v>17</v>
      </c>
      <c r="H7" s="102">
        <v>1</v>
      </c>
      <c r="I7" s="102">
        <v>24</v>
      </c>
      <c r="J7" s="137">
        <v>0</v>
      </c>
      <c r="K7" s="330">
        <v>1</v>
      </c>
      <c r="L7" s="98">
        <v>7</v>
      </c>
    </row>
    <row r="8" spans="1:12" ht="15" thickBot="1">
      <c r="A8" s="46" t="str">
        <f>'Labels - English'!A14</f>
        <v>Age</v>
      </c>
      <c r="B8" s="177" t="str">
        <f>+$G$7&amp;" years "&amp;$H$7&amp;" months "&amp;$I$7&amp;" days "</f>
        <v xml:space="preserve">17 years 1 months 24 days </v>
      </c>
      <c r="C8" s="211">
        <f ca="1">+E7</f>
        <v>38173</v>
      </c>
      <c r="D8" s="52"/>
      <c r="E8" s="58"/>
      <c r="F8" s="58"/>
      <c r="G8" s="59"/>
      <c r="H8" s="60"/>
      <c r="I8" s="61"/>
      <c r="J8" s="61"/>
    </row>
    <row r="9" spans="1:12">
      <c r="A9" s="46" t="str">
        <f>'Labels - English'!A26</f>
        <v>Administration Date</v>
      </c>
      <c r="B9" s="101" t="str">
        <f>+$J$7&amp;" years "&amp;$K$7&amp;" months "&amp;$L$7&amp;" days "</f>
        <v xml:space="preserve">0 years 1 months 7 days </v>
      </c>
      <c r="C9" s="43"/>
      <c r="D9" s="52"/>
      <c r="E9" s="52"/>
      <c r="F9" s="52"/>
      <c r="G9" s="53"/>
      <c r="H9" s="53"/>
      <c r="I9" s="44"/>
    </row>
    <row r="10" spans="1:12">
      <c r="A10" s="50"/>
      <c r="B10" s="50"/>
      <c r="C10" s="67"/>
      <c r="D10" s="52"/>
      <c r="E10" s="52"/>
      <c r="F10" s="52"/>
      <c r="G10" s="53"/>
      <c r="H10" s="53"/>
      <c r="I10" s="53"/>
    </row>
    <row r="11" spans="1:12" ht="132" customHeight="1">
      <c r="A11" s="46" t="s">
        <v>24</v>
      </c>
      <c r="B11" s="71" t="s">
        <v>182</v>
      </c>
      <c r="C11" s="29"/>
      <c r="D11" s="52"/>
      <c r="E11" s="52"/>
      <c r="F11" s="52"/>
      <c r="G11" s="52"/>
      <c r="H11" s="52"/>
      <c r="I11" s="52"/>
    </row>
    <row r="12" spans="1:12" ht="36.75" customHeight="1">
      <c r="A12" s="46" t="s">
        <v>26</v>
      </c>
      <c r="B12" s="39" t="s">
        <v>25</v>
      </c>
      <c r="C12" s="52"/>
      <c r="D12" s="52"/>
      <c r="E12" s="52"/>
      <c r="F12" s="52"/>
      <c r="G12" s="53"/>
      <c r="H12" s="53"/>
      <c r="I12" s="53"/>
      <c r="J12" s="44"/>
    </row>
    <row r="13" spans="1:12">
      <c r="A13" s="43" t="s">
        <v>180</v>
      </c>
      <c r="B13" s="193" t="s">
        <v>181</v>
      </c>
      <c r="D13" s="52"/>
      <c r="E13" s="36"/>
      <c r="F13" s="36"/>
      <c r="G13" s="35"/>
      <c r="H13" s="35"/>
      <c r="I13" s="35"/>
      <c r="J13" s="34"/>
    </row>
    <row r="14" spans="1:12" s="3" customFormat="1">
      <c r="A14" s="46" t="s">
        <v>12</v>
      </c>
      <c r="B14" s="51" t="s">
        <v>10</v>
      </c>
      <c r="C14" s="43"/>
      <c r="D14" s="36"/>
      <c r="E14" s="52"/>
      <c r="F14" s="52"/>
      <c r="G14" s="53"/>
      <c r="H14" s="53"/>
      <c r="I14" s="53"/>
      <c r="J14" s="44"/>
    </row>
    <row r="15" spans="1:12">
      <c r="A15" s="46"/>
      <c r="B15" s="46"/>
      <c r="C15" s="52"/>
      <c r="D15" s="44"/>
      <c r="J15" s="41"/>
    </row>
    <row r="16" spans="1:12" s="2" customFormat="1">
      <c r="A16" s="46"/>
      <c r="B16" s="46"/>
      <c r="C16" s="44"/>
    </row>
    <row r="17" spans="1:3">
      <c r="A17" s="69" t="s">
        <v>51</v>
      </c>
      <c r="B17" s="70">
        <f>+B43</f>
        <v>33</v>
      </c>
      <c r="C17" s="2"/>
    </row>
    <row r="18" spans="1:3" s="3" customFormat="1" ht="21.75" customHeight="1">
      <c r="A18" s="38"/>
      <c r="B18" s="38"/>
      <c r="C18"/>
    </row>
    <row r="19" spans="1:3" s="6" customFormat="1">
      <c r="A19" s="68" t="s">
        <v>0</v>
      </c>
      <c r="B19" s="85" t="str">
        <f>'Labels - English'!$A$48</f>
        <v>Driving Form</v>
      </c>
      <c r="C19" s="42"/>
    </row>
    <row r="20" spans="1:3" s="6" customFormat="1">
      <c r="A20" s="72">
        <v>1</v>
      </c>
      <c r="B20" s="176" t="s">
        <v>52</v>
      </c>
    </row>
    <row r="21" spans="1:3" s="6" customFormat="1">
      <c r="A21" s="73">
        <v>2</v>
      </c>
      <c r="B21" s="150" t="s">
        <v>73</v>
      </c>
    </row>
    <row r="22" spans="1:3" s="6" customFormat="1">
      <c r="A22" s="74">
        <v>3</v>
      </c>
      <c r="B22" s="150" t="s">
        <v>73</v>
      </c>
    </row>
    <row r="23" spans="1:3" s="6" customFormat="1">
      <c r="A23" s="75">
        <v>4</v>
      </c>
      <c r="B23" s="150" t="s">
        <v>73</v>
      </c>
    </row>
    <row r="24" spans="1:3" s="6" customFormat="1">
      <c r="A24" s="45">
        <v>5</v>
      </c>
      <c r="B24" s="150" t="s">
        <v>71</v>
      </c>
    </row>
    <row r="25" spans="1:3" s="6" customFormat="1">
      <c r="A25" s="45">
        <v>6</v>
      </c>
      <c r="B25" s="150" t="s">
        <v>73</v>
      </c>
    </row>
    <row r="26" spans="1:3" s="6" customFormat="1">
      <c r="A26" s="45">
        <v>7</v>
      </c>
      <c r="B26" s="150" t="s">
        <v>72</v>
      </c>
    </row>
    <row r="27" spans="1:3">
      <c r="A27" s="45">
        <v>8</v>
      </c>
      <c r="B27" s="150" t="s">
        <v>73</v>
      </c>
      <c r="C27" s="6"/>
    </row>
    <row r="28" spans="1:3">
      <c r="A28" s="45">
        <v>9</v>
      </c>
      <c r="B28" s="150" t="s">
        <v>73</v>
      </c>
    </row>
    <row r="29" spans="1:3">
      <c r="A29" s="45">
        <v>10</v>
      </c>
      <c r="B29" s="150" t="s">
        <v>72</v>
      </c>
    </row>
    <row r="30" spans="1:3">
      <c r="A30" s="72">
        <v>11</v>
      </c>
      <c r="B30" s="176" t="s">
        <v>52</v>
      </c>
      <c r="C30" s="6"/>
    </row>
    <row r="31" spans="1:3">
      <c r="A31" s="73">
        <v>12</v>
      </c>
      <c r="B31" s="150" t="s">
        <v>72</v>
      </c>
      <c r="C31" s="6"/>
    </row>
    <row r="32" spans="1:3">
      <c r="A32" s="74">
        <v>13</v>
      </c>
      <c r="B32" s="150" t="s">
        <v>72</v>
      </c>
      <c r="C32" s="6"/>
    </row>
    <row r="33" spans="1:8">
      <c r="A33" s="75">
        <v>14</v>
      </c>
      <c r="B33" s="150" t="s">
        <v>73</v>
      </c>
      <c r="C33" s="6"/>
    </row>
    <row r="34" spans="1:8">
      <c r="A34" s="45">
        <v>15</v>
      </c>
      <c r="B34" s="150" t="s">
        <v>73</v>
      </c>
      <c r="C34" s="6"/>
    </row>
    <row r="35" spans="1:8">
      <c r="A35" s="45">
        <v>16</v>
      </c>
      <c r="B35" s="150" t="s">
        <v>71</v>
      </c>
      <c r="C35" s="6"/>
    </row>
    <row r="36" spans="1:8">
      <c r="A36" s="45">
        <v>17</v>
      </c>
      <c r="B36" s="150" t="s">
        <v>74</v>
      </c>
      <c r="C36" s="6"/>
    </row>
    <row r="37" spans="1:8">
      <c r="A37" s="45">
        <v>18</v>
      </c>
      <c r="B37" s="176" t="s">
        <v>52</v>
      </c>
      <c r="C37" s="6"/>
    </row>
    <row r="39" spans="1:8" ht="15.5">
      <c r="D39" s="108"/>
      <c r="E39" s="108"/>
      <c r="F39" s="108"/>
      <c r="G39" s="109"/>
      <c r="H39" s="109"/>
    </row>
    <row r="40" spans="1:8" ht="15.5">
      <c r="A40" s="107" t="s">
        <v>97</v>
      </c>
      <c r="B40" s="108"/>
      <c r="C40" s="108"/>
      <c r="D40" s="111"/>
      <c r="E40" s="111"/>
      <c r="F40" s="111"/>
      <c r="G40" s="112"/>
      <c r="H40" s="112"/>
    </row>
    <row r="41" spans="1:8" ht="16" thickBot="1">
      <c r="A41" s="110"/>
      <c r="B41" s="110"/>
      <c r="C41" s="111"/>
    </row>
    <row r="42" spans="1:8" ht="16" thickTop="1">
      <c r="A42" s="165" t="s">
        <v>99</v>
      </c>
      <c r="B42" s="168" t="s">
        <v>137</v>
      </c>
      <c r="C42" s="170" t="s">
        <v>1605</v>
      </c>
      <c r="D42" s="170" t="s">
        <v>1643</v>
      </c>
    </row>
    <row r="43" spans="1:8" ht="16" thickBot="1">
      <c r="A43" s="167" t="str">
        <f>SUBSTITUTE(SUBSTITUTE(SUBSTITUTE('Labels - English'!$R$1, "Environment: ", ""), " Form", ""), " (Up to 21 years)", "")&amp;" Total Score"</f>
        <v>Adolescent Driving Self-Report Total Score</v>
      </c>
      <c r="B43" s="122">
        <v>33</v>
      </c>
      <c r="C43" s="132">
        <v>34</v>
      </c>
      <c r="D43" s="132" t="s">
        <v>140</v>
      </c>
      <c r="E43" s="108"/>
      <c r="F43" s="108"/>
      <c r="G43" s="109"/>
      <c r="H43" s="109"/>
    </row>
    <row r="44" spans="1:8" ht="16" thickTop="1">
      <c r="A44" s="108"/>
      <c r="B44" s="108"/>
      <c r="C44" s="108"/>
    </row>
  </sheetData>
  <conditionalFormatting sqref="A6 A8:A9">
    <cfRule type="containsText" dxfId="361" priority="5" operator="containsText" text="&quot;">
      <formula>NOT(ISERROR(SEARCH("""",A6)))</formula>
    </cfRule>
  </conditionalFormatting>
  <conditionalFormatting sqref="A4">
    <cfRule type="containsText" dxfId="360" priority="3" operator="containsText" text="&quot;">
      <formula>NOT(ISERROR(SEARCH("""",A4)))</formula>
    </cfRule>
  </conditionalFormatting>
  <conditionalFormatting sqref="A5">
    <cfRule type="containsText" dxfId="359" priority="2" operator="containsText" text="&quot;">
      <formula>NOT(ISERROR(SEARCH("""",A5)))</formula>
    </cfRule>
  </conditionalFormatting>
  <conditionalFormatting sqref="A7">
    <cfRule type="containsText" dxfId="358" priority="1" operator="containsText" text="&quot;">
      <formula>NOT(ISERROR(SEARCH("""",A7)))</formula>
    </cfRule>
  </conditionalFormatting>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AD4B3-AE42-4E15-86C4-42262A78F591}">
  <dimension ref="A1:L48"/>
  <sheetViews>
    <sheetView topLeftCell="E1" zoomScale="70" zoomScaleNormal="70" workbookViewId="0">
      <pane ySplit="1" topLeftCell="A2" activePane="bottomLeft" state="frozen"/>
      <selection activeCell="B18" sqref="B18"/>
      <selection pane="bottomLeft" activeCell="K8" sqref="K8"/>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2.453125" customWidth="1"/>
  </cols>
  <sheetData>
    <row r="1" spans="1:12" ht="28.5" customHeight="1">
      <c r="A1" s="175" t="str">
        <f>"Form: "&amp;'Labels - English'!S1</f>
        <v>Form: Adolescent Driving Environment: Rater Report Form (Up to 21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Case35_Adol_DrivRater</v>
      </c>
      <c r="C3" s="129"/>
      <c r="D3" s="58"/>
      <c r="E3" s="105" t="s">
        <v>94</v>
      </c>
      <c r="F3" s="58"/>
      <c r="G3" s="59"/>
      <c r="H3" s="60"/>
      <c r="I3" s="60"/>
      <c r="J3" s="61"/>
    </row>
    <row r="4" spans="1:12" ht="15" thickBot="1">
      <c r="A4" s="54" t="str">
        <f>'Labels - English'!A3</f>
        <v>Client information</v>
      </c>
      <c r="B4" s="127"/>
      <c r="C4" s="314"/>
      <c r="D4" s="52"/>
      <c r="F4" s="52" t="str">
        <f ca="1">"Original Date: "&amp; TEXT('Labels - English'!$B$50, "mm/dd/yyyy")</f>
        <v>Original Date: 10/05/2021</v>
      </c>
      <c r="G4" s="9"/>
      <c r="H4" s="57"/>
      <c r="I4" s="57"/>
      <c r="J4" s="53"/>
    </row>
    <row r="5" spans="1:12" ht="15" thickBot="1">
      <c r="A5" s="46" t="str">
        <f>'Labels - English'!A8</f>
        <v>Name of individual being evaluated</v>
      </c>
      <c r="B5" s="126" t="str" cm="1">
        <f t="array" aca="1" ref="B5" ca="1">"SPM2_"&amp;MID(CELL("filename",A1),FIND("]",CELL("filename",A1))+1,255)</f>
        <v>SPM2_Case35_Adol_DrivRater</v>
      </c>
      <c r="C5" s="125" t="str">
        <f ca="1">TEXT('Labels - English'!$B$50, "mm/dd/yyyy")</f>
        <v>10/05/2021</v>
      </c>
      <c r="D5" s="52"/>
      <c r="E5" s="97" t="s">
        <v>91</v>
      </c>
      <c r="F5" s="94"/>
      <c r="G5" s="95" t="s">
        <v>92</v>
      </c>
      <c r="H5" s="96"/>
      <c r="J5" t="s">
        <v>93</v>
      </c>
    </row>
    <row r="6" spans="1:12">
      <c r="A6" s="46" t="str">
        <f>'Labels - English'!A10</f>
        <v>Gender</v>
      </c>
      <c r="B6" s="47" t="s">
        <v>70</v>
      </c>
      <c r="C6" s="64"/>
      <c r="D6" s="52"/>
      <c r="E6" s="76" t="s">
        <v>15</v>
      </c>
      <c r="F6" s="62" t="s">
        <v>17</v>
      </c>
      <c r="G6" s="103" t="s">
        <v>89</v>
      </c>
      <c r="H6" s="62" t="s">
        <v>16</v>
      </c>
      <c r="I6" s="62" t="s">
        <v>34</v>
      </c>
      <c r="J6" s="136" t="s">
        <v>1758</v>
      </c>
      <c r="K6" s="329" t="s">
        <v>90</v>
      </c>
      <c r="L6" s="63" t="s">
        <v>109</v>
      </c>
    </row>
    <row r="7" spans="1:12" ht="15" thickBot="1">
      <c r="A7" s="46" t="str">
        <f>'Labels - English'!$A$11</f>
        <v>Date of birth</v>
      </c>
      <c r="B7" s="312">
        <f ca="1">$E$7</f>
        <v>37738</v>
      </c>
      <c r="C7" s="207"/>
      <c r="D7" s="52"/>
      <c r="E7" s="100">
        <f ca="1">DATE(YEAR(F7) -$G$7, MONTH(F7) - $H$7, DAY(F7) - $I$7)</f>
        <v>37738</v>
      </c>
      <c r="F7" s="99">
        <f ca="1">DATE(YEAR('Labels - English'!$B$50),MONTH('Labels - English'!$B$50)-$K$7,DAY('Labels - English'!$B$50)-$L$7)</f>
        <v>44436</v>
      </c>
      <c r="G7" s="104">
        <v>18</v>
      </c>
      <c r="H7" s="102">
        <v>4</v>
      </c>
      <c r="I7" s="102">
        <v>1</v>
      </c>
      <c r="J7" s="137">
        <v>0</v>
      </c>
      <c r="K7" s="330">
        <v>1</v>
      </c>
      <c r="L7" s="98">
        <v>8</v>
      </c>
    </row>
    <row r="8" spans="1:12" ht="15" thickBot="1">
      <c r="A8" s="46" t="str">
        <f>'Labels - English'!A14</f>
        <v>Age</v>
      </c>
      <c r="B8" s="177" t="str">
        <f>+$G$7&amp;" years "&amp;$H$7&amp;" months "&amp;$I$7&amp;" days "</f>
        <v xml:space="preserve">18 years 4 months 1 days </v>
      </c>
      <c r="C8" s="211">
        <f ca="1">+E7</f>
        <v>37738</v>
      </c>
      <c r="D8" s="52"/>
      <c r="E8" s="58"/>
      <c r="F8" s="58"/>
      <c r="G8" s="59"/>
      <c r="H8" s="60"/>
      <c r="I8" s="61"/>
      <c r="J8" s="61"/>
    </row>
    <row r="9" spans="1:12">
      <c r="A9" s="49"/>
      <c r="B9" s="49"/>
      <c r="C9" s="66"/>
      <c r="D9" s="58"/>
      <c r="E9" s="52"/>
      <c r="G9" s="53"/>
      <c r="H9" s="53"/>
      <c r="I9" s="53"/>
    </row>
    <row r="10" spans="1:12">
      <c r="A10" s="54" t="str">
        <f>'Labels - English'!A21</f>
        <v>Rater information</v>
      </c>
      <c r="B10" s="46"/>
      <c r="C10" s="43"/>
      <c r="D10" s="52"/>
      <c r="E10" s="52"/>
      <c r="G10" s="53"/>
      <c r="H10" s="53"/>
      <c r="I10" s="53"/>
    </row>
    <row r="11" spans="1:12">
      <c r="A11" s="46" t="str">
        <f>'Labels - English'!A22</f>
        <v>Rater’s name</v>
      </c>
      <c r="B11" s="46" t="s">
        <v>166</v>
      </c>
      <c r="C11" s="43"/>
      <c r="D11" s="52"/>
      <c r="E11" s="52"/>
      <c r="F11" s="52"/>
      <c r="G11" s="53"/>
      <c r="H11" s="53"/>
      <c r="I11" s="53"/>
    </row>
    <row r="12" spans="1:12">
      <c r="A12" s="46" t="str">
        <f>'Labels - English'!A23</f>
        <v>Rater’s relationship to individual being evaluated</v>
      </c>
      <c r="B12" s="46" t="s">
        <v>96</v>
      </c>
      <c r="C12" s="43"/>
      <c r="D12" s="52"/>
      <c r="E12" s="52"/>
      <c r="F12" s="52"/>
      <c r="G12" s="53"/>
      <c r="H12" s="53"/>
      <c r="I12" s="53"/>
      <c r="J12" s="44"/>
    </row>
    <row r="13" spans="1:12">
      <c r="A13" s="46" t="str">
        <f>'Labels - English'!A26</f>
        <v>Administration Date</v>
      </c>
      <c r="B13" s="101" t="str">
        <f>+$J$7&amp;" years "&amp;$K$7&amp;" months "&amp;$L$7&amp;" days "</f>
        <v xml:space="preserve">0 years 1 months 8 days </v>
      </c>
      <c r="C13" s="43"/>
      <c r="D13" s="52"/>
      <c r="E13" s="52"/>
      <c r="F13" s="52"/>
      <c r="G13" s="53"/>
      <c r="H13" s="53"/>
      <c r="I13" s="44"/>
      <c r="J13" s="44"/>
    </row>
    <row r="14" spans="1:12">
      <c r="A14" s="50"/>
      <c r="B14" s="50"/>
      <c r="C14" s="67"/>
      <c r="D14" s="52"/>
      <c r="E14" s="52"/>
      <c r="F14" s="52"/>
      <c r="G14" s="53"/>
      <c r="H14" s="53"/>
      <c r="I14" s="53"/>
      <c r="J14" s="44"/>
    </row>
    <row r="15" spans="1:12" ht="132" customHeight="1">
      <c r="A15" s="46" t="s">
        <v>24</v>
      </c>
      <c r="B15" s="71" t="s">
        <v>179</v>
      </c>
      <c r="C15" s="29"/>
      <c r="D15" s="52"/>
      <c r="E15" s="52"/>
      <c r="F15" s="52"/>
      <c r="G15" s="52"/>
      <c r="H15" s="52"/>
      <c r="I15" s="52"/>
      <c r="J15" s="52"/>
    </row>
    <row r="16" spans="1:12" ht="36.75" customHeight="1">
      <c r="A16" s="46" t="s">
        <v>26</v>
      </c>
      <c r="B16" s="39" t="s">
        <v>25</v>
      </c>
      <c r="C16" s="52"/>
      <c r="D16" s="52"/>
      <c r="E16" s="52"/>
      <c r="F16" s="52"/>
      <c r="G16" s="53"/>
      <c r="H16" s="53"/>
      <c r="I16" s="53"/>
      <c r="J16" s="44"/>
    </row>
    <row r="17" spans="1:10">
      <c r="A17" s="43" t="s">
        <v>180</v>
      </c>
      <c r="B17" s="193" t="s">
        <v>866</v>
      </c>
      <c r="D17" s="52"/>
      <c r="E17" s="36"/>
      <c r="F17" s="36"/>
      <c r="G17" s="35"/>
      <c r="H17" s="35"/>
      <c r="I17" s="35"/>
      <c r="J17" s="34"/>
    </row>
    <row r="18" spans="1:10" s="3" customFormat="1">
      <c r="A18" s="46" t="s">
        <v>12</v>
      </c>
      <c r="B18" s="51" t="s">
        <v>10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+B47</f>
        <v>27</v>
      </c>
      <c r="C21" s="2"/>
    </row>
    <row r="22" spans="1:10" s="3" customFormat="1" ht="21.75" customHeight="1">
      <c r="A22" s="38"/>
      <c r="B22" s="38"/>
      <c r="C22"/>
    </row>
    <row r="23" spans="1:10" s="6" customFormat="1">
      <c r="A23" s="68" t="s">
        <v>0</v>
      </c>
      <c r="B23" s="85" t="str">
        <f>'Labels - English'!$A$48</f>
        <v>Driving Form</v>
      </c>
      <c r="C23" s="42"/>
    </row>
    <row r="24" spans="1:10" s="6" customFormat="1">
      <c r="A24" s="72">
        <v>1</v>
      </c>
      <c r="B24" s="150" t="s">
        <v>71</v>
      </c>
    </row>
    <row r="25" spans="1:10" s="6" customFormat="1">
      <c r="A25" s="73">
        <v>2</v>
      </c>
      <c r="B25" s="150" t="s">
        <v>73</v>
      </c>
    </row>
    <row r="26" spans="1:10" s="6" customFormat="1">
      <c r="A26" s="74">
        <v>3</v>
      </c>
      <c r="B26" s="150" t="s">
        <v>72</v>
      </c>
    </row>
    <row r="27" spans="1:10" s="6" customFormat="1">
      <c r="A27" s="75">
        <v>4</v>
      </c>
      <c r="B27" s="150" t="s">
        <v>72</v>
      </c>
    </row>
    <row r="28" spans="1:10" s="6" customFormat="1">
      <c r="A28" s="45">
        <v>5</v>
      </c>
      <c r="B28" s="150" t="s">
        <v>73</v>
      </c>
    </row>
    <row r="29" spans="1:10" s="6" customFormat="1">
      <c r="A29" s="45">
        <v>6</v>
      </c>
      <c r="B29" s="150" t="s">
        <v>72</v>
      </c>
    </row>
    <row r="30" spans="1:10" s="6" customFormat="1">
      <c r="A30" s="45">
        <v>7</v>
      </c>
      <c r="B30" s="150" t="s">
        <v>72</v>
      </c>
    </row>
    <row r="31" spans="1:10">
      <c r="A31" s="45">
        <v>8</v>
      </c>
      <c r="B31" s="150" t="s">
        <v>72</v>
      </c>
      <c r="C31" s="6"/>
    </row>
    <row r="32" spans="1:10">
      <c r="A32" s="45">
        <v>9</v>
      </c>
      <c r="B32" s="150" t="s">
        <v>72</v>
      </c>
    </row>
    <row r="33" spans="1:8">
      <c r="A33" s="45">
        <v>10</v>
      </c>
      <c r="B33" s="150" t="s">
        <v>72</v>
      </c>
    </row>
    <row r="34" spans="1:8">
      <c r="A34" s="72">
        <v>11</v>
      </c>
      <c r="B34" s="150" t="s">
        <v>72</v>
      </c>
      <c r="C34" s="6"/>
    </row>
    <row r="35" spans="1:8">
      <c r="A35" s="73">
        <v>12</v>
      </c>
      <c r="B35" s="150" t="s">
        <v>72</v>
      </c>
      <c r="C35" s="6"/>
    </row>
    <row r="36" spans="1:8">
      <c r="A36" s="74">
        <v>13</v>
      </c>
      <c r="B36" s="150" t="s">
        <v>72</v>
      </c>
      <c r="C36" s="6"/>
    </row>
    <row r="37" spans="1:8">
      <c r="A37" s="75">
        <v>14</v>
      </c>
      <c r="B37" s="150" t="s">
        <v>72</v>
      </c>
      <c r="C37" s="6"/>
    </row>
    <row r="38" spans="1:8">
      <c r="A38" s="45">
        <v>15</v>
      </c>
      <c r="B38" s="150" t="s">
        <v>72</v>
      </c>
      <c r="C38" s="6"/>
    </row>
    <row r="39" spans="1:8">
      <c r="A39" s="45">
        <v>16</v>
      </c>
      <c r="B39" s="150" t="s">
        <v>73</v>
      </c>
      <c r="C39" s="6"/>
    </row>
    <row r="40" spans="1:8">
      <c r="A40" s="45">
        <v>17</v>
      </c>
      <c r="B40" s="150" t="s">
        <v>74</v>
      </c>
      <c r="C40" s="6"/>
    </row>
    <row r="41" spans="1:8">
      <c r="A41" s="45">
        <v>18</v>
      </c>
      <c r="B41" s="150" t="s">
        <v>73</v>
      </c>
      <c r="C41" s="6"/>
    </row>
    <row r="43" spans="1:8" ht="15.5">
      <c r="D43" s="108"/>
      <c r="E43" s="108"/>
      <c r="F43" s="108"/>
      <c r="G43" s="109"/>
      <c r="H43" s="109"/>
    </row>
    <row r="44" spans="1:8" ht="15.5">
      <c r="A44" s="107" t="s">
        <v>97</v>
      </c>
      <c r="B44" s="108"/>
      <c r="C44" s="108"/>
      <c r="D44" s="111"/>
      <c r="E44" s="111"/>
      <c r="F44" s="111"/>
      <c r="G44" s="112"/>
      <c r="H44" s="112"/>
    </row>
    <row r="45" spans="1:8" ht="16" thickBot="1">
      <c r="A45" s="110"/>
      <c r="B45" s="110"/>
      <c r="C45" s="111"/>
    </row>
    <row r="46" spans="1:8" ht="16" thickTop="1">
      <c r="A46" s="165" t="s">
        <v>99</v>
      </c>
      <c r="B46" s="168" t="s">
        <v>137</v>
      </c>
      <c r="C46" s="170" t="s">
        <v>1605</v>
      </c>
      <c r="D46" s="170" t="s">
        <v>1643</v>
      </c>
    </row>
    <row r="47" spans="1:8" ht="16" thickBot="1">
      <c r="A47" s="167" t="str">
        <f>SUBSTITUTE(SUBSTITUTE(SUBSTITUTE('Labels - English'!$S$1, "Environment: ", ""), " Form", ""), " (Up to 21 years)", "")&amp;" Total Score"</f>
        <v>Adolescent Driving Rater Report Total Score</v>
      </c>
      <c r="B47" s="122">
        <v>27</v>
      </c>
      <c r="C47" s="132">
        <v>32</v>
      </c>
      <c r="D47" s="132" t="s">
        <v>140</v>
      </c>
      <c r="E47" s="108"/>
      <c r="F47" s="108"/>
      <c r="G47" s="109"/>
      <c r="H47" s="109"/>
    </row>
    <row r="48" spans="1:8" ht="16" thickTop="1">
      <c r="A48" s="108"/>
      <c r="B48" s="108"/>
      <c r="C48" s="108"/>
    </row>
  </sheetData>
  <conditionalFormatting sqref="A10 A13 A6 A8">
    <cfRule type="containsText" dxfId="357" priority="6" operator="containsText" text="&quot;">
      <formula>NOT(ISERROR(SEARCH("""",A6)))</formula>
    </cfRule>
  </conditionalFormatting>
  <conditionalFormatting sqref="A4">
    <cfRule type="containsText" dxfId="356" priority="4" operator="containsText" text="&quot;">
      <formula>NOT(ISERROR(SEARCH("""",A4)))</formula>
    </cfRule>
  </conditionalFormatting>
  <conditionalFormatting sqref="A5">
    <cfRule type="containsText" dxfId="355" priority="3" operator="containsText" text="&quot;">
      <formula>NOT(ISERROR(SEARCH("""",A5)))</formula>
    </cfRule>
  </conditionalFormatting>
  <conditionalFormatting sqref="A10">
    <cfRule type="containsText" dxfId="354" priority="5" operator="containsText" text="&quot;">
      <formula>NOT(ISERROR(SEARCH("""",A10)))</formula>
    </cfRule>
  </conditionalFormatting>
  <conditionalFormatting sqref="A11:A12">
    <cfRule type="containsText" dxfId="353" priority="2" operator="containsText" text="&quot;">
      <formula>NOT(ISERROR(SEARCH("""",A11)))</formula>
    </cfRule>
  </conditionalFormatting>
  <conditionalFormatting sqref="A7">
    <cfRule type="containsText" dxfId="352" priority="1" operator="containsText" text="&quot;">
      <formula>NOT(ISERROR(SEARCH("""",A7)))</formula>
    </cfRule>
  </conditionalFormatting>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51650-FBA4-4CCF-BB66-BDCA67C28632}">
  <dimension ref="A1:L48"/>
  <sheetViews>
    <sheetView topLeftCell="E1" zoomScale="70" zoomScaleNormal="70" workbookViewId="0">
      <pane ySplit="1" topLeftCell="A2" activePane="bottomLeft" state="frozen"/>
      <selection activeCell="B18" sqref="B18"/>
      <selection pane="bottomLeft" activeCell="K8" sqref="K8"/>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4.1796875" customWidth="1"/>
  </cols>
  <sheetData>
    <row r="1" spans="1:12" ht="28.5" customHeight="1">
      <c r="A1" s="175" t="str">
        <f>"Form: "&amp;'Labels - English'!S1</f>
        <v>Form: Adolescent Driving Environment: Rater Report Form (Up to 21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Case36_Adol_DrivRater_incomplet</v>
      </c>
      <c r="C3" s="129"/>
      <c r="D3" s="58"/>
      <c r="E3" s="105" t="s">
        <v>94</v>
      </c>
      <c r="F3" s="58"/>
      <c r="G3" s="59"/>
      <c r="H3" s="60"/>
      <c r="I3" s="60"/>
      <c r="J3" s="61"/>
    </row>
    <row r="4" spans="1:12" ht="15" thickBot="1">
      <c r="A4" s="54" t="str">
        <f>'Labels - English'!A3</f>
        <v>Client information</v>
      </c>
      <c r="B4" s="127"/>
      <c r="C4" s="314"/>
      <c r="D4" s="52"/>
      <c r="F4" s="52" t="str">
        <f ca="1">"Original Date: "&amp; TEXT('Labels - English'!$B$50, "mm/dd/yyyy")</f>
        <v>Original Date: 10/05/2021</v>
      </c>
      <c r="G4" s="9"/>
      <c r="H4" s="57"/>
      <c r="I4" s="57"/>
      <c r="J4" s="53"/>
    </row>
    <row r="5" spans="1:12" ht="15" thickBot="1">
      <c r="A5" s="46" t="str">
        <f>'Labels - English'!A8</f>
        <v>Name of individual being evaluated</v>
      </c>
      <c r="B5" s="126" t="str" cm="1">
        <f t="array" aca="1" ref="B5" ca="1">"SPM2_"&amp;MID(CELL("filename",A1),FIND("]",CELL("filename",A1))+1,255)</f>
        <v>SPM2_Case36_Adol_DrivRater_incomplet</v>
      </c>
      <c r="C5" s="125" t="str">
        <f ca="1">TEXT('Labels - English'!$B$50, "mm/dd/yyyy")</f>
        <v>10/05/2021</v>
      </c>
      <c r="D5" s="52"/>
      <c r="E5" s="97" t="s">
        <v>91</v>
      </c>
      <c r="F5" s="94"/>
      <c r="G5" s="95" t="s">
        <v>92</v>
      </c>
      <c r="H5" s="96"/>
      <c r="J5" t="s">
        <v>93</v>
      </c>
    </row>
    <row r="6" spans="1:12">
      <c r="A6" s="46" t="str">
        <f>'Labels - English'!A10</f>
        <v>Gender</v>
      </c>
      <c r="B6" s="47" t="s">
        <v>33</v>
      </c>
      <c r="C6" s="64"/>
      <c r="D6" s="52"/>
      <c r="E6" s="76" t="s">
        <v>15</v>
      </c>
      <c r="F6" s="62" t="s">
        <v>17</v>
      </c>
      <c r="G6" s="103" t="s">
        <v>89</v>
      </c>
      <c r="H6" s="62" t="s">
        <v>16</v>
      </c>
      <c r="I6" s="62" t="s">
        <v>34</v>
      </c>
      <c r="J6" s="136" t="s">
        <v>1758</v>
      </c>
      <c r="K6" s="329" t="s">
        <v>90</v>
      </c>
      <c r="L6" s="63" t="s">
        <v>109</v>
      </c>
    </row>
    <row r="7" spans="1:12" ht="15" thickBot="1">
      <c r="A7" s="46" t="str">
        <f>'Labels - English'!$A$11</f>
        <v>Date of birth</v>
      </c>
      <c r="B7" s="312">
        <f ca="1">$E$7</f>
        <v>36948</v>
      </c>
      <c r="C7" s="207"/>
      <c r="D7" s="52"/>
      <c r="E7" s="100">
        <f ca="1">DATE(YEAR(F7) -$G$7, MONTH(F7) - $H$7, DAY(F7) - $I$7)</f>
        <v>36948</v>
      </c>
      <c r="F7" s="99">
        <f ca="1">DATE(YEAR('Labels - English'!$B$50),MONTH('Labels - English'!$B$50)-$K$7,DAY('Labels - English'!$B$50)-$L$7)</f>
        <v>44313</v>
      </c>
      <c r="G7" s="104">
        <v>20</v>
      </c>
      <c r="H7" s="102">
        <v>1</v>
      </c>
      <c r="I7" s="102">
        <v>29</v>
      </c>
      <c r="J7" s="137">
        <v>0</v>
      </c>
      <c r="K7" s="330">
        <v>5</v>
      </c>
      <c r="L7" s="98">
        <v>8</v>
      </c>
    </row>
    <row r="8" spans="1:12" ht="15" thickBot="1">
      <c r="A8" s="46" t="str">
        <f>'Labels - English'!A14</f>
        <v>Age</v>
      </c>
      <c r="B8" s="177" t="str">
        <f>+$G$7&amp;" years "&amp;$H$7&amp;" months "&amp;$I$7&amp;" days "</f>
        <v xml:space="preserve">20 years 1 months 29 days </v>
      </c>
      <c r="C8" s="211">
        <f ca="1">+E7</f>
        <v>36948</v>
      </c>
      <c r="D8" s="52"/>
      <c r="E8" s="58"/>
      <c r="F8" s="58"/>
      <c r="G8" s="59"/>
      <c r="H8" s="60"/>
      <c r="I8" s="61"/>
      <c r="J8" s="61"/>
    </row>
    <row r="9" spans="1:12">
      <c r="A9" s="49"/>
      <c r="B9" s="49"/>
      <c r="C9" s="66"/>
      <c r="D9" s="58"/>
      <c r="E9" s="52"/>
      <c r="G9" s="53"/>
      <c r="H9" s="53"/>
      <c r="I9" s="53"/>
      <c r="J9" s="44"/>
    </row>
    <row r="10" spans="1:12">
      <c r="A10" s="54" t="str">
        <f>'Labels - English'!A21</f>
        <v>Rater information</v>
      </c>
      <c r="B10" s="46"/>
      <c r="C10" s="43"/>
      <c r="D10" s="52"/>
      <c r="E10" s="52"/>
      <c r="G10" s="53"/>
      <c r="H10" s="53"/>
      <c r="I10" s="53"/>
      <c r="J10" s="44"/>
    </row>
    <row r="11" spans="1:12">
      <c r="A11" s="46" t="str">
        <f>'Labels - English'!A22</f>
        <v>Rater’s name</v>
      </c>
      <c r="B11" s="46" t="s">
        <v>163</v>
      </c>
      <c r="C11" s="43"/>
      <c r="D11" s="52"/>
      <c r="E11" s="52"/>
      <c r="F11" s="52"/>
      <c r="G11" s="53"/>
      <c r="H11" s="53"/>
      <c r="I11" s="53"/>
    </row>
    <row r="12" spans="1:12">
      <c r="A12" s="46" t="str">
        <f>'Labels - English'!A23</f>
        <v>Rater’s relationship to individual being evaluated</v>
      </c>
      <c r="B12" s="46" t="s">
        <v>168</v>
      </c>
      <c r="C12" s="43"/>
      <c r="D12" s="52"/>
      <c r="E12" s="52"/>
      <c r="F12" s="52"/>
      <c r="G12" s="53"/>
      <c r="H12" s="53"/>
      <c r="I12" s="53"/>
    </row>
    <row r="13" spans="1:12">
      <c r="A13" s="46" t="str">
        <f>'Labels - English'!A26</f>
        <v>Administration Date</v>
      </c>
      <c r="B13" s="101" t="str">
        <f>+$J$7&amp;" years "&amp;$K$7&amp;" months "&amp;$L$7&amp;" days "</f>
        <v xml:space="preserve">0 years 5 months 8 days </v>
      </c>
      <c r="C13" s="43"/>
      <c r="D13" s="52"/>
      <c r="E13" s="52"/>
      <c r="F13" s="52"/>
      <c r="G13" s="53"/>
      <c r="H13" s="53"/>
      <c r="I13" s="44"/>
    </row>
    <row r="14" spans="1:12">
      <c r="A14" s="50"/>
      <c r="B14" s="50"/>
      <c r="C14" s="67"/>
      <c r="D14" s="52"/>
      <c r="E14" s="52"/>
      <c r="F14" s="52"/>
      <c r="G14" s="53"/>
      <c r="H14" s="53"/>
      <c r="I14" s="53"/>
      <c r="J14" s="44"/>
    </row>
    <row r="15" spans="1:12" ht="132" customHeight="1">
      <c r="A15" s="46" t="s">
        <v>24</v>
      </c>
      <c r="B15" s="71" t="s">
        <v>182</v>
      </c>
      <c r="C15" s="29"/>
      <c r="D15" s="52"/>
      <c r="E15" s="52"/>
      <c r="F15" s="52"/>
      <c r="G15" s="52"/>
      <c r="H15" s="52"/>
      <c r="I15" s="52"/>
      <c r="J15" s="52"/>
    </row>
    <row r="16" spans="1:12" ht="36.75" customHeight="1">
      <c r="A16" s="46" t="s">
        <v>26</v>
      </c>
      <c r="B16" s="39" t="s">
        <v>25</v>
      </c>
      <c r="C16" s="52"/>
      <c r="D16" s="52"/>
      <c r="E16" s="52"/>
      <c r="F16" s="52"/>
      <c r="G16" s="53"/>
      <c r="H16" s="53"/>
      <c r="I16" s="53"/>
      <c r="J16" s="44"/>
    </row>
    <row r="17" spans="1:10">
      <c r="A17" s="43" t="s">
        <v>180</v>
      </c>
      <c r="B17" s="193" t="s">
        <v>181</v>
      </c>
      <c r="D17" s="52"/>
      <c r="E17" s="36"/>
      <c r="F17" s="36"/>
      <c r="G17" s="35"/>
      <c r="H17" s="35"/>
      <c r="I17" s="35"/>
      <c r="J17" s="34"/>
    </row>
    <row r="18" spans="1:10" s="3" customFormat="1">
      <c r="A18" s="46" t="s">
        <v>12</v>
      </c>
      <c r="B18" s="51" t="s">
        <v>10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+B47</f>
        <v>27</v>
      </c>
      <c r="C21" s="2"/>
    </row>
    <row r="22" spans="1:10" s="3" customFormat="1" ht="21.75" customHeight="1">
      <c r="A22" s="38"/>
      <c r="B22" s="38"/>
      <c r="C22"/>
    </row>
    <row r="23" spans="1:10" s="6" customFormat="1">
      <c r="A23" s="68" t="s">
        <v>0</v>
      </c>
      <c r="B23" s="85" t="str">
        <f>'Labels - English'!$A$48</f>
        <v>Driving Form</v>
      </c>
      <c r="C23" s="42"/>
    </row>
    <row r="24" spans="1:10" s="6" customFormat="1">
      <c r="A24" s="72">
        <v>1</v>
      </c>
      <c r="B24" s="150" t="s">
        <v>71</v>
      </c>
    </row>
    <row r="25" spans="1:10" s="6" customFormat="1">
      <c r="A25" s="73">
        <v>2</v>
      </c>
      <c r="B25" s="150" t="s">
        <v>73</v>
      </c>
    </row>
    <row r="26" spans="1:10" s="6" customFormat="1">
      <c r="A26" s="74">
        <v>3</v>
      </c>
      <c r="B26" s="150" t="s">
        <v>72</v>
      </c>
    </row>
    <row r="27" spans="1:10" s="6" customFormat="1">
      <c r="A27" s="75">
        <v>4</v>
      </c>
      <c r="B27" s="150" t="s">
        <v>72</v>
      </c>
    </row>
    <row r="28" spans="1:10" s="6" customFormat="1">
      <c r="A28" s="45">
        <v>5</v>
      </c>
      <c r="B28" s="150" t="s">
        <v>73</v>
      </c>
    </row>
    <row r="29" spans="1:10" s="6" customFormat="1">
      <c r="A29" s="45">
        <v>6</v>
      </c>
      <c r="B29" s="176" t="s">
        <v>52</v>
      </c>
    </row>
    <row r="30" spans="1:10" s="6" customFormat="1">
      <c r="A30" s="45">
        <v>7</v>
      </c>
      <c r="B30" s="150" t="s">
        <v>72</v>
      </c>
    </row>
    <row r="31" spans="1:10">
      <c r="A31" s="45">
        <v>8</v>
      </c>
      <c r="B31" s="150" t="s">
        <v>72</v>
      </c>
      <c r="C31" s="6"/>
    </row>
    <row r="32" spans="1:10">
      <c r="A32" s="45">
        <v>9</v>
      </c>
      <c r="B32" s="150" t="s">
        <v>72</v>
      </c>
    </row>
    <row r="33" spans="1:8">
      <c r="A33" s="45">
        <v>10</v>
      </c>
      <c r="B33" s="150" t="s">
        <v>72</v>
      </c>
    </row>
    <row r="34" spans="1:8">
      <c r="A34" s="72">
        <v>11</v>
      </c>
      <c r="B34" s="176" t="s">
        <v>52</v>
      </c>
      <c r="C34" s="6"/>
    </row>
    <row r="35" spans="1:8">
      <c r="A35" s="73">
        <v>12</v>
      </c>
      <c r="B35" s="176" t="s">
        <v>52</v>
      </c>
      <c r="C35" s="6"/>
    </row>
    <row r="36" spans="1:8">
      <c r="A36" s="74">
        <v>13</v>
      </c>
      <c r="B36" s="150" t="s">
        <v>72</v>
      </c>
      <c r="C36" s="6"/>
    </row>
    <row r="37" spans="1:8">
      <c r="A37" s="75">
        <v>14</v>
      </c>
      <c r="B37" s="150" t="s">
        <v>72</v>
      </c>
      <c r="C37" s="6"/>
    </row>
    <row r="38" spans="1:8">
      <c r="A38" s="45">
        <v>15</v>
      </c>
      <c r="B38" s="150" t="s">
        <v>72</v>
      </c>
      <c r="C38" s="6"/>
    </row>
    <row r="39" spans="1:8">
      <c r="A39" s="45">
        <v>16</v>
      </c>
      <c r="B39" s="150" t="s">
        <v>73</v>
      </c>
      <c r="C39" s="6"/>
    </row>
    <row r="40" spans="1:8">
      <c r="A40" s="45">
        <v>17</v>
      </c>
      <c r="B40" s="150" t="s">
        <v>74</v>
      </c>
      <c r="C40" s="6"/>
    </row>
    <row r="41" spans="1:8">
      <c r="A41" s="45">
        <v>18</v>
      </c>
      <c r="B41" s="150" t="s">
        <v>73</v>
      </c>
      <c r="C41" s="6"/>
    </row>
    <row r="43" spans="1:8" ht="15.5">
      <c r="D43" s="108"/>
      <c r="E43" s="108"/>
      <c r="F43" s="108"/>
      <c r="G43" s="109"/>
      <c r="H43" s="109"/>
    </row>
    <row r="44" spans="1:8" ht="15.5">
      <c r="A44" s="107" t="s">
        <v>97</v>
      </c>
      <c r="B44" s="108"/>
      <c r="C44" s="108"/>
      <c r="D44" s="111"/>
      <c r="E44" s="111"/>
      <c r="F44" s="111"/>
      <c r="G44" s="112"/>
      <c r="H44" s="112"/>
    </row>
    <row r="45" spans="1:8" ht="16" thickBot="1">
      <c r="A45" s="110"/>
      <c r="B45" s="110"/>
      <c r="C45" s="111"/>
    </row>
    <row r="46" spans="1:8" ht="16" thickTop="1">
      <c r="A46" s="165" t="s">
        <v>99</v>
      </c>
      <c r="B46" s="168" t="s">
        <v>137</v>
      </c>
      <c r="C46" s="170" t="s">
        <v>1605</v>
      </c>
      <c r="D46" s="170" t="s">
        <v>1643</v>
      </c>
    </row>
    <row r="47" spans="1:8" ht="16" thickBot="1">
      <c r="A47" s="167" t="str">
        <f>SUBSTITUTE(SUBSTITUTE(SUBSTITUTE('Labels - English'!$S$1, "Environment: ", ""), " Form", ""), " (Up to 21 years)", "")&amp;" Total Score"</f>
        <v>Adolescent Driving Rater Report Total Score</v>
      </c>
      <c r="B47" s="122">
        <v>27</v>
      </c>
      <c r="C47" s="132">
        <v>32</v>
      </c>
      <c r="D47" s="132" t="s">
        <v>140</v>
      </c>
      <c r="E47" s="108"/>
      <c r="F47" s="108"/>
      <c r="G47" s="109"/>
      <c r="H47" s="109"/>
    </row>
    <row r="48" spans="1:8" ht="16" thickTop="1">
      <c r="A48" s="108"/>
      <c r="B48" s="108"/>
      <c r="C48" s="108"/>
    </row>
  </sheetData>
  <conditionalFormatting sqref="A10 A13 A6 A8">
    <cfRule type="containsText" dxfId="351" priority="6" operator="containsText" text="&quot;">
      <formula>NOT(ISERROR(SEARCH("""",A6)))</formula>
    </cfRule>
  </conditionalFormatting>
  <conditionalFormatting sqref="A4">
    <cfRule type="containsText" dxfId="350" priority="4" operator="containsText" text="&quot;">
      <formula>NOT(ISERROR(SEARCH("""",A4)))</formula>
    </cfRule>
  </conditionalFormatting>
  <conditionalFormatting sqref="A5">
    <cfRule type="containsText" dxfId="349" priority="3" operator="containsText" text="&quot;">
      <formula>NOT(ISERROR(SEARCH("""",A5)))</formula>
    </cfRule>
  </conditionalFormatting>
  <conditionalFormatting sqref="A10">
    <cfRule type="containsText" dxfId="348" priority="5" operator="containsText" text="&quot;">
      <formula>NOT(ISERROR(SEARCH("""",A10)))</formula>
    </cfRule>
  </conditionalFormatting>
  <conditionalFormatting sqref="A11:A12">
    <cfRule type="containsText" dxfId="347" priority="2" operator="containsText" text="&quot;">
      <formula>NOT(ISERROR(SEARCH("""",A11)))</formula>
    </cfRule>
  </conditionalFormatting>
  <conditionalFormatting sqref="A7">
    <cfRule type="containsText" dxfId="346" priority="1" operator="containsText" text="&quot;">
      <formula>NOT(ISERROR(SEARCH("""",A7)))</formula>
    </cfRule>
  </conditionalFormatting>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ADA48-4550-433A-9A56-7DD600296590}">
  <dimension ref="A1:L49"/>
  <sheetViews>
    <sheetView topLeftCell="G1" zoomScale="85" zoomScaleNormal="85" workbookViewId="0">
      <pane ySplit="1" topLeftCell="A2" activePane="bottomLeft" state="frozen"/>
      <selection activeCell="B18" sqref="B18"/>
      <selection pane="bottomLeft" activeCell="K8" sqref="K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0.7265625" customWidth="1"/>
  </cols>
  <sheetData>
    <row r="1" spans="1:12" ht="28.5" customHeight="1">
      <c r="A1" s="154" t="str">
        <f>"Form: "&amp;'Labels - English'!T1</f>
        <v>Form: Adult Rater Report Form (21-87 years)</v>
      </c>
      <c r="B1" s="154"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Case37_AdultRaterReport</v>
      </c>
      <c r="C3" s="129"/>
      <c r="D3" s="58"/>
      <c r="E3" s="105" t="s">
        <v>94</v>
      </c>
      <c r="F3" s="58"/>
      <c r="G3" s="59"/>
      <c r="H3" s="60"/>
      <c r="I3" s="60"/>
      <c r="J3" s="61"/>
    </row>
    <row r="4" spans="1:12" ht="15" thickBot="1">
      <c r="A4" s="54" t="str">
        <f>'Labels - English'!A3</f>
        <v>Client information</v>
      </c>
      <c r="B4" s="127"/>
      <c r="C4" s="314"/>
      <c r="D4" s="52"/>
      <c r="F4" s="52" t="str">
        <f ca="1">"Original Date: "&amp; TEXT('Labels - English'!$B$50, "mm/dd/yyyy")</f>
        <v>Original Date: 10/05/2021</v>
      </c>
      <c r="G4" s="9"/>
      <c r="H4" s="57"/>
      <c r="I4" s="57"/>
      <c r="J4" s="53"/>
    </row>
    <row r="5" spans="1:12" ht="15" thickBot="1">
      <c r="A5" s="46" t="str">
        <f>'Labels - English'!A8</f>
        <v>Name of individual being evaluated</v>
      </c>
      <c r="B5" s="126" t="str" cm="1">
        <f t="array" aca="1" ref="B5" ca="1">"SPM2_"&amp;MID(CELL("filename",A1),FIND("]",CELL("filename",A1))+1,255)</f>
        <v>SPM2_Case37_AdultRaterReport</v>
      </c>
      <c r="C5" s="125" t="str">
        <f ca="1">TEXT('Labels - English'!$B$50, "mm/dd/yyyy")</f>
        <v>10/05/2021</v>
      </c>
      <c r="D5" s="52"/>
      <c r="E5" s="97" t="s">
        <v>91</v>
      </c>
      <c r="F5" s="94"/>
      <c r="G5" s="95" t="s">
        <v>92</v>
      </c>
      <c r="H5" s="96"/>
      <c r="J5" t="s">
        <v>93</v>
      </c>
    </row>
    <row r="6" spans="1:12">
      <c r="A6" s="46" t="str">
        <f>'Labels - English'!A10</f>
        <v>Gender</v>
      </c>
      <c r="B6" s="47" t="s">
        <v>70</v>
      </c>
      <c r="C6" s="64"/>
      <c r="D6" s="52"/>
      <c r="E6" s="76" t="s">
        <v>15</v>
      </c>
      <c r="F6" s="62" t="s">
        <v>17</v>
      </c>
      <c r="G6" s="103" t="s">
        <v>89</v>
      </c>
      <c r="H6" s="62" t="s">
        <v>16</v>
      </c>
      <c r="I6" s="62" t="s">
        <v>34</v>
      </c>
      <c r="J6" s="136" t="s">
        <v>1758</v>
      </c>
      <c r="K6" s="329" t="s">
        <v>90</v>
      </c>
      <c r="L6" s="63" t="s">
        <v>109</v>
      </c>
    </row>
    <row r="7" spans="1:12" ht="15" thickBot="1">
      <c r="A7" s="46" t="str">
        <f>'Labels - English'!$A$11</f>
        <v>Date of birth</v>
      </c>
      <c r="B7" s="312">
        <f ca="1">$E$7</f>
        <v>36032</v>
      </c>
      <c r="C7" s="207"/>
      <c r="D7" s="52"/>
      <c r="E7" s="100">
        <f ca="1">DATE(YEAR(F7) -$G$7, MONTH(F7) - $H$7, DAY(F7) - $I$7)</f>
        <v>36032</v>
      </c>
      <c r="F7" s="99">
        <f ca="1">DATE(YEAR('Labels - English'!$B$50),MONTH('Labels - English'!$B$50)-$K$7,DAY('Labels - English'!$B$50)-$L$7)</f>
        <v>44343</v>
      </c>
      <c r="G7" s="104">
        <v>22</v>
      </c>
      <c r="H7" s="102">
        <v>9</v>
      </c>
      <c r="I7" s="102">
        <v>2</v>
      </c>
      <c r="J7" s="137">
        <v>0</v>
      </c>
      <c r="K7" s="330">
        <v>4</v>
      </c>
      <c r="L7" s="98">
        <v>9</v>
      </c>
    </row>
    <row r="8" spans="1:12">
      <c r="A8" s="46" t="str">
        <f>'Labels - English'!A14</f>
        <v>Age</v>
      </c>
      <c r="B8" s="48" t="str">
        <f>+$G$7&amp;" years "&amp;$H$7&amp;" months "&amp;$I$7&amp;" days "</f>
        <v xml:space="preserve">22 years 9 months 2 days </v>
      </c>
      <c r="C8" s="210">
        <f ca="1">+E7</f>
        <v>36032</v>
      </c>
      <c r="D8" s="52"/>
      <c r="E8" s="44"/>
      <c r="F8" s="44"/>
      <c r="G8" s="44"/>
      <c r="H8" s="44"/>
      <c r="I8" s="44"/>
      <c r="J8" s="53"/>
    </row>
    <row r="9" spans="1:12" ht="15" thickBot="1">
      <c r="A9" s="46" t="str">
        <f>'Labels - English'!A19</f>
        <v>Provider/Agency</v>
      </c>
      <c r="B9" s="130" t="s">
        <v>169</v>
      </c>
      <c r="C9" s="65"/>
      <c r="D9" s="52"/>
      <c r="E9" s="58"/>
      <c r="F9" s="58"/>
      <c r="G9" s="59"/>
      <c r="H9" s="60"/>
      <c r="I9" s="61"/>
      <c r="J9" s="61"/>
    </row>
    <row r="10" spans="1:12">
      <c r="A10" s="49"/>
      <c r="B10" s="49"/>
      <c r="C10" s="66"/>
      <c r="D10" s="58"/>
      <c r="E10" s="52"/>
      <c r="G10" s="53"/>
      <c r="H10" s="53"/>
      <c r="I10" s="53"/>
    </row>
    <row r="11" spans="1:12">
      <c r="A11" s="54" t="str">
        <f>'Labels - English'!A21</f>
        <v>Rater information</v>
      </c>
      <c r="B11" s="46"/>
      <c r="C11" s="43"/>
      <c r="D11" s="52"/>
      <c r="E11" s="52"/>
      <c r="G11" s="53"/>
      <c r="H11" s="53"/>
      <c r="I11" s="53"/>
    </row>
    <row r="12" spans="1:12">
      <c r="A12" s="46" t="str">
        <f>'Labels - English'!A22</f>
        <v>Rater’s name</v>
      </c>
      <c r="B12" s="46" t="s">
        <v>166</v>
      </c>
      <c r="C12" s="43"/>
      <c r="D12" s="52"/>
      <c r="E12" s="52"/>
      <c r="F12" s="52"/>
      <c r="G12" s="53"/>
      <c r="H12" s="53"/>
      <c r="I12" s="53"/>
    </row>
    <row r="13" spans="1:12">
      <c r="A13" s="46" t="str">
        <f>'Labels - English'!A23</f>
        <v>Rater’s relationship to individual being evaluated</v>
      </c>
      <c r="B13" s="46" t="s">
        <v>168</v>
      </c>
      <c r="C13" s="43"/>
      <c r="D13" s="52"/>
      <c r="E13" s="52"/>
      <c r="F13" s="52"/>
      <c r="G13" s="53"/>
      <c r="H13" s="53"/>
      <c r="I13" s="53"/>
      <c r="J13" s="44"/>
    </row>
    <row r="14" spans="1:12">
      <c r="A14" s="46" t="str">
        <f>'Labels - English'!A26</f>
        <v>Administration Date</v>
      </c>
      <c r="B14" s="101" t="str">
        <f>+$J$7&amp;" years "&amp;$K$7&amp;" months "&amp;$L$7&amp;" days "</f>
        <v xml:space="preserve">0 years 4 months 9 days </v>
      </c>
      <c r="C14" s="43"/>
      <c r="D14" s="52"/>
      <c r="E14" s="52"/>
      <c r="F14" s="52"/>
      <c r="G14" s="53"/>
      <c r="H14" s="53"/>
      <c r="I14" s="44"/>
      <c r="J14" s="44"/>
    </row>
    <row r="15" spans="1:12">
      <c r="A15" s="50"/>
      <c r="B15" s="50"/>
      <c r="C15" s="67"/>
      <c r="D15" s="52"/>
      <c r="E15" s="52"/>
      <c r="F15" s="52"/>
      <c r="G15" s="53"/>
      <c r="H15" s="53"/>
      <c r="I15" s="53"/>
      <c r="J15" s="44"/>
    </row>
    <row r="16" spans="1:12" ht="132" customHeight="1">
      <c r="A16" s="46" t="s">
        <v>24</v>
      </c>
      <c r="B16" s="71" t="s">
        <v>179</v>
      </c>
      <c r="C16" s="29"/>
      <c r="D16" s="52"/>
      <c r="E16" s="52"/>
      <c r="F16" s="52"/>
      <c r="G16" s="52"/>
      <c r="H16" s="52"/>
      <c r="I16" s="52"/>
      <c r="J16" s="52"/>
    </row>
    <row r="17" spans="1:11" ht="36.75" customHeight="1">
      <c r="A17" s="46" t="s">
        <v>26</v>
      </c>
      <c r="B17" s="39" t="s">
        <v>25</v>
      </c>
      <c r="C17" s="52"/>
      <c r="D17" s="52"/>
      <c r="E17" s="52"/>
      <c r="F17" s="52"/>
      <c r="G17" s="53"/>
      <c r="H17" s="53"/>
      <c r="I17" s="53"/>
      <c r="J17" s="44"/>
    </row>
    <row r="18" spans="1:11">
      <c r="A18" s="43" t="s">
        <v>180</v>
      </c>
      <c r="B18" s="193" t="s">
        <v>866</v>
      </c>
      <c r="D18" s="52"/>
      <c r="E18" s="36"/>
      <c r="F18" s="36"/>
      <c r="G18" s="35"/>
      <c r="H18" s="35"/>
      <c r="I18" s="35"/>
      <c r="J18" s="34"/>
    </row>
    <row r="19" spans="1:11" s="3" customFormat="1">
      <c r="A19" s="46" t="s">
        <v>12</v>
      </c>
      <c r="B19" s="51" t="s">
        <v>10</v>
      </c>
      <c r="C19" s="43"/>
      <c r="D19" s="36"/>
      <c r="E19" s="52"/>
      <c r="F19" s="52"/>
      <c r="G19" s="53"/>
      <c r="H19" s="53"/>
      <c r="I19" s="53"/>
      <c r="J19" s="44"/>
    </row>
    <row r="20" spans="1:11">
      <c r="A20" s="46"/>
      <c r="B20" s="46"/>
      <c r="C20" s="52"/>
      <c r="D20" s="44"/>
      <c r="J20" s="41"/>
    </row>
    <row r="21" spans="1:11" s="2" customFormat="1">
      <c r="A21" s="46"/>
      <c r="B21" s="46"/>
      <c r="C21" s="44"/>
    </row>
    <row r="22" spans="1:11">
      <c r="A22" s="69" t="s">
        <v>51</v>
      </c>
      <c r="B22" s="41">
        <f>+B40</f>
        <v>22</v>
      </c>
      <c r="C22" s="41">
        <f>+B41</f>
        <v>18</v>
      </c>
      <c r="D22" s="41">
        <f>+B42</f>
        <v>19</v>
      </c>
      <c r="E22" s="41">
        <f>+B43</f>
        <v>15</v>
      </c>
      <c r="F22" s="41">
        <f>+B44</f>
        <v>12</v>
      </c>
      <c r="G22" s="106">
        <f>+B45</f>
        <v>14</v>
      </c>
      <c r="H22" s="2">
        <f>+B46</f>
        <v>12</v>
      </c>
      <c r="I22" s="41">
        <f>+B47</f>
        <v>13</v>
      </c>
      <c r="J22" s="70">
        <f>+B48</f>
        <v>100</v>
      </c>
    </row>
    <row r="23" spans="1:11" s="3" customFormat="1" ht="21.75" customHeight="1">
      <c r="A23" s="38"/>
      <c r="B23" s="38"/>
      <c r="C23" s="38"/>
      <c r="D23" s="38"/>
      <c r="E23" s="38"/>
      <c r="F23" s="38"/>
      <c r="G23" s="38"/>
      <c r="H23" s="38"/>
      <c r="I23" s="38"/>
      <c r="J23" s="42"/>
      <c r="K23" s="42"/>
    </row>
    <row r="24" spans="1:11" s="6" customFormat="1">
      <c r="A24" s="68" t="s">
        <v>0</v>
      </c>
      <c r="B24" s="86" t="str">
        <f>'Labels - English'!$A$35</f>
        <v>Vision</v>
      </c>
      <c r="C24" s="87" t="str">
        <f>'Labels - English'!$A$36</f>
        <v>Hearing</v>
      </c>
      <c r="D24" s="88" t="str">
        <f>'Labels - English'!$A$37</f>
        <v>Touch</v>
      </c>
      <c r="E24" s="89" t="str">
        <f>'Labels - English'!$A$38</f>
        <v>Taste and Smell</v>
      </c>
      <c r="F24" s="90" t="str">
        <f>'Labels - English'!$A$39</f>
        <v>Body Awareness</v>
      </c>
      <c r="G24" s="91" t="str">
        <f>'Labels - English'!$A$40</f>
        <v>Balance and Motion</v>
      </c>
      <c r="H24" s="92" t="str">
        <f>'Labels - English'!$A$41</f>
        <v>Planning and Ideas</v>
      </c>
      <c r="I24" s="85" t="str">
        <f>'Labels - English'!$A$34</f>
        <v>Social Participation</v>
      </c>
      <c r="J24" s="43"/>
    </row>
    <row r="25" spans="1:11" s="6" customFormat="1">
      <c r="A25" s="72">
        <v>1</v>
      </c>
      <c r="B25" s="150" t="s">
        <v>73</v>
      </c>
      <c r="C25" s="150" t="s">
        <v>73</v>
      </c>
      <c r="D25" s="150" t="s">
        <v>71</v>
      </c>
      <c r="E25" s="150" t="s">
        <v>73</v>
      </c>
      <c r="F25" s="150" t="s">
        <v>72</v>
      </c>
      <c r="G25" s="150" t="s">
        <v>72</v>
      </c>
      <c r="H25" s="150" t="s">
        <v>72</v>
      </c>
      <c r="I25" s="150" t="s">
        <v>74</v>
      </c>
      <c r="J25" s="43"/>
    </row>
    <row r="26" spans="1:11" s="6" customFormat="1">
      <c r="A26" s="73">
        <v>2</v>
      </c>
      <c r="B26" s="150" t="s">
        <v>71</v>
      </c>
      <c r="C26" s="150" t="s">
        <v>73</v>
      </c>
      <c r="D26" s="150" t="s">
        <v>72</v>
      </c>
      <c r="E26" s="150" t="s">
        <v>72</v>
      </c>
      <c r="F26" s="150" t="s">
        <v>72</v>
      </c>
      <c r="G26" s="150" t="s">
        <v>73</v>
      </c>
      <c r="H26" s="150" t="s">
        <v>73</v>
      </c>
      <c r="I26" s="150" t="s">
        <v>74</v>
      </c>
      <c r="J26" s="43"/>
    </row>
    <row r="27" spans="1:11" s="6" customFormat="1">
      <c r="A27" s="74">
        <v>3</v>
      </c>
      <c r="B27" s="150" t="s">
        <v>73</v>
      </c>
      <c r="C27" s="150" t="s">
        <v>73</v>
      </c>
      <c r="D27" s="150" t="s">
        <v>72</v>
      </c>
      <c r="E27" s="150" t="s">
        <v>72</v>
      </c>
      <c r="F27" s="150" t="s">
        <v>72</v>
      </c>
      <c r="G27" s="150" t="s">
        <v>73</v>
      </c>
      <c r="H27" s="150" t="s">
        <v>72</v>
      </c>
      <c r="I27" s="150" t="s">
        <v>72</v>
      </c>
      <c r="J27" s="43"/>
    </row>
    <row r="28" spans="1:11" s="6" customFormat="1">
      <c r="A28" s="75">
        <v>4</v>
      </c>
      <c r="B28" s="150" t="s">
        <v>73</v>
      </c>
      <c r="C28" s="150" t="s">
        <v>73</v>
      </c>
      <c r="D28" s="150" t="s">
        <v>73</v>
      </c>
      <c r="E28" s="150" t="s">
        <v>72</v>
      </c>
      <c r="F28" s="150" t="s">
        <v>73</v>
      </c>
      <c r="G28" s="150" t="s">
        <v>72</v>
      </c>
      <c r="H28" s="150" t="s">
        <v>72</v>
      </c>
      <c r="I28" s="150" t="s">
        <v>74</v>
      </c>
      <c r="J28" s="43"/>
    </row>
    <row r="29" spans="1:11" s="6" customFormat="1">
      <c r="A29" s="45">
        <v>5</v>
      </c>
      <c r="B29" s="150" t="s">
        <v>72</v>
      </c>
      <c r="C29" s="150" t="s">
        <v>73</v>
      </c>
      <c r="D29" s="150" t="s">
        <v>71</v>
      </c>
      <c r="E29" s="150" t="s">
        <v>73</v>
      </c>
      <c r="F29" s="150" t="s">
        <v>72</v>
      </c>
      <c r="G29" s="150" t="s">
        <v>73</v>
      </c>
      <c r="H29" s="150" t="s">
        <v>72</v>
      </c>
      <c r="I29" s="150" t="s">
        <v>74</v>
      </c>
      <c r="J29" s="43"/>
    </row>
    <row r="30" spans="1:11" s="6" customFormat="1">
      <c r="A30" s="45">
        <v>6</v>
      </c>
      <c r="B30" s="150" t="s">
        <v>72</v>
      </c>
      <c r="C30" s="150" t="s">
        <v>72</v>
      </c>
      <c r="D30" s="150" t="s">
        <v>72</v>
      </c>
      <c r="E30" s="150" t="s">
        <v>73</v>
      </c>
      <c r="F30" s="150" t="s">
        <v>73</v>
      </c>
      <c r="G30" s="150" t="s">
        <v>73</v>
      </c>
      <c r="H30" s="150" t="s">
        <v>72</v>
      </c>
      <c r="I30" s="150" t="s">
        <v>71</v>
      </c>
      <c r="J30" s="43"/>
    </row>
    <row r="31" spans="1:11" s="6" customFormat="1">
      <c r="A31" s="45">
        <v>7</v>
      </c>
      <c r="B31" s="150" t="s">
        <v>72</v>
      </c>
      <c r="C31" s="150" t="s">
        <v>72</v>
      </c>
      <c r="D31" s="150" t="s">
        <v>72</v>
      </c>
      <c r="E31" s="150" t="s">
        <v>73</v>
      </c>
      <c r="F31" s="150" t="s">
        <v>72</v>
      </c>
      <c r="G31" s="150" t="s">
        <v>72</v>
      </c>
      <c r="H31" s="150" t="s">
        <v>72</v>
      </c>
      <c r="I31" s="150" t="s">
        <v>74</v>
      </c>
      <c r="J31" s="43"/>
    </row>
    <row r="32" spans="1:11">
      <c r="A32" s="45">
        <v>8</v>
      </c>
      <c r="B32" s="150" t="s">
        <v>74</v>
      </c>
      <c r="C32" s="150" t="s">
        <v>72</v>
      </c>
      <c r="D32" s="150" t="s">
        <v>73</v>
      </c>
      <c r="E32" s="150" t="s">
        <v>72</v>
      </c>
      <c r="F32" s="150" t="s">
        <v>72</v>
      </c>
      <c r="G32" s="150" t="s">
        <v>72</v>
      </c>
      <c r="H32" s="150" t="s">
        <v>72</v>
      </c>
      <c r="I32" s="150" t="s">
        <v>73</v>
      </c>
    </row>
    <row r="33" spans="1:9">
      <c r="A33" s="45">
        <v>9</v>
      </c>
      <c r="B33" s="150" t="s">
        <v>71</v>
      </c>
      <c r="C33" s="150" t="s">
        <v>73</v>
      </c>
      <c r="D33" s="150" t="s">
        <v>71</v>
      </c>
      <c r="E33" s="150" t="s">
        <v>73</v>
      </c>
      <c r="F33" s="150" t="s">
        <v>72</v>
      </c>
      <c r="G33" s="150" t="s">
        <v>72</v>
      </c>
      <c r="H33" s="150" t="s">
        <v>73</v>
      </c>
      <c r="I33" s="150" t="s">
        <v>74</v>
      </c>
    </row>
    <row r="34" spans="1:9">
      <c r="A34" s="45">
        <v>10</v>
      </c>
      <c r="B34" s="150" t="s">
        <v>71</v>
      </c>
      <c r="C34" s="150" t="s">
        <v>71</v>
      </c>
      <c r="D34" s="150" t="s">
        <v>73</v>
      </c>
      <c r="E34" s="150" t="s">
        <v>72</v>
      </c>
      <c r="F34" s="150" t="s">
        <v>72</v>
      </c>
      <c r="G34" s="150" t="s">
        <v>72</v>
      </c>
      <c r="H34" s="150" t="s">
        <v>72</v>
      </c>
      <c r="I34" s="150" t="s">
        <v>72</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55" t="s">
        <v>99</v>
      </c>
      <c r="B39" s="156" t="s">
        <v>1641</v>
      </c>
      <c r="C39" s="157" t="s">
        <v>1642</v>
      </c>
      <c r="D39" s="157" t="s">
        <v>1644</v>
      </c>
      <c r="E39" s="158" t="s">
        <v>1643</v>
      </c>
    </row>
    <row r="40" spans="1:9" ht="15.5">
      <c r="A40" s="159" t="str">
        <f>'Labels - English'!A35</f>
        <v>Vision</v>
      </c>
      <c r="B40" s="118">
        <v>22</v>
      </c>
      <c r="C40" s="119">
        <v>66</v>
      </c>
      <c r="D40" s="119">
        <v>95</v>
      </c>
      <c r="E40" s="120" t="s">
        <v>101</v>
      </c>
    </row>
    <row r="41" spans="1:9" ht="15.5">
      <c r="A41" s="159" t="str">
        <f>'Labels - English'!A36</f>
        <v>Hearing</v>
      </c>
      <c r="B41" s="118">
        <v>18</v>
      </c>
      <c r="C41" s="119">
        <v>57</v>
      </c>
      <c r="D41" s="119">
        <v>76</v>
      </c>
      <c r="E41" s="120" t="s">
        <v>102</v>
      </c>
    </row>
    <row r="42" spans="1:9" ht="15.5">
      <c r="A42" s="159" t="str">
        <f>'Labels - English'!A37</f>
        <v>Touch</v>
      </c>
      <c r="B42" s="118">
        <v>19</v>
      </c>
      <c r="C42" s="119">
        <v>62</v>
      </c>
      <c r="D42" s="119">
        <v>88</v>
      </c>
      <c r="E42" s="120" t="s">
        <v>101</v>
      </c>
    </row>
    <row r="43" spans="1:9" ht="15.5">
      <c r="A43" s="159" t="str">
        <f>'Labels - English'!A38</f>
        <v>Taste and Smell</v>
      </c>
      <c r="B43" s="118">
        <v>15</v>
      </c>
      <c r="C43" s="119">
        <v>52</v>
      </c>
      <c r="D43" s="119">
        <v>58</v>
      </c>
      <c r="E43" s="120" t="s">
        <v>102</v>
      </c>
    </row>
    <row r="44" spans="1:9" ht="15.5">
      <c r="A44" s="159" t="str">
        <f>'Labels - English'!A39</f>
        <v>Body Awareness</v>
      </c>
      <c r="B44" s="118">
        <v>12</v>
      </c>
      <c r="C44" s="119">
        <v>51</v>
      </c>
      <c r="D44" s="119">
        <v>54</v>
      </c>
      <c r="E44" s="120" t="s">
        <v>102</v>
      </c>
    </row>
    <row r="45" spans="1:9" ht="15.5">
      <c r="A45" s="159" t="str">
        <f>'Labels - English'!A40</f>
        <v>Balance and Motion</v>
      </c>
      <c r="B45" s="118">
        <v>14</v>
      </c>
      <c r="C45" s="119">
        <v>56</v>
      </c>
      <c r="D45" s="119">
        <v>73</v>
      </c>
      <c r="E45" s="120" t="s">
        <v>102</v>
      </c>
    </row>
    <row r="46" spans="1:9" ht="15.5">
      <c r="A46" s="159" t="str">
        <f>'Labels - English'!A41</f>
        <v>Planning and Ideas</v>
      </c>
      <c r="B46" s="118">
        <v>12</v>
      </c>
      <c r="C46" s="119">
        <v>47</v>
      </c>
      <c r="D46" s="119">
        <v>38</v>
      </c>
      <c r="E46" s="120" t="s">
        <v>102</v>
      </c>
    </row>
    <row r="47" spans="1:9" ht="15.5">
      <c r="A47" s="159" t="str">
        <f>'Labels - English'!A34</f>
        <v>Social Participation</v>
      </c>
      <c r="B47" s="118">
        <v>13</v>
      </c>
      <c r="C47" s="119">
        <v>43</v>
      </c>
      <c r="D47" s="119">
        <v>24</v>
      </c>
      <c r="E47" s="120" t="s">
        <v>102</v>
      </c>
    </row>
    <row r="48" spans="1:9" ht="16" thickBot="1">
      <c r="A48" s="160" t="s">
        <v>100</v>
      </c>
      <c r="B48" s="122">
        <v>100</v>
      </c>
      <c r="C48" s="131">
        <v>59</v>
      </c>
      <c r="D48" s="131">
        <v>82</v>
      </c>
      <c r="E48" s="132" t="s">
        <v>102</v>
      </c>
    </row>
    <row r="49" spans="1:8" ht="16" thickTop="1">
      <c r="A49" s="108"/>
      <c r="B49" s="108"/>
      <c r="C49" s="108"/>
      <c r="D49" s="108"/>
      <c r="E49" s="108"/>
      <c r="F49" s="108"/>
      <c r="G49" s="109"/>
      <c r="H49" s="109"/>
    </row>
  </sheetData>
  <conditionalFormatting sqref="A11 A14 A6 A8">
    <cfRule type="containsText" dxfId="345" priority="8" operator="containsText" text="&quot;">
      <formula>NOT(ISERROR(SEARCH("""",A6)))</formula>
    </cfRule>
  </conditionalFormatting>
  <conditionalFormatting sqref="A4">
    <cfRule type="containsText" dxfId="344" priority="6" operator="containsText" text="&quot;">
      <formula>NOT(ISERROR(SEARCH("""",A4)))</formula>
    </cfRule>
  </conditionalFormatting>
  <conditionalFormatting sqref="A5">
    <cfRule type="containsText" dxfId="343" priority="5" operator="containsText" text="&quot;">
      <formula>NOT(ISERROR(SEARCH("""",A5)))</formula>
    </cfRule>
  </conditionalFormatting>
  <conditionalFormatting sqref="A11">
    <cfRule type="containsText" dxfId="342" priority="7" operator="containsText" text="&quot;">
      <formula>NOT(ISERROR(SEARCH("""",A11)))</formula>
    </cfRule>
  </conditionalFormatting>
  <conditionalFormatting sqref="A9">
    <cfRule type="containsText" dxfId="341" priority="3" operator="containsText" text="&quot;">
      <formula>NOT(ISERROR(SEARCH("""",A9)))</formula>
    </cfRule>
  </conditionalFormatting>
  <conditionalFormatting sqref="A12:A13">
    <cfRule type="containsText" dxfId="340" priority="2" operator="containsText" text="&quot;">
      <formula>NOT(ISERROR(SEARCH("""",A12)))</formula>
    </cfRule>
  </conditionalFormatting>
  <conditionalFormatting sqref="A7">
    <cfRule type="containsText" dxfId="339" priority="1" operator="containsText" text="&quot;">
      <formula>NOT(ISERROR(SEARCH("""",A7)))</formula>
    </cfRule>
  </conditionalFormatting>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17136-EC4B-4ADA-A08F-AC1BB2791C00}">
  <dimension ref="A1:L49"/>
  <sheetViews>
    <sheetView topLeftCell="E1" zoomScale="70" zoomScaleNormal="70" workbookViewId="0">
      <pane ySplit="1" topLeftCell="A2" activePane="bottomLeft" state="frozen"/>
      <selection activeCell="B18" sqref="B18"/>
      <selection pane="bottomLeft" activeCell="L8" sqref="L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4.54296875" customWidth="1"/>
  </cols>
  <sheetData>
    <row r="1" spans="1:12" ht="28.5" customHeight="1">
      <c r="A1" s="154" t="str">
        <f>"Form: "&amp;'Labels - English'!T1</f>
        <v>Form: Adult Rater Report Form (21-87 years)</v>
      </c>
      <c r="B1" s="154"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Case38_AdultRaterReport_incompl</v>
      </c>
      <c r="C3" s="129"/>
      <c r="D3" s="58"/>
      <c r="E3" s="105" t="s">
        <v>94</v>
      </c>
      <c r="F3" s="58"/>
      <c r="G3" s="59"/>
      <c r="H3" s="60"/>
      <c r="I3" s="60"/>
      <c r="J3" s="61"/>
    </row>
    <row r="4" spans="1:12" ht="15" thickBot="1">
      <c r="A4" s="54" t="str">
        <f>'Labels - English'!A3</f>
        <v>Client information</v>
      </c>
      <c r="B4" s="127"/>
      <c r="C4" s="314"/>
      <c r="D4" s="52"/>
      <c r="F4" s="52" t="str">
        <f ca="1">"Original Date: "&amp; TEXT('Labels - English'!$B$50, "mm/dd/yyyy")</f>
        <v>Original Date: 10/05/2021</v>
      </c>
      <c r="G4" s="9"/>
      <c r="H4" s="57"/>
      <c r="I4" s="57"/>
      <c r="J4" s="53"/>
    </row>
    <row r="5" spans="1:12" ht="15" thickBot="1">
      <c r="A5" s="46" t="str">
        <f>'Labels - English'!A8</f>
        <v>Name of individual being evaluated</v>
      </c>
      <c r="B5" s="126" t="str" cm="1">
        <f t="array" aca="1" ref="B5" ca="1">"SPM2_"&amp;MID(CELL("filename",A1),FIND("]",CELL("filename",A1))+1,255)</f>
        <v>SPM2_Case38_AdultRaterReport_incompl</v>
      </c>
      <c r="C5" s="125" t="str">
        <f ca="1">TEXT('Labels - English'!$B$50, "mm/dd/yyyy")</f>
        <v>10/05/2021</v>
      </c>
      <c r="D5" s="52"/>
      <c r="E5" s="97" t="s">
        <v>91</v>
      </c>
      <c r="F5" s="94"/>
      <c r="G5" s="95" t="s">
        <v>92</v>
      </c>
      <c r="H5" s="96"/>
      <c r="J5" t="s">
        <v>93</v>
      </c>
    </row>
    <row r="6" spans="1:12">
      <c r="A6" s="46" t="str">
        <f>'Labels - English'!A10</f>
        <v>Gender</v>
      </c>
      <c r="B6" s="47" t="s">
        <v>33</v>
      </c>
      <c r="C6" s="209"/>
      <c r="D6" s="52"/>
      <c r="E6" s="76" t="s">
        <v>15</v>
      </c>
      <c r="F6" s="62" t="s">
        <v>17</v>
      </c>
      <c r="G6" s="103" t="s">
        <v>89</v>
      </c>
      <c r="H6" s="62" t="s">
        <v>16</v>
      </c>
      <c r="I6" s="62" t="s">
        <v>34</v>
      </c>
      <c r="J6" s="136" t="s">
        <v>1758</v>
      </c>
      <c r="K6" s="329" t="s">
        <v>90</v>
      </c>
      <c r="L6" s="63" t="s">
        <v>109</v>
      </c>
    </row>
    <row r="7" spans="1:12" ht="15" thickBot="1">
      <c r="A7" s="46" t="str">
        <f>'Labels - English'!$A$11</f>
        <v>Date of birth</v>
      </c>
      <c r="B7" s="312">
        <f ca="1">$E$7</f>
        <v>35698</v>
      </c>
      <c r="C7" s="207"/>
      <c r="D7" s="52"/>
      <c r="E7" s="100">
        <f ca="1">DATE(YEAR(F7) -$G$7, MONTH(F7) - $H$7, DAY(F7) - $I$7)</f>
        <v>35698</v>
      </c>
      <c r="F7" s="99">
        <f ca="1">DATE(YEAR('Labels - English'!$B$50),MONTH('Labels - English'!$B$50)-$K$7,DAY('Labels - English'!$B$50)-$L$7)</f>
        <v>44473</v>
      </c>
      <c r="G7" s="104">
        <v>24</v>
      </c>
      <c r="H7" s="102">
        <v>0</v>
      </c>
      <c r="I7" s="102">
        <v>9</v>
      </c>
      <c r="J7" s="137">
        <v>0</v>
      </c>
      <c r="K7" s="330">
        <v>0</v>
      </c>
      <c r="L7" s="98">
        <v>1</v>
      </c>
    </row>
    <row r="8" spans="1:12">
      <c r="A8" s="46" t="str">
        <f>'Labels - English'!A14</f>
        <v>Age</v>
      </c>
      <c r="B8" s="48" t="str">
        <f>+$G$7&amp;" years "&amp;$H$7&amp;" months "&amp;$I$7&amp;" days "</f>
        <v xml:space="preserve">24 years 0 months 9 days </v>
      </c>
      <c r="C8" s="208">
        <f ca="1">+E7</f>
        <v>35698</v>
      </c>
      <c r="D8" s="52"/>
      <c r="E8" s="44"/>
      <c r="F8" s="44"/>
      <c r="G8" s="44"/>
      <c r="H8" s="44"/>
      <c r="I8" s="44"/>
      <c r="J8" s="44"/>
    </row>
    <row r="9" spans="1:12" ht="15" thickBot="1">
      <c r="A9" s="46" t="str">
        <f>'Labels - English'!A19</f>
        <v>Provider/Agency</v>
      </c>
      <c r="B9" s="130" t="s">
        <v>171</v>
      </c>
      <c r="C9" s="65"/>
      <c r="D9" s="52"/>
      <c r="E9" s="58"/>
      <c r="F9" s="58"/>
      <c r="G9" s="59"/>
      <c r="H9" s="60"/>
      <c r="I9" s="61"/>
      <c r="J9" s="61"/>
    </row>
    <row r="10" spans="1:12">
      <c r="A10" s="49"/>
      <c r="B10" s="49"/>
      <c r="C10" s="66"/>
      <c r="D10" s="58"/>
      <c r="E10" s="52"/>
      <c r="G10" s="53"/>
      <c r="H10" s="53"/>
      <c r="I10" s="53"/>
    </row>
    <row r="11" spans="1:12">
      <c r="A11" s="54" t="str">
        <f>'Labels - English'!A21</f>
        <v>Rater information</v>
      </c>
      <c r="B11" s="46"/>
      <c r="C11" s="43"/>
      <c r="D11" s="52"/>
      <c r="E11" s="52"/>
      <c r="G11" s="53"/>
      <c r="H11" s="53"/>
      <c r="I11" s="53"/>
    </row>
    <row r="12" spans="1:12">
      <c r="A12" s="46" t="str">
        <f>'Labels - English'!A22</f>
        <v>Rater’s name</v>
      </c>
      <c r="B12" s="46" t="s">
        <v>163</v>
      </c>
      <c r="C12" s="43"/>
      <c r="D12" s="52"/>
      <c r="E12" s="52"/>
      <c r="F12" s="52"/>
      <c r="G12" s="53"/>
      <c r="H12" s="53"/>
      <c r="I12" s="53"/>
    </row>
    <row r="13" spans="1:12">
      <c r="A13" s="46" t="str">
        <f>'Labels - English'!A23</f>
        <v>Rater’s relationship to individual being evaluated</v>
      </c>
      <c r="B13" s="46" t="s">
        <v>170</v>
      </c>
      <c r="C13" s="43"/>
      <c r="D13" s="52"/>
      <c r="E13" s="52"/>
      <c r="F13" s="52"/>
      <c r="G13" s="53"/>
      <c r="H13" s="53"/>
      <c r="I13" s="53"/>
      <c r="J13" s="44"/>
    </row>
    <row r="14" spans="1:12">
      <c r="A14" s="46" t="str">
        <f>'Labels - English'!A26</f>
        <v>Administration Date</v>
      </c>
      <c r="B14" s="101" t="str">
        <f>+$J$7&amp;" years "&amp;$K$7&amp;" months "&amp;$L$7&amp;" days "</f>
        <v xml:space="preserve">0 years 0 months 1 days </v>
      </c>
      <c r="C14" s="43"/>
      <c r="D14" s="52"/>
      <c r="E14" s="52"/>
      <c r="F14" s="52"/>
      <c r="G14" s="53"/>
      <c r="H14" s="53"/>
      <c r="I14" s="44"/>
      <c r="J14" s="44"/>
    </row>
    <row r="15" spans="1:12">
      <c r="A15" s="50"/>
      <c r="B15" s="50"/>
      <c r="C15" s="67"/>
      <c r="D15" s="52"/>
      <c r="E15" s="52"/>
      <c r="F15" s="52"/>
      <c r="G15" s="53"/>
      <c r="H15" s="53"/>
      <c r="I15" s="53"/>
      <c r="J15" s="44"/>
    </row>
    <row r="16" spans="1:12" ht="132" customHeight="1">
      <c r="A16" s="46" t="s">
        <v>24</v>
      </c>
      <c r="B16" s="71" t="s">
        <v>182</v>
      </c>
      <c r="C16" s="29"/>
      <c r="D16" s="52"/>
      <c r="E16" s="52"/>
      <c r="F16" s="52"/>
      <c r="G16" s="52"/>
      <c r="H16" s="52"/>
      <c r="I16" s="52"/>
      <c r="J16" s="52"/>
    </row>
    <row r="17" spans="1:11" ht="36.75" customHeight="1">
      <c r="A17" s="46" t="s">
        <v>26</v>
      </c>
      <c r="B17" s="39" t="s">
        <v>25</v>
      </c>
      <c r="C17" s="52"/>
      <c r="D17" s="52"/>
      <c r="E17" s="52"/>
      <c r="F17" s="52"/>
      <c r="G17" s="53"/>
      <c r="H17" s="53"/>
      <c r="I17" s="53"/>
      <c r="J17" s="44"/>
    </row>
    <row r="18" spans="1:11">
      <c r="A18" s="43" t="s">
        <v>180</v>
      </c>
      <c r="B18" s="193" t="s">
        <v>181</v>
      </c>
      <c r="D18" s="52"/>
      <c r="E18" s="36"/>
      <c r="F18" s="36"/>
      <c r="G18" s="35"/>
      <c r="H18" s="35"/>
      <c r="I18" s="35"/>
      <c r="J18" s="34"/>
    </row>
    <row r="19" spans="1:11" s="3" customFormat="1">
      <c r="A19" s="46" t="s">
        <v>12</v>
      </c>
      <c r="B19" s="51" t="s">
        <v>10</v>
      </c>
      <c r="C19" s="43"/>
      <c r="D19" s="36"/>
      <c r="E19" s="52"/>
      <c r="F19" s="52"/>
      <c r="G19" s="53"/>
      <c r="H19" s="53"/>
      <c r="I19" s="53"/>
      <c r="J19" s="44"/>
    </row>
    <row r="20" spans="1:11">
      <c r="A20" s="46"/>
      <c r="B20" s="46"/>
      <c r="C20" s="52"/>
      <c r="D20" s="44"/>
      <c r="J20" s="41"/>
    </row>
    <row r="21" spans="1:11" s="2" customFormat="1">
      <c r="A21" s="46"/>
      <c r="B21" s="46"/>
      <c r="C21" s="44"/>
    </row>
    <row r="22" spans="1:11">
      <c r="A22" s="69" t="s">
        <v>51</v>
      </c>
      <c r="B22" s="41">
        <f>+B40</f>
        <v>22</v>
      </c>
      <c r="C22" s="41">
        <f>+B41</f>
        <v>16</v>
      </c>
      <c r="D22" s="41">
        <f>+B42</f>
        <v>19</v>
      </c>
      <c r="E22" s="41">
        <f>+B43</f>
        <v>14</v>
      </c>
      <c r="F22" s="41">
        <f>+B44</f>
        <v>12</v>
      </c>
      <c r="G22" s="106">
        <f>+B45</f>
        <v>14</v>
      </c>
      <c r="H22" s="2">
        <f>+B46</f>
        <v>12</v>
      </c>
      <c r="I22" s="41">
        <f>+B47</f>
        <v>12</v>
      </c>
      <c r="J22" s="70">
        <f>+B48</f>
        <v>97</v>
      </c>
    </row>
    <row r="23" spans="1:11" s="3" customFormat="1" ht="21.75" customHeight="1">
      <c r="A23" s="38"/>
      <c r="B23" s="38"/>
      <c r="C23" s="38"/>
      <c r="D23" s="38"/>
      <c r="E23" s="38"/>
      <c r="F23" s="38"/>
      <c r="G23" s="38"/>
      <c r="H23" s="38"/>
      <c r="I23" s="38"/>
      <c r="J23" s="42"/>
      <c r="K23" s="42"/>
    </row>
    <row r="24" spans="1:11" s="6" customFormat="1">
      <c r="A24" s="68" t="s">
        <v>0</v>
      </c>
      <c r="B24" s="86" t="str">
        <f>'Labels - English'!$A$35</f>
        <v>Vision</v>
      </c>
      <c r="C24" s="87" t="str">
        <f>'Labels - English'!$A$36</f>
        <v>Hearing</v>
      </c>
      <c r="D24" s="88" t="str">
        <f>'Labels - English'!$A$37</f>
        <v>Touch</v>
      </c>
      <c r="E24" s="89" t="str">
        <f>'Labels - English'!$A$38</f>
        <v>Taste and Smell</v>
      </c>
      <c r="F24" s="90" t="str">
        <f>'Labels - English'!$A$39</f>
        <v>Body Awareness</v>
      </c>
      <c r="G24" s="91" t="str">
        <f>'Labels - English'!$A$40</f>
        <v>Balance and Motion</v>
      </c>
      <c r="H24" s="92" t="str">
        <f>'Labels - English'!$A$41</f>
        <v>Planning and Ideas</v>
      </c>
      <c r="I24" s="85" t="str">
        <f>'Labels - English'!$A$34</f>
        <v>Social Participation</v>
      </c>
      <c r="J24" s="43"/>
    </row>
    <row r="25" spans="1:11" s="6" customFormat="1">
      <c r="A25" s="72">
        <v>1</v>
      </c>
      <c r="B25" s="150" t="s">
        <v>73</v>
      </c>
      <c r="C25" s="150" t="s">
        <v>73</v>
      </c>
      <c r="D25" s="150" t="s">
        <v>71</v>
      </c>
      <c r="E25" s="176" t="s">
        <v>52</v>
      </c>
      <c r="F25" s="176" t="s">
        <v>52</v>
      </c>
      <c r="G25" s="150" t="s">
        <v>72</v>
      </c>
      <c r="H25" s="150" t="s">
        <v>72</v>
      </c>
      <c r="I25" s="150" t="s">
        <v>74</v>
      </c>
      <c r="J25" s="43"/>
    </row>
    <row r="26" spans="1:11" s="6" customFormat="1">
      <c r="A26" s="73">
        <v>2</v>
      </c>
      <c r="B26" s="150" t="s">
        <v>71</v>
      </c>
      <c r="C26" s="176" t="s">
        <v>52</v>
      </c>
      <c r="D26" s="150" t="s">
        <v>72</v>
      </c>
      <c r="E26" s="150" t="s">
        <v>72</v>
      </c>
      <c r="F26" s="150" t="s">
        <v>72</v>
      </c>
      <c r="G26" s="150" t="s">
        <v>73</v>
      </c>
      <c r="H26" s="150" t="s">
        <v>73</v>
      </c>
      <c r="I26" s="150" t="s">
        <v>74</v>
      </c>
      <c r="J26" s="43"/>
    </row>
    <row r="27" spans="1:11" s="6" customFormat="1">
      <c r="A27" s="74">
        <v>3</v>
      </c>
      <c r="B27" s="150" t="s">
        <v>73</v>
      </c>
      <c r="C27" s="150" t="s">
        <v>73</v>
      </c>
      <c r="D27" s="150" t="s">
        <v>72</v>
      </c>
      <c r="E27" s="150" t="s">
        <v>72</v>
      </c>
      <c r="F27" s="150" t="s">
        <v>72</v>
      </c>
      <c r="G27" s="150" t="s">
        <v>73</v>
      </c>
      <c r="H27" s="150" t="s">
        <v>72</v>
      </c>
      <c r="I27" s="150" t="s">
        <v>72</v>
      </c>
      <c r="J27" s="43"/>
    </row>
    <row r="28" spans="1:11" s="6" customFormat="1">
      <c r="A28" s="75">
        <v>4</v>
      </c>
      <c r="B28" s="150" t="s">
        <v>73</v>
      </c>
      <c r="C28" s="150" t="s">
        <v>73</v>
      </c>
      <c r="D28" s="150" t="s">
        <v>73</v>
      </c>
      <c r="E28" s="150" t="s">
        <v>72</v>
      </c>
      <c r="F28" s="150" t="s">
        <v>73</v>
      </c>
      <c r="G28" s="150" t="s">
        <v>72</v>
      </c>
      <c r="H28" s="150" t="s">
        <v>72</v>
      </c>
      <c r="I28" s="150" t="s">
        <v>74</v>
      </c>
      <c r="J28" s="43"/>
    </row>
    <row r="29" spans="1:11" s="6" customFormat="1">
      <c r="A29" s="45">
        <v>5</v>
      </c>
      <c r="B29" s="150" t="s">
        <v>72</v>
      </c>
      <c r="C29" s="150" t="s">
        <v>73</v>
      </c>
      <c r="D29" s="150" t="s">
        <v>71</v>
      </c>
      <c r="E29" s="150" t="s">
        <v>73</v>
      </c>
      <c r="F29" s="150" t="s">
        <v>72</v>
      </c>
      <c r="G29" s="150" t="s">
        <v>73</v>
      </c>
      <c r="H29" s="150" t="s">
        <v>72</v>
      </c>
      <c r="I29" s="150" t="s">
        <v>74</v>
      </c>
      <c r="J29" s="43"/>
    </row>
    <row r="30" spans="1:11" s="6" customFormat="1">
      <c r="A30" s="45">
        <v>6</v>
      </c>
      <c r="B30" s="150" t="s">
        <v>72</v>
      </c>
      <c r="C30" s="150" t="s">
        <v>72</v>
      </c>
      <c r="D30" s="150" t="s">
        <v>72</v>
      </c>
      <c r="E30" s="150" t="s">
        <v>73</v>
      </c>
      <c r="F30" s="150" t="s">
        <v>73</v>
      </c>
      <c r="G30" s="150" t="s">
        <v>73</v>
      </c>
      <c r="H30" s="150" t="s">
        <v>72</v>
      </c>
      <c r="I30" s="176" t="s">
        <v>52</v>
      </c>
      <c r="J30" s="43"/>
    </row>
    <row r="31" spans="1:11" s="6" customFormat="1">
      <c r="A31" s="45">
        <v>7</v>
      </c>
      <c r="B31" s="150" t="s">
        <v>72</v>
      </c>
      <c r="C31" s="150" t="s">
        <v>72</v>
      </c>
      <c r="D31" s="150" t="s">
        <v>72</v>
      </c>
      <c r="E31" s="150" t="s">
        <v>73</v>
      </c>
      <c r="F31" s="150" t="s">
        <v>72</v>
      </c>
      <c r="G31" s="150" t="s">
        <v>72</v>
      </c>
      <c r="H31" s="150" t="s">
        <v>72</v>
      </c>
      <c r="I31" s="150" t="s">
        <v>74</v>
      </c>
      <c r="J31" s="43"/>
    </row>
    <row r="32" spans="1:11">
      <c r="A32" s="45">
        <v>8</v>
      </c>
      <c r="B32" s="150" t="s">
        <v>74</v>
      </c>
      <c r="C32" s="150" t="s">
        <v>72</v>
      </c>
      <c r="D32" s="150" t="s">
        <v>73</v>
      </c>
      <c r="E32" s="150" t="s">
        <v>72</v>
      </c>
      <c r="F32" s="150" t="s">
        <v>72</v>
      </c>
      <c r="G32" s="150" t="s">
        <v>72</v>
      </c>
      <c r="H32" s="150" t="s">
        <v>72</v>
      </c>
      <c r="I32" s="150" t="s">
        <v>73</v>
      </c>
    </row>
    <row r="33" spans="1:9">
      <c r="A33" s="45">
        <v>9</v>
      </c>
      <c r="B33" s="150" t="s">
        <v>71</v>
      </c>
      <c r="C33" s="176" t="s">
        <v>52</v>
      </c>
      <c r="D33" s="150" t="s">
        <v>71</v>
      </c>
      <c r="E33" s="150" t="s">
        <v>73</v>
      </c>
      <c r="F33" s="150" t="s">
        <v>72</v>
      </c>
      <c r="G33" s="150" t="s">
        <v>72</v>
      </c>
      <c r="H33" s="150" t="s">
        <v>73</v>
      </c>
      <c r="I33" s="150" t="s">
        <v>74</v>
      </c>
    </row>
    <row r="34" spans="1:9">
      <c r="A34" s="45">
        <v>10</v>
      </c>
      <c r="B34" s="150" t="s">
        <v>71</v>
      </c>
      <c r="C34" s="150" t="s">
        <v>71</v>
      </c>
      <c r="D34" s="176" t="s">
        <v>52</v>
      </c>
      <c r="E34" s="150" t="s">
        <v>72</v>
      </c>
      <c r="F34" s="150" t="s">
        <v>72</v>
      </c>
      <c r="G34" s="150" t="s">
        <v>72</v>
      </c>
      <c r="H34" s="150" t="s">
        <v>72</v>
      </c>
      <c r="I34" s="176" t="s">
        <v>52</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55" t="s">
        <v>99</v>
      </c>
      <c r="B39" s="156" t="s">
        <v>1641</v>
      </c>
      <c r="C39" s="157" t="s">
        <v>1642</v>
      </c>
      <c r="D39" s="157" t="s">
        <v>1644</v>
      </c>
      <c r="E39" s="158" t="s">
        <v>1643</v>
      </c>
    </row>
    <row r="40" spans="1:9" ht="15.5">
      <c r="A40" s="159" t="str">
        <f>'Labels - English'!A35</f>
        <v>Vision</v>
      </c>
      <c r="B40" s="118">
        <v>22</v>
      </c>
      <c r="C40" s="119">
        <v>66</v>
      </c>
      <c r="D40" s="119">
        <v>95</v>
      </c>
      <c r="E40" s="120" t="s">
        <v>101</v>
      </c>
    </row>
    <row r="41" spans="1:9" ht="15.5">
      <c r="A41" s="159" t="str">
        <f>'Labels - English'!A36</f>
        <v>Hearing</v>
      </c>
      <c r="B41" s="118">
        <v>16</v>
      </c>
      <c r="C41" s="119">
        <v>54</v>
      </c>
      <c r="D41" s="119">
        <v>66</v>
      </c>
      <c r="E41" s="120" t="s">
        <v>102</v>
      </c>
    </row>
    <row r="42" spans="1:9" ht="15.5">
      <c r="A42" s="159" t="str">
        <f>'Labels - English'!A37</f>
        <v>Touch</v>
      </c>
      <c r="B42" s="118">
        <v>19</v>
      </c>
      <c r="C42" s="119">
        <v>62</v>
      </c>
      <c r="D42" s="119">
        <v>88</v>
      </c>
      <c r="E42" s="120" t="s">
        <v>101</v>
      </c>
    </row>
    <row r="43" spans="1:9" ht="15.5">
      <c r="A43" s="159" t="str">
        <f>'Labels - English'!A38</f>
        <v>Taste and Smell</v>
      </c>
      <c r="B43" s="118">
        <v>14</v>
      </c>
      <c r="C43" s="119">
        <v>50</v>
      </c>
      <c r="D43" s="119">
        <v>50</v>
      </c>
      <c r="E43" s="120" t="s">
        <v>102</v>
      </c>
    </row>
    <row r="44" spans="1:9" ht="15.5">
      <c r="A44" s="159" t="str">
        <f>'Labels - English'!A39</f>
        <v>Body Awareness</v>
      </c>
      <c r="B44" s="118">
        <v>12</v>
      </c>
      <c r="C44" s="119">
        <v>51</v>
      </c>
      <c r="D44" s="119">
        <v>54</v>
      </c>
      <c r="E44" s="120" t="s">
        <v>102</v>
      </c>
    </row>
    <row r="45" spans="1:9" ht="15.5">
      <c r="A45" s="159" t="str">
        <f>'Labels - English'!A40</f>
        <v>Balance and Motion</v>
      </c>
      <c r="B45" s="118">
        <v>14</v>
      </c>
      <c r="C45" s="119">
        <v>56</v>
      </c>
      <c r="D45" s="119">
        <v>73</v>
      </c>
      <c r="E45" s="120" t="s">
        <v>102</v>
      </c>
    </row>
    <row r="46" spans="1:9" ht="15.5">
      <c r="A46" s="159" t="str">
        <f>'Labels - English'!A41</f>
        <v>Planning and Ideas</v>
      </c>
      <c r="B46" s="118">
        <v>12</v>
      </c>
      <c r="C46" s="119">
        <v>47</v>
      </c>
      <c r="D46" s="119">
        <v>38</v>
      </c>
      <c r="E46" s="120" t="s">
        <v>102</v>
      </c>
    </row>
    <row r="47" spans="1:9" ht="15.5">
      <c r="A47" s="159" t="str">
        <f>'Labels - English'!A34</f>
        <v>Social Participation</v>
      </c>
      <c r="B47" s="118">
        <v>12</v>
      </c>
      <c r="C47" s="119">
        <v>40</v>
      </c>
      <c r="D47" s="119">
        <v>16</v>
      </c>
      <c r="E47" s="120" t="s">
        <v>102</v>
      </c>
    </row>
    <row r="48" spans="1:9" ht="16" thickBot="1">
      <c r="A48" s="160" t="s">
        <v>100</v>
      </c>
      <c r="B48" s="122">
        <v>97</v>
      </c>
      <c r="C48" s="131">
        <v>58</v>
      </c>
      <c r="D48" s="131">
        <v>79</v>
      </c>
      <c r="E48" s="132" t="s">
        <v>102</v>
      </c>
    </row>
    <row r="49" spans="1:8" ht="16" thickTop="1">
      <c r="A49" s="108"/>
      <c r="B49" s="108"/>
      <c r="C49" s="108"/>
      <c r="D49" s="108"/>
      <c r="E49" s="108"/>
      <c r="F49" s="108"/>
      <c r="G49" s="109"/>
      <c r="H49" s="109"/>
    </row>
  </sheetData>
  <conditionalFormatting sqref="A11 A14 A6 A8">
    <cfRule type="containsText" dxfId="338" priority="7" operator="containsText" text="&quot;">
      <formula>NOT(ISERROR(SEARCH("""",A6)))</formula>
    </cfRule>
  </conditionalFormatting>
  <conditionalFormatting sqref="A4">
    <cfRule type="containsText" dxfId="337" priority="5" operator="containsText" text="&quot;">
      <formula>NOT(ISERROR(SEARCH("""",A4)))</formula>
    </cfRule>
  </conditionalFormatting>
  <conditionalFormatting sqref="A5">
    <cfRule type="containsText" dxfId="336" priority="4" operator="containsText" text="&quot;">
      <formula>NOT(ISERROR(SEARCH("""",A5)))</formula>
    </cfRule>
  </conditionalFormatting>
  <conditionalFormatting sqref="A11">
    <cfRule type="containsText" dxfId="335" priority="6" operator="containsText" text="&quot;">
      <formula>NOT(ISERROR(SEARCH("""",A11)))</formula>
    </cfRule>
  </conditionalFormatting>
  <conditionalFormatting sqref="A9">
    <cfRule type="containsText" dxfId="334" priority="3" operator="containsText" text="&quot;">
      <formula>NOT(ISERROR(SEARCH("""",A9)))</formula>
    </cfRule>
  </conditionalFormatting>
  <conditionalFormatting sqref="A12:A13">
    <cfRule type="containsText" dxfId="333" priority="2" operator="containsText" text="&quot;">
      <formula>NOT(ISERROR(SEARCH("""",A12)))</formula>
    </cfRule>
  </conditionalFormatting>
  <conditionalFormatting sqref="A7">
    <cfRule type="containsText" dxfId="332" priority="1" operator="containsText" text="&quot;">
      <formula>NOT(ISERROR(SEARCH("""",A7)))</formula>
    </cfRule>
  </conditionalFormatting>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DFBC2-CFD0-4A25-AD40-42703F0BBB27}">
  <dimension ref="A1:L45"/>
  <sheetViews>
    <sheetView topLeftCell="E1" zoomScale="70" zoomScaleNormal="70" workbookViewId="0">
      <pane ySplit="1" topLeftCell="A2" activePane="bottomLeft" state="frozen"/>
      <selection activeCell="B18" sqref="B18"/>
      <selection pane="bottomLeft" activeCell="K8" sqref="K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4.7265625" customWidth="1"/>
  </cols>
  <sheetData>
    <row r="1" spans="1:12" ht="28.5" customHeight="1">
      <c r="A1" s="154" t="str">
        <f>"Form: "&amp;'Labels - English'!U1</f>
        <v>Form: Adult Self-Report Form (21-87 years)</v>
      </c>
      <c r="B1" s="154"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Case39_AdultSelf-Report</v>
      </c>
      <c r="C3" s="129"/>
      <c r="D3" s="58"/>
      <c r="E3" s="105" t="s">
        <v>94</v>
      </c>
      <c r="F3" s="58"/>
      <c r="G3" s="59"/>
      <c r="H3" s="60"/>
      <c r="I3" s="60"/>
      <c r="J3" s="61"/>
    </row>
    <row r="4" spans="1:12" ht="15" thickBot="1">
      <c r="A4" s="54" t="str">
        <f>'Labels - English'!A5</f>
        <v>Your information</v>
      </c>
      <c r="B4" s="127"/>
      <c r="C4" s="314"/>
      <c r="D4" s="52"/>
      <c r="F4" s="52" t="str">
        <f ca="1">"Original Date: "&amp; TEXT('Labels - English'!$B$50, "mm/dd/yyyy")</f>
        <v>Original Date: 10/05/2021</v>
      </c>
      <c r="G4" s="9"/>
      <c r="H4" s="57"/>
      <c r="I4" s="57"/>
      <c r="J4" s="53"/>
    </row>
    <row r="5" spans="1:12" ht="15" thickBot="1">
      <c r="A5" s="46" t="str">
        <f>'Labels - English'!A9</f>
        <v>Name</v>
      </c>
      <c r="B5" s="126" t="s">
        <v>1748</v>
      </c>
      <c r="C5" s="125" t="str">
        <f ca="1">TEXT('Labels - English'!$B$50, "mm/dd/yyyy")</f>
        <v>10/05/2021</v>
      </c>
      <c r="D5" s="52"/>
      <c r="E5" s="97" t="s">
        <v>91</v>
      </c>
      <c r="F5" s="94"/>
      <c r="G5" s="95" t="s">
        <v>92</v>
      </c>
      <c r="H5" s="96"/>
      <c r="J5" t="s">
        <v>93</v>
      </c>
    </row>
    <row r="6" spans="1:12">
      <c r="A6" s="46" t="str">
        <f>'Labels - English'!A10</f>
        <v>Gender</v>
      </c>
      <c r="B6" s="47" t="s">
        <v>70</v>
      </c>
      <c r="C6" s="209"/>
      <c r="D6" s="52"/>
      <c r="E6" s="76" t="s">
        <v>15</v>
      </c>
      <c r="F6" s="62" t="s">
        <v>17</v>
      </c>
      <c r="G6" s="103" t="s">
        <v>89</v>
      </c>
      <c r="H6" s="62" t="s">
        <v>16</v>
      </c>
      <c r="I6" s="62" t="s">
        <v>34</v>
      </c>
      <c r="J6" s="136" t="s">
        <v>1758</v>
      </c>
      <c r="K6" s="329" t="s">
        <v>90</v>
      </c>
      <c r="L6" s="63" t="s">
        <v>109</v>
      </c>
    </row>
    <row r="7" spans="1:12" ht="15" thickBot="1">
      <c r="A7" s="46" t="str">
        <f>'Labels - English'!$A$11</f>
        <v>Date of birth</v>
      </c>
      <c r="B7" s="312">
        <f ca="1">$E$7</f>
        <v>36001</v>
      </c>
      <c r="C7" s="207"/>
      <c r="D7" s="52"/>
      <c r="E7" s="100">
        <f ca="1">DATE(YEAR(F7) -$G$7, MONTH(F7) - $H$7, DAY(F7) - $I$7)</f>
        <v>36001</v>
      </c>
      <c r="F7" s="99">
        <f ca="1">DATE(YEAR('Labels - English'!$B$50),MONTH('Labels - English'!$B$50)-$K$7,DAY('Labels - English'!$B$50)-$L$7)</f>
        <v>44342</v>
      </c>
      <c r="G7" s="104">
        <v>22</v>
      </c>
      <c r="H7" s="102">
        <v>10</v>
      </c>
      <c r="I7" s="102">
        <v>1</v>
      </c>
      <c r="J7" s="137">
        <v>0</v>
      </c>
      <c r="K7" s="330">
        <v>4</v>
      </c>
      <c r="L7" s="98">
        <v>10</v>
      </c>
    </row>
    <row r="8" spans="1:12">
      <c r="A8" s="46" t="str">
        <f>'Labels - English'!A14</f>
        <v>Age</v>
      </c>
      <c r="B8" s="48" t="str">
        <f>+$G$7&amp;" years "&amp;$H$7&amp;" months "&amp;$I$7&amp;" days "</f>
        <v xml:space="preserve">22 years 10 months 1 days </v>
      </c>
      <c r="C8" s="208">
        <f ca="1">+E7</f>
        <v>36001</v>
      </c>
      <c r="D8" s="52"/>
      <c r="E8" s="44"/>
      <c r="F8" s="44"/>
      <c r="G8" s="44"/>
      <c r="H8" s="44"/>
      <c r="I8" s="44"/>
      <c r="J8" s="53"/>
    </row>
    <row r="9" spans="1:12" ht="15" thickBot="1">
      <c r="A9" s="46" t="str">
        <f>'Labels - English'!A19</f>
        <v>Provider/Agency</v>
      </c>
      <c r="B9" s="130" t="s">
        <v>107</v>
      </c>
      <c r="C9" s="65"/>
      <c r="D9" s="52"/>
      <c r="E9" s="58"/>
      <c r="F9" s="58"/>
      <c r="G9" s="59"/>
      <c r="H9" s="60"/>
      <c r="I9" s="61"/>
    </row>
    <row r="10" spans="1:12">
      <c r="A10" s="46" t="str">
        <f>'Labels - English'!A26</f>
        <v>Administration Date</v>
      </c>
      <c r="B10" s="101" t="str">
        <f>+$J$7&amp;" years "&amp;$K$7&amp;" months "&amp;$L$7&amp;" days "</f>
        <v xml:space="preserve">0 years 4 months 10 days </v>
      </c>
      <c r="C10" s="43"/>
      <c r="D10" s="52"/>
      <c r="E10" s="52"/>
      <c r="F10" s="52"/>
      <c r="G10" s="53"/>
      <c r="H10" s="53"/>
      <c r="I10" s="44"/>
    </row>
    <row r="11" spans="1:12">
      <c r="A11" s="50"/>
      <c r="B11" s="50"/>
      <c r="C11" s="67"/>
      <c r="D11" s="52"/>
      <c r="E11" s="52"/>
      <c r="F11" s="52"/>
      <c r="G11" s="53"/>
      <c r="H11" s="53"/>
      <c r="I11" s="53"/>
    </row>
    <row r="12" spans="1:12" ht="132" customHeight="1">
      <c r="A12" s="46" t="s">
        <v>24</v>
      </c>
      <c r="B12" s="71" t="s">
        <v>179</v>
      </c>
      <c r="C12" s="29"/>
      <c r="D12" s="52"/>
      <c r="E12" s="52"/>
      <c r="F12" s="52"/>
      <c r="G12" s="52"/>
      <c r="H12" s="52"/>
      <c r="I12" s="52"/>
      <c r="J12" s="52"/>
    </row>
    <row r="13" spans="1:12" ht="36.75" customHeight="1">
      <c r="A13" s="46" t="s">
        <v>26</v>
      </c>
      <c r="B13" s="39" t="s">
        <v>25</v>
      </c>
      <c r="C13" s="52"/>
      <c r="D13" s="52"/>
      <c r="E13" s="52"/>
      <c r="F13" s="52"/>
      <c r="G13" s="53"/>
      <c r="H13" s="53"/>
      <c r="I13" s="53"/>
      <c r="J13" s="44"/>
    </row>
    <row r="14" spans="1:12">
      <c r="A14" s="43" t="s">
        <v>180</v>
      </c>
      <c r="B14" s="193" t="s">
        <v>866</v>
      </c>
      <c r="D14" s="52"/>
      <c r="E14" s="36"/>
      <c r="F14" s="36"/>
      <c r="G14" s="35"/>
      <c r="H14" s="35"/>
      <c r="I14" s="35"/>
      <c r="J14" s="34"/>
    </row>
    <row r="15" spans="1:12" s="3" customFormat="1">
      <c r="A15" s="46" t="s">
        <v>12</v>
      </c>
      <c r="B15" s="51" t="s">
        <v>10</v>
      </c>
      <c r="C15" s="43"/>
      <c r="D15" s="36"/>
      <c r="E15" s="52"/>
      <c r="F15" s="52"/>
      <c r="G15" s="53"/>
      <c r="H15" s="53"/>
      <c r="I15" s="53"/>
      <c r="J15" s="44"/>
    </row>
    <row r="16" spans="1:12">
      <c r="A16" s="46"/>
      <c r="B16" s="46"/>
      <c r="C16" s="52"/>
      <c r="D16" s="44"/>
      <c r="J16" s="41"/>
    </row>
    <row r="17" spans="1:12" s="2" customFormat="1">
      <c r="A17" s="46"/>
      <c r="B17" s="46"/>
      <c r="C17" s="44"/>
    </row>
    <row r="18" spans="1:12">
      <c r="A18" s="69" t="s">
        <v>51</v>
      </c>
      <c r="B18" s="41">
        <f>+B36</f>
        <v>26</v>
      </c>
      <c r="C18" s="41">
        <f>+B37</f>
        <v>20</v>
      </c>
      <c r="D18" s="41">
        <f>+B38</f>
        <v>25</v>
      </c>
      <c r="E18" s="41">
        <f>+B39</f>
        <v>12</v>
      </c>
      <c r="F18" s="41">
        <f>+B40</f>
        <v>17</v>
      </c>
      <c r="G18" s="106">
        <f>+B41</f>
        <v>19</v>
      </c>
      <c r="H18" s="2">
        <f>+B42</f>
        <v>29</v>
      </c>
      <c r="I18" s="41">
        <f>+B43</f>
        <v>26</v>
      </c>
      <c r="J18" s="70">
        <f>+B44</f>
        <v>119</v>
      </c>
      <c r="K18" s="2"/>
      <c r="L18" s="2"/>
    </row>
    <row r="19" spans="1:12" s="3" customFormat="1" ht="21.75" customHeight="1">
      <c r="A19" s="38"/>
      <c r="B19" s="38"/>
      <c r="C19" s="38"/>
      <c r="D19" s="38"/>
      <c r="E19" s="38"/>
      <c r="F19" s="38"/>
      <c r="G19" s="38"/>
      <c r="H19" s="38"/>
      <c r="I19" s="38"/>
      <c r="J19" s="42"/>
      <c r="K19"/>
      <c r="L19"/>
    </row>
    <row r="20" spans="1:12" s="6" customFormat="1">
      <c r="A20" s="68" t="s">
        <v>0</v>
      </c>
      <c r="B20" s="86" t="str">
        <f>'Labels - English'!$A$35</f>
        <v>Vision</v>
      </c>
      <c r="C20" s="87" t="str">
        <f>'Labels - English'!$A$36</f>
        <v>Hearing</v>
      </c>
      <c r="D20" s="88" t="str">
        <f>'Labels - English'!$A$37</f>
        <v>Touch</v>
      </c>
      <c r="E20" s="89" t="str">
        <f>'Labels - English'!$A$38</f>
        <v>Taste and Smell</v>
      </c>
      <c r="F20" s="90" t="str">
        <f>'Labels - English'!$A$39</f>
        <v>Body Awareness</v>
      </c>
      <c r="G20" s="91" t="str">
        <f>'Labels - English'!$A$40</f>
        <v>Balance and Motion</v>
      </c>
      <c r="H20" s="92" t="str">
        <f>'Labels - English'!$A$41</f>
        <v>Planning and Ideas</v>
      </c>
      <c r="I20" s="85" t="str">
        <f>'Labels - English'!$A$34</f>
        <v>Social Participation</v>
      </c>
      <c r="J20" s="43"/>
      <c r="K20" s="42"/>
      <c r="L20" s="3"/>
    </row>
    <row r="21" spans="1:12" s="6" customFormat="1">
      <c r="A21" s="72">
        <v>1</v>
      </c>
      <c r="B21" s="150" t="s">
        <v>72</v>
      </c>
      <c r="C21" s="150" t="s">
        <v>71</v>
      </c>
      <c r="D21" s="150" t="s">
        <v>71</v>
      </c>
      <c r="E21" s="150" t="s">
        <v>72</v>
      </c>
      <c r="F21" s="150" t="s">
        <v>73</v>
      </c>
      <c r="G21" s="150" t="s">
        <v>72</v>
      </c>
      <c r="H21" s="150" t="s">
        <v>71</v>
      </c>
      <c r="I21" s="150" t="s">
        <v>71</v>
      </c>
      <c r="J21" s="43"/>
    </row>
    <row r="22" spans="1:12" s="6" customFormat="1">
      <c r="A22" s="73">
        <v>2</v>
      </c>
      <c r="B22" s="150" t="s">
        <v>73</v>
      </c>
      <c r="C22" s="150" t="s">
        <v>73</v>
      </c>
      <c r="D22" s="150" t="s">
        <v>71</v>
      </c>
      <c r="E22" s="150" t="s">
        <v>72</v>
      </c>
      <c r="F22" s="150" t="s">
        <v>73</v>
      </c>
      <c r="G22" s="150" t="s">
        <v>73</v>
      </c>
      <c r="H22" s="150" t="s">
        <v>71</v>
      </c>
      <c r="I22" s="150" t="s">
        <v>73</v>
      </c>
      <c r="J22" s="43"/>
    </row>
    <row r="23" spans="1:12" s="6" customFormat="1">
      <c r="A23" s="74">
        <v>3</v>
      </c>
      <c r="B23" s="150" t="s">
        <v>73</v>
      </c>
      <c r="C23" s="150" t="s">
        <v>73</v>
      </c>
      <c r="D23" s="150" t="s">
        <v>71</v>
      </c>
      <c r="E23" s="150" t="s">
        <v>72</v>
      </c>
      <c r="F23" s="150" t="s">
        <v>73</v>
      </c>
      <c r="G23" s="150" t="s">
        <v>72</v>
      </c>
      <c r="H23" s="150" t="s">
        <v>72</v>
      </c>
      <c r="I23" s="150" t="s">
        <v>71</v>
      </c>
      <c r="J23" s="43"/>
    </row>
    <row r="24" spans="1:12" s="6" customFormat="1">
      <c r="A24" s="75">
        <v>4</v>
      </c>
      <c r="B24" s="150" t="s">
        <v>71</v>
      </c>
      <c r="C24" s="150" t="s">
        <v>73</v>
      </c>
      <c r="D24" s="150" t="s">
        <v>71</v>
      </c>
      <c r="E24" s="150" t="s">
        <v>72</v>
      </c>
      <c r="F24" s="150" t="s">
        <v>72</v>
      </c>
      <c r="G24" s="150" t="s">
        <v>71</v>
      </c>
      <c r="H24" s="150" t="s">
        <v>71</v>
      </c>
      <c r="I24" s="150" t="s">
        <v>73</v>
      </c>
      <c r="J24" s="43"/>
    </row>
    <row r="25" spans="1:12" s="6" customFormat="1">
      <c r="A25" s="45">
        <v>5</v>
      </c>
      <c r="B25" s="150" t="s">
        <v>71</v>
      </c>
      <c r="C25" s="150" t="s">
        <v>72</v>
      </c>
      <c r="D25" s="150" t="s">
        <v>72</v>
      </c>
      <c r="E25" s="150" t="s">
        <v>72</v>
      </c>
      <c r="F25" s="150" t="s">
        <v>73</v>
      </c>
      <c r="G25" s="150" t="s">
        <v>72</v>
      </c>
      <c r="H25" s="150" t="s">
        <v>71</v>
      </c>
      <c r="I25" s="150" t="s">
        <v>71</v>
      </c>
      <c r="J25" s="43"/>
    </row>
    <row r="26" spans="1:12" s="6" customFormat="1">
      <c r="A26" s="45">
        <v>6</v>
      </c>
      <c r="B26" s="150" t="s">
        <v>74</v>
      </c>
      <c r="C26" s="150" t="s">
        <v>73</v>
      </c>
      <c r="D26" s="150" t="s">
        <v>72</v>
      </c>
      <c r="E26" s="150" t="s">
        <v>72</v>
      </c>
      <c r="F26" s="150" t="s">
        <v>71</v>
      </c>
      <c r="G26" s="150" t="s">
        <v>73</v>
      </c>
      <c r="H26" s="150" t="s">
        <v>74</v>
      </c>
      <c r="I26" s="150" t="s">
        <v>74</v>
      </c>
      <c r="J26" s="43"/>
    </row>
    <row r="27" spans="1:12" s="6" customFormat="1">
      <c r="A27" s="45">
        <v>7</v>
      </c>
      <c r="B27" s="150" t="s">
        <v>71</v>
      </c>
      <c r="C27" s="150" t="s">
        <v>72</v>
      </c>
      <c r="D27" s="150" t="s">
        <v>74</v>
      </c>
      <c r="E27" s="150" t="s">
        <v>72</v>
      </c>
      <c r="F27" s="150" t="s">
        <v>73</v>
      </c>
      <c r="G27" s="150" t="s">
        <v>72</v>
      </c>
      <c r="H27" s="150" t="s">
        <v>71</v>
      </c>
      <c r="I27" s="150" t="s">
        <v>73</v>
      </c>
      <c r="J27" s="43"/>
    </row>
    <row r="28" spans="1:12">
      <c r="A28" s="45">
        <v>8</v>
      </c>
      <c r="B28" s="150" t="s">
        <v>73</v>
      </c>
      <c r="C28" s="150" t="s">
        <v>73</v>
      </c>
      <c r="D28" s="150" t="s">
        <v>73</v>
      </c>
      <c r="E28" s="150" t="s">
        <v>73</v>
      </c>
      <c r="F28" s="150" t="s">
        <v>72</v>
      </c>
      <c r="G28" s="150" t="s">
        <v>73</v>
      </c>
      <c r="H28" s="150" t="s">
        <v>71</v>
      </c>
      <c r="I28" s="150" t="s">
        <v>71</v>
      </c>
      <c r="K28" s="6"/>
      <c r="L28" s="6"/>
    </row>
    <row r="29" spans="1:12">
      <c r="A29" s="45">
        <v>9</v>
      </c>
      <c r="B29" s="150" t="s">
        <v>71</v>
      </c>
      <c r="C29" s="150" t="s">
        <v>73</v>
      </c>
      <c r="D29" s="150" t="s">
        <v>74</v>
      </c>
      <c r="E29" s="150" t="s">
        <v>72</v>
      </c>
      <c r="F29" s="150" t="s">
        <v>72</v>
      </c>
      <c r="G29" s="150" t="s">
        <v>71</v>
      </c>
      <c r="H29" s="150" t="s">
        <v>71</v>
      </c>
      <c r="I29" s="150" t="s">
        <v>73</v>
      </c>
    </row>
    <row r="30" spans="1:12">
      <c r="A30" s="45">
        <v>10</v>
      </c>
      <c r="B30" s="150" t="s">
        <v>71</v>
      </c>
      <c r="C30" s="150" t="s">
        <v>71</v>
      </c>
      <c r="D30" s="150" t="s">
        <v>72</v>
      </c>
      <c r="E30" s="150" t="s">
        <v>73</v>
      </c>
      <c r="F30" s="150" t="s">
        <v>72</v>
      </c>
      <c r="G30" s="150" t="s">
        <v>71</v>
      </c>
      <c r="H30" s="150" t="s">
        <v>71</v>
      </c>
      <c r="I30" s="150" t="s">
        <v>71</v>
      </c>
    </row>
    <row r="33" spans="1:8" ht="15.5">
      <c r="A33" s="107" t="s">
        <v>97</v>
      </c>
      <c r="B33" s="108"/>
      <c r="C33" s="108"/>
      <c r="D33" s="108"/>
      <c r="E33" s="108"/>
      <c r="F33" s="108"/>
      <c r="G33" s="109"/>
      <c r="H33" s="109"/>
    </row>
    <row r="34" spans="1:8" ht="16" thickBot="1">
      <c r="A34" s="110"/>
      <c r="B34" s="110"/>
      <c r="C34" s="111"/>
      <c r="D34" s="111"/>
      <c r="E34" s="111"/>
      <c r="F34" s="111"/>
      <c r="G34" s="112"/>
      <c r="H34" s="112"/>
    </row>
    <row r="35" spans="1:8" ht="16" thickTop="1">
      <c r="A35" s="155" t="s">
        <v>99</v>
      </c>
      <c r="B35" s="156" t="s">
        <v>1641</v>
      </c>
      <c r="C35" s="157" t="s">
        <v>1642</v>
      </c>
      <c r="D35" s="157" t="s">
        <v>1644</v>
      </c>
      <c r="E35" s="158" t="s">
        <v>1643</v>
      </c>
    </row>
    <row r="36" spans="1:8" ht="15.5">
      <c r="A36" s="159" t="str">
        <f>'Labels - English'!A35</f>
        <v>Vision</v>
      </c>
      <c r="B36" s="118">
        <v>26</v>
      </c>
      <c r="C36" s="119">
        <v>69</v>
      </c>
      <c r="D36" s="119">
        <v>97</v>
      </c>
      <c r="E36" s="120" t="s">
        <v>101</v>
      </c>
    </row>
    <row r="37" spans="1:8" ht="15.5">
      <c r="A37" s="159" t="str">
        <f>'Labels - English'!A36</f>
        <v>Hearing</v>
      </c>
      <c r="B37" s="118">
        <v>20</v>
      </c>
      <c r="C37" s="119">
        <v>54</v>
      </c>
      <c r="D37" s="119">
        <v>66</v>
      </c>
      <c r="E37" s="120" t="s">
        <v>102</v>
      </c>
    </row>
    <row r="38" spans="1:8" ht="15.5">
      <c r="A38" s="159" t="str">
        <f>'Labels - English'!A37</f>
        <v>Touch</v>
      </c>
      <c r="B38" s="118">
        <v>25</v>
      </c>
      <c r="C38" s="119">
        <v>66</v>
      </c>
      <c r="D38" s="119">
        <v>95</v>
      </c>
      <c r="E38" s="120" t="s">
        <v>101</v>
      </c>
    </row>
    <row r="39" spans="1:8" ht="15.5">
      <c r="A39" s="159" t="str">
        <f>'Labels - English'!A38</f>
        <v>Taste and Smell</v>
      </c>
      <c r="B39" s="118">
        <v>12</v>
      </c>
      <c r="C39" s="119">
        <v>40</v>
      </c>
      <c r="D39" s="119">
        <v>16</v>
      </c>
      <c r="E39" s="120" t="s">
        <v>102</v>
      </c>
    </row>
    <row r="40" spans="1:8" ht="15.5">
      <c r="A40" s="159" t="str">
        <f>'Labels - English'!A39</f>
        <v>Body Awareness</v>
      </c>
      <c r="B40" s="118">
        <v>17</v>
      </c>
      <c r="C40" s="119">
        <v>60</v>
      </c>
      <c r="D40" s="119">
        <v>84</v>
      </c>
      <c r="E40" s="120" t="s">
        <v>101</v>
      </c>
    </row>
    <row r="41" spans="1:8" ht="15.5">
      <c r="A41" s="159" t="str">
        <f>'Labels - English'!A40</f>
        <v>Balance and Motion</v>
      </c>
      <c r="B41" s="118">
        <v>19</v>
      </c>
      <c r="C41" s="119">
        <v>57</v>
      </c>
      <c r="D41" s="119">
        <v>76</v>
      </c>
      <c r="E41" s="120" t="s">
        <v>102</v>
      </c>
    </row>
    <row r="42" spans="1:8" ht="15.5">
      <c r="A42" s="159" t="str">
        <f>'Labels - English'!A41</f>
        <v>Planning and Ideas</v>
      </c>
      <c r="B42" s="118">
        <v>29</v>
      </c>
      <c r="C42" s="119">
        <v>70</v>
      </c>
      <c r="D42" s="119">
        <v>98</v>
      </c>
      <c r="E42" s="120" t="s">
        <v>103</v>
      </c>
    </row>
    <row r="43" spans="1:8" ht="15.5">
      <c r="A43" s="159" t="str">
        <f>'Labels - English'!A34</f>
        <v>Social Participation</v>
      </c>
      <c r="B43" s="118">
        <v>26</v>
      </c>
      <c r="C43" s="119">
        <v>66</v>
      </c>
      <c r="D43" s="119">
        <v>95</v>
      </c>
      <c r="E43" s="120" t="s">
        <v>101</v>
      </c>
    </row>
    <row r="44" spans="1:8" ht="16" thickBot="1">
      <c r="A44" s="160" t="s">
        <v>100</v>
      </c>
      <c r="B44" s="122">
        <v>119</v>
      </c>
      <c r="C44" s="131">
        <v>59</v>
      </c>
      <c r="D44" s="131">
        <v>82</v>
      </c>
      <c r="E44" s="132" t="s">
        <v>102</v>
      </c>
    </row>
    <row r="45" spans="1:8" ht="16" thickTop="1">
      <c r="A45" s="108"/>
      <c r="B45" s="108"/>
      <c r="C45" s="108"/>
      <c r="D45" s="108"/>
      <c r="E45" s="108"/>
      <c r="F45" s="108"/>
      <c r="G45" s="109"/>
      <c r="H45" s="109"/>
    </row>
  </sheetData>
  <conditionalFormatting sqref="A10 A6 A8">
    <cfRule type="containsText" dxfId="331" priority="7" operator="containsText" text="&quot;">
      <formula>NOT(ISERROR(SEARCH("""",A6)))</formula>
    </cfRule>
  </conditionalFormatting>
  <conditionalFormatting sqref="A4">
    <cfRule type="containsText" dxfId="330" priority="5" operator="containsText" text="&quot;">
      <formula>NOT(ISERROR(SEARCH("""",A4)))</formula>
    </cfRule>
  </conditionalFormatting>
  <conditionalFormatting sqref="A5">
    <cfRule type="containsText" dxfId="329" priority="4" operator="containsText" text="&quot;">
      <formula>NOT(ISERROR(SEARCH("""",A5)))</formula>
    </cfRule>
  </conditionalFormatting>
  <conditionalFormatting sqref="A9">
    <cfRule type="containsText" dxfId="328" priority="3" operator="containsText" text="&quot;">
      <formula>NOT(ISERROR(SEARCH("""",A9)))</formula>
    </cfRule>
  </conditionalFormatting>
  <conditionalFormatting sqref="A7">
    <cfRule type="containsText" dxfId="327" priority="1" operator="containsText" text="&quot;">
      <formula>NOT(ISERROR(SEARCH("""",A7)))</formula>
    </cfRule>
  </conditionalFormatting>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03DF-FF98-4826-81A5-AA7A4A644113}">
  <dimension ref="A1:L45"/>
  <sheetViews>
    <sheetView topLeftCell="D1" zoomScale="70" zoomScaleNormal="70" workbookViewId="0">
      <pane ySplit="1" topLeftCell="A2" activePane="bottomLeft" state="frozen"/>
      <selection activeCell="B18" sqref="B18"/>
      <selection pane="bottomLeft" activeCell="L8" sqref="L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5.1796875" customWidth="1"/>
  </cols>
  <sheetData>
    <row r="1" spans="1:12" ht="28.5" customHeight="1">
      <c r="A1" s="154" t="str">
        <f>"Form: "&amp;'Labels - English'!U1</f>
        <v>Form: Adult Self-Report Form (21-87 years)</v>
      </c>
      <c r="B1" s="154"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Case40_AdultSelf-Report_incompl</v>
      </c>
      <c r="C3" s="129"/>
      <c r="D3" s="58"/>
      <c r="E3" s="105" t="s">
        <v>94</v>
      </c>
      <c r="F3" s="58"/>
      <c r="G3" s="59"/>
      <c r="H3" s="60"/>
      <c r="I3" s="60"/>
      <c r="J3" s="61"/>
    </row>
    <row r="4" spans="1:12" ht="15" thickBot="1">
      <c r="A4" s="54" t="str">
        <f>'Labels - English'!A5</f>
        <v>Your information</v>
      </c>
      <c r="B4" s="127"/>
      <c r="C4" s="314"/>
      <c r="D4" s="52"/>
      <c r="F4" s="52" t="str">
        <f ca="1">"Original Date: "&amp; TEXT('Labels - English'!$B$50, "mm/dd/yyyy")</f>
        <v>Original Date: 10/05/2021</v>
      </c>
      <c r="G4" s="9"/>
      <c r="H4" s="57"/>
      <c r="I4" s="57"/>
      <c r="J4" s="53"/>
    </row>
    <row r="5" spans="1:12" ht="15" thickBot="1">
      <c r="A5" s="46" t="str">
        <f>'Labels - English'!A9</f>
        <v>Name</v>
      </c>
      <c r="B5" s="126" t="str" cm="1">
        <f t="array" aca="1" ref="B5" ca="1">"SPM2_"&amp;MID(CELL("filename",A1),FIND("]",CELL("filename",A1))+1,255)</f>
        <v>SPM2_Case40_AdultSelf-Report_incompl</v>
      </c>
      <c r="C5" s="125" t="str">
        <f ca="1">TEXT('Labels - English'!$B$50, "mm/dd/yyyy")</f>
        <v>10/05/2021</v>
      </c>
      <c r="D5" s="52"/>
      <c r="E5" s="97" t="s">
        <v>91</v>
      </c>
      <c r="F5" s="94"/>
      <c r="G5" s="95" t="s">
        <v>92</v>
      </c>
      <c r="H5" s="96"/>
      <c r="J5" t="s">
        <v>93</v>
      </c>
    </row>
    <row r="6" spans="1:12">
      <c r="A6" s="46" t="str">
        <f>'Labels - English'!A10</f>
        <v>Gender</v>
      </c>
      <c r="B6" s="47" t="s">
        <v>33</v>
      </c>
      <c r="C6" s="209"/>
      <c r="D6" s="52"/>
      <c r="E6" s="76" t="s">
        <v>15</v>
      </c>
      <c r="F6" s="62" t="s">
        <v>17</v>
      </c>
      <c r="G6" s="103" t="s">
        <v>89</v>
      </c>
      <c r="H6" s="62" t="s">
        <v>16</v>
      </c>
      <c r="I6" s="62" t="s">
        <v>34</v>
      </c>
      <c r="J6" s="136" t="s">
        <v>1758</v>
      </c>
      <c r="K6" s="329" t="s">
        <v>90</v>
      </c>
      <c r="L6" s="63" t="s">
        <v>109</v>
      </c>
    </row>
    <row r="7" spans="1:12" ht="15" thickBot="1">
      <c r="A7" s="46" t="str">
        <f>'Labels - English'!$A$11</f>
        <v>Date of birth</v>
      </c>
      <c r="B7" s="312">
        <f ca="1">$E$7</f>
        <v>33651</v>
      </c>
      <c r="C7" s="207"/>
      <c r="D7" s="52"/>
      <c r="E7" s="100">
        <f ca="1">DATE(YEAR(F7) -$G$7, MONTH(F7) - $H$7, DAY(F7) - $I$7)</f>
        <v>33651</v>
      </c>
      <c r="F7" s="99">
        <f ca="1">DATE(YEAR('Labels - English'!$B$50),MONTH('Labels - English'!$B$50)-$K$7,DAY('Labels - English'!$B$50)-$L$7)</f>
        <v>44473</v>
      </c>
      <c r="G7" s="104">
        <v>29</v>
      </c>
      <c r="H7" s="102">
        <v>7</v>
      </c>
      <c r="I7" s="102">
        <v>16</v>
      </c>
      <c r="J7" s="137">
        <v>0</v>
      </c>
      <c r="K7" s="330">
        <v>0</v>
      </c>
      <c r="L7" s="98">
        <v>1</v>
      </c>
    </row>
    <row r="8" spans="1:12">
      <c r="A8" s="46" t="str">
        <f>'Labels - English'!A14</f>
        <v>Age</v>
      </c>
      <c r="B8" s="48" t="str">
        <f>+$G$7&amp;" years "&amp;$H$7&amp;" months "&amp;$I$7&amp;" days "</f>
        <v xml:space="preserve">29 years 7 months 16 days </v>
      </c>
      <c r="C8" s="208">
        <f ca="1">+E7</f>
        <v>33651</v>
      </c>
      <c r="D8" s="52"/>
      <c r="E8" s="44"/>
      <c r="F8" s="44"/>
      <c r="G8" s="44"/>
      <c r="H8" s="44"/>
      <c r="I8" s="44"/>
      <c r="J8" s="53"/>
    </row>
    <row r="9" spans="1:12" ht="15" thickBot="1">
      <c r="A9" s="46" t="str">
        <f>'Labels - English'!A19</f>
        <v>Provider/Agency</v>
      </c>
      <c r="B9" s="130" t="s">
        <v>107</v>
      </c>
      <c r="C9" s="65"/>
      <c r="D9" s="52"/>
      <c r="E9" s="58"/>
      <c r="F9" s="58"/>
      <c r="G9" s="59"/>
      <c r="H9" s="60"/>
      <c r="I9" s="61"/>
    </row>
    <row r="10" spans="1:12">
      <c r="A10" s="46" t="str">
        <f>'Labels - English'!A26</f>
        <v>Administration Date</v>
      </c>
      <c r="B10" s="101" t="str">
        <f>+$J$7&amp;" years "&amp;$K$7&amp;" months "&amp;$L$7&amp;" days "</f>
        <v xml:space="preserve">0 years 0 months 1 days </v>
      </c>
      <c r="C10" s="43"/>
      <c r="D10" s="52"/>
      <c r="E10" s="52"/>
      <c r="F10" s="52"/>
      <c r="G10" s="53"/>
      <c r="H10" s="53"/>
      <c r="I10" s="44"/>
    </row>
    <row r="11" spans="1:12">
      <c r="A11" s="50"/>
      <c r="B11" s="50"/>
      <c r="C11" s="67"/>
      <c r="D11" s="52"/>
      <c r="E11" s="52"/>
      <c r="F11" s="52"/>
      <c r="G11" s="53"/>
      <c r="H11" s="53"/>
      <c r="I11" s="53"/>
    </row>
    <row r="12" spans="1:12" ht="132" customHeight="1">
      <c r="A12" s="46" t="s">
        <v>24</v>
      </c>
      <c r="B12" s="71" t="s">
        <v>182</v>
      </c>
      <c r="C12" s="29"/>
      <c r="D12" s="52"/>
      <c r="E12" s="52"/>
      <c r="F12" s="52"/>
      <c r="G12" s="52"/>
      <c r="H12" s="52"/>
      <c r="I12" s="52"/>
      <c r="J12" s="52"/>
    </row>
    <row r="13" spans="1:12" ht="36.75" customHeight="1">
      <c r="A13" s="46" t="s">
        <v>26</v>
      </c>
      <c r="B13" s="39" t="s">
        <v>25</v>
      </c>
      <c r="C13" s="52"/>
      <c r="D13" s="52"/>
      <c r="E13" s="52"/>
      <c r="F13" s="52"/>
      <c r="G13" s="53"/>
      <c r="H13" s="53"/>
      <c r="I13" s="53"/>
      <c r="J13" s="44"/>
    </row>
    <row r="14" spans="1:12">
      <c r="A14" s="43" t="s">
        <v>180</v>
      </c>
      <c r="B14" s="193" t="s">
        <v>181</v>
      </c>
      <c r="D14" s="52"/>
      <c r="E14" s="36"/>
      <c r="F14" s="36"/>
      <c r="G14" s="35"/>
      <c r="H14" s="35"/>
      <c r="I14" s="35"/>
      <c r="J14" s="34"/>
    </row>
    <row r="15" spans="1:12" s="3" customFormat="1">
      <c r="A15" s="46" t="s">
        <v>12</v>
      </c>
      <c r="B15" s="51" t="s">
        <v>10</v>
      </c>
      <c r="C15" s="43"/>
      <c r="D15" s="36"/>
      <c r="E15" s="52"/>
      <c r="F15" s="52"/>
      <c r="G15" s="53"/>
      <c r="H15" s="53"/>
      <c r="I15" s="53"/>
      <c r="J15" s="44"/>
    </row>
    <row r="16" spans="1:12">
      <c r="A16" s="46"/>
      <c r="B16" s="46"/>
      <c r="C16" s="52"/>
      <c r="D16" s="44"/>
      <c r="J16" s="41"/>
    </row>
    <row r="17" spans="1:11" s="2" customFormat="1">
      <c r="A17" s="46"/>
      <c r="B17" s="46"/>
      <c r="C17" s="44"/>
    </row>
    <row r="18" spans="1:11">
      <c r="A18" s="69" t="s">
        <v>51</v>
      </c>
      <c r="B18" s="41">
        <f>+B36</f>
        <v>26</v>
      </c>
      <c r="C18" s="41">
        <f>+B37</f>
        <v>19</v>
      </c>
      <c r="D18" s="41">
        <f>+B38</f>
        <v>23</v>
      </c>
      <c r="E18" s="41">
        <f>+B39</f>
        <v>12</v>
      </c>
      <c r="F18" s="41">
        <f>+B40</f>
        <v>17</v>
      </c>
      <c r="G18" s="106">
        <f>+B41</f>
        <v>19</v>
      </c>
      <c r="H18" s="2">
        <f>+B42</f>
        <v>29</v>
      </c>
      <c r="I18" s="41">
        <f>+B43</f>
        <v>23</v>
      </c>
      <c r="J18" s="70">
        <f>+B44</f>
        <v>116</v>
      </c>
    </row>
    <row r="19" spans="1:11" s="3" customFormat="1" ht="21.75" customHeight="1">
      <c r="A19" s="38"/>
      <c r="B19" s="38"/>
      <c r="C19" s="38"/>
      <c r="D19" s="38"/>
      <c r="E19" s="38"/>
      <c r="F19" s="38"/>
      <c r="G19" s="38"/>
      <c r="H19" s="38"/>
      <c r="I19" s="38"/>
      <c r="J19" s="42"/>
      <c r="K19" s="42"/>
    </row>
    <row r="20" spans="1:11" s="6" customFormat="1">
      <c r="A20" s="68" t="s">
        <v>0</v>
      </c>
      <c r="B20" s="86" t="str">
        <f>'Labels - English'!$A$35</f>
        <v>Vision</v>
      </c>
      <c r="C20" s="87" t="str">
        <f>'Labels - English'!$A$36</f>
        <v>Hearing</v>
      </c>
      <c r="D20" s="88" t="str">
        <f>'Labels - English'!$A$37</f>
        <v>Touch</v>
      </c>
      <c r="E20" s="89" t="str">
        <f>'Labels - English'!$A$38</f>
        <v>Taste and Smell</v>
      </c>
      <c r="F20" s="90" t="str">
        <f>'Labels - English'!$A$39</f>
        <v>Body Awareness</v>
      </c>
      <c r="G20" s="91" t="str">
        <f>'Labels - English'!$A$40</f>
        <v>Balance and Motion</v>
      </c>
      <c r="H20" s="92" t="str">
        <f>'Labels - English'!$A$41</f>
        <v>Planning and Ideas</v>
      </c>
      <c r="I20" s="85" t="str">
        <f>'Labels - English'!$A$34</f>
        <v>Social Participation</v>
      </c>
      <c r="J20" s="43"/>
    </row>
    <row r="21" spans="1:11" s="6" customFormat="1">
      <c r="A21" s="72">
        <v>1</v>
      </c>
      <c r="B21" s="150" t="s">
        <v>72</v>
      </c>
      <c r="C21" s="150" t="s">
        <v>71</v>
      </c>
      <c r="D21" s="150" t="s">
        <v>71</v>
      </c>
      <c r="E21" s="150" t="s">
        <v>72</v>
      </c>
      <c r="F21" s="150" t="s">
        <v>73</v>
      </c>
      <c r="G21" s="150" t="s">
        <v>72</v>
      </c>
      <c r="H21" s="150" t="s">
        <v>71</v>
      </c>
      <c r="I21" s="150" t="s">
        <v>71</v>
      </c>
      <c r="J21" s="43"/>
    </row>
    <row r="22" spans="1:11" s="6" customFormat="1">
      <c r="A22" s="73">
        <v>2</v>
      </c>
      <c r="B22" s="150" t="s">
        <v>73</v>
      </c>
      <c r="C22" s="176" t="s">
        <v>52</v>
      </c>
      <c r="D22" s="150" t="s">
        <v>71</v>
      </c>
      <c r="E22" s="150" t="s">
        <v>72</v>
      </c>
      <c r="F22" s="150" t="s">
        <v>73</v>
      </c>
      <c r="G22" s="150" t="s">
        <v>73</v>
      </c>
      <c r="H22" s="150" t="s">
        <v>71</v>
      </c>
      <c r="I22" s="150" t="s">
        <v>73</v>
      </c>
      <c r="J22" s="43"/>
    </row>
    <row r="23" spans="1:11" s="6" customFormat="1">
      <c r="A23" s="74">
        <v>3</v>
      </c>
      <c r="B23" s="150" t="s">
        <v>73</v>
      </c>
      <c r="C23" s="176" t="s">
        <v>52</v>
      </c>
      <c r="D23" s="150" t="s">
        <v>71</v>
      </c>
      <c r="E23" s="150" t="s">
        <v>72</v>
      </c>
      <c r="F23" s="150" t="s">
        <v>73</v>
      </c>
      <c r="G23" s="150" t="s">
        <v>72</v>
      </c>
      <c r="H23" s="150" t="s">
        <v>72</v>
      </c>
      <c r="I23" s="150" t="s">
        <v>71</v>
      </c>
      <c r="J23" s="43"/>
    </row>
    <row r="24" spans="1:11" s="6" customFormat="1">
      <c r="A24" s="75">
        <v>4</v>
      </c>
      <c r="B24" s="150" t="s">
        <v>71</v>
      </c>
      <c r="C24" s="150" t="s">
        <v>73</v>
      </c>
      <c r="D24" s="150" t="s">
        <v>71</v>
      </c>
      <c r="E24" s="150" t="s">
        <v>72</v>
      </c>
      <c r="F24" s="150" t="s">
        <v>72</v>
      </c>
      <c r="G24" s="150" t="s">
        <v>71</v>
      </c>
      <c r="H24" s="150" t="s">
        <v>71</v>
      </c>
      <c r="I24" s="150" t="s">
        <v>73</v>
      </c>
      <c r="J24" s="43"/>
    </row>
    <row r="25" spans="1:11" s="6" customFormat="1">
      <c r="A25" s="45">
        <v>5</v>
      </c>
      <c r="B25" s="150" t="s">
        <v>71</v>
      </c>
      <c r="C25" s="150" t="s">
        <v>72</v>
      </c>
      <c r="D25" s="150" t="s">
        <v>72</v>
      </c>
      <c r="E25" s="150" t="s">
        <v>72</v>
      </c>
      <c r="F25" s="150" t="s">
        <v>73</v>
      </c>
      <c r="G25" s="150" t="s">
        <v>72</v>
      </c>
      <c r="H25" s="150" t="s">
        <v>71</v>
      </c>
      <c r="I25" s="150" t="s">
        <v>71</v>
      </c>
      <c r="J25" s="43"/>
    </row>
    <row r="26" spans="1:11" s="6" customFormat="1">
      <c r="A26" s="45">
        <v>6</v>
      </c>
      <c r="B26" s="150" t="s">
        <v>74</v>
      </c>
      <c r="C26" s="150" t="s">
        <v>73</v>
      </c>
      <c r="D26" s="150" t="s">
        <v>72</v>
      </c>
      <c r="E26" s="150" t="s">
        <v>72</v>
      </c>
      <c r="F26" s="150" t="s">
        <v>71</v>
      </c>
      <c r="G26" s="150" t="s">
        <v>73</v>
      </c>
      <c r="H26" s="150" t="s">
        <v>74</v>
      </c>
      <c r="I26" s="176" t="s">
        <v>52</v>
      </c>
      <c r="J26" s="43"/>
    </row>
    <row r="27" spans="1:11" s="6" customFormat="1">
      <c r="A27" s="45">
        <v>7</v>
      </c>
      <c r="B27" s="150" t="s">
        <v>71</v>
      </c>
      <c r="C27" s="150" t="s">
        <v>72</v>
      </c>
      <c r="D27" s="176" t="s">
        <v>52</v>
      </c>
      <c r="E27" s="150" t="s">
        <v>72</v>
      </c>
      <c r="F27" s="150" t="s">
        <v>73</v>
      </c>
      <c r="G27" s="150" t="s">
        <v>72</v>
      </c>
      <c r="H27" s="150" t="s">
        <v>71</v>
      </c>
      <c r="I27" s="176" t="s">
        <v>52</v>
      </c>
      <c r="J27" s="43"/>
    </row>
    <row r="28" spans="1:11">
      <c r="A28" s="45">
        <v>8</v>
      </c>
      <c r="B28" s="150" t="s">
        <v>73</v>
      </c>
      <c r="C28" s="150" t="s">
        <v>73</v>
      </c>
      <c r="D28" s="150" t="s">
        <v>73</v>
      </c>
      <c r="E28" s="150" t="s">
        <v>73</v>
      </c>
      <c r="F28" s="150" t="s">
        <v>72</v>
      </c>
      <c r="G28" s="150" t="s">
        <v>73</v>
      </c>
      <c r="H28" s="150" t="s">
        <v>71</v>
      </c>
      <c r="I28" s="150" t="s">
        <v>71</v>
      </c>
    </row>
    <row r="29" spans="1:11">
      <c r="A29" s="45">
        <v>9</v>
      </c>
      <c r="B29" s="150" t="s">
        <v>71</v>
      </c>
      <c r="C29" s="150" t="s">
        <v>73</v>
      </c>
      <c r="D29" s="150" t="s">
        <v>74</v>
      </c>
      <c r="E29" s="150" t="s">
        <v>72</v>
      </c>
      <c r="F29" s="150" t="s">
        <v>72</v>
      </c>
      <c r="G29" s="150" t="s">
        <v>71</v>
      </c>
      <c r="H29" s="150" t="s">
        <v>71</v>
      </c>
      <c r="I29" s="150" t="s">
        <v>73</v>
      </c>
    </row>
    <row r="30" spans="1:11">
      <c r="A30" s="45">
        <v>10</v>
      </c>
      <c r="B30" s="150" t="s">
        <v>71</v>
      </c>
      <c r="C30" s="150" t="s">
        <v>71</v>
      </c>
      <c r="D30" s="150" t="s">
        <v>72</v>
      </c>
      <c r="E30" s="176" t="s">
        <v>52</v>
      </c>
      <c r="F30" s="176" t="s">
        <v>52</v>
      </c>
      <c r="G30" s="150" t="s">
        <v>71</v>
      </c>
      <c r="H30" s="150" t="s">
        <v>71</v>
      </c>
      <c r="I30" s="150" t="s">
        <v>71</v>
      </c>
    </row>
    <row r="33" spans="1:8" ht="15.5">
      <c r="A33" s="107" t="s">
        <v>97</v>
      </c>
      <c r="B33" s="108"/>
      <c r="C33" s="108"/>
      <c r="D33" s="108"/>
      <c r="E33" s="108"/>
      <c r="F33" s="108"/>
      <c r="G33" s="109"/>
      <c r="H33" s="109"/>
    </row>
    <row r="34" spans="1:8" ht="16" thickBot="1">
      <c r="A34" s="110"/>
      <c r="B34" s="110"/>
      <c r="C34" s="111"/>
      <c r="D34" s="111"/>
      <c r="E34" s="111"/>
      <c r="F34" s="111"/>
      <c r="G34" s="112"/>
      <c r="H34" s="112"/>
    </row>
    <row r="35" spans="1:8" ht="16" thickTop="1">
      <c r="A35" s="155" t="s">
        <v>99</v>
      </c>
      <c r="B35" s="156" t="s">
        <v>1641</v>
      </c>
      <c r="C35" s="157" t="s">
        <v>1642</v>
      </c>
      <c r="D35" s="157" t="s">
        <v>1644</v>
      </c>
      <c r="E35" s="158" t="s">
        <v>1643</v>
      </c>
    </row>
    <row r="36" spans="1:8" ht="15.5">
      <c r="A36" s="159" t="str">
        <f>'Labels - English'!A35</f>
        <v>Vision</v>
      </c>
      <c r="B36" s="118">
        <v>26</v>
      </c>
      <c r="C36" s="119">
        <v>69</v>
      </c>
      <c r="D36" s="119">
        <v>97</v>
      </c>
      <c r="E36" s="120" t="s">
        <v>101</v>
      </c>
    </row>
    <row r="37" spans="1:8" ht="15.5">
      <c r="A37" s="159" t="str">
        <f>'Labels - English'!A36</f>
        <v>Hearing</v>
      </c>
      <c r="B37" s="118">
        <v>19</v>
      </c>
      <c r="C37" s="119">
        <v>52</v>
      </c>
      <c r="D37" s="119">
        <v>58</v>
      </c>
      <c r="E37" s="120" t="s">
        <v>102</v>
      </c>
    </row>
    <row r="38" spans="1:8" ht="15.5">
      <c r="A38" s="159" t="str">
        <f>'Labels - English'!A37</f>
        <v>Touch</v>
      </c>
      <c r="B38" s="118">
        <v>23</v>
      </c>
      <c r="C38" s="119">
        <v>62</v>
      </c>
      <c r="D38" s="119">
        <v>88</v>
      </c>
      <c r="E38" s="120" t="s">
        <v>101</v>
      </c>
    </row>
    <row r="39" spans="1:8" ht="15.5">
      <c r="A39" s="159" t="str">
        <f>'Labels - English'!A38</f>
        <v>Taste and Smell</v>
      </c>
      <c r="B39" s="118">
        <v>12</v>
      </c>
      <c r="C39" s="119">
        <v>40</v>
      </c>
      <c r="D39" s="119">
        <v>16</v>
      </c>
      <c r="E39" s="120" t="s">
        <v>102</v>
      </c>
    </row>
    <row r="40" spans="1:8" ht="15.5">
      <c r="A40" s="159" t="str">
        <f>'Labels - English'!A39</f>
        <v>Body Awareness</v>
      </c>
      <c r="B40" s="118">
        <v>17</v>
      </c>
      <c r="C40" s="119">
        <v>60</v>
      </c>
      <c r="D40" s="119">
        <v>84</v>
      </c>
      <c r="E40" s="120" t="s">
        <v>101</v>
      </c>
    </row>
    <row r="41" spans="1:8" ht="15.5">
      <c r="A41" s="159" t="str">
        <f>'Labels - English'!A40</f>
        <v>Balance and Motion</v>
      </c>
      <c r="B41" s="118">
        <v>19</v>
      </c>
      <c r="C41" s="119">
        <v>57</v>
      </c>
      <c r="D41" s="119">
        <v>76</v>
      </c>
      <c r="E41" s="120" t="s">
        <v>102</v>
      </c>
    </row>
    <row r="42" spans="1:8" ht="15.5">
      <c r="A42" s="159" t="str">
        <f>'Labels - English'!A41</f>
        <v>Planning and Ideas</v>
      </c>
      <c r="B42" s="118">
        <v>29</v>
      </c>
      <c r="C42" s="119">
        <v>70</v>
      </c>
      <c r="D42" s="119">
        <v>98</v>
      </c>
      <c r="E42" s="120" t="s">
        <v>103</v>
      </c>
    </row>
    <row r="43" spans="1:8" ht="15.5">
      <c r="A43" s="159" t="str">
        <f>'Labels - English'!A34</f>
        <v>Social Participation</v>
      </c>
      <c r="B43" s="118">
        <v>23</v>
      </c>
      <c r="C43" s="119">
        <v>61</v>
      </c>
      <c r="D43" s="119">
        <v>86</v>
      </c>
      <c r="E43" s="120" t="s">
        <v>101</v>
      </c>
    </row>
    <row r="44" spans="1:8" ht="16" thickBot="1">
      <c r="A44" s="160" t="s">
        <v>100</v>
      </c>
      <c r="B44" s="122">
        <v>116</v>
      </c>
      <c r="C44" s="131">
        <v>58</v>
      </c>
      <c r="D44" s="131">
        <v>79</v>
      </c>
      <c r="E44" s="132" t="s">
        <v>102</v>
      </c>
    </row>
    <row r="45" spans="1:8" ht="16" thickTop="1">
      <c r="A45" s="108"/>
      <c r="B45" s="108"/>
      <c r="C45" s="108"/>
      <c r="D45" s="108"/>
      <c r="E45" s="108"/>
      <c r="F45" s="108"/>
      <c r="G45" s="109"/>
      <c r="H45" s="109"/>
    </row>
  </sheetData>
  <conditionalFormatting sqref="A10 A6 A8">
    <cfRule type="containsText" dxfId="326" priority="6" operator="containsText" text="&quot;">
      <formula>NOT(ISERROR(SEARCH("""",A6)))</formula>
    </cfRule>
  </conditionalFormatting>
  <conditionalFormatting sqref="A4">
    <cfRule type="containsText" dxfId="325" priority="4" operator="containsText" text="&quot;">
      <formula>NOT(ISERROR(SEARCH("""",A4)))</formula>
    </cfRule>
  </conditionalFormatting>
  <conditionalFormatting sqref="A5">
    <cfRule type="containsText" dxfId="324" priority="3" operator="containsText" text="&quot;">
      <formula>NOT(ISERROR(SEARCH("""",A5)))</formula>
    </cfRule>
  </conditionalFormatting>
  <conditionalFormatting sqref="A9">
    <cfRule type="containsText" dxfId="323" priority="2" operator="containsText" text="&quot;">
      <formula>NOT(ISERROR(SEARCH("""",A9)))</formula>
    </cfRule>
  </conditionalFormatting>
  <conditionalFormatting sqref="A7">
    <cfRule type="containsText" dxfId="322" priority="1" operator="containsText" text="&quot;">
      <formula>NOT(ISERROR(SEARCH("""",A7)))</formula>
    </cfRule>
  </conditionalFormatting>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F6559-F838-45EF-9741-DFA8A9928B5E}">
  <dimension ref="A1:L44"/>
  <sheetViews>
    <sheetView topLeftCell="E1" zoomScale="80" zoomScaleNormal="80" workbookViewId="0">
      <pane ySplit="1" topLeftCell="A2" activePane="bottomLeft" state="frozen"/>
      <selection activeCell="B18" sqref="B18"/>
      <selection pane="bottomLeft" activeCell="L8" sqref="L8"/>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5.08984375" customWidth="1"/>
  </cols>
  <sheetData>
    <row r="1" spans="1:12" ht="28.5" customHeight="1">
      <c r="A1" s="175" t="str">
        <f>"Form: "&amp;'Labels - English'!V1</f>
        <v>Form: Adult Driving Environment: Self-Report Form (21-87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Case41_AdultDrive_self</v>
      </c>
      <c r="C3" s="129"/>
      <c r="D3" s="58"/>
      <c r="E3" s="105" t="s">
        <v>94</v>
      </c>
      <c r="F3" s="58"/>
      <c r="G3" s="59"/>
      <c r="H3" s="60"/>
      <c r="I3" s="60"/>
      <c r="J3" s="61"/>
    </row>
    <row r="4" spans="1:12" ht="15" thickBot="1">
      <c r="A4" s="54" t="str">
        <f>'Labels - English'!A5</f>
        <v>Your information</v>
      </c>
      <c r="B4" s="127"/>
      <c r="C4" s="314"/>
      <c r="D4" s="52"/>
      <c r="F4" s="52" t="str">
        <f ca="1">"Original Date: "&amp; TEXT('Labels - English'!$B$50, "mm/dd/yyyy")</f>
        <v>Original Date: 10/05/2021</v>
      </c>
      <c r="G4" s="9"/>
      <c r="H4" s="57"/>
      <c r="I4" s="57"/>
      <c r="J4" s="53"/>
    </row>
    <row r="5" spans="1:12" ht="15" thickBot="1">
      <c r="A5" s="46" t="str">
        <f>'Labels - English'!A9</f>
        <v>Name</v>
      </c>
      <c r="B5" s="126" t="str" cm="1">
        <f t="array" aca="1" ref="B5" ca="1">"SPM2_"&amp;MID(CELL("filename",A1),FIND("]",CELL("filename",A1))+1,255)</f>
        <v>SPM2_Case41_AdultDrive_self</v>
      </c>
      <c r="C5" s="125" t="str">
        <f ca="1">TEXT('Labels - English'!$B$50, "mm/dd/yyyy")</f>
        <v>10/05/2021</v>
      </c>
      <c r="D5" s="52"/>
      <c r="E5" s="97" t="s">
        <v>91</v>
      </c>
      <c r="F5" s="94"/>
      <c r="G5" s="95" t="s">
        <v>92</v>
      </c>
      <c r="H5" s="96"/>
      <c r="J5" t="s">
        <v>93</v>
      </c>
    </row>
    <row r="6" spans="1:12">
      <c r="A6" s="46" t="str">
        <f>'Labels - English'!A10</f>
        <v>Gender</v>
      </c>
      <c r="B6" s="47" t="s">
        <v>70</v>
      </c>
      <c r="C6" s="64"/>
      <c r="D6" s="52"/>
      <c r="E6" s="76" t="s">
        <v>15</v>
      </c>
      <c r="F6" s="62" t="s">
        <v>17</v>
      </c>
      <c r="G6" s="103" t="s">
        <v>89</v>
      </c>
      <c r="H6" s="62" t="s">
        <v>16</v>
      </c>
      <c r="I6" s="62" t="s">
        <v>34</v>
      </c>
      <c r="J6" s="136" t="s">
        <v>1758</v>
      </c>
      <c r="K6" s="329" t="s">
        <v>90</v>
      </c>
      <c r="L6" s="63" t="s">
        <v>109</v>
      </c>
    </row>
    <row r="7" spans="1:12" ht="15" thickBot="1">
      <c r="A7" s="46" t="str">
        <f>'Labels - English'!$A$11</f>
        <v>Date of birth</v>
      </c>
      <c r="B7" s="312">
        <f ca="1">$E$7</f>
        <v>34758</v>
      </c>
      <c r="C7" s="207"/>
      <c r="D7" s="52"/>
      <c r="E7" s="100">
        <f ca="1">DATE(YEAR(F7) -$G$7, MONTH(F7) - $H$7, DAY(F7) - $I$7)</f>
        <v>34758</v>
      </c>
      <c r="F7" s="99">
        <f ca="1">DATE(YEAR('Labels - English'!$B$50),MONTH('Labels - English'!$B$50)-$K$7,DAY('Labels - English'!$B$50)-$L$7)</f>
        <v>44473</v>
      </c>
      <c r="G7" s="104">
        <v>26</v>
      </c>
      <c r="H7" s="102">
        <v>7</v>
      </c>
      <c r="I7" s="102">
        <v>4</v>
      </c>
      <c r="J7" s="137">
        <v>0</v>
      </c>
      <c r="K7" s="330">
        <v>0</v>
      </c>
      <c r="L7" s="98">
        <v>1</v>
      </c>
    </row>
    <row r="8" spans="1:12" ht="15" thickBot="1">
      <c r="A8" s="46" t="str">
        <f>'Labels - English'!A14</f>
        <v>Age</v>
      </c>
      <c r="B8" s="177" t="str">
        <f>+$G$7&amp;" years "&amp;$H$7&amp;" months "&amp;$I$7&amp;" days "</f>
        <v xml:space="preserve">26 years 7 months 4 days </v>
      </c>
      <c r="C8" s="211">
        <f ca="1">+E7</f>
        <v>34758</v>
      </c>
      <c r="D8" s="52"/>
      <c r="E8" s="58"/>
      <c r="F8" s="58"/>
      <c r="G8" s="59"/>
      <c r="H8" s="60"/>
      <c r="I8" s="61"/>
      <c r="J8" s="61"/>
    </row>
    <row r="9" spans="1:12">
      <c r="A9" s="46" t="str">
        <f>'Labels - English'!A26</f>
        <v>Administration Date</v>
      </c>
      <c r="B9" s="101" t="str">
        <f>+$J$7&amp;" years "&amp;$K$7&amp;" months "&amp;$L$7&amp;" days "</f>
        <v xml:space="preserve">0 years 0 months 1 days </v>
      </c>
      <c r="C9" s="43"/>
      <c r="D9" s="52"/>
      <c r="E9" s="52"/>
      <c r="F9" s="52"/>
      <c r="G9" s="53"/>
      <c r="H9" s="53"/>
      <c r="I9" s="44"/>
    </row>
    <row r="10" spans="1:12">
      <c r="A10" s="50"/>
      <c r="B10" s="50"/>
      <c r="C10" s="67"/>
      <c r="D10" s="52"/>
      <c r="E10" s="52"/>
      <c r="F10" s="52"/>
      <c r="G10" s="53"/>
      <c r="H10" s="53"/>
      <c r="I10" s="53"/>
    </row>
    <row r="11" spans="1:12" ht="132" customHeight="1">
      <c r="A11" s="46" t="s">
        <v>24</v>
      </c>
      <c r="B11" s="71" t="s">
        <v>179</v>
      </c>
      <c r="C11" s="29"/>
      <c r="D11" s="52"/>
      <c r="E11" s="52"/>
      <c r="F11" s="52"/>
      <c r="G11" s="52"/>
      <c r="H11" s="52"/>
      <c r="I11" s="52"/>
    </row>
    <row r="12" spans="1:12" ht="36.75" customHeight="1">
      <c r="A12" s="46" t="s">
        <v>26</v>
      </c>
      <c r="B12" s="39" t="s">
        <v>25</v>
      </c>
      <c r="C12" s="52"/>
      <c r="D12" s="52"/>
      <c r="E12" s="52"/>
      <c r="F12" s="52"/>
      <c r="G12" s="53"/>
      <c r="H12" s="53"/>
      <c r="I12" s="53"/>
      <c r="J12" s="44"/>
    </row>
    <row r="13" spans="1:12">
      <c r="A13" s="43" t="s">
        <v>180</v>
      </c>
      <c r="B13" s="193" t="s">
        <v>866</v>
      </c>
      <c r="D13" s="52"/>
      <c r="E13" s="36"/>
      <c r="F13" s="36"/>
      <c r="G13" s="35"/>
      <c r="H13" s="35"/>
      <c r="I13" s="35"/>
      <c r="J13" s="34"/>
    </row>
    <row r="14" spans="1:12" s="3" customFormat="1">
      <c r="A14" s="46" t="s">
        <v>12</v>
      </c>
      <c r="B14" s="51" t="s">
        <v>10</v>
      </c>
      <c r="C14" s="43"/>
      <c r="D14" s="36"/>
      <c r="E14" s="52"/>
      <c r="F14" s="52"/>
      <c r="G14" s="53"/>
      <c r="H14" s="53"/>
      <c r="I14" s="53"/>
      <c r="J14" s="44"/>
    </row>
    <row r="15" spans="1:12">
      <c r="A15" s="46"/>
      <c r="B15" s="46"/>
      <c r="C15" s="52"/>
      <c r="D15" s="44"/>
      <c r="J15" s="41"/>
    </row>
    <row r="16" spans="1:12" s="2" customFormat="1">
      <c r="A16" s="46"/>
      <c r="B16" s="46"/>
      <c r="C16" s="44"/>
    </row>
    <row r="17" spans="1:3">
      <c r="A17" s="69" t="s">
        <v>51</v>
      </c>
      <c r="B17" s="70">
        <f>+B43</f>
        <v>41</v>
      </c>
      <c r="C17" s="2"/>
    </row>
    <row r="18" spans="1:3" s="3" customFormat="1" ht="21.75" customHeight="1">
      <c r="A18" s="38"/>
      <c r="B18" s="38"/>
      <c r="C18"/>
    </row>
    <row r="19" spans="1:3" s="6" customFormat="1">
      <c r="A19" s="68" t="s">
        <v>0</v>
      </c>
      <c r="B19" s="85" t="str">
        <f>'Labels - English'!$A$48</f>
        <v>Driving Form</v>
      </c>
      <c r="C19" s="42"/>
    </row>
    <row r="20" spans="1:3" s="6" customFormat="1">
      <c r="A20" s="72">
        <v>1</v>
      </c>
      <c r="B20" s="150" t="s">
        <v>71</v>
      </c>
    </row>
    <row r="21" spans="1:3" s="6" customFormat="1">
      <c r="A21" s="73">
        <v>2</v>
      </c>
      <c r="B21" s="150" t="s">
        <v>72</v>
      </c>
    </row>
    <row r="22" spans="1:3" s="6" customFormat="1">
      <c r="A22" s="74">
        <v>3</v>
      </c>
      <c r="B22" s="150" t="s">
        <v>73</v>
      </c>
    </row>
    <row r="23" spans="1:3" s="6" customFormat="1">
      <c r="A23" s="75">
        <v>4</v>
      </c>
      <c r="B23" s="150" t="s">
        <v>73</v>
      </c>
    </row>
    <row r="24" spans="1:3" s="6" customFormat="1">
      <c r="A24" s="45">
        <v>5</v>
      </c>
      <c r="B24" s="150" t="s">
        <v>71</v>
      </c>
    </row>
    <row r="25" spans="1:3" s="6" customFormat="1">
      <c r="A25" s="45">
        <v>6</v>
      </c>
      <c r="B25" s="150" t="s">
        <v>73</v>
      </c>
    </row>
    <row r="26" spans="1:3" s="6" customFormat="1">
      <c r="A26" s="45">
        <v>7</v>
      </c>
      <c r="B26" s="150" t="s">
        <v>72</v>
      </c>
    </row>
    <row r="27" spans="1:3">
      <c r="A27" s="45">
        <v>8</v>
      </c>
      <c r="B27" s="150" t="s">
        <v>73</v>
      </c>
      <c r="C27" s="6"/>
    </row>
    <row r="28" spans="1:3">
      <c r="A28" s="45">
        <v>9</v>
      </c>
      <c r="B28" s="150" t="s">
        <v>73</v>
      </c>
    </row>
    <row r="29" spans="1:3">
      <c r="A29" s="45">
        <v>10</v>
      </c>
      <c r="B29" s="150" t="s">
        <v>71</v>
      </c>
    </row>
    <row r="30" spans="1:3">
      <c r="A30" s="72">
        <v>11</v>
      </c>
      <c r="B30" s="150" t="s">
        <v>72</v>
      </c>
      <c r="C30" s="6"/>
    </row>
    <row r="31" spans="1:3">
      <c r="A31" s="73">
        <v>12</v>
      </c>
      <c r="B31" s="150" t="s">
        <v>72</v>
      </c>
      <c r="C31" s="6"/>
    </row>
    <row r="32" spans="1:3">
      <c r="A32" s="74">
        <v>13</v>
      </c>
      <c r="B32" s="150" t="s">
        <v>71</v>
      </c>
      <c r="C32" s="6"/>
    </row>
    <row r="33" spans="1:8">
      <c r="A33" s="75">
        <v>14</v>
      </c>
      <c r="B33" s="150" t="s">
        <v>73</v>
      </c>
      <c r="C33" s="6"/>
    </row>
    <row r="34" spans="1:8">
      <c r="A34" s="45">
        <v>15</v>
      </c>
      <c r="B34" s="150" t="s">
        <v>73</v>
      </c>
      <c r="C34" s="6"/>
    </row>
    <row r="35" spans="1:8">
      <c r="A35" s="45">
        <v>16</v>
      </c>
      <c r="B35" s="150" t="s">
        <v>71</v>
      </c>
      <c r="C35" s="6"/>
    </row>
    <row r="36" spans="1:8">
      <c r="A36" s="45">
        <v>17</v>
      </c>
      <c r="B36" s="150" t="s">
        <v>74</v>
      </c>
      <c r="C36" s="6"/>
    </row>
    <row r="37" spans="1:8">
      <c r="A37" s="45">
        <v>18</v>
      </c>
      <c r="B37" s="150" t="s">
        <v>74</v>
      </c>
      <c r="C37" s="6"/>
    </row>
    <row r="39" spans="1:8" ht="15.5">
      <c r="D39" s="108"/>
      <c r="E39" s="108"/>
      <c r="F39" s="108"/>
      <c r="G39" s="109"/>
      <c r="H39" s="109"/>
    </row>
    <row r="40" spans="1:8" ht="15.5">
      <c r="A40" s="107" t="s">
        <v>97</v>
      </c>
      <c r="B40" s="108"/>
      <c r="C40" s="108"/>
      <c r="D40" s="111"/>
      <c r="E40" s="111"/>
      <c r="F40" s="111"/>
      <c r="G40" s="112"/>
      <c r="H40" s="112"/>
    </row>
    <row r="41" spans="1:8" ht="16" thickBot="1">
      <c r="A41" s="110"/>
      <c r="B41" s="110"/>
      <c r="C41" s="111"/>
    </row>
    <row r="42" spans="1:8" ht="16" thickTop="1">
      <c r="A42" s="165" t="s">
        <v>99</v>
      </c>
      <c r="B42" s="168" t="s">
        <v>137</v>
      </c>
      <c r="C42" s="170" t="s">
        <v>1605</v>
      </c>
      <c r="D42" s="170" t="s">
        <v>1643</v>
      </c>
    </row>
    <row r="43" spans="1:8" ht="16" thickBot="1">
      <c r="A43" s="167" t="str">
        <f>SUBSTITUTE(SUBSTITUTE(SUBSTITUTE('Labels - English'!$V$1, "Environment: ", ""), " Form", ""), " (21-87 years)", "")&amp;" Total Score"</f>
        <v>Adult Driving Self-Report Total Score</v>
      </c>
      <c r="B43" s="122">
        <v>41</v>
      </c>
      <c r="C43" s="132">
        <v>29</v>
      </c>
      <c r="D43" s="132" t="s">
        <v>138</v>
      </c>
      <c r="E43" s="108"/>
      <c r="F43" s="108"/>
      <c r="G43" s="109"/>
      <c r="H43" s="109"/>
    </row>
    <row r="44" spans="1:8" ht="16" thickTop="1">
      <c r="A44" s="108"/>
      <c r="B44" s="108"/>
      <c r="C44" s="108"/>
    </row>
  </sheetData>
  <conditionalFormatting sqref="A6 A8:A9">
    <cfRule type="containsText" dxfId="321" priority="5" operator="containsText" text="&quot;">
      <formula>NOT(ISERROR(SEARCH("""",A6)))</formula>
    </cfRule>
  </conditionalFormatting>
  <conditionalFormatting sqref="A4">
    <cfRule type="containsText" dxfId="320" priority="3" operator="containsText" text="&quot;">
      <formula>NOT(ISERROR(SEARCH("""",A4)))</formula>
    </cfRule>
  </conditionalFormatting>
  <conditionalFormatting sqref="A5">
    <cfRule type="containsText" dxfId="319" priority="2" operator="containsText" text="&quot;">
      <formula>NOT(ISERROR(SEARCH("""",A5)))</formula>
    </cfRule>
  </conditionalFormatting>
  <conditionalFormatting sqref="A7">
    <cfRule type="containsText" dxfId="318" priority="1" operator="containsText" text="&quot;">
      <formula>NOT(ISERROR(SEARCH("""",A7)))</formula>
    </cfRule>
  </conditionalFormatting>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8BC91-7FC2-4349-9141-51E74AABF633}">
  <dimension ref="A1:L44"/>
  <sheetViews>
    <sheetView topLeftCell="E1" zoomScale="80" zoomScaleNormal="80" workbookViewId="0">
      <pane ySplit="1" topLeftCell="A2" activePane="bottomLeft" state="frozen"/>
      <selection activeCell="B18" sqref="B18"/>
      <selection pane="bottomLeft" activeCell="L8" sqref="L8"/>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4.90625" customWidth="1"/>
  </cols>
  <sheetData>
    <row r="1" spans="1:12" ht="28.5" customHeight="1">
      <c r="A1" s="175" t="str">
        <f>"Form: "&amp;'Labels - English'!V1</f>
        <v>Form: Adult Driving Environment: Self-Report Form (21-87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Case42_AdultDrive_self_incom</v>
      </c>
      <c r="C3" s="129"/>
      <c r="D3" s="58"/>
      <c r="E3" s="105" t="s">
        <v>94</v>
      </c>
      <c r="F3" s="58"/>
      <c r="G3" s="59"/>
      <c r="H3" s="60"/>
      <c r="I3" s="60"/>
      <c r="J3" s="61"/>
    </row>
    <row r="4" spans="1:12" ht="15" thickBot="1">
      <c r="A4" s="54" t="str">
        <f>'Labels - English'!A5</f>
        <v>Your information</v>
      </c>
      <c r="B4" s="127"/>
      <c r="C4" s="314"/>
      <c r="D4" s="52"/>
      <c r="F4" s="52" t="str">
        <f ca="1">"Original Date: "&amp; TEXT('Labels - English'!$B$50, "mm/dd/yyyy")</f>
        <v>Original Date: 10/05/2021</v>
      </c>
      <c r="G4" s="9"/>
      <c r="H4" s="57"/>
      <c r="I4" s="57"/>
      <c r="J4" s="53"/>
    </row>
    <row r="5" spans="1:12" ht="15" thickBot="1">
      <c r="A5" s="46" t="str">
        <f>'Labels - English'!A9</f>
        <v>Name</v>
      </c>
      <c r="B5" s="126" t="str" cm="1">
        <f t="array" aca="1" ref="B5" ca="1">"SPM2_"&amp;MID(CELL("filename",A1),FIND("]",CELL("filename",A1))+1,255)</f>
        <v>SPM2_Case42_AdultDrive_self_incom</v>
      </c>
      <c r="C5" s="125" t="str">
        <f ca="1">TEXT('Labels - English'!$B$50, "mm/dd/yyyy")</f>
        <v>10/05/2021</v>
      </c>
      <c r="D5" s="52"/>
      <c r="E5" s="97" t="s">
        <v>91</v>
      </c>
      <c r="F5" s="94"/>
      <c r="G5" s="95" t="s">
        <v>92</v>
      </c>
      <c r="H5" s="96"/>
      <c r="J5" t="s">
        <v>93</v>
      </c>
    </row>
    <row r="6" spans="1:12">
      <c r="A6" s="46" t="str">
        <f>'Labels - English'!A10</f>
        <v>Gender</v>
      </c>
      <c r="B6" s="47" t="s">
        <v>33</v>
      </c>
      <c r="C6" s="64"/>
      <c r="D6" s="52"/>
      <c r="E6" s="76" t="s">
        <v>15</v>
      </c>
      <c r="F6" s="62" t="s">
        <v>17</v>
      </c>
      <c r="G6" s="103" t="s">
        <v>89</v>
      </c>
      <c r="H6" s="62" t="s">
        <v>16</v>
      </c>
      <c r="I6" s="62" t="s">
        <v>34</v>
      </c>
      <c r="J6" s="136" t="s">
        <v>1758</v>
      </c>
      <c r="K6" s="329" t="s">
        <v>90</v>
      </c>
      <c r="L6" s="63" t="s">
        <v>109</v>
      </c>
    </row>
    <row r="7" spans="1:12" ht="15" thickBot="1">
      <c r="A7" s="46" t="str">
        <f>'Labels - English'!$A$11</f>
        <v>Date of birth</v>
      </c>
      <c r="B7" s="312">
        <f ca="1">$E$7</f>
        <v>32863</v>
      </c>
      <c r="C7" s="207"/>
      <c r="D7" s="52"/>
      <c r="E7" s="100">
        <f ca="1">DATE(YEAR(F7) -$G$7, MONTH(F7) - $H$7, DAY(F7) - $I$7)</f>
        <v>32863</v>
      </c>
      <c r="F7" s="99">
        <f ca="1">DATE(YEAR('Labels - English'!$B$50),MONTH('Labels - English'!$B$50)-$K$7,DAY('Labels - English'!$B$50)-$L$7)</f>
        <v>44473</v>
      </c>
      <c r="G7" s="104">
        <v>31</v>
      </c>
      <c r="H7" s="102">
        <v>9</v>
      </c>
      <c r="I7" s="102">
        <v>14</v>
      </c>
      <c r="J7" s="137">
        <v>0</v>
      </c>
      <c r="K7" s="330">
        <v>0</v>
      </c>
      <c r="L7" s="98">
        <v>1</v>
      </c>
    </row>
    <row r="8" spans="1:12" ht="15" thickBot="1">
      <c r="A8" s="46" t="str">
        <f>'Labels - English'!A14</f>
        <v>Age</v>
      </c>
      <c r="B8" s="177" t="str">
        <f>+$G$7&amp;" years "&amp;$H$7&amp;" months "&amp;$I$7&amp;" days "</f>
        <v xml:space="preserve">31 years 9 months 14 days </v>
      </c>
      <c r="C8" s="211">
        <f ca="1">+E7</f>
        <v>32863</v>
      </c>
      <c r="D8" s="52"/>
      <c r="E8" s="58"/>
      <c r="F8" s="58"/>
      <c r="G8" s="59"/>
      <c r="H8" s="60"/>
      <c r="I8" s="61"/>
      <c r="J8" s="61"/>
    </row>
    <row r="9" spans="1:12">
      <c r="A9" s="46" t="str">
        <f>'Labels - English'!A26</f>
        <v>Administration Date</v>
      </c>
      <c r="B9" s="101" t="str">
        <f>+$J$7&amp;" years "&amp;$K$7&amp;" months "&amp;$L$7&amp;" days "</f>
        <v xml:space="preserve">0 years 0 months 1 days </v>
      </c>
      <c r="C9" s="43"/>
      <c r="D9" s="52"/>
      <c r="E9" s="52"/>
      <c r="F9" s="52"/>
      <c r="G9" s="53"/>
      <c r="H9" s="53"/>
      <c r="I9" s="44"/>
    </row>
    <row r="10" spans="1:12">
      <c r="A10" s="50"/>
      <c r="B10" s="50"/>
      <c r="C10" s="67"/>
      <c r="D10" s="52"/>
      <c r="E10" s="52"/>
      <c r="F10" s="52"/>
      <c r="G10" s="53"/>
      <c r="H10" s="53"/>
      <c r="I10" s="53"/>
    </row>
    <row r="11" spans="1:12" ht="132" customHeight="1">
      <c r="A11" s="46" t="s">
        <v>24</v>
      </c>
      <c r="B11" s="71" t="s">
        <v>182</v>
      </c>
      <c r="C11" s="29"/>
      <c r="D11" s="52"/>
      <c r="E11" s="52"/>
      <c r="F11" s="52"/>
      <c r="G11" s="52"/>
      <c r="H11" s="52"/>
      <c r="I11" s="52"/>
    </row>
    <row r="12" spans="1:12" ht="36.75" customHeight="1">
      <c r="A12" s="46" t="s">
        <v>26</v>
      </c>
      <c r="B12" s="39" t="s">
        <v>25</v>
      </c>
      <c r="C12" s="52"/>
      <c r="D12" s="52"/>
      <c r="E12" s="52"/>
      <c r="F12" s="52"/>
      <c r="G12" s="53"/>
      <c r="H12" s="53"/>
      <c r="I12" s="53"/>
      <c r="J12" s="44"/>
    </row>
    <row r="13" spans="1:12">
      <c r="A13" s="43" t="s">
        <v>180</v>
      </c>
      <c r="B13" s="193" t="s">
        <v>181</v>
      </c>
      <c r="D13" s="52"/>
      <c r="E13" s="36"/>
      <c r="F13" s="36"/>
      <c r="G13" s="35"/>
      <c r="H13" s="35"/>
      <c r="I13" s="35"/>
      <c r="J13" s="34"/>
    </row>
    <row r="14" spans="1:12" s="3" customFormat="1">
      <c r="A14" s="46" t="s">
        <v>12</v>
      </c>
      <c r="B14" s="51" t="s">
        <v>10</v>
      </c>
      <c r="C14" s="43"/>
      <c r="D14" s="36"/>
      <c r="E14" s="52"/>
      <c r="F14" s="52"/>
      <c r="G14" s="53"/>
      <c r="H14" s="53"/>
      <c r="I14" s="53"/>
      <c r="J14" s="44"/>
    </row>
    <row r="15" spans="1:12">
      <c r="A15" s="46"/>
      <c r="B15" s="46"/>
      <c r="C15" s="52"/>
      <c r="D15" s="44"/>
      <c r="J15" s="41"/>
    </row>
    <row r="16" spans="1:12" s="2" customFormat="1">
      <c r="A16" s="46"/>
      <c r="B16" s="46"/>
      <c r="C16" s="44"/>
    </row>
    <row r="17" spans="1:3">
      <c r="A17" s="69" t="s">
        <v>51</v>
      </c>
      <c r="B17" s="70">
        <f>+B43</f>
        <v>36</v>
      </c>
      <c r="C17" s="2"/>
    </row>
    <row r="18" spans="1:3" s="3" customFormat="1" ht="21.75" customHeight="1">
      <c r="A18" s="38"/>
      <c r="B18" s="38"/>
      <c r="C18"/>
    </row>
    <row r="19" spans="1:3" s="6" customFormat="1">
      <c r="A19" s="68" t="s">
        <v>0</v>
      </c>
      <c r="B19" s="85" t="str">
        <f>'Labels - English'!$A$48</f>
        <v>Driving Form</v>
      </c>
      <c r="C19" s="42"/>
    </row>
    <row r="20" spans="1:3" s="6" customFormat="1">
      <c r="A20" s="72">
        <v>1</v>
      </c>
      <c r="B20" s="150" t="s">
        <v>71</v>
      </c>
    </row>
    <row r="21" spans="1:3" s="6" customFormat="1">
      <c r="A21" s="73">
        <v>2</v>
      </c>
      <c r="B21" s="150" t="s">
        <v>72</v>
      </c>
    </row>
    <row r="22" spans="1:3" s="6" customFormat="1">
      <c r="A22" s="74">
        <v>3</v>
      </c>
      <c r="B22" s="150" t="s">
        <v>73</v>
      </c>
    </row>
    <row r="23" spans="1:3" s="6" customFormat="1">
      <c r="A23" s="75">
        <v>4</v>
      </c>
      <c r="B23" s="150" t="s">
        <v>73</v>
      </c>
    </row>
    <row r="24" spans="1:3" s="6" customFormat="1">
      <c r="A24" s="45">
        <v>5</v>
      </c>
      <c r="B24" s="176" t="s">
        <v>52</v>
      </c>
    </row>
    <row r="25" spans="1:3" s="6" customFormat="1">
      <c r="A25" s="45">
        <v>6</v>
      </c>
      <c r="B25" s="150" t="s">
        <v>73</v>
      </c>
    </row>
    <row r="26" spans="1:3" s="6" customFormat="1">
      <c r="A26" s="45">
        <v>7</v>
      </c>
      <c r="B26" s="150" t="s">
        <v>72</v>
      </c>
    </row>
    <row r="27" spans="1:3">
      <c r="A27" s="45">
        <v>8</v>
      </c>
      <c r="B27" s="150" t="s">
        <v>73</v>
      </c>
      <c r="C27" s="6"/>
    </row>
    <row r="28" spans="1:3">
      <c r="A28" s="45">
        <v>9</v>
      </c>
      <c r="B28" s="150" t="s">
        <v>73</v>
      </c>
    </row>
    <row r="29" spans="1:3">
      <c r="A29" s="45">
        <v>10</v>
      </c>
      <c r="B29" s="150" t="s">
        <v>71</v>
      </c>
    </row>
    <row r="30" spans="1:3">
      <c r="A30" s="72">
        <v>11</v>
      </c>
      <c r="B30" s="176" t="s">
        <v>52</v>
      </c>
      <c r="C30" s="6"/>
    </row>
    <row r="31" spans="1:3">
      <c r="A31" s="73">
        <v>12</v>
      </c>
      <c r="B31" s="150" t="s">
        <v>72</v>
      </c>
      <c r="C31" s="6"/>
    </row>
    <row r="32" spans="1:3">
      <c r="A32" s="74">
        <v>13</v>
      </c>
      <c r="B32" s="150" t="s">
        <v>71</v>
      </c>
      <c r="C32" s="6"/>
    </row>
    <row r="33" spans="1:8">
      <c r="A33" s="75">
        <v>14</v>
      </c>
      <c r="B33" s="150" t="s">
        <v>73</v>
      </c>
      <c r="C33" s="6"/>
    </row>
    <row r="34" spans="1:8">
      <c r="A34" s="45">
        <v>15</v>
      </c>
      <c r="B34" s="150" t="s">
        <v>73</v>
      </c>
      <c r="C34" s="6"/>
    </row>
    <row r="35" spans="1:8">
      <c r="A35" s="45">
        <v>16</v>
      </c>
      <c r="B35" s="150" t="s">
        <v>71</v>
      </c>
      <c r="C35" s="6"/>
    </row>
    <row r="36" spans="1:8">
      <c r="A36" s="45">
        <v>17</v>
      </c>
      <c r="B36" s="176" t="s">
        <v>52</v>
      </c>
      <c r="C36" s="6"/>
    </row>
    <row r="37" spans="1:8">
      <c r="A37" s="45">
        <v>18</v>
      </c>
      <c r="B37" s="150" t="s">
        <v>74</v>
      </c>
      <c r="C37" s="6"/>
    </row>
    <row r="39" spans="1:8" ht="15.5">
      <c r="D39" s="108"/>
      <c r="E39" s="108"/>
      <c r="F39" s="108"/>
      <c r="G39" s="109"/>
      <c r="H39" s="109"/>
    </row>
    <row r="40" spans="1:8" ht="15.5">
      <c r="A40" s="107" t="s">
        <v>97</v>
      </c>
      <c r="B40" s="108"/>
      <c r="C40" s="108"/>
      <c r="D40" s="111"/>
      <c r="E40" s="111"/>
      <c r="F40" s="111"/>
      <c r="G40" s="112"/>
      <c r="H40" s="112"/>
    </row>
    <row r="41" spans="1:8" ht="16" thickBot="1">
      <c r="A41" s="110"/>
      <c r="B41" s="110"/>
      <c r="C41" s="111"/>
    </row>
    <row r="42" spans="1:8" ht="16" thickTop="1">
      <c r="A42" s="165" t="s">
        <v>99</v>
      </c>
      <c r="B42" s="168" t="s">
        <v>137</v>
      </c>
      <c r="C42" s="170" t="s">
        <v>1605</v>
      </c>
      <c r="D42" s="170" t="s">
        <v>1643</v>
      </c>
    </row>
    <row r="43" spans="1:8" ht="16" thickBot="1">
      <c r="A43" s="167" t="str">
        <f>SUBSTITUTE(SUBSTITUTE(SUBSTITUTE('Labels - English'!$V$1, "Environment: ", ""), " Form", ""), " (21-87 years)", "")&amp;" Total Score"</f>
        <v>Adult Driving Self-Report Total Score</v>
      </c>
      <c r="B43" s="122">
        <v>36</v>
      </c>
      <c r="C43" s="132">
        <v>29</v>
      </c>
      <c r="D43" s="132" t="s">
        <v>138</v>
      </c>
      <c r="E43" s="108"/>
      <c r="F43" s="108"/>
      <c r="G43" s="109"/>
      <c r="H43" s="109"/>
    </row>
    <row r="44" spans="1:8" ht="16" thickTop="1">
      <c r="A44" s="108"/>
      <c r="B44" s="108"/>
      <c r="C44" s="108"/>
    </row>
  </sheetData>
  <conditionalFormatting sqref="A6 A8:A9">
    <cfRule type="containsText" dxfId="317" priority="5" operator="containsText" text="&quot;">
      <formula>NOT(ISERROR(SEARCH("""",A6)))</formula>
    </cfRule>
  </conditionalFormatting>
  <conditionalFormatting sqref="A4">
    <cfRule type="containsText" dxfId="316" priority="3" operator="containsText" text="&quot;">
      <formula>NOT(ISERROR(SEARCH("""",A4)))</formula>
    </cfRule>
  </conditionalFormatting>
  <conditionalFormatting sqref="A5">
    <cfRule type="containsText" dxfId="315" priority="2" operator="containsText" text="&quot;">
      <formula>NOT(ISERROR(SEARCH("""",A5)))</formula>
    </cfRule>
  </conditionalFormatting>
  <conditionalFormatting sqref="A7">
    <cfRule type="containsText" dxfId="314" priority="1" operator="containsText" text="&quot;">
      <formula>NOT(ISERROR(SEARCH("""",A7)))</formula>
    </cfRule>
  </conditionalFormatting>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C8456-548C-4449-B905-DF1C2FBEBB1F}">
  <dimension ref="A1:L48"/>
  <sheetViews>
    <sheetView topLeftCell="E1" zoomScale="70" zoomScaleNormal="70" workbookViewId="0">
      <pane ySplit="1" topLeftCell="A2" activePane="bottomLeft" state="frozen"/>
      <selection activeCell="B18" sqref="B18"/>
      <selection pane="bottomLeft" activeCell="L8" sqref="L8"/>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3" customWidth="1"/>
  </cols>
  <sheetData>
    <row r="1" spans="1:12" ht="28.5" customHeight="1">
      <c r="A1" s="175" t="str">
        <f>"Form: "&amp;'Labels - English'!W1</f>
        <v>Form: Adult Driving Environment: Rater Report Form (21-87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Case43_AdultDriveRater</v>
      </c>
      <c r="C3" s="129"/>
      <c r="D3" s="58"/>
      <c r="E3" s="105" t="s">
        <v>94</v>
      </c>
      <c r="F3" s="58"/>
      <c r="G3" s="59"/>
      <c r="H3" s="60"/>
      <c r="I3" s="60"/>
      <c r="J3" s="61"/>
    </row>
    <row r="4" spans="1:12" ht="15" thickBot="1">
      <c r="A4" s="54" t="str">
        <f>'Labels - English'!A3</f>
        <v>Client information</v>
      </c>
      <c r="B4" s="127"/>
      <c r="C4" s="314"/>
      <c r="D4" s="52"/>
      <c r="F4" s="52" t="str">
        <f ca="1">"Original Date: "&amp; TEXT('Labels - English'!$B$50, "mm/dd/yyyy")</f>
        <v>Original Date: 10/05/2021</v>
      </c>
      <c r="G4" s="9"/>
      <c r="H4" s="57"/>
      <c r="I4" s="57"/>
      <c r="J4" s="53"/>
    </row>
    <row r="5" spans="1:12" ht="15" thickBot="1">
      <c r="A5" s="46" t="str">
        <f>'Labels - English'!A8</f>
        <v>Name of individual being evaluated</v>
      </c>
      <c r="B5" s="126" t="str" cm="1">
        <f t="array" aca="1" ref="B5" ca="1">"SPM2_"&amp;MID(CELL("filename",A1),FIND("]",CELL("filename",A1))+1,255)</f>
        <v>SPM2_Case43_AdultDriveRater</v>
      </c>
      <c r="C5" s="125" t="str">
        <f ca="1">TEXT('Labels - English'!$B$50, "mm/dd/yyyy")</f>
        <v>10/05/2021</v>
      </c>
      <c r="D5" s="52"/>
      <c r="E5" s="97" t="s">
        <v>91</v>
      </c>
      <c r="F5" s="94"/>
      <c r="G5" s="95" t="s">
        <v>92</v>
      </c>
      <c r="H5" s="96"/>
      <c r="J5" t="s">
        <v>93</v>
      </c>
    </row>
    <row r="6" spans="1:12">
      <c r="A6" s="46" t="str">
        <f>'Labels - English'!A10</f>
        <v>Gender</v>
      </c>
      <c r="B6" s="47" t="s">
        <v>33</v>
      </c>
      <c r="C6" s="64"/>
      <c r="D6" s="52"/>
      <c r="E6" s="76" t="s">
        <v>15</v>
      </c>
      <c r="F6" s="62" t="s">
        <v>17</v>
      </c>
      <c r="G6" s="103" t="s">
        <v>89</v>
      </c>
      <c r="H6" s="62" t="s">
        <v>16</v>
      </c>
      <c r="I6" s="62" t="s">
        <v>34</v>
      </c>
      <c r="J6" s="136" t="s">
        <v>1758</v>
      </c>
      <c r="K6" s="329" t="s">
        <v>90</v>
      </c>
      <c r="L6" s="63" t="s">
        <v>109</v>
      </c>
    </row>
    <row r="7" spans="1:12" ht="15" thickBot="1">
      <c r="A7" s="46" t="str">
        <f>'Labels - English'!$A$11</f>
        <v>Date of birth</v>
      </c>
      <c r="B7" s="312">
        <f ca="1">$E$7</f>
        <v>33613</v>
      </c>
      <c r="C7" s="207"/>
      <c r="D7" s="52"/>
      <c r="E7" s="100">
        <f ca="1">DATE(YEAR(F7) -$G$7, MONTH(F7) - $H$7, DAY(F7) - $I$7)</f>
        <v>33613</v>
      </c>
      <c r="F7" s="99">
        <f ca="1">DATE(YEAR('Labels - English'!$B$50),MONTH('Labels - English'!$B$50)-$K$7,DAY('Labels - English'!$B$50)-$L$7)</f>
        <v>44473</v>
      </c>
      <c r="G7" s="104">
        <v>29</v>
      </c>
      <c r="H7" s="102">
        <v>8</v>
      </c>
      <c r="I7" s="102">
        <v>25</v>
      </c>
      <c r="J7" s="137">
        <v>0</v>
      </c>
      <c r="K7" s="330">
        <v>0</v>
      </c>
      <c r="L7" s="98">
        <v>1</v>
      </c>
    </row>
    <row r="8" spans="1:12" ht="15" thickBot="1">
      <c r="A8" s="46" t="str">
        <f>'Labels - English'!A14</f>
        <v>Age</v>
      </c>
      <c r="B8" s="177" t="str">
        <f>+$G$7&amp;" years "&amp;$H$7&amp;" months "&amp;$I$7&amp;" days "</f>
        <v xml:space="preserve">29 years 8 months 25 days </v>
      </c>
      <c r="C8" s="211">
        <f ca="1">+E7</f>
        <v>33613</v>
      </c>
      <c r="D8" s="52"/>
      <c r="E8" s="58"/>
      <c r="F8" s="58"/>
      <c r="G8" s="59"/>
      <c r="H8" s="60"/>
      <c r="I8" s="61"/>
      <c r="J8" s="61"/>
    </row>
    <row r="9" spans="1:12">
      <c r="A9" s="49"/>
      <c r="B9" s="49"/>
      <c r="C9" s="66"/>
      <c r="D9" s="58"/>
      <c r="E9" s="52"/>
      <c r="G9" s="53"/>
      <c r="H9" s="53"/>
      <c r="I9" s="53"/>
    </row>
    <row r="10" spans="1:12">
      <c r="A10" s="54" t="str">
        <f>'Labels - English'!A21</f>
        <v>Rater information</v>
      </c>
      <c r="B10" s="46"/>
      <c r="C10" s="43"/>
      <c r="D10" s="52"/>
      <c r="E10" s="52"/>
      <c r="G10" s="53"/>
      <c r="H10" s="53"/>
      <c r="I10" s="53"/>
    </row>
    <row r="11" spans="1:12">
      <c r="A11" s="46" t="str">
        <f>'Labels - English'!A22</f>
        <v>Rater’s name</v>
      </c>
      <c r="B11" s="46" t="s">
        <v>172</v>
      </c>
      <c r="C11" s="43"/>
      <c r="D11" s="52"/>
      <c r="E11" s="52"/>
      <c r="F11" s="52"/>
      <c r="G11" s="53"/>
      <c r="H11" s="53"/>
      <c r="I11" s="53"/>
    </row>
    <row r="12" spans="1:12">
      <c r="A12" s="46" t="str">
        <f>'Labels - English'!A23</f>
        <v>Rater’s relationship to individual being evaluated</v>
      </c>
      <c r="B12" s="46" t="s">
        <v>168</v>
      </c>
      <c r="C12" s="43"/>
      <c r="D12" s="52"/>
      <c r="E12" s="52"/>
      <c r="F12" s="52"/>
      <c r="G12" s="53"/>
      <c r="H12" s="53"/>
      <c r="I12" s="53"/>
      <c r="J12" s="44"/>
    </row>
    <row r="13" spans="1:12">
      <c r="A13" s="46" t="str">
        <f>'Labels - English'!A26</f>
        <v>Administration Date</v>
      </c>
      <c r="B13" s="101" t="str">
        <f>+$J$7&amp;" years "&amp;$K$7&amp;" months "&amp;$L$7&amp;" days "</f>
        <v xml:space="preserve">0 years 0 months 1 days </v>
      </c>
      <c r="C13" s="43"/>
      <c r="D13" s="52"/>
      <c r="E13" s="52"/>
      <c r="F13" s="52"/>
      <c r="G13" s="53"/>
      <c r="H13" s="53"/>
      <c r="I13" s="44"/>
      <c r="J13" s="44"/>
    </row>
    <row r="14" spans="1:12">
      <c r="A14" s="50"/>
      <c r="B14" s="50"/>
      <c r="C14" s="67"/>
      <c r="D14" s="52"/>
      <c r="E14" s="52"/>
      <c r="F14" s="52"/>
      <c r="G14" s="53"/>
      <c r="H14" s="53"/>
      <c r="I14" s="53"/>
      <c r="J14" s="44"/>
    </row>
    <row r="15" spans="1:12" ht="132" customHeight="1">
      <c r="A15" s="46" t="s">
        <v>24</v>
      </c>
      <c r="B15" s="71" t="s">
        <v>179</v>
      </c>
      <c r="C15" s="29"/>
      <c r="D15" s="52"/>
      <c r="E15" s="52"/>
      <c r="F15" s="52"/>
      <c r="G15" s="52"/>
      <c r="H15" s="52"/>
      <c r="I15" s="52"/>
      <c r="J15" s="52"/>
    </row>
    <row r="16" spans="1:12" ht="36.75" customHeight="1">
      <c r="A16" s="46" t="s">
        <v>26</v>
      </c>
      <c r="B16" s="39" t="s">
        <v>25</v>
      </c>
      <c r="C16" s="52"/>
      <c r="D16" s="52"/>
      <c r="E16" s="52"/>
      <c r="F16" s="52"/>
      <c r="G16" s="53"/>
      <c r="H16" s="53"/>
      <c r="I16" s="53"/>
      <c r="J16" s="44"/>
    </row>
    <row r="17" spans="1:10">
      <c r="A17" s="43" t="s">
        <v>180</v>
      </c>
      <c r="B17" s="193" t="s">
        <v>866</v>
      </c>
      <c r="D17" s="52"/>
      <c r="E17" s="36"/>
      <c r="F17" s="36"/>
      <c r="G17" s="35"/>
      <c r="H17" s="35"/>
      <c r="I17" s="35"/>
      <c r="J17" s="34"/>
    </row>
    <row r="18" spans="1:10" s="3" customFormat="1">
      <c r="A18" s="46" t="s">
        <v>12</v>
      </c>
      <c r="B18" s="51" t="s">
        <v>10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+B47</f>
        <v>35</v>
      </c>
      <c r="C21" s="2"/>
    </row>
    <row r="22" spans="1:10" s="3" customFormat="1" ht="21.75" customHeight="1">
      <c r="A22" s="38"/>
      <c r="B22" s="38"/>
      <c r="C22"/>
    </row>
    <row r="23" spans="1:10" s="6" customFormat="1">
      <c r="A23" s="68" t="s">
        <v>0</v>
      </c>
      <c r="B23" s="85" t="str">
        <f>'Labels - English'!$A$48</f>
        <v>Driving Form</v>
      </c>
      <c r="C23" s="42"/>
    </row>
    <row r="24" spans="1:10" s="6" customFormat="1">
      <c r="A24" s="72">
        <v>1</v>
      </c>
      <c r="B24" s="150" t="s">
        <v>72</v>
      </c>
    </row>
    <row r="25" spans="1:10" s="6" customFormat="1">
      <c r="A25" s="73">
        <v>2</v>
      </c>
      <c r="B25" s="150" t="s">
        <v>71</v>
      </c>
    </row>
    <row r="26" spans="1:10" s="6" customFormat="1">
      <c r="A26" s="74">
        <v>3</v>
      </c>
      <c r="B26" s="150" t="s">
        <v>72</v>
      </c>
    </row>
    <row r="27" spans="1:10" s="6" customFormat="1">
      <c r="A27" s="75">
        <v>4</v>
      </c>
      <c r="B27" s="150" t="s">
        <v>72</v>
      </c>
    </row>
    <row r="28" spans="1:10" s="6" customFormat="1">
      <c r="A28" s="45">
        <v>5</v>
      </c>
      <c r="B28" s="150" t="s">
        <v>73</v>
      </c>
    </row>
    <row r="29" spans="1:10" s="6" customFormat="1">
      <c r="A29" s="45">
        <v>6</v>
      </c>
      <c r="B29" s="150" t="s">
        <v>73</v>
      </c>
    </row>
    <row r="30" spans="1:10" s="6" customFormat="1">
      <c r="A30" s="45">
        <v>7</v>
      </c>
      <c r="B30" s="150" t="s">
        <v>72</v>
      </c>
    </row>
    <row r="31" spans="1:10">
      <c r="A31" s="45">
        <v>8</v>
      </c>
      <c r="B31" s="150" t="s">
        <v>74</v>
      </c>
      <c r="C31" s="6"/>
    </row>
    <row r="32" spans="1:10">
      <c r="A32" s="45">
        <v>9</v>
      </c>
      <c r="B32" s="150" t="s">
        <v>72</v>
      </c>
    </row>
    <row r="33" spans="1:8">
      <c r="A33" s="45">
        <v>10</v>
      </c>
      <c r="B33" s="150" t="s">
        <v>73</v>
      </c>
    </row>
    <row r="34" spans="1:8">
      <c r="A34" s="72">
        <v>11</v>
      </c>
      <c r="B34" s="150" t="s">
        <v>72</v>
      </c>
      <c r="C34" s="6"/>
    </row>
    <row r="35" spans="1:8">
      <c r="A35" s="73">
        <v>12</v>
      </c>
      <c r="B35" s="150" t="s">
        <v>72</v>
      </c>
      <c r="C35" s="6"/>
    </row>
    <row r="36" spans="1:8">
      <c r="A36" s="74">
        <v>13</v>
      </c>
      <c r="B36" s="150" t="s">
        <v>71</v>
      </c>
      <c r="C36" s="6"/>
    </row>
    <row r="37" spans="1:8">
      <c r="A37" s="75">
        <v>14</v>
      </c>
      <c r="B37" s="150" t="s">
        <v>73</v>
      </c>
      <c r="C37" s="6"/>
    </row>
    <row r="38" spans="1:8">
      <c r="A38" s="45">
        <v>15</v>
      </c>
      <c r="B38" s="150" t="s">
        <v>72</v>
      </c>
      <c r="C38" s="6"/>
    </row>
    <row r="39" spans="1:8">
      <c r="A39" s="45">
        <v>16</v>
      </c>
      <c r="B39" s="150" t="s">
        <v>71</v>
      </c>
      <c r="C39" s="6"/>
    </row>
    <row r="40" spans="1:8">
      <c r="A40" s="45">
        <v>17</v>
      </c>
      <c r="B40" s="150" t="s">
        <v>74</v>
      </c>
      <c r="C40" s="6"/>
    </row>
    <row r="41" spans="1:8">
      <c r="A41" s="45">
        <v>18</v>
      </c>
      <c r="B41" s="150" t="s">
        <v>73</v>
      </c>
      <c r="C41" s="6"/>
    </row>
    <row r="43" spans="1:8" ht="15.5">
      <c r="D43" s="108"/>
      <c r="E43" s="108"/>
      <c r="F43" s="108"/>
      <c r="G43" s="109"/>
      <c r="H43" s="109"/>
    </row>
    <row r="44" spans="1:8" ht="15.5">
      <c r="A44" s="107" t="s">
        <v>97</v>
      </c>
      <c r="B44" s="108"/>
      <c r="C44" s="108"/>
      <c r="D44" s="111"/>
      <c r="E44" s="111"/>
      <c r="F44" s="111"/>
      <c r="G44" s="112"/>
      <c r="H44" s="112"/>
    </row>
    <row r="45" spans="1:8" ht="16" thickBot="1">
      <c r="A45" s="110"/>
      <c r="B45" s="110"/>
      <c r="C45" s="111"/>
    </row>
    <row r="46" spans="1:8" ht="16" thickTop="1">
      <c r="A46" s="165" t="s">
        <v>99</v>
      </c>
      <c r="B46" s="168" t="s">
        <v>137</v>
      </c>
      <c r="C46" s="170" t="s">
        <v>1605</v>
      </c>
      <c r="D46" s="170" t="s">
        <v>1643</v>
      </c>
    </row>
    <row r="47" spans="1:8" ht="16" thickBot="1">
      <c r="A47" s="167" t="str">
        <f>SUBSTITUTE(SUBSTITUTE(SUBSTITUTE('Labels - English'!$W$1, "Environment: ", ""), " Form", ""), " (21-87 years)", "")&amp;" Total Score"</f>
        <v>Adult Driving Rater Report Total Score</v>
      </c>
      <c r="B47" s="122">
        <v>35</v>
      </c>
      <c r="C47" s="132">
        <v>27</v>
      </c>
      <c r="D47" s="132" t="s">
        <v>138</v>
      </c>
      <c r="E47" s="108"/>
      <c r="F47" s="108"/>
      <c r="G47" s="109"/>
      <c r="H47" s="109"/>
    </row>
    <row r="48" spans="1:8" ht="16" thickTop="1">
      <c r="A48" s="108"/>
      <c r="B48" s="108"/>
      <c r="C48" s="108"/>
    </row>
  </sheetData>
  <conditionalFormatting sqref="A10 A13 A6 A8">
    <cfRule type="containsText" dxfId="313" priority="6" operator="containsText" text="&quot;">
      <formula>NOT(ISERROR(SEARCH("""",A6)))</formula>
    </cfRule>
  </conditionalFormatting>
  <conditionalFormatting sqref="A4">
    <cfRule type="containsText" dxfId="312" priority="4" operator="containsText" text="&quot;">
      <formula>NOT(ISERROR(SEARCH("""",A4)))</formula>
    </cfRule>
  </conditionalFormatting>
  <conditionalFormatting sqref="A5">
    <cfRule type="containsText" dxfId="311" priority="3" operator="containsText" text="&quot;">
      <formula>NOT(ISERROR(SEARCH("""",A5)))</formula>
    </cfRule>
  </conditionalFormatting>
  <conditionalFormatting sqref="A10">
    <cfRule type="containsText" dxfId="310" priority="5" operator="containsText" text="&quot;">
      <formula>NOT(ISERROR(SEARCH("""",A10)))</formula>
    </cfRule>
  </conditionalFormatting>
  <conditionalFormatting sqref="A11:A12">
    <cfRule type="containsText" dxfId="309" priority="2" operator="containsText" text="&quot;">
      <formula>NOT(ISERROR(SEARCH("""",A11)))</formula>
    </cfRule>
  </conditionalFormatting>
  <conditionalFormatting sqref="A7">
    <cfRule type="containsText" dxfId="308" priority="1" operator="containsText" text="&quot;">
      <formula>NOT(ISERROR(SEARCH("""",A7)))</formula>
    </cfRule>
  </conditionalFormatting>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3BFDF-DA27-4EB7-A549-2B913A0CE40D}">
  <dimension ref="A1:L48"/>
  <sheetViews>
    <sheetView topLeftCell="D1" zoomScale="70" zoomScaleNormal="70" workbookViewId="0">
      <pane ySplit="1" topLeftCell="A2" activePane="bottomLeft" state="frozen"/>
      <selection activeCell="B18" sqref="B18"/>
      <selection pane="bottomLeft" activeCell="K8" sqref="K8"/>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0.90625" customWidth="1"/>
  </cols>
  <sheetData>
    <row r="1" spans="1:12" ht="28.5" customHeight="1">
      <c r="A1" s="175" t="str">
        <f>"Form: "&amp;'Labels - English'!W1</f>
        <v>Form: Adult Driving Environment: Rater Report Form (21-87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Case44_AdultDriveRater_incomple</v>
      </c>
      <c r="C3" s="129"/>
      <c r="D3" s="58"/>
      <c r="E3" s="105" t="s">
        <v>94</v>
      </c>
      <c r="F3" s="58"/>
      <c r="G3" s="59"/>
      <c r="H3" s="60"/>
      <c r="I3" s="60"/>
      <c r="J3" s="61"/>
    </row>
    <row r="4" spans="1:12" ht="15" thickBot="1">
      <c r="A4" s="54" t="str">
        <f>'Labels - English'!A3</f>
        <v>Client information</v>
      </c>
      <c r="B4" s="127"/>
      <c r="C4" s="314"/>
      <c r="D4" s="52"/>
      <c r="F4" s="52" t="str">
        <f ca="1">"Original Date: "&amp; TEXT('Labels - English'!$B$50, "mm/dd/yyyy")</f>
        <v>Original Date: 10/05/2021</v>
      </c>
      <c r="G4" s="9"/>
      <c r="H4" s="57"/>
      <c r="I4" s="57"/>
      <c r="J4" s="53"/>
    </row>
    <row r="5" spans="1:12" ht="15" thickBot="1">
      <c r="A5" s="46" t="str">
        <f>'Labels - English'!A8</f>
        <v>Name of individual being evaluated</v>
      </c>
      <c r="B5" s="126" t="str" cm="1">
        <f t="array" aca="1" ref="B5" ca="1">"SPM2_"&amp;MID(CELL("filename",A1),FIND("]",CELL("filename",A1))+1,255)</f>
        <v>SPM2_Case44_AdultDriveRater_incomple</v>
      </c>
      <c r="C5" s="125" t="str">
        <f ca="1">TEXT('Labels - English'!$B$50, "mm/dd/yyyy")</f>
        <v>10/05/2021</v>
      </c>
      <c r="D5" s="52"/>
      <c r="E5" s="97" t="s">
        <v>91</v>
      </c>
      <c r="F5" s="94"/>
      <c r="G5" s="95" t="s">
        <v>92</v>
      </c>
      <c r="H5" s="96"/>
      <c r="J5" t="s">
        <v>93</v>
      </c>
    </row>
    <row r="6" spans="1:12">
      <c r="A6" s="46" t="str">
        <f>'Labels - English'!A10</f>
        <v>Gender</v>
      </c>
      <c r="B6" s="47" t="s">
        <v>33</v>
      </c>
      <c r="C6" s="64"/>
      <c r="D6" s="52"/>
      <c r="E6" s="76" t="s">
        <v>15</v>
      </c>
      <c r="F6" s="62" t="s">
        <v>17</v>
      </c>
      <c r="G6" s="103" t="s">
        <v>89</v>
      </c>
      <c r="H6" s="62" t="s">
        <v>16</v>
      </c>
      <c r="I6" s="62" t="s">
        <v>34</v>
      </c>
      <c r="J6" s="136" t="s">
        <v>1758</v>
      </c>
      <c r="K6" s="329" t="s">
        <v>90</v>
      </c>
      <c r="L6" s="63" t="s">
        <v>109</v>
      </c>
    </row>
    <row r="7" spans="1:12" ht="15" thickBot="1">
      <c r="A7" s="46" t="str">
        <f>'Labels - English'!$A$11</f>
        <v>Date of birth</v>
      </c>
      <c r="B7" s="312">
        <f ca="1">$E$7</f>
        <v>22228</v>
      </c>
      <c r="C7" s="207"/>
      <c r="D7" s="52"/>
      <c r="E7" s="100">
        <f ca="1">DATE(YEAR(F7) -$G$7, MONTH(F7) - $H$7, DAY(F7) - $I$7)</f>
        <v>22228</v>
      </c>
      <c r="F7" s="99">
        <f ca="1">DATE(YEAR('Labels - English'!$B$50),MONTH('Labels - English'!$B$50)-$K$7,DAY('Labels - English'!$B$50)-$L$7)</f>
        <v>44420</v>
      </c>
      <c r="G7" s="104">
        <v>60</v>
      </c>
      <c r="H7" s="102">
        <v>9</v>
      </c>
      <c r="I7" s="102">
        <v>4</v>
      </c>
      <c r="J7" s="137">
        <v>0</v>
      </c>
      <c r="K7" s="330">
        <v>2</v>
      </c>
      <c r="L7" s="98">
        <v>-7</v>
      </c>
    </row>
    <row r="8" spans="1:12" ht="15" thickBot="1">
      <c r="A8" s="46" t="str">
        <f>'Labels - English'!A14</f>
        <v>Age</v>
      </c>
      <c r="B8" s="177" t="str">
        <f>+$G$7&amp;" years "&amp;$H$7&amp;" months "&amp;$I$7&amp;" days "</f>
        <v xml:space="preserve">60 years 9 months 4 days </v>
      </c>
      <c r="C8" s="211">
        <f ca="1">+E7</f>
        <v>22228</v>
      </c>
      <c r="D8" s="52"/>
      <c r="E8" s="58"/>
      <c r="F8" s="58"/>
      <c r="G8" s="59"/>
      <c r="H8" s="60"/>
      <c r="I8" s="61"/>
      <c r="J8" s="61"/>
    </row>
    <row r="9" spans="1:12">
      <c r="A9" s="49"/>
      <c r="B9" s="49"/>
      <c r="C9" s="66"/>
      <c r="D9" s="58"/>
      <c r="E9" s="52"/>
      <c r="G9" s="53"/>
      <c r="H9" s="53"/>
      <c r="I9" s="53"/>
      <c r="J9" s="44"/>
    </row>
    <row r="10" spans="1:12">
      <c r="A10" s="54" t="str">
        <f>'Labels - English'!A21</f>
        <v>Rater information</v>
      </c>
      <c r="B10" s="46"/>
      <c r="C10" s="43"/>
      <c r="D10" s="52"/>
      <c r="E10" s="52"/>
      <c r="G10" s="53"/>
      <c r="H10" s="53"/>
      <c r="I10" s="53"/>
      <c r="J10" s="44"/>
    </row>
    <row r="11" spans="1:12">
      <c r="A11" s="46" t="str">
        <f>'Labels - English'!A22</f>
        <v>Rater’s name</v>
      </c>
      <c r="B11" s="46" t="s">
        <v>173</v>
      </c>
      <c r="C11" s="43"/>
      <c r="D11" s="52"/>
      <c r="E11" s="52"/>
      <c r="F11" s="52"/>
      <c r="G11" s="53"/>
      <c r="H11" s="53"/>
      <c r="I11" s="53"/>
    </row>
    <row r="12" spans="1:12">
      <c r="A12" s="46" t="str">
        <f>'Labels - English'!A23</f>
        <v>Rater’s relationship to individual being evaluated</v>
      </c>
      <c r="B12" s="46" t="s">
        <v>168</v>
      </c>
      <c r="C12" s="43"/>
      <c r="D12" s="52"/>
      <c r="E12" s="52"/>
      <c r="F12" s="52"/>
      <c r="G12" s="53"/>
      <c r="H12" s="53"/>
      <c r="I12" s="53"/>
    </row>
    <row r="13" spans="1:12">
      <c r="A13" s="46" t="str">
        <f>'Labels - English'!A26</f>
        <v>Administration Date</v>
      </c>
      <c r="B13" s="101" t="str">
        <f>+$J$7&amp;" years "&amp;$K$7&amp;" months "&amp;$L$7&amp;" days "</f>
        <v xml:space="preserve">0 years 2 months -7 days </v>
      </c>
      <c r="C13" s="43"/>
      <c r="D13" s="52"/>
      <c r="E13" s="52"/>
      <c r="F13" s="52"/>
      <c r="G13" s="53"/>
      <c r="H13" s="53"/>
      <c r="I13" s="44"/>
    </row>
    <row r="14" spans="1:12">
      <c r="A14" s="50"/>
      <c r="B14" s="50"/>
      <c r="C14" s="67"/>
      <c r="D14" s="52"/>
      <c r="E14" s="52"/>
      <c r="F14" s="52"/>
      <c r="G14" s="53"/>
      <c r="H14" s="53"/>
      <c r="I14" s="53"/>
      <c r="J14" s="44"/>
    </row>
    <row r="15" spans="1:12" ht="132" customHeight="1">
      <c r="A15" s="46" t="s">
        <v>24</v>
      </c>
      <c r="B15" s="71" t="s">
        <v>182</v>
      </c>
      <c r="C15" s="29"/>
      <c r="D15" s="52"/>
      <c r="E15" s="52"/>
      <c r="F15" s="52"/>
      <c r="G15" s="52"/>
      <c r="H15" s="52"/>
      <c r="I15" s="52"/>
      <c r="J15" s="52"/>
    </row>
    <row r="16" spans="1:12" ht="36.75" customHeight="1">
      <c r="A16" s="46" t="s">
        <v>26</v>
      </c>
      <c r="B16" s="39" t="s">
        <v>25</v>
      </c>
      <c r="C16" s="52"/>
      <c r="D16" s="52"/>
      <c r="E16" s="52"/>
      <c r="F16" s="52"/>
      <c r="G16" s="53"/>
      <c r="H16" s="53"/>
      <c r="I16" s="53"/>
      <c r="J16" s="44"/>
    </row>
    <row r="17" spans="1:10">
      <c r="A17" s="43" t="s">
        <v>180</v>
      </c>
      <c r="B17" s="193" t="s">
        <v>181</v>
      </c>
      <c r="D17" s="52"/>
      <c r="E17" s="36"/>
      <c r="F17" s="36"/>
      <c r="G17" s="35"/>
      <c r="H17" s="35"/>
      <c r="I17" s="35"/>
      <c r="J17" s="34"/>
    </row>
    <row r="18" spans="1:10" s="3" customFormat="1">
      <c r="A18" s="46" t="s">
        <v>12</v>
      </c>
      <c r="B18" s="51" t="s">
        <v>10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+B47</f>
        <v>30</v>
      </c>
      <c r="C21" s="2"/>
    </row>
    <row r="22" spans="1:10" s="3" customFormat="1" ht="21.75" customHeight="1">
      <c r="A22" s="38"/>
      <c r="B22" s="38"/>
      <c r="C22"/>
    </row>
    <row r="23" spans="1:10" s="6" customFormat="1">
      <c r="A23" s="68" t="s">
        <v>0</v>
      </c>
      <c r="B23" s="85" t="str">
        <f>'Labels - English'!$A$48</f>
        <v>Driving Form</v>
      </c>
      <c r="C23" s="42"/>
    </row>
    <row r="24" spans="1:10" s="6" customFormat="1">
      <c r="A24" s="72">
        <v>1</v>
      </c>
      <c r="B24" s="150" t="s">
        <v>72</v>
      </c>
    </row>
    <row r="25" spans="1:10" s="6" customFormat="1">
      <c r="A25" s="73">
        <v>2</v>
      </c>
      <c r="B25" s="150" t="s">
        <v>71</v>
      </c>
    </row>
    <row r="26" spans="1:10" s="6" customFormat="1">
      <c r="A26" s="74">
        <v>3</v>
      </c>
      <c r="B26" s="150" t="s">
        <v>72</v>
      </c>
    </row>
    <row r="27" spans="1:10" s="6" customFormat="1">
      <c r="A27" s="75">
        <v>4</v>
      </c>
      <c r="B27" s="150" t="s">
        <v>72</v>
      </c>
    </row>
    <row r="28" spans="1:10" s="6" customFormat="1">
      <c r="A28" s="45">
        <v>5</v>
      </c>
      <c r="B28" s="150" t="s">
        <v>73</v>
      </c>
    </row>
    <row r="29" spans="1:10" s="6" customFormat="1">
      <c r="A29" s="45">
        <v>6</v>
      </c>
      <c r="B29" s="150" t="s">
        <v>73</v>
      </c>
    </row>
    <row r="30" spans="1:10" s="6" customFormat="1">
      <c r="A30" s="45">
        <v>7</v>
      </c>
      <c r="B30" s="150" t="s">
        <v>72</v>
      </c>
    </row>
    <row r="31" spans="1:10">
      <c r="A31" s="45">
        <v>8</v>
      </c>
      <c r="B31" s="176" t="s">
        <v>52</v>
      </c>
      <c r="C31" s="6"/>
    </row>
    <row r="32" spans="1:10">
      <c r="A32" s="45">
        <v>9</v>
      </c>
      <c r="B32" s="150" t="s">
        <v>72</v>
      </c>
    </row>
    <row r="33" spans="1:8">
      <c r="A33" s="45">
        <v>10</v>
      </c>
      <c r="B33" s="150" t="s">
        <v>73</v>
      </c>
    </row>
    <row r="34" spans="1:8">
      <c r="A34" s="72">
        <v>11</v>
      </c>
      <c r="B34" s="150" t="s">
        <v>72</v>
      </c>
      <c r="C34" s="6"/>
    </row>
    <row r="35" spans="1:8">
      <c r="A35" s="73">
        <v>12</v>
      </c>
      <c r="B35" s="176" t="s">
        <v>52</v>
      </c>
      <c r="C35" s="6"/>
    </row>
    <row r="36" spans="1:8">
      <c r="A36" s="74">
        <v>13</v>
      </c>
      <c r="B36" s="150" t="s">
        <v>71</v>
      </c>
      <c r="C36" s="6"/>
    </row>
    <row r="37" spans="1:8">
      <c r="A37" s="75">
        <v>14</v>
      </c>
      <c r="B37" s="150" t="s">
        <v>73</v>
      </c>
      <c r="C37" s="6"/>
    </row>
    <row r="38" spans="1:8">
      <c r="A38" s="45">
        <v>15</v>
      </c>
      <c r="B38" s="150" t="s">
        <v>72</v>
      </c>
      <c r="C38" s="6"/>
    </row>
    <row r="39" spans="1:8">
      <c r="A39" s="45">
        <v>16</v>
      </c>
      <c r="B39" s="176" t="s">
        <v>52</v>
      </c>
      <c r="C39" s="6"/>
    </row>
    <row r="40" spans="1:8">
      <c r="A40" s="45">
        <v>17</v>
      </c>
      <c r="B40" s="150" t="s">
        <v>74</v>
      </c>
      <c r="C40" s="6"/>
    </row>
    <row r="41" spans="1:8">
      <c r="A41" s="45">
        <v>18</v>
      </c>
      <c r="B41" s="150" t="s">
        <v>73</v>
      </c>
      <c r="C41" s="6"/>
    </row>
    <row r="43" spans="1:8" ht="15.5">
      <c r="D43" s="108"/>
      <c r="E43" s="108"/>
      <c r="F43" s="108"/>
      <c r="G43" s="109"/>
      <c r="H43" s="109"/>
    </row>
    <row r="44" spans="1:8" ht="15.5">
      <c r="A44" s="107" t="s">
        <v>97</v>
      </c>
      <c r="B44" s="108"/>
      <c r="C44" s="108"/>
      <c r="D44" s="111"/>
      <c r="E44" s="111"/>
      <c r="F44" s="111"/>
      <c r="G44" s="112"/>
      <c r="H44" s="112"/>
    </row>
    <row r="45" spans="1:8" ht="16" thickBot="1">
      <c r="A45" s="110"/>
      <c r="B45" s="110"/>
      <c r="C45" s="111"/>
    </row>
    <row r="46" spans="1:8" ht="16" thickTop="1">
      <c r="A46" s="165" t="s">
        <v>99</v>
      </c>
      <c r="B46" s="168" t="s">
        <v>137</v>
      </c>
      <c r="C46" s="170" t="s">
        <v>1605</v>
      </c>
      <c r="D46" s="170" t="s">
        <v>1643</v>
      </c>
    </row>
    <row r="47" spans="1:8" ht="16" thickBot="1">
      <c r="A47" s="167" t="str">
        <f>SUBSTITUTE(SUBSTITUTE(SUBSTITUTE('Labels - English'!$W$1, "Environment: ", ""), " Form", ""), " (21-87 years)", "")&amp;" Total Score"</f>
        <v>Adult Driving Rater Report Total Score</v>
      </c>
      <c r="B47" s="122">
        <v>30</v>
      </c>
      <c r="C47" s="132">
        <v>27</v>
      </c>
      <c r="D47" s="132" t="s">
        <v>138</v>
      </c>
      <c r="E47" s="108"/>
      <c r="F47" s="108"/>
      <c r="G47" s="109"/>
      <c r="H47" s="109"/>
    </row>
    <row r="48" spans="1:8" ht="16" thickTop="1">
      <c r="A48" s="108"/>
      <c r="B48" s="108"/>
      <c r="C48" s="108"/>
    </row>
  </sheetData>
  <conditionalFormatting sqref="A10 A13 A6 A8">
    <cfRule type="containsText" dxfId="307" priority="6" operator="containsText" text="&quot;">
      <formula>NOT(ISERROR(SEARCH("""",A6)))</formula>
    </cfRule>
  </conditionalFormatting>
  <conditionalFormatting sqref="A4">
    <cfRule type="containsText" dxfId="306" priority="4" operator="containsText" text="&quot;">
      <formula>NOT(ISERROR(SEARCH("""",A4)))</formula>
    </cfRule>
  </conditionalFormatting>
  <conditionalFormatting sqref="A5">
    <cfRule type="containsText" dxfId="305" priority="3" operator="containsText" text="&quot;">
      <formula>NOT(ISERROR(SEARCH("""",A5)))</formula>
    </cfRule>
  </conditionalFormatting>
  <conditionalFormatting sqref="A10">
    <cfRule type="containsText" dxfId="304" priority="5" operator="containsText" text="&quot;">
      <formula>NOT(ISERROR(SEARCH("""",A10)))</formula>
    </cfRule>
  </conditionalFormatting>
  <conditionalFormatting sqref="A11:A12">
    <cfRule type="containsText" dxfId="303" priority="2" operator="containsText" text="&quot;">
      <formula>NOT(ISERROR(SEARCH("""",A11)))</formula>
    </cfRule>
  </conditionalFormatting>
  <conditionalFormatting sqref="A7">
    <cfRule type="containsText" dxfId="302" priority="1" operator="containsText" text="&quot;">
      <formula>NOT(ISERROR(SEARCH("""",A7)))</formula>
    </cfRule>
  </conditionalFormatting>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3872C-7D01-4F36-AEAC-4D1215681231}">
  <dimension ref="A1:L49"/>
  <sheetViews>
    <sheetView topLeftCell="D1" zoomScale="70" zoomScaleNormal="70" workbookViewId="0">
      <pane ySplit="1" topLeftCell="A2" activePane="bottomLeft" state="frozen"/>
      <selection activeCell="B6" sqref="B6"/>
      <selection pane="bottomLeft" activeCell="J9" sqref="J9:L12"/>
    </sheetView>
  </sheetViews>
  <sheetFormatPr defaultRowHeight="14.5"/>
  <cols>
    <col min="1" max="1" width="39.0898437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1" width="22.54296875" customWidth="1"/>
    <col min="12" max="12" width="24.1796875" customWidth="1"/>
  </cols>
  <sheetData>
    <row r="1" spans="1:12" ht="28.5" customHeight="1">
      <c r="A1" s="83" t="str">
        <f>"Form: "&amp;'Labels - Spanish'!B1</f>
        <v>Form: Spanish Infant Form (4-9 months)</v>
      </c>
      <c r="B1" s="83" t="s">
        <v>69</v>
      </c>
      <c r="C1" s="123"/>
      <c r="D1" s="44"/>
      <c r="E1" s="182"/>
      <c r="F1" s="182"/>
      <c r="G1" s="182"/>
      <c r="H1" s="182"/>
      <c r="I1" s="53"/>
      <c r="J1" s="44"/>
      <c r="K1" s="44"/>
    </row>
    <row r="2" spans="1:12">
      <c r="A2" s="66"/>
      <c r="B2" s="66"/>
      <c r="C2" s="66"/>
      <c r="D2" s="52"/>
      <c r="E2" s="52"/>
      <c r="F2" s="52"/>
      <c r="G2" s="9"/>
      <c r="H2" s="57"/>
      <c r="I2" s="57"/>
      <c r="J2" s="53"/>
      <c r="K2" s="53"/>
    </row>
    <row r="3" spans="1:12">
      <c r="A3" s="183" t="s">
        <v>18</v>
      </c>
      <c r="B3" s="184" t="str" cm="1">
        <f t="array" aca="1" ref="B3" ca="1">MID(CELL("filename",A1),FIND("]",CELL("filename",A1))+1,255)</f>
        <v>Case45_SP-InfantForm</v>
      </c>
      <c r="C3" s="52"/>
      <c r="D3" s="52"/>
      <c r="E3" s="105" t="s">
        <v>94</v>
      </c>
      <c r="F3" s="52"/>
      <c r="G3" s="9"/>
      <c r="H3" s="57"/>
      <c r="I3" s="57"/>
      <c r="J3" s="53"/>
    </row>
    <row r="4" spans="1:12" ht="15" thickBot="1">
      <c r="A4" s="185" t="str">
        <f>'Labels - Spanish'!$A$2</f>
        <v>Información del niño o de la niña</v>
      </c>
      <c r="B4" s="186"/>
      <c r="C4" s="314"/>
      <c r="D4" s="52"/>
      <c r="F4" s="52" t="str">
        <f ca="1">"Original Date: "&amp; TEXT('Labels - Spanish'!$B$46, "mm/dd/yyyy")</f>
        <v>Original Date: 10/05/2021</v>
      </c>
      <c r="G4" s="9"/>
      <c r="H4" s="57"/>
      <c r="I4" s="57"/>
      <c r="J4" s="53"/>
    </row>
    <row r="5" spans="1:12" ht="29.5" thickBot="1">
      <c r="A5" s="43" t="str">
        <f>'Labels - Spanish'!$A$6</f>
        <v>Nombre del/de la niño/a que está siendo evaluado/a</v>
      </c>
      <c r="B5" s="187" t="str" cm="1">
        <f t="array" aca="1" ref="B5" ca="1">"SPM2_"&amp;MID(CELL("filename",A1),FIND("]",CELL("filename",A1))+1,255)</f>
        <v>SPM2_Case45_SP-InfantForm</v>
      </c>
      <c r="C5" s="125" t="str">
        <f ca="1">TEXT('Labels - Spanish'!$B$46, "mm/dd/yyyy")</f>
        <v>10/05/2021</v>
      </c>
      <c r="D5" s="52"/>
      <c r="E5" s="97" t="s">
        <v>91</v>
      </c>
      <c r="F5" s="94"/>
      <c r="G5" s="95" t="s">
        <v>92</v>
      </c>
      <c r="H5" s="96"/>
      <c r="J5" t="s">
        <v>93</v>
      </c>
    </row>
    <row r="6" spans="1:12">
      <c r="A6" s="43" t="str">
        <f>'Labels - Spanish'!$A$10</f>
        <v>Sexo</v>
      </c>
      <c r="B6" s="188" t="s">
        <v>1692</v>
      </c>
      <c r="C6" s="93"/>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44232</v>
      </c>
      <c r="C7" s="207"/>
      <c r="D7" s="52"/>
      <c r="E7" s="100">
        <f ca="1">DATE(YEAR(F7) -$G$7, MONTH(F7) - $H$7, DAY(F7) - $I$7)</f>
        <v>44232</v>
      </c>
      <c r="F7" s="99">
        <f ca="1">DATE(YEAR('Labels - Spanish'!$B$46),MONTH('Labels - Spanish'!$B$46)-$K$7,DAY('Labels - Spanish'!$B$46)-$L$7)</f>
        <v>44474</v>
      </c>
      <c r="G7" s="104">
        <v>0</v>
      </c>
      <c r="H7" s="102">
        <v>8</v>
      </c>
      <c r="I7" s="102">
        <v>0</v>
      </c>
      <c r="J7" s="137">
        <v>0</v>
      </c>
      <c r="K7" s="330">
        <v>0</v>
      </c>
      <c r="L7" s="98">
        <v>0</v>
      </c>
    </row>
    <row r="8" spans="1:12">
      <c r="A8" s="43" t="str">
        <f>'Labels - Spanish'!$A$12</f>
        <v>Edad (meses)</v>
      </c>
      <c r="B8" s="189" t="str">
        <f>+$G$7&amp;" años "&amp;$H$7&amp;" meses "&amp;$I$7&amp;" dias "</f>
        <v xml:space="preserve">0 años 8 meses 0 dias </v>
      </c>
      <c r="C8" s="190">
        <f ca="1">+E7</f>
        <v>44232</v>
      </c>
      <c r="D8" s="52"/>
      <c r="E8" s="44"/>
      <c r="F8" s="44"/>
      <c r="G8" s="44"/>
      <c r="H8" s="44"/>
      <c r="I8" s="44"/>
      <c r="J8" s="53"/>
      <c r="K8" s="53"/>
    </row>
    <row r="9" spans="1:12" ht="15" thickBot="1">
      <c r="A9" s="43" t="str">
        <f>'Labels - Spanish'!$A$19</f>
        <v>Proveedor/Agencia</v>
      </c>
      <c r="B9" s="191" t="s">
        <v>104</v>
      </c>
      <c r="C9" s="65"/>
      <c r="D9" s="52"/>
      <c r="E9" s="52"/>
      <c r="F9" s="52"/>
      <c r="G9" s="9"/>
      <c r="H9" s="57"/>
      <c r="I9" s="53"/>
    </row>
    <row r="10" spans="1:12">
      <c r="A10" s="49"/>
      <c r="B10" s="49"/>
      <c r="C10" s="66"/>
      <c r="D10" s="52"/>
      <c r="E10" s="52"/>
      <c r="G10" s="53"/>
      <c r="H10" s="53"/>
      <c r="I10" s="53"/>
    </row>
    <row r="11" spans="1:12">
      <c r="A11" s="185" t="str">
        <f>'Labels - Spanish'!A23</f>
        <v>Información del respondiente</v>
      </c>
      <c r="B11" s="43"/>
      <c r="C11" s="43"/>
      <c r="D11" s="52"/>
      <c r="E11" s="52"/>
      <c r="G11" s="53"/>
      <c r="H11" s="53"/>
      <c r="I11" s="53"/>
    </row>
    <row r="12" spans="1:12">
      <c r="A12" s="43" t="str">
        <f>'Labels - Spanish'!A24</f>
        <v>Nombre del respondiente</v>
      </c>
      <c r="B12" s="43" t="s">
        <v>95</v>
      </c>
      <c r="C12" s="43"/>
      <c r="D12" s="52"/>
      <c r="E12" s="52"/>
      <c r="F12" s="52"/>
      <c r="G12" s="53"/>
      <c r="H12" s="53"/>
      <c r="I12" s="53"/>
    </row>
    <row r="13" spans="1:12" ht="29">
      <c r="A13" s="43" t="str">
        <f>'Labels - Spanish'!$A$26</f>
        <v>La relación del respondiente con el/la niño/a que está siendo evaluado/a</v>
      </c>
      <c r="B13" s="43" t="s">
        <v>96</v>
      </c>
      <c r="C13" s="43"/>
      <c r="D13" s="52"/>
      <c r="E13" s="52"/>
      <c r="F13" s="52"/>
      <c r="G13" s="53"/>
      <c r="H13" s="53"/>
      <c r="I13" s="53"/>
      <c r="J13" s="44"/>
      <c r="K13" s="44"/>
    </row>
    <row r="14" spans="1:12">
      <c r="A14" s="43" t="str">
        <f>'Labels - Spanish'!$A$28</f>
        <v>Fecha de hoy</v>
      </c>
      <c r="B14" s="192" t="str">
        <f>+$J$7&amp;" years "&amp;$K$7&amp;" months "&amp;$L$7&amp;" days "</f>
        <v xml:space="preserve">0 years 0 months 0 days </v>
      </c>
      <c r="C14" s="43"/>
      <c r="D14" s="52"/>
      <c r="E14" s="52"/>
      <c r="F14" s="52"/>
      <c r="G14" s="53"/>
      <c r="H14" s="53"/>
      <c r="I14" s="44"/>
      <c r="J14" s="44"/>
      <c r="K14" s="44"/>
    </row>
    <row r="15" spans="1:12">
      <c r="A15" s="50"/>
      <c r="B15" s="50"/>
      <c r="C15" s="67"/>
      <c r="D15" s="52"/>
      <c r="E15" s="52"/>
      <c r="F15" s="52"/>
      <c r="G15" s="53"/>
      <c r="H15" s="53"/>
      <c r="I15" s="53"/>
      <c r="J15" s="44"/>
      <c r="K15" s="44"/>
    </row>
    <row r="16" spans="1:12" ht="132" customHeight="1">
      <c r="A16" s="43" t="s">
        <v>24</v>
      </c>
      <c r="B16" s="71" t="s">
        <v>1611</v>
      </c>
      <c r="C16" s="29"/>
      <c r="D16" s="52"/>
      <c r="E16" s="52"/>
      <c r="F16" s="52"/>
      <c r="G16" s="52"/>
      <c r="H16" s="52"/>
      <c r="I16" s="52"/>
      <c r="J16" s="52"/>
      <c r="K16" s="52"/>
    </row>
    <row r="17" spans="1:11" ht="29">
      <c r="A17" s="43" t="s">
        <v>26</v>
      </c>
      <c r="B17" s="39" t="s">
        <v>25</v>
      </c>
      <c r="C17" s="52"/>
      <c r="D17" s="52"/>
      <c r="E17" s="52"/>
      <c r="F17" s="52"/>
      <c r="G17" s="52"/>
      <c r="H17" s="52"/>
      <c r="I17" s="52"/>
      <c r="J17" s="52"/>
    </row>
    <row r="18" spans="1:11" ht="36.75" customHeight="1">
      <c r="A18" s="43" t="s">
        <v>180</v>
      </c>
      <c r="B18" s="193" t="s">
        <v>866</v>
      </c>
      <c r="C18" s="52"/>
      <c r="D18" s="52"/>
      <c r="E18" s="52"/>
      <c r="F18" s="52"/>
      <c r="G18" s="53"/>
      <c r="H18" s="53"/>
      <c r="I18" s="53"/>
      <c r="J18" s="44"/>
      <c r="K18" s="44"/>
    </row>
    <row r="19" spans="1:11">
      <c r="A19" s="43" t="s">
        <v>12</v>
      </c>
      <c r="B19" s="51" t="s">
        <v>10</v>
      </c>
      <c r="C19" s="43"/>
      <c r="D19" s="52"/>
      <c r="E19" s="36"/>
      <c r="F19" s="36"/>
      <c r="G19" s="35"/>
      <c r="H19" s="35"/>
      <c r="I19" s="35"/>
      <c r="J19" s="194"/>
      <c r="K19" s="194"/>
    </row>
    <row r="20" spans="1:11">
      <c r="A20" s="43"/>
      <c r="B20" s="43"/>
      <c r="C20" s="52"/>
      <c r="D20" s="44"/>
      <c r="J20" s="195"/>
      <c r="K20" s="195"/>
    </row>
    <row r="21" spans="1:11" s="2" customFormat="1">
      <c r="A21" s="43"/>
      <c r="B21" s="43"/>
      <c r="C21" s="44"/>
      <c r="K21" s="197"/>
    </row>
    <row r="22" spans="1:11">
      <c r="A22" s="196" t="s">
        <v>51</v>
      </c>
      <c r="B22" s="195">
        <f>+B40</f>
        <v>12</v>
      </c>
      <c r="C22" s="195">
        <f>+B41</f>
        <v>13</v>
      </c>
      <c r="D22" s="195">
        <f>+B42</f>
        <v>18</v>
      </c>
      <c r="E22" s="195">
        <f>+B43</f>
        <v>24</v>
      </c>
      <c r="F22" s="195">
        <f>+B44</f>
        <v>14</v>
      </c>
      <c r="G22" s="2">
        <f>+B45</f>
        <v>19</v>
      </c>
      <c r="H22" s="2">
        <f>+B46</f>
        <v>29</v>
      </c>
      <c r="I22" s="195">
        <f>+B47</f>
        <v>24</v>
      </c>
      <c r="J22" s="197">
        <f>+B48</f>
        <v>100</v>
      </c>
      <c r="K22" s="194"/>
    </row>
    <row r="23" spans="1:11" ht="21.75" customHeight="1">
      <c r="A23" s="38"/>
      <c r="B23" s="38"/>
      <c r="C23" s="38"/>
      <c r="D23" s="38"/>
      <c r="E23" s="38"/>
      <c r="F23" s="38"/>
      <c r="G23" s="38"/>
      <c r="H23" s="38"/>
      <c r="I23" s="38"/>
      <c r="J23" s="194"/>
      <c r="K23" s="43"/>
    </row>
    <row r="24" spans="1:11" s="6" customFormat="1">
      <c r="A24" s="198" t="s">
        <v>0</v>
      </c>
      <c r="B24" s="86" t="str">
        <f>'Labels - Spanish'!$A$37</f>
        <v>Visión</v>
      </c>
      <c r="C24" s="87" t="str">
        <f>'Labels - Spanish'!$A$38</f>
        <v>Oído</v>
      </c>
      <c r="D24" s="88" t="str">
        <f>'Labels - Spanish'!$A$39</f>
        <v>Tacto</v>
      </c>
      <c r="E24" s="89" t="str">
        <f>'Labels - Spanish'!$A$40</f>
        <v>Gusto y olfato</v>
      </c>
      <c r="F24" s="90" t="str">
        <f>'Labels - Spanish'!$A$41</f>
        <v>Conciencia del cuerpo</v>
      </c>
      <c r="G24" s="91" t="str">
        <f>'Labels - Spanish'!$A$42</f>
        <v>Equilibrio y movimiento</v>
      </c>
      <c r="H24" s="92" t="str">
        <f>'Labels - Spanish'!$A$43</f>
        <v>Planificación e ideas</v>
      </c>
      <c r="I24" s="85" t="str">
        <f>'Labels - Spanish'!$A$36</f>
        <v>Participación social</v>
      </c>
      <c r="J24" s="43"/>
      <c r="K24" s="43"/>
    </row>
    <row r="25" spans="1:11" s="6" customFormat="1">
      <c r="A25" s="199">
        <v>1</v>
      </c>
      <c r="B25" s="43" t="s">
        <v>1604</v>
      </c>
      <c r="C25" s="43" t="s">
        <v>1602</v>
      </c>
      <c r="D25" s="43" t="s">
        <v>1602</v>
      </c>
      <c r="E25" s="43" t="s">
        <v>1602</v>
      </c>
      <c r="F25" s="43" t="s">
        <v>1604</v>
      </c>
      <c r="G25" s="43" t="s">
        <v>1604</v>
      </c>
      <c r="H25" s="6" t="s">
        <v>1601</v>
      </c>
      <c r="I25" s="43" t="s">
        <v>1601</v>
      </c>
      <c r="J25" s="43"/>
      <c r="K25" s="43"/>
    </row>
    <row r="26" spans="1:11" s="6" customFormat="1">
      <c r="A26" s="200">
        <v>2</v>
      </c>
      <c r="B26" s="43" t="s">
        <v>1602</v>
      </c>
      <c r="C26" s="43" t="s">
        <v>1604</v>
      </c>
      <c r="D26" s="43" t="s">
        <v>1602</v>
      </c>
      <c r="E26" s="43" t="s">
        <v>1602</v>
      </c>
      <c r="F26" s="43" t="s">
        <v>1602</v>
      </c>
      <c r="G26" s="43" t="s">
        <v>1601</v>
      </c>
      <c r="H26" s="6" t="s">
        <v>1601</v>
      </c>
      <c r="I26" s="43" t="s">
        <v>1601</v>
      </c>
      <c r="J26" s="43"/>
      <c r="K26" s="43"/>
    </row>
    <row r="27" spans="1:11" s="6" customFormat="1">
      <c r="A27" s="201">
        <v>3</v>
      </c>
      <c r="B27" s="43" t="s">
        <v>1604</v>
      </c>
      <c r="C27" s="43" t="s">
        <v>1604</v>
      </c>
      <c r="D27" s="43" t="s">
        <v>1602</v>
      </c>
      <c r="E27" s="43" t="s">
        <v>1602</v>
      </c>
      <c r="F27" s="43" t="s">
        <v>1604</v>
      </c>
      <c r="G27" s="43" t="s">
        <v>1601</v>
      </c>
      <c r="H27" s="6" t="s">
        <v>1601</v>
      </c>
      <c r="I27" s="43" t="s">
        <v>1601</v>
      </c>
      <c r="J27" s="43"/>
      <c r="K27" s="43"/>
    </row>
    <row r="28" spans="1:11" s="6" customFormat="1">
      <c r="A28" s="202">
        <v>4</v>
      </c>
      <c r="B28" s="43" t="s">
        <v>1602</v>
      </c>
      <c r="C28" s="43" t="s">
        <v>1604</v>
      </c>
      <c r="D28" s="43" t="s">
        <v>1601</v>
      </c>
      <c r="E28" s="43" t="s">
        <v>1601</v>
      </c>
      <c r="F28" s="43" t="s">
        <v>1604</v>
      </c>
      <c r="G28" s="43" t="s">
        <v>1601</v>
      </c>
      <c r="H28" s="6" t="s">
        <v>1601</v>
      </c>
      <c r="I28" s="43" t="s">
        <v>1601</v>
      </c>
      <c r="J28" s="43"/>
      <c r="K28" s="43"/>
    </row>
    <row r="29" spans="1:11" s="6" customFormat="1">
      <c r="A29" s="203">
        <v>5</v>
      </c>
      <c r="B29" s="43" t="s">
        <v>1604</v>
      </c>
      <c r="C29" s="43" t="s">
        <v>1604</v>
      </c>
      <c r="D29" s="43" t="s">
        <v>1601</v>
      </c>
      <c r="E29" s="43" t="s">
        <v>1601</v>
      </c>
      <c r="F29" s="43" t="s">
        <v>1604</v>
      </c>
      <c r="G29" s="43" t="s">
        <v>1604</v>
      </c>
      <c r="H29" s="6" t="s">
        <v>1603</v>
      </c>
      <c r="I29" s="43" t="s">
        <v>1602</v>
      </c>
      <c r="J29" s="43"/>
      <c r="K29" s="43"/>
    </row>
    <row r="30" spans="1:11" s="6" customFormat="1">
      <c r="A30" s="203">
        <v>6</v>
      </c>
      <c r="B30" s="43" t="s">
        <v>1604</v>
      </c>
      <c r="C30" s="43" t="s">
        <v>1602</v>
      </c>
      <c r="D30" s="43" t="s">
        <v>1602</v>
      </c>
      <c r="E30" s="43" t="s">
        <v>1601</v>
      </c>
      <c r="F30" s="43" t="s">
        <v>1604</v>
      </c>
      <c r="G30" s="43" t="s">
        <v>1604</v>
      </c>
      <c r="H30" s="6" t="s">
        <v>1604</v>
      </c>
      <c r="I30" s="43" t="s">
        <v>1602</v>
      </c>
      <c r="J30" s="43"/>
      <c r="K30" s="43"/>
    </row>
    <row r="31" spans="1:11" s="6" customFormat="1">
      <c r="A31" s="203">
        <v>7</v>
      </c>
      <c r="B31" s="43" t="s">
        <v>1604</v>
      </c>
      <c r="C31" s="43" t="s">
        <v>1604</v>
      </c>
      <c r="D31" s="43" t="s">
        <v>1604</v>
      </c>
      <c r="E31" s="43" t="s">
        <v>1602</v>
      </c>
      <c r="F31" s="43" t="s">
        <v>1601</v>
      </c>
      <c r="G31" s="43" t="s">
        <v>1604</v>
      </c>
      <c r="H31" s="6" t="s">
        <v>1601</v>
      </c>
      <c r="I31" s="43" t="s">
        <v>1602</v>
      </c>
      <c r="J31" s="43"/>
      <c r="K31"/>
    </row>
    <row r="32" spans="1:11">
      <c r="A32" s="203">
        <v>8</v>
      </c>
      <c r="B32" s="43" t="s">
        <v>1604</v>
      </c>
      <c r="C32" s="43" t="s">
        <v>1602</v>
      </c>
      <c r="D32" s="43" t="s">
        <v>1604</v>
      </c>
      <c r="E32" s="43" t="s">
        <v>1602</v>
      </c>
      <c r="F32" s="43" t="s">
        <v>1604</v>
      </c>
      <c r="G32" s="43" t="s">
        <v>1602</v>
      </c>
      <c r="H32" s="6" t="s">
        <v>1601</v>
      </c>
      <c r="I32" s="43" t="s">
        <v>1601</v>
      </c>
    </row>
    <row r="33" spans="1:9">
      <c r="A33" s="203">
        <v>9</v>
      </c>
      <c r="B33" t="s">
        <v>1604</v>
      </c>
      <c r="C33" t="s">
        <v>1604</v>
      </c>
      <c r="D33" s="10" t="s">
        <v>1604</v>
      </c>
      <c r="E33" s="84" t="s">
        <v>1602</v>
      </c>
      <c r="F33" s="84" t="s">
        <v>1602</v>
      </c>
      <c r="G33" t="s">
        <v>1602</v>
      </c>
      <c r="H33" t="s">
        <v>1601</v>
      </c>
      <c r="I33" t="s">
        <v>1601</v>
      </c>
    </row>
    <row r="34" spans="1:9">
      <c r="A34" s="203">
        <v>10</v>
      </c>
      <c r="B34" t="s">
        <v>1604</v>
      </c>
      <c r="C34" t="s">
        <v>1604</v>
      </c>
      <c r="D34" s="10" t="s">
        <v>1604</v>
      </c>
      <c r="E34" s="84" t="s">
        <v>1601</v>
      </c>
      <c r="F34" s="84" t="s">
        <v>1604</v>
      </c>
      <c r="G34" t="s">
        <v>1602</v>
      </c>
      <c r="H34" t="s">
        <v>1601</v>
      </c>
      <c r="I34" t="s">
        <v>1602</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13" t="s">
        <v>99</v>
      </c>
      <c r="B39" s="114" t="s">
        <v>1641</v>
      </c>
      <c r="C39" s="115" t="s">
        <v>1642</v>
      </c>
      <c r="D39" s="115" t="s">
        <v>1644</v>
      </c>
      <c r="E39" s="116" t="s">
        <v>1643</v>
      </c>
    </row>
    <row r="40" spans="1:9" ht="15.5">
      <c r="A40" s="117" t="str">
        <f>'Labels - Spanish'!$A$37</f>
        <v>Visión</v>
      </c>
      <c r="B40" s="118">
        <v>12</v>
      </c>
      <c r="C40" s="119">
        <v>40</v>
      </c>
      <c r="D40" s="119">
        <v>16</v>
      </c>
      <c r="E40" s="120" t="s">
        <v>102</v>
      </c>
    </row>
    <row r="41" spans="1:9" ht="15.5">
      <c r="A41" s="117" t="str">
        <f>'Labels - Spanish'!$A$38</f>
        <v>Oído</v>
      </c>
      <c r="B41" s="118">
        <v>13</v>
      </c>
      <c r="C41" s="119">
        <v>47</v>
      </c>
      <c r="D41" s="119">
        <v>38</v>
      </c>
      <c r="E41" s="120" t="s">
        <v>102</v>
      </c>
    </row>
    <row r="42" spans="1:9" ht="15.5">
      <c r="A42" s="117" t="str">
        <f>'Labels - Spanish'!$A$39</f>
        <v>Tacto</v>
      </c>
      <c r="B42" s="118">
        <v>18</v>
      </c>
      <c r="C42" s="119">
        <v>61</v>
      </c>
      <c r="D42" s="119">
        <v>86</v>
      </c>
      <c r="E42" s="120" t="s">
        <v>101</v>
      </c>
    </row>
    <row r="43" spans="1:9" ht="15.5">
      <c r="A43" s="117" t="str">
        <f>'Labels - Spanish'!$A$40</f>
        <v>Gusto y olfato</v>
      </c>
      <c r="B43" s="118">
        <v>24</v>
      </c>
      <c r="C43" s="119">
        <v>77</v>
      </c>
      <c r="D43" s="119" t="s">
        <v>126</v>
      </c>
      <c r="E43" s="120" t="s">
        <v>103</v>
      </c>
    </row>
    <row r="44" spans="1:9" ht="15.5">
      <c r="A44" s="117" t="str">
        <f>'Labels - Spanish'!$A$41</f>
        <v>Conciencia del cuerpo</v>
      </c>
      <c r="B44" s="118">
        <v>14</v>
      </c>
      <c r="C44" s="119">
        <v>48</v>
      </c>
      <c r="D44" s="119">
        <v>42</v>
      </c>
      <c r="E44" s="120" t="s">
        <v>102</v>
      </c>
    </row>
    <row r="45" spans="1:9" ht="15.5">
      <c r="A45" s="117" t="str">
        <f>'Labels - Spanish'!$A$42</f>
        <v>Equilibrio y movimiento</v>
      </c>
      <c r="B45" s="118">
        <v>19</v>
      </c>
      <c r="C45" s="119">
        <v>64</v>
      </c>
      <c r="D45" s="119">
        <v>92</v>
      </c>
      <c r="E45" s="120" t="s">
        <v>101</v>
      </c>
    </row>
    <row r="46" spans="1:9" ht="15.5">
      <c r="A46" s="117" t="str">
        <f>'Labels - Spanish'!$A$43</f>
        <v>Planificación e ideas</v>
      </c>
      <c r="B46" s="118">
        <v>29</v>
      </c>
      <c r="C46" s="119">
        <v>77</v>
      </c>
      <c r="D46" s="119" t="s">
        <v>126</v>
      </c>
      <c r="E46" s="120" t="s">
        <v>103</v>
      </c>
    </row>
    <row r="47" spans="1:9" ht="15.5">
      <c r="A47" s="117" t="str">
        <f>'Labels - Spanish'!$A$36</f>
        <v>Participación social</v>
      </c>
      <c r="B47" s="118">
        <v>24</v>
      </c>
      <c r="C47" s="119">
        <v>69</v>
      </c>
      <c r="D47" s="119">
        <v>97</v>
      </c>
      <c r="E47" s="120" t="s">
        <v>101</v>
      </c>
    </row>
    <row r="48" spans="1:9" ht="16" thickBot="1">
      <c r="A48" s="121" t="s">
        <v>100</v>
      </c>
      <c r="B48" s="122">
        <v>100</v>
      </c>
      <c r="C48" s="131">
        <v>58</v>
      </c>
      <c r="D48" s="131">
        <v>79</v>
      </c>
      <c r="E48" s="132" t="s">
        <v>102</v>
      </c>
    </row>
    <row r="49" spans="1:8" ht="16" thickTop="1">
      <c r="A49" s="108"/>
      <c r="B49" s="108"/>
      <c r="C49" s="108"/>
      <c r="D49" s="108"/>
      <c r="E49" s="108"/>
      <c r="F49" s="108"/>
      <c r="G49" s="109"/>
      <c r="H49" s="109"/>
    </row>
  </sheetData>
  <conditionalFormatting sqref="A11:A14 A6 A8:A9">
    <cfRule type="containsText" dxfId="301" priority="5" operator="containsText" text="&quot;">
      <formula>NOT(ISERROR(SEARCH("""",A6)))</formula>
    </cfRule>
  </conditionalFormatting>
  <conditionalFormatting sqref="A4">
    <cfRule type="containsText" dxfId="300" priority="3" operator="containsText" text="&quot;">
      <formula>NOT(ISERROR(SEARCH("""",A4)))</formula>
    </cfRule>
  </conditionalFormatting>
  <conditionalFormatting sqref="A5">
    <cfRule type="containsText" dxfId="299" priority="2" operator="containsText" text="&quot;">
      <formula>NOT(ISERROR(SEARCH("""",A5)))</formula>
    </cfRule>
  </conditionalFormatting>
  <conditionalFormatting sqref="A11">
    <cfRule type="containsText" dxfId="298" priority="4" operator="containsText" text="&quot;">
      <formula>NOT(ISERROR(SEARCH("""",A11)))</formula>
    </cfRule>
  </conditionalFormatting>
  <conditionalFormatting sqref="A7">
    <cfRule type="containsText" dxfId="297" priority="1" operator="containsText" text="&quot;">
      <formula>NOT(ISERROR(SEARCH("""",A7)))</formula>
    </cfRule>
  </conditionalFormatting>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EC67D-FF8D-4092-8628-B9E6E6796823}">
  <dimension ref="A1:L49"/>
  <sheetViews>
    <sheetView topLeftCell="F1" zoomScale="70" zoomScaleNormal="70" workbookViewId="0">
      <pane ySplit="1" topLeftCell="A2" activePane="bottomLeft" state="frozen"/>
      <selection activeCell="B6" sqref="B6"/>
      <selection pane="bottomLeft" activeCell="J9" sqref="J9:L11"/>
    </sheetView>
  </sheetViews>
  <sheetFormatPr defaultRowHeight="14.5"/>
  <cols>
    <col min="1" max="1" width="39.0898437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1" width="22.54296875" customWidth="1"/>
    <col min="12" max="12" width="23.90625" customWidth="1"/>
  </cols>
  <sheetData>
    <row r="1" spans="1:12" ht="28.5" customHeight="1">
      <c r="A1" s="83" t="str">
        <f>"Form: "&amp;'Labels - Spanish'!B1</f>
        <v>Form: Spanish Infant Form (4-9 months)</v>
      </c>
      <c r="B1" s="83" t="s">
        <v>69</v>
      </c>
      <c r="C1" s="123"/>
      <c r="D1" s="44"/>
      <c r="E1" s="182"/>
      <c r="F1" s="182"/>
      <c r="G1" s="182"/>
      <c r="H1" s="182"/>
      <c r="I1" s="53"/>
      <c r="J1" s="44"/>
      <c r="K1" s="44"/>
    </row>
    <row r="2" spans="1:12">
      <c r="A2" s="66"/>
      <c r="B2" s="66"/>
      <c r="C2" s="66"/>
      <c r="D2" s="52"/>
      <c r="E2" s="52"/>
      <c r="F2" s="52"/>
      <c r="G2" s="9"/>
      <c r="H2" s="57"/>
      <c r="I2" s="57"/>
      <c r="J2" s="53"/>
      <c r="K2" s="53"/>
    </row>
    <row r="3" spans="1:12">
      <c r="A3" s="183" t="s">
        <v>18</v>
      </c>
      <c r="B3" s="184" t="str" cm="1">
        <f t="array" aca="1" ref="B3" ca="1">MID(CELL("filename",A1),FIND("]",CELL("filename",A1))+1,255)</f>
        <v>Case46_SP-InfantForm_incomplete</v>
      </c>
      <c r="C3" s="52"/>
      <c r="D3" s="52"/>
      <c r="E3" s="105" t="s">
        <v>94</v>
      </c>
      <c r="F3" s="52"/>
      <c r="G3" s="9"/>
      <c r="H3" s="57"/>
      <c r="I3" s="57"/>
      <c r="J3" s="53"/>
    </row>
    <row r="4" spans="1:12" ht="15" thickBot="1">
      <c r="A4" s="185" t="str">
        <f>'Labels - Spanish'!A2</f>
        <v>Información del niño o de la niña</v>
      </c>
      <c r="B4" s="186"/>
      <c r="C4" s="314"/>
      <c r="D4" s="52"/>
      <c r="F4" s="52" t="str">
        <f ca="1">"Original Date: "&amp; TEXT('Labels - Spanish'!$B$46, "mm/dd/yyyy")</f>
        <v>Original Date: 10/05/2021</v>
      </c>
      <c r="G4" s="9"/>
      <c r="H4" s="57"/>
      <c r="I4" s="57"/>
      <c r="J4" s="53"/>
    </row>
    <row r="5" spans="1:12" ht="29.5" thickBot="1">
      <c r="A5" s="43" t="str">
        <f>'Labels - Spanish'!A6</f>
        <v>Nombre del/de la niño/a que está siendo evaluado/a</v>
      </c>
      <c r="B5" s="187" t="str" cm="1">
        <f t="array" aca="1" ref="B5" ca="1">"SPM2_"&amp;MID(CELL("filename",A1),FIND("]",CELL("filename",A1))+1,255)</f>
        <v>SPM2_Case46_SP-InfantForm_incomplete</v>
      </c>
      <c r="C5" s="125" t="str">
        <f ca="1">TEXT('Labels - Spanish'!$B$46, "mm/dd/yyyy")</f>
        <v>10/05/2021</v>
      </c>
      <c r="D5" s="52"/>
      <c r="E5" s="97" t="s">
        <v>91</v>
      </c>
      <c r="F5" s="94"/>
      <c r="G5" s="95" t="s">
        <v>92</v>
      </c>
      <c r="H5" s="96"/>
      <c r="J5" t="s">
        <v>93</v>
      </c>
    </row>
    <row r="6" spans="1:12">
      <c r="A6" s="43" t="str">
        <f>'Labels - Spanish'!A10</f>
        <v>Sexo</v>
      </c>
      <c r="B6" s="188" t="s">
        <v>1691</v>
      </c>
      <c r="C6" s="93"/>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44314</v>
      </c>
      <c r="C7" s="207"/>
      <c r="D7" s="52"/>
      <c r="E7" s="100">
        <f ca="1">DATE(YEAR(F7) -$G$7, MONTH(F7) - $H$7, DAY(F7) - $I$7)</f>
        <v>44314</v>
      </c>
      <c r="F7" s="99">
        <f ca="1">DATE(YEAR('Labels - Spanish'!$B$46),MONTH('Labels - Spanish'!$B$46)-$K$7,DAY('Labels - Spanish'!$B$46)-$L$7)</f>
        <v>44474</v>
      </c>
      <c r="G7" s="104">
        <v>0</v>
      </c>
      <c r="H7" s="102">
        <v>5</v>
      </c>
      <c r="I7" s="102">
        <v>7</v>
      </c>
      <c r="J7" s="137">
        <v>0</v>
      </c>
      <c r="K7" s="330">
        <v>0</v>
      </c>
      <c r="L7" s="98">
        <v>0</v>
      </c>
    </row>
    <row r="8" spans="1:12">
      <c r="A8" s="43" t="str">
        <f>'Labels - Spanish'!A12</f>
        <v>Edad (meses)</v>
      </c>
      <c r="B8" s="189" t="str">
        <f>+$G$7&amp;" años "&amp;$H$7&amp;" meses "&amp;$I$7&amp;" dias "</f>
        <v xml:space="preserve">0 años 5 meses 7 dias </v>
      </c>
      <c r="C8" s="190">
        <f ca="1">+E7</f>
        <v>44314</v>
      </c>
      <c r="D8" s="52"/>
      <c r="E8" s="44"/>
      <c r="F8" s="44"/>
      <c r="G8" s="44"/>
      <c r="H8" s="44"/>
      <c r="I8" s="44"/>
      <c r="J8" s="44"/>
      <c r="K8" s="44"/>
    </row>
    <row r="9" spans="1:12" ht="15" thickBot="1">
      <c r="A9" s="43" t="str">
        <f>'Labels - Spanish'!A19</f>
        <v>Proveedor/Agencia</v>
      </c>
      <c r="B9" s="191" t="s">
        <v>107</v>
      </c>
      <c r="C9" s="65"/>
      <c r="D9" s="52"/>
      <c r="E9" s="52"/>
      <c r="F9" s="52"/>
      <c r="G9" s="9"/>
      <c r="H9" s="57"/>
      <c r="I9" s="53"/>
    </row>
    <row r="10" spans="1:12">
      <c r="A10" s="49"/>
      <c r="B10" s="49"/>
      <c r="C10" s="66"/>
      <c r="D10" s="52"/>
      <c r="E10" s="52"/>
      <c r="G10" s="53"/>
      <c r="H10" s="53"/>
      <c r="I10" s="53"/>
    </row>
    <row r="11" spans="1:12">
      <c r="A11" s="185" t="str">
        <f>'Labels - Spanish'!A23</f>
        <v>Información del respondiente</v>
      </c>
      <c r="B11" s="43"/>
      <c r="C11" s="43"/>
      <c r="D11" s="52"/>
      <c r="E11" s="52"/>
      <c r="G11" s="53"/>
      <c r="H11" s="53"/>
      <c r="I11" s="53"/>
    </row>
    <row r="12" spans="1:12">
      <c r="A12" s="43" t="str">
        <f>'Labels - Spanish'!A24</f>
        <v>Nombre del respondiente</v>
      </c>
      <c r="B12" s="43" t="s">
        <v>105</v>
      </c>
      <c r="C12" s="43"/>
      <c r="D12" s="52"/>
      <c r="E12" s="52"/>
      <c r="F12" s="52"/>
      <c r="G12" s="53"/>
      <c r="H12" s="53"/>
      <c r="I12" s="53"/>
      <c r="J12" s="44"/>
      <c r="K12" s="44"/>
    </row>
    <row r="13" spans="1:12" ht="29">
      <c r="A13" s="43" t="str">
        <f>'Labels - Spanish'!A26</f>
        <v>La relación del respondiente con el/la niño/a que está siendo evaluado/a</v>
      </c>
      <c r="B13" s="43" t="s">
        <v>106</v>
      </c>
      <c r="C13" s="43"/>
      <c r="D13" s="52"/>
      <c r="E13" s="52"/>
      <c r="F13" s="52"/>
      <c r="G13" s="53"/>
      <c r="H13" s="53"/>
      <c r="I13" s="53"/>
      <c r="J13" s="44"/>
      <c r="K13" s="44"/>
    </row>
    <row r="14" spans="1:12">
      <c r="A14" s="43" t="str">
        <f>'Labels - Spanish'!A28</f>
        <v>Fecha de hoy</v>
      </c>
      <c r="B14" s="192" t="str">
        <f>+$J$7&amp;" years "&amp;$K$7&amp;" months "&amp;$L$7&amp;" days "</f>
        <v xml:space="preserve">0 years 0 months 0 days </v>
      </c>
      <c r="C14" s="43"/>
      <c r="D14" s="52"/>
      <c r="E14" s="52"/>
      <c r="F14" s="52"/>
      <c r="G14" s="53"/>
      <c r="H14" s="53"/>
      <c r="I14" s="44"/>
      <c r="J14" s="44"/>
      <c r="K14" s="44"/>
    </row>
    <row r="15" spans="1:12">
      <c r="A15" s="50"/>
      <c r="B15" s="50"/>
      <c r="C15" s="67"/>
      <c r="D15" s="52"/>
      <c r="E15" s="52"/>
      <c r="F15" s="52"/>
      <c r="G15" s="53"/>
      <c r="H15" s="53"/>
      <c r="I15" s="53"/>
      <c r="J15" s="44"/>
      <c r="K15" s="44"/>
    </row>
    <row r="16" spans="1:12" ht="132" customHeight="1">
      <c r="A16" s="43" t="s">
        <v>24</v>
      </c>
      <c r="B16" s="71" t="s">
        <v>1612</v>
      </c>
      <c r="C16" s="29"/>
      <c r="D16" s="52"/>
      <c r="E16" s="52"/>
      <c r="F16" s="52"/>
      <c r="G16" s="52"/>
      <c r="H16" s="52"/>
      <c r="I16" s="52"/>
      <c r="J16" s="52"/>
      <c r="K16" s="52"/>
    </row>
    <row r="17" spans="1:11" ht="29">
      <c r="A17" s="43" t="s">
        <v>26</v>
      </c>
      <c r="B17" s="39" t="s">
        <v>25</v>
      </c>
      <c r="C17" s="52"/>
      <c r="D17" s="52"/>
      <c r="E17" s="52"/>
      <c r="F17" s="52"/>
      <c r="G17" s="52"/>
      <c r="H17" s="52"/>
      <c r="I17" s="52"/>
      <c r="J17" s="52"/>
    </row>
    <row r="18" spans="1:11" ht="36.75" customHeight="1">
      <c r="A18" s="43" t="s">
        <v>180</v>
      </c>
      <c r="B18" s="193" t="s">
        <v>181</v>
      </c>
      <c r="C18" s="52"/>
      <c r="D18" s="52"/>
      <c r="E18" s="52"/>
      <c r="F18" s="52"/>
      <c r="G18" s="53"/>
      <c r="H18" s="53"/>
      <c r="I18" s="53"/>
      <c r="J18" s="44"/>
      <c r="K18" s="44"/>
    </row>
    <row r="19" spans="1:11">
      <c r="A19" s="43" t="s">
        <v>12</v>
      </c>
      <c r="B19" s="51" t="s">
        <v>10</v>
      </c>
      <c r="C19" s="43"/>
      <c r="D19" s="52"/>
      <c r="E19" s="36"/>
      <c r="F19" s="36"/>
      <c r="G19" s="35"/>
      <c r="H19" s="35"/>
      <c r="I19" s="35"/>
      <c r="J19" s="194"/>
      <c r="K19" s="194"/>
    </row>
    <row r="20" spans="1:11">
      <c r="A20" s="43"/>
      <c r="B20" s="43"/>
      <c r="C20" s="52"/>
      <c r="D20" s="44"/>
      <c r="J20" s="195"/>
      <c r="K20" s="195"/>
    </row>
    <row r="21" spans="1:11" s="2" customFormat="1">
      <c r="A21" s="43"/>
      <c r="B21" s="43"/>
      <c r="C21" s="44"/>
      <c r="K21" s="197"/>
    </row>
    <row r="22" spans="1:11">
      <c r="A22" s="196" t="s">
        <v>51</v>
      </c>
      <c r="B22" s="195">
        <f>+B41</f>
        <v>12</v>
      </c>
      <c r="C22" s="195">
        <f>+B42</f>
        <v>16</v>
      </c>
      <c r="D22" s="195">
        <f>+B43</f>
        <v>24</v>
      </c>
      <c r="E22" s="195">
        <f>+B44</f>
        <v>15</v>
      </c>
      <c r="F22" s="195">
        <f>+B45</f>
        <v>19</v>
      </c>
      <c r="G22" s="2">
        <f>+B46</f>
        <v>29</v>
      </c>
      <c r="H22" s="2">
        <f>+B47</f>
        <v>22</v>
      </c>
      <c r="I22" s="195">
        <f>+B40</f>
        <v>14</v>
      </c>
      <c r="J22" s="197">
        <f>+B48</f>
        <v>100</v>
      </c>
      <c r="K22" s="194"/>
    </row>
    <row r="23" spans="1:11" ht="21.75" customHeight="1">
      <c r="A23" s="38"/>
      <c r="B23" s="38"/>
      <c r="C23" s="38"/>
      <c r="D23" s="38"/>
      <c r="E23" s="38"/>
      <c r="F23" s="38"/>
      <c r="G23" s="38"/>
      <c r="H23" s="38"/>
      <c r="I23" s="38"/>
      <c r="J23" s="194"/>
      <c r="K23" s="43"/>
    </row>
    <row r="24" spans="1:11" s="6" customFormat="1">
      <c r="A24" s="198" t="s">
        <v>0</v>
      </c>
      <c r="B24" s="86" t="str">
        <f>'Labels - Spanish'!$A$37</f>
        <v>Visión</v>
      </c>
      <c r="C24" s="87" t="str">
        <f>'Labels - Spanish'!$A$38</f>
        <v>Oído</v>
      </c>
      <c r="D24" s="88" t="str">
        <f>'Labels - Spanish'!$A$39</f>
        <v>Tacto</v>
      </c>
      <c r="E24" s="89" t="str">
        <f>'Labels - Spanish'!$A$40</f>
        <v>Gusto y olfato</v>
      </c>
      <c r="F24" s="90" t="str">
        <f>'Labels - Spanish'!$A$41</f>
        <v>Conciencia del cuerpo</v>
      </c>
      <c r="G24" s="91" t="str">
        <f>'Labels - Spanish'!$A$42</f>
        <v>Equilibrio y movimiento</v>
      </c>
      <c r="H24" s="92" t="str">
        <f>'Labels - Spanish'!$A$43</f>
        <v>Planificación e ideas</v>
      </c>
      <c r="I24" s="85" t="str">
        <f>'Labels - Spanish'!$A$36</f>
        <v>Participación social</v>
      </c>
      <c r="J24" s="43"/>
      <c r="K24" s="43"/>
    </row>
    <row r="25" spans="1:11" s="6" customFormat="1">
      <c r="A25" s="199">
        <v>1</v>
      </c>
      <c r="B25" s="43" t="s">
        <v>1604</v>
      </c>
      <c r="C25" s="134" t="s">
        <v>52</v>
      </c>
      <c r="D25" s="134" t="s">
        <v>52</v>
      </c>
      <c r="E25" s="43" t="s">
        <v>1602</v>
      </c>
      <c r="F25" s="43" t="s">
        <v>1604</v>
      </c>
      <c r="G25" s="43" t="s">
        <v>1604</v>
      </c>
      <c r="H25" s="6" t="s">
        <v>1601</v>
      </c>
      <c r="I25" s="43" t="s">
        <v>1601</v>
      </c>
      <c r="J25" s="43"/>
      <c r="K25" s="43"/>
    </row>
    <row r="26" spans="1:11" s="6" customFormat="1">
      <c r="A26" s="200">
        <v>2</v>
      </c>
      <c r="B26" s="43" t="s">
        <v>1602</v>
      </c>
      <c r="C26" s="43" t="s">
        <v>1604</v>
      </c>
      <c r="D26" s="134" t="s">
        <v>52</v>
      </c>
      <c r="E26" s="43" t="s">
        <v>1602</v>
      </c>
      <c r="F26" s="43" t="s">
        <v>1602</v>
      </c>
      <c r="G26" s="43" t="s">
        <v>1601</v>
      </c>
      <c r="H26" s="6" t="s">
        <v>1601</v>
      </c>
      <c r="I26" s="43" t="s">
        <v>1601</v>
      </c>
      <c r="J26" s="43"/>
      <c r="K26" s="43"/>
    </row>
    <row r="27" spans="1:11" s="6" customFormat="1">
      <c r="A27" s="201">
        <v>3</v>
      </c>
      <c r="B27" s="43" t="s">
        <v>1604</v>
      </c>
      <c r="C27" s="43" t="s">
        <v>1604</v>
      </c>
      <c r="D27" s="43" t="s">
        <v>1602</v>
      </c>
      <c r="E27" s="43" t="s">
        <v>1602</v>
      </c>
      <c r="F27" s="43" t="s">
        <v>1604</v>
      </c>
      <c r="G27" s="43" t="s">
        <v>1601</v>
      </c>
      <c r="H27" s="6" t="s">
        <v>1601</v>
      </c>
      <c r="I27" s="43" t="s">
        <v>1601</v>
      </c>
      <c r="J27" s="43"/>
      <c r="K27" s="43"/>
    </row>
    <row r="28" spans="1:11" s="6" customFormat="1">
      <c r="A28" s="202">
        <v>4</v>
      </c>
      <c r="B28" s="43" t="s">
        <v>1602</v>
      </c>
      <c r="C28" s="43" t="s">
        <v>1604</v>
      </c>
      <c r="D28" s="43" t="s">
        <v>1601</v>
      </c>
      <c r="E28" s="43" t="s">
        <v>1601</v>
      </c>
      <c r="F28" s="134" t="s">
        <v>52</v>
      </c>
      <c r="G28" s="43" t="s">
        <v>1601</v>
      </c>
      <c r="H28" s="6" t="s">
        <v>1601</v>
      </c>
      <c r="I28" s="43" t="s">
        <v>1601</v>
      </c>
      <c r="J28" s="43"/>
      <c r="K28" s="43"/>
    </row>
    <row r="29" spans="1:11" s="6" customFormat="1">
      <c r="A29" s="203">
        <v>5</v>
      </c>
      <c r="B29" s="43" t="s">
        <v>1604</v>
      </c>
      <c r="C29" s="43" t="s">
        <v>1604</v>
      </c>
      <c r="D29" s="43" t="s">
        <v>1601</v>
      </c>
      <c r="E29" s="43" t="s">
        <v>1601</v>
      </c>
      <c r="F29" s="43" t="s">
        <v>1604</v>
      </c>
      <c r="G29" s="43" t="s">
        <v>1604</v>
      </c>
      <c r="H29" s="6" t="s">
        <v>1603</v>
      </c>
      <c r="I29" s="43" t="s">
        <v>1602</v>
      </c>
      <c r="J29" s="43"/>
      <c r="K29" s="43"/>
    </row>
    <row r="30" spans="1:11" s="6" customFormat="1">
      <c r="A30" s="203">
        <v>6</v>
      </c>
      <c r="B30" s="43" t="s">
        <v>1604</v>
      </c>
      <c r="C30" s="43" t="s">
        <v>1602</v>
      </c>
      <c r="D30" s="43" t="s">
        <v>1602</v>
      </c>
      <c r="E30" s="43" t="s">
        <v>1601</v>
      </c>
      <c r="F30" s="43" t="s">
        <v>1604</v>
      </c>
      <c r="G30" s="43" t="s">
        <v>1604</v>
      </c>
      <c r="H30" s="6" t="s">
        <v>1604</v>
      </c>
      <c r="I30" s="134" t="s">
        <v>52</v>
      </c>
      <c r="J30" s="43"/>
      <c r="K30" s="43"/>
    </row>
    <row r="31" spans="1:11" s="6" customFormat="1">
      <c r="A31" s="203">
        <v>7</v>
      </c>
      <c r="B31" s="43" t="s">
        <v>1604</v>
      </c>
      <c r="C31" s="43" t="s">
        <v>1604</v>
      </c>
      <c r="D31" s="43" t="s">
        <v>1604</v>
      </c>
      <c r="E31" s="43" t="s">
        <v>1602</v>
      </c>
      <c r="F31" s="43" t="s">
        <v>1601</v>
      </c>
      <c r="G31" s="43" t="s">
        <v>1604</v>
      </c>
      <c r="H31" s="6" t="s">
        <v>1601</v>
      </c>
      <c r="I31" s="134" t="s">
        <v>52</v>
      </c>
      <c r="J31" s="43"/>
      <c r="K31"/>
    </row>
    <row r="32" spans="1:11">
      <c r="A32" s="203">
        <v>8</v>
      </c>
      <c r="B32" s="43" t="s">
        <v>1604</v>
      </c>
      <c r="C32" s="43" t="s">
        <v>1602</v>
      </c>
      <c r="D32" s="43" t="s">
        <v>1604</v>
      </c>
      <c r="E32" s="43" t="s">
        <v>1602</v>
      </c>
      <c r="F32" s="43" t="s">
        <v>1604</v>
      </c>
      <c r="G32" s="43" t="s">
        <v>1602</v>
      </c>
      <c r="H32" s="6" t="s">
        <v>1601</v>
      </c>
      <c r="I32" s="43" t="s">
        <v>1601</v>
      </c>
    </row>
    <row r="33" spans="1:9">
      <c r="A33" s="203">
        <v>9</v>
      </c>
      <c r="B33" s="135" t="s">
        <v>52</v>
      </c>
      <c r="C33" t="s">
        <v>1604</v>
      </c>
      <c r="D33" s="10" t="s">
        <v>1604</v>
      </c>
      <c r="E33" s="84" t="s">
        <v>1602</v>
      </c>
      <c r="F33" s="84" t="s">
        <v>1602</v>
      </c>
      <c r="G33" t="s">
        <v>1602</v>
      </c>
      <c r="H33" t="s">
        <v>1601</v>
      </c>
      <c r="I33" t="s">
        <v>1601</v>
      </c>
    </row>
    <row r="34" spans="1:9">
      <c r="A34" s="203">
        <v>10</v>
      </c>
      <c r="B34" t="s">
        <v>1604</v>
      </c>
      <c r="C34" t="s">
        <v>1604</v>
      </c>
      <c r="D34" s="10" t="s">
        <v>1604</v>
      </c>
      <c r="E34" s="84" t="s">
        <v>1601</v>
      </c>
      <c r="F34" s="84" t="s">
        <v>1604</v>
      </c>
      <c r="G34" t="s">
        <v>1602</v>
      </c>
      <c r="H34" t="s">
        <v>1601</v>
      </c>
      <c r="I34" t="s">
        <v>1602</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13" t="s">
        <v>99</v>
      </c>
      <c r="B39" s="114" t="s">
        <v>1641</v>
      </c>
      <c r="C39" s="115" t="s">
        <v>1642</v>
      </c>
      <c r="D39" s="115" t="s">
        <v>1644</v>
      </c>
      <c r="E39" s="116" t="s">
        <v>1643</v>
      </c>
    </row>
    <row r="40" spans="1:9" ht="15.5">
      <c r="A40" s="117" t="str">
        <f>'Labels - Spanish'!A37</f>
        <v>Visión</v>
      </c>
      <c r="B40" s="118">
        <v>14</v>
      </c>
      <c r="C40" s="119">
        <v>40</v>
      </c>
      <c r="D40" s="119">
        <v>16</v>
      </c>
      <c r="E40" s="120" t="s">
        <v>102</v>
      </c>
    </row>
    <row r="41" spans="1:9" ht="15.5">
      <c r="A41" s="117" t="str">
        <f>'Labels - Spanish'!A38</f>
        <v>Oído</v>
      </c>
      <c r="B41" s="118">
        <v>12</v>
      </c>
      <c r="C41" s="119">
        <v>41</v>
      </c>
      <c r="D41" s="119">
        <v>18</v>
      </c>
      <c r="E41" s="120" t="s">
        <v>102</v>
      </c>
    </row>
    <row r="42" spans="1:9" ht="15.5">
      <c r="A42" s="117" t="str">
        <f>'Labels - Spanish'!A39</f>
        <v>Tacto</v>
      </c>
      <c r="B42" s="118">
        <v>16</v>
      </c>
      <c r="C42" s="119">
        <v>57</v>
      </c>
      <c r="D42" s="119">
        <v>76</v>
      </c>
      <c r="E42" s="120" t="s">
        <v>102</v>
      </c>
    </row>
    <row r="43" spans="1:9" ht="15.5">
      <c r="A43" s="117" t="str">
        <f>'Labels - Spanish'!A40</f>
        <v>Gusto y olfato</v>
      </c>
      <c r="B43" s="118">
        <v>24</v>
      </c>
      <c r="C43" s="119">
        <v>73</v>
      </c>
      <c r="D43" s="119">
        <v>99</v>
      </c>
      <c r="E43" s="120" t="s">
        <v>103</v>
      </c>
    </row>
    <row r="44" spans="1:9" ht="15.5">
      <c r="A44" s="117" t="str">
        <f>'Labels - Spanish'!A41</f>
        <v>Conciencia del cuerpo</v>
      </c>
      <c r="B44" s="118">
        <v>15</v>
      </c>
      <c r="C44" s="119">
        <v>54</v>
      </c>
      <c r="D44" s="119">
        <v>66</v>
      </c>
      <c r="E44" s="120" t="s">
        <v>102</v>
      </c>
    </row>
    <row r="45" spans="1:9" ht="15.5">
      <c r="A45" s="117" t="str">
        <f>'Labels - Spanish'!A42</f>
        <v>Equilibrio y movimiento</v>
      </c>
      <c r="B45" s="118">
        <v>19</v>
      </c>
      <c r="C45" s="119">
        <v>64</v>
      </c>
      <c r="D45" s="119">
        <v>92</v>
      </c>
      <c r="E45" s="120" t="s">
        <v>101</v>
      </c>
    </row>
    <row r="46" spans="1:9" ht="15.5">
      <c r="A46" s="117" t="str">
        <f>'Labels - Spanish'!A43</f>
        <v>Planificación e ideas</v>
      </c>
      <c r="B46" s="118">
        <v>29</v>
      </c>
      <c r="C46" s="119">
        <v>65</v>
      </c>
      <c r="D46" s="119">
        <v>93</v>
      </c>
      <c r="E46" s="120" t="s">
        <v>101</v>
      </c>
    </row>
    <row r="47" spans="1:9" ht="15.5">
      <c r="A47" s="117" t="str">
        <f>'Labels - Spanish'!A36</f>
        <v>Participación social</v>
      </c>
      <c r="B47" s="118">
        <v>22</v>
      </c>
      <c r="C47" s="119">
        <v>63</v>
      </c>
      <c r="D47" s="119">
        <v>90</v>
      </c>
      <c r="E47" s="120" t="s">
        <v>101</v>
      </c>
    </row>
    <row r="48" spans="1:9" ht="16" thickBot="1">
      <c r="A48" s="121" t="s">
        <v>100</v>
      </c>
      <c r="B48" s="133">
        <v>100</v>
      </c>
      <c r="C48" s="131">
        <v>59</v>
      </c>
      <c r="D48" s="131">
        <v>82</v>
      </c>
      <c r="E48" s="132" t="s">
        <v>102</v>
      </c>
    </row>
    <row r="49" spans="1:8" ht="16" thickTop="1">
      <c r="A49" s="108"/>
      <c r="B49" s="108"/>
      <c r="C49" s="108"/>
      <c r="D49" s="108"/>
      <c r="E49" s="108"/>
      <c r="F49" s="108"/>
      <c r="G49" s="109"/>
      <c r="H49" s="109"/>
    </row>
  </sheetData>
  <conditionalFormatting sqref="A11:A14 A6 A8:A9">
    <cfRule type="containsText" dxfId="296" priority="5" operator="containsText" text="&quot;">
      <formula>NOT(ISERROR(SEARCH("""",A6)))</formula>
    </cfRule>
  </conditionalFormatting>
  <conditionalFormatting sqref="A4">
    <cfRule type="containsText" dxfId="295" priority="3" operator="containsText" text="&quot;">
      <formula>NOT(ISERROR(SEARCH("""",A4)))</formula>
    </cfRule>
  </conditionalFormatting>
  <conditionalFormatting sqref="A5">
    <cfRule type="containsText" dxfId="294" priority="2" operator="containsText" text="&quot;">
      <formula>NOT(ISERROR(SEARCH("""",A5)))</formula>
    </cfRule>
  </conditionalFormatting>
  <conditionalFormatting sqref="A11">
    <cfRule type="containsText" dxfId="293" priority="4" operator="containsText" text="&quot;">
      <formula>NOT(ISERROR(SEARCH("""",A11)))</formula>
    </cfRule>
  </conditionalFormatting>
  <conditionalFormatting sqref="A7">
    <cfRule type="containsText" dxfId="292" priority="1" operator="containsText" text="&quot;">
      <formula>NOT(ISERROR(SEARCH("""",A7)))</formula>
    </cfRule>
  </conditionalFormatting>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2ED51-4A4E-4598-92AF-583482C3EAFF}">
  <dimension ref="A1:L49"/>
  <sheetViews>
    <sheetView topLeftCell="E1" zoomScale="70" zoomScaleNormal="70" workbookViewId="0">
      <pane ySplit="1" topLeftCell="A2" activePane="bottomLeft" state="frozen"/>
      <selection activeCell="B6" sqref="B6"/>
      <selection pane="bottomLeft" activeCell="K8" sqref="K8"/>
    </sheetView>
  </sheetViews>
  <sheetFormatPr defaultRowHeight="14.5"/>
  <cols>
    <col min="1" max="1" width="39.0898437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4.1796875" customWidth="1"/>
  </cols>
  <sheetData>
    <row r="1" spans="1:12" ht="28.5" customHeight="1">
      <c r="A1" s="143" t="str">
        <f>"Form: "&amp;'Labels - Spanish'!$C$1</f>
        <v>Form: Spanish Toddler Form (10-30 months)</v>
      </c>
      <c r="B1" s="143"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Case47_SP-ToddlerForm</v>
      </c>
      <c r="C3" s="52"/>
      <c r="D3" s="52"/>
      <c r="E3" s="105" t="s">
        <v>94</v>
      </c>
      <c r="F3" s="52"/>
      <c r="G3" s="9"/>
      <c r="H3" s="57"/>
      <c r="I3" s="57"/>
      <c r="J3" s="53"/>
    </row>
    <row r="4" spans="1:12" ht="15" thickBot="1">
      <c r="A4" s="185" t="str">
        <f>'Labels - Spanish'!A2</f>
        <v>Información del niño o de la niña</v>
      </c>
      <c r="B4" s="186"/>
      <c r="C4" s="314"/>
      <c r="D4" s="52"/>
      <c r="F4" s="52" t="str">
        <f ca="1">"Original Date: "&amp; TEXT('Labels - Spanish'!$B$46, "mm/dd/yyyy")</f>
        <v>Original Date: 10/05/2021</v>
      </c>
      <c r="G4" s="9"/>
      <c r="H4" s="57"/>
      <c r="I4" s="57"/>
      <c r="J4" s="53"/>
    </row>
    <row r="5" spans="1:12" ht="29.5" thickBot="1">
      <c r="A5" s="43" t="str">
        <f>'Labels - Spanish'!A6</f>
        <v>Nombre del/de la niño/a que está siendo evaluado/a</v>
      </c>
      <c r="B5" s="187" t="str" cm="1">
        <f t="array" aca="1" ref="B5" ca="1">"SPM2_"&amp;MID(CELL("filename",A1),FIND("]",CELL("filename",A1))+1,255)</f>
        <v>SPM2_Case47_SP-ToddlerForm</v>
      </c>
      <c r="C5" s="125" t="str">
        <f ca="1">TEXT('Labels - Spanish'!$B$46, "mm/dd/yyyy")</f>
        <v>10/05/2021</v>
      </c>
      <c r="D5" s="52"/>
      <c r="E5" s="97" t="s">
        <v>91</v>
      </c>
      <c r="F5" s="94"/>
      <c r="G5" s="95" t="s">
        <v>92</v>
      </c>
      <c r="H5" s="96"/>
      <c r="J5" t="s">
        <v>93</v>
      </c>
    </row>
    <row r="6" spans="1:12">
      <c r="A6" s="43" t="str">
        <f>'Labels - Spanish'!A10</f>
        <v>Sexo</v>
      </c>
      <c r="B6" s="188" t="s">
        <v>1692</v>
      </c>
      <c r="C6" s="93"/>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43532</v>
      </c>
      <c r="C7" s="207"/>
      <c r="D7" s="52"/>
      <c r="E7" s="100">
        <f ca="1">DATE(YEAR(F7) -$G$7, MONTH(F7) - $H$7, DAY(F7) - $I$7)</f>
        <v>43532</v>
      </c>
      <c r="F7" s="99">
        <f ca="1">DATE(YEAR('Labels - Spanish'!$B$46),MONTH('Labels - Spanish'!$B$46)-$K$7,DAY('Labels - Spanish'!$B$46)-$L$7)</f>
        <v>44353</v>
      </c>
      <c r="G7" s="104">
        <v>2</v>
      </c>
      <c r="H7" s="102">
        <v>2</v>
      </c>
      <c r="I7" s="102">
        <v>29</v>
      </c>
      <c r="J7" s="137">
        <v>0</v>
      </c>
      <c r="K7" s="330">
        <v>4</v>
      </c>
      <c r="L7" s="98">
        <v>-1</v>
      </c>
    </row>
    <row r="8" spans="1:12">
      <c r="A8" s="43" t="str">
        <f>'Labels - Spanish'!A12</f>
        <v>Edad (meses)</v>
      </c>
      <c r="B8" s="189" t="str">
        <f>+$G$7&amp;" años "&amp;$H$7&amp;" meses "&amp;$I$7&amp;" dias "</f>
        <v xml:space="preserve">2 años 2 meses 29 dias </v>
      </c>
      <c r="C8" s="190">
        <f ca="1">+E7</f>
        <v>43532</v>
      </c>
      <c r="D8" s="52"/>
      <c r="E8" s="44"/>
      <c r="F8" s="44"/>
      <c r="G8" s="44"/>
      <c r="H8" s="44"/>
      <c r="I8" s="44"/>
      <c r="J8" s="53"/>
    </row>
    <row r="9" spans="1:12" ht="15" thickBot="1">
      <c r="A9" s="43" t="str">
        <f>'Labels - Spanish'!A19</f>
        <v>Proveedor/Agencia</v>
      </c>
      <c r="B9" s="191" t="s">
        <v>107</v>
      </c>
      <c r="C9" s="65"/>
      <c r="D9" s="52"/>
      <c r="E9" s="52"/>
      <c r="F9" s="52"/>
      <c r="G9" s="9"/>
      <c r="H9" s="57"/>
      <c r="I9" s="53"/>
    </row>
    <row r="10" spans="1:12">
      <c r="A10" s="49"/>
      <c r="B10" s="49"/>
      <c r="C10" s="66"/>
      <c r="D10" s="52"/>
      <c r="E10" s="52"/>
      <c r="G10" s="53"/>
      <c r="H10" s="53"/>
      <c r="I10" s="53"/>
    </row>
    <row r="11" spans="1:12">
      <c r="A11" s="185" t="str">
        <f>'Labels - Spanish'!A23</f>
        <v>Información del respondiente</v>
      </c>
      <c r="B11" s="43"/>
      <c r="C11" s="43"/>
      <c r="D11" s="52"/>
      <c r="E11" s="52"/>
      <c r="G11" s="53"/>
      <c r="H11" s="53"/>
      <c r="I11" s="53"/>
    </row>
    <row r="12" spans="1:12">
      <c r="A12" s="43" t="str">
        <f>'Labels - Spanish'!A24</f>
        <v>Nombre del respondiente</v>
      </c>
      <c r="B12" s="43" t="s">
        <v>108</v>
      </c>
      <c r="C12" s="43"/>
      <c r="D12" s="52"/>
      <c r="E12" s="52"/>
      <c r="F12" s="52"/>
      <c r="G12" s="53"/>
      <c r="H12" s="53"/>
      <c r="I12" s="53"/>
      <c r="J12" s="44"/>
    </row>
    <row r="13" spans="1:12" ht="29">
      <c r="A13" s="43" t="str">
        <f>'Labels - Spanish'!A26</f>
        <v>La relación del respondiente con el/la niño/a que está siendo evaluado/a</v>
      </c>
      <c r="B13" s="43" t="s">
        <v>96</v>
      </c>
      <c r="C13" s="43"/>
      <c r="D13" s="52"/>
      <c r="E13" s="52"/>
      <c r="F13" s="52"/>
      <c r="G13" s="53"/>
      <c r="H13" s="53"/>
      <c r="I13" s="53"/>
      <c r="J13" s="44"/>
    </row>
    <row r="14" spans="1:12">
      <c r="A14" s="43" t="str">
        <f>'Labels - Spanish'!A28</f>
        <v>Fecha de hoy</v>
      </c>
      <c r="B14" s="192" t="str">
        <f>+$J$7&amp;" years "&amp;$K$7&amp;" months "&amp;$L$7&amp;" days "</f>
        <v xml:space="preserve">0 years 4 months -1 days </v>
      </c>
      <c r="C14" s="43"/>
      <c r="D14" s="52"/>
      <c r="E14" s="52"/>
      <c r="F14" s="52"/>
      <c r="G14" s="53"/>
      <c r="H14" s="53"/>
      <c r="I14" s="44"/>
      <c r="J14" s="44"/>
    </row>
    <row r="15" spans="1:12">
      <c r="A15" s="50"/>
      <c r="B15" s="50"/>
      <c r="C15" s="67"/>
      <c r="D15" s="52"/>
      <c r="E15" s="52"/>
      <c r="F15" s="52"/>
      <c r="G15" s="53"/>
      <c r="H15" s="53"/>
      <c r="I15" s="53"/>
      <c r="J15" s="44"/>
    </row>
    <row r="16" spans="1:12" ht="132" customHeight="1">
      <c r="A16" s="43" t="s">
        <v>24</v>
      </c>
      <c r="B16" s="71" t="s">
        <v>1611</v>
      </c>
      <c r="C16" s="29"/>
      <c r="D16" s="52"/>
      <c r="E16" s="52"/>
      <c r="F16" s="52"/>
      <c r="G16" s="52"/>
      <c r="H16" s="52"/>
      <c r="I16" s="52"/>
      <c r="J16" s="52"/>
    </row>
    <row r="17" spans="1:11" ht="29">
      <c r="A17" s="43" t="s">
        <v>26</v>
      </c>
      <c r="B17" s="39" t="s">
        <v>25</v>
      </c>
      <c r="C17" s="52"/>
      <c r="D17" s="52"/>
      <c r="E17" s="52"/>
      <c r="F17" s="52"/>
      <c r="G17" s="52"/>
      <c r="H17" s="52"/>
      <c r="I17" s="52"/>
      <c r="J17" s="52"/>
    </row>
    <row r="18" spans="1:11" ht="36.75" customHeight="1">
      <c r="A18" s="43" t="s">
        <v>180</v>
      </c>
      <c r="B18" s="193" t="s">
        <v>866</v>
      </c>
      <c r="C18" s="52"/>
      <c r="D18" s="52"/>
      <c r="E18" s="52"/>
      <c r="F18" s="52"/>
      <c r="G18" s="53"/>
      <c r="H18" s="53"/>
      <c r="I18" s="53"/>
      <c r="J18" s="44"/>
    </row>
    <row r="19" spans="1:11">
      <c r="A19" s="43" t="s">
        <v>12</v>
      </c>
      <c r="B19" s="51" t="s">
        <v>10</v>
      </c>
      <c r="C19" s="43"/>
      <c r="D19" s="36"/>
      <c r="E19" s="36"/>
      <c r="F19" s="36"/>
      <c r="G19" s="35"/>
      <c r="H19" s="35"/>
      <c r="I19" s="35"/>
      <c r="J19" s="194"/>
    </row>
    <row r="20" spans="1:11">
      <c r="D20" s="44"/>
      <c r="J20" s="195"/>
    </row>
    <row r="21" spans="1:11" s="2" customFormat="1">
      <c r="A21" s="43"/>
      <c r="B21" s="43"/>
      <c r="C21" s="44"/>
    </row>
    <row r="22" spans="1:11">
      <c r="A22" s="196" t="s">
        <v>51</v>
      </c>
      <c r="B22" s="195">
        <f>+B40</f>
        <v>21</v>
      </c>
      <c r="C22" s="195">
        <f>+B41</f>
        <v>16</v>
      </c>
      <c r="D22" s="195">
        <f>+B42</f>
        <v>18</v>
      </c>
      <c r="E22" s="195">
        <f>+B43</f>
        <v>15</v>
      </c>
      <c r="F22" s="195">
        <f>+B44</f>
        <v>14</v>
      </c>
      <c r="G22" s="2">
        <f>+B45</f>
        <v>15</v>
      </c>
      <c r="H22" s="2">
        <f>+B46</f>
        <v>18</v>
      </c>
      <c r="I22" s="195">
        <f>+B47</f>
        <v>25</v>
      </c>
      <c r="J22" s="197">
        <f>+B48</f>
        <v>99</v>
      </c>
    </row>
    <row r="23" spans="1:11" ht="21.75" customHeight="1">
      <c r="A23" s="38"/>
      <c r="B23" s="38"/>
      <c r="C23" s="38"/>
      <c r="D23" s="38"/>
      <c r="E23" s="38"/>
      <c r="F23" s="38"/>
      <c r="G23" s="38"/>
      <c r="H23" s="38"/>
      <c r="I23" s="38"/>
      <c r="J23" s="194"/>
      <c r="K23" s="194"/>
    </row>
    <row r="24" spans="1:11" s="6" customFormat="1">
      <c r="A24" s="198" t="s">
        <v>0</v>
      </c>
      <c r="B24" s="86" t="str">
        <f>'Labels - Spanish'!$A$37</f>
        <v>Visión</v>
      </c>
      <c r="C24" s="87" t="str">
        <f>'Labels - Spanish'!$A$38</f>
        <v>Oído</v>
      </c>
      <c r="D24" s="88" t="str">
        <f>'Labels - Spanish'!$A$39</f>
        <v>Tacto</v>
      </c>
      <c r="E24" s="89" t="str">
        <f>'Labels - Spanish'!$A$40</f>
        <v>Gusto y olfato</v>
      </c>
      <c r="F24" s="90" t="str">
        <f>'Labels - Spanish'!$A$41</f>
        <v>Conciencia del cuerpo</v>
      </c>
      <c r="G24" s="91" t="str">
        <f>'Labels - Spanish'!$A$42</f>
        <v>Equilibrio y movimiento</v>
      </c>
      <c r="H24" s="92" t="str">
        <f>'Labels - Spanish'!$A$43</f>
        <v>Planificación e ideas</v>
      </c>
      <c r="I24" s="85" t="str">
        <f>'Labels - Spanish'!$A$36</f>
        <v>Participación social</v>
      </c>
      <c r="J24" s="43"/>
    </row>
    <row r="25" spans="1:11" s="6" customFormat="1">
      <c r="A25" s="199">
        <v>1</v>
      </c>
      <c r="B25" s="43" t="s">
        <v>1604</v>
      </c>
      <c r="C25" s="43" t="s">
        <v>1604</v>
      </c>
      <c r="D25" s="43" t="s">
        <v>1602</v>
      </c>
      <c r="E25" s="43" t="s">
        <v>1604</v>
      </c>
      <c r="F25" s="43" t="s">
        <v>1604</v>
      </c>
      <c r="G25" s="43" t="s">
        <v>1604</v>
      </c>
      <c r="H25" s="6" t="s">
        <v>1602</v>
      </c>
      <c r="I25" s="43" t="s">
        <v>1602</v>
      </c>
      <c r="J25" s="43"/>
    </row>
    <row r="26" spans="1:11" s="6" customFormat="1">
      <c r="A26" s="200">
        <v>2</v>
      </c>
      <c r="B26" s="43" t="s">
        <v>1602</v>
      </c>
      <c r="C26" s="43" t="s">
        <v>1604</v>
      </c>
      <c r="D26" s="43" t="s">
        <v>1602</v>
      </c>
      <c r="E26" s="43" t="s">
        <v>1604</v>
      </c>
      <c r="F26" s="43" t="s">
        <v>1604</v>
      </c>
      <c r="G26" s="43" t="s">
        <v>1604</v>
      </c>
      <c r="H26" s="6" t="s">
        <v>1602</v>
      </c>
      <c r="I26" s="43" t="s">
        <v>1602</v>
      </c>
      <c r="J26" s="43"/>
    </row>
    <row r="27" spans="1:11" s="6" customFormat="1">
      <c r="A27" s="201">
        <v>3</v>
      </c>
      <c r="B27" s="43" t="s">
        <v>1603</v>
      </c>
      <c r="C27" s="43" t="s">
        <v>1601</v>
      </c>
      <c r="D27" s="43" t="s">
        <v>1601</v>
      </c>
      <c r="E27" s="43" t="s">
        <v>1603</v>
      </c>
      <c r="F27" s="43" t="s">
        <v>1604</v>
      </c>
      <c r="G27" s="43" t="s">
        <v>1601</v>
      </c>
      <c r="H27" s="6" t="s">
        <v>1604</v>
      </c>
      <c r="I27" s="43" t="s">
        <v>1604</v>
      </c>
      <c r="J27" s="43"/>
    </row>
    <row r="28" spans="1:11" s="6" customFormat="1">
      <c r="A28" s="202">
        <v>4</v>
      </c>
      <c r="B28" s="43" t="s">
        <v>1603</v>
      </c>
      <c r="C28" s="43" t="s">
        <v>1604</v>
      </c>
      <c r="D28" s="43" t="s">
        <v>1602</v>
      </c>
      <c r="E28" s="43" t="s">
        <v>1604</v>
      </c>
      <c r="F28" s="43" t="s">
        <v>1604</v>
      </c>
      <c r="G28" s="43" t="s">
        <v>1604</v>
      </c>
      <c r="H28" s="6" t="s">
        <v>1604</v>
      </c>
      <c r="I28" s="43" t="s">
        <v>1603</v>
      </c>
      <c r="J28" s="43"/>
    </row>
    <row r="29" spans="1:11" s="6" customFormat="1">
      <c r="A29" s="203">
        <v>5</v>
      </c>
      <c r="B29" s="43" t="s">
        <v>1602</v>
      </c>
      <c r="C29" s="43" t="s">
        <v>1604</v>
      </c>
      <c r="D29" s="43" t="s">
        <v>1604</v>
      </c>
      <c r="E29" s="43" t="s">
        <v>1604</v>
      </c>
      <c r="F29" s="43" t="s">
        <v>1602</v>
      </c>
      <c r="G29" s="43" t="s">
        <v>1604</v>
      </c>
      <c r="H29" s="6" t="s">
        <v>1604</v>
      </c>
      <c r="I29" s="43" t="s">
        <v>1602</v>
      </c>
      <c r="J29" s="43"/>
    </row>
    <row r="30" spans="1:11" s="6" customFormat="1">
      <c r="A30" s="203">
        <v>6</v>
      </c>
      <c r="B30" s="43" t="s">
        <v>1604</v>
      </c>
      <c r="C30" s="43" t="s">
        <v>1604</v>
      </c>
      <c r="D30" s="43" t="s">
        <v>1603</v>
      </c>
      <c r="E30" s="43" t="s">
        <v>1604</v>
      </c>
      <c r="F30" s="43" t="s">
        <v>1603</v>
      </c>
      <c r="G30" s="43" t="s">
        <v>1603</v>
      </c>
      <c r="H30" s="6" t="s">
        <v>1604</v>
      </c>
      <c r="I30" s="43" t="s">
        <v>1602</v>
      </c>
      <c r="J30" s="43"/>
    </row>
    <row r="31" spans="1:11" s="6" customFormat="1">
      <c r="A31" s="203">
        <v>7</v>
      </c>
      <c r="B31" s="43" t="s">
        <v>1604</v>
      </c>
      <c r="C31" s="43" t="s">
        <v>1602</v>
      </c>
      <c r="D31" s="43" t="s">
        <v>1604</v>
      </c>
      <c r="E31" s="43" t="s">
        <v>1602</v>
      </c>
      <c r="F31" s="43" t="s">
        <v>1604</v>
      </c>
      <c r="G31" s="43" t="s">
        <v>1604</v>
      </c>
      <c r="H31" s="6" t="s">
        <v>1602</v>
      </c>
      <c r="I31" s="43" t="s">
        <v>1602</v>
      </c>
      <c r="J31" s="43"/>
    </row>
    <row r="32" spans="1:11">
      <c r="A32" s="203">
        <v>8</v>
      </c>
      <c r="B32" s="43" t="s">
        <v>1604</v>
      </c>
      <c r="C32" s="43" t="s">
        <v>1604</v>
      </c>
      <c r="D32" s="43" t="s">
        <v>1604</v>
      </c>
      <c r="E32" s="43" t="s">
        <v>1602</v>
      </c>
      <c r="F32" s="43" t="s">
        <v>1604</v>
      </c>
      <c r="G32" s="43" t="s">
        <v>1604</v>
      </c>
      <c r="H32" s="6" t="s">
        <v>1604</v>
      </c>
      <c r="I32" s="43" t="s">
        <v>1603</v>
      </c>
    </row>
    <row r="33" spans="1:9">
      <c r="A33" s="203">
        <v>9</v>
      </c>
      <c r="B33" t="s">
        <v>1604</v>
      </c>
      <c r="C33" t="s">
        <v>1601</v>
      </c>
      <c r="D33" s="10" t="s">
        <v>1604</v>
      </c>
      <c r="E33" s="84" t="s">
        <v>1604</v>
      </c>
      <c r="F33" s="84" t="s">
        <v>1604</v>
      </c>
      <c r="G33" t="s">
        <v>1604</v>
      </c>
      <c r="H33" t="s">
        <v>1603</v>
      </c>
      <c r="I33" t="s">
        <v>1603</v>
      </c>
    </row>
    <row r="34" spans="1:9">
      <c r="A34" s="203">
        <v>10</v>
      </c>
      <c r="B34" t="s">
        <v>1603</v>
      </c>
      <c r="C34" t="s">
        <v>1602</v>
      </c>
      <c r="D34" s="10" t="s">
        <v>1604</v>
      </c>
      <c r="E34" s="84" t="s">
        <v>1604</v>
      </c>
      <c r="F34" s="84" t="s">
        <v>1604</v>
      </c>
      <c r="G34" t="s">
        <v>1604</v>
      </c>
      <c r="H34" t="s">
        <v>1601</v>
      </c>
      <c r="I34" t="s">
        <v>1602</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44" t="s">
        <v>99</v>
      </c>
      <c r="B39" s="145" t="s">
        <v>1641</v>
      </c>
      <c r="C39" s="146" t="s">
        <v>1642</v>
      </c>
      <c r="D39" s="146" t="s">
        <v>1644</v>
      </c>
      <c r="E39" s="147" t="s">
        <v>1643</v>
      </c>
    </row>
    <row r="40" spans="1:9" ht="15.5">
      <c r="A40" s="148" t="str">
        <f>'Labels - Spanish'!A37</f>
        <v>Visión</v>
      </c>
      <c r="B40" s="118">
        <v>21</v>
      </c>
      <c r="C40" s="119">
        <v>66</v>
      </c>
      <c r="D40" s="119">
        <v>95</v>
      </c>
      <c r="E40" s="120" t="s">
        <v>101</v>
      </c>
    </row>
    <row r="41" spans="1:9" ht="15.5">
      <c r="A41" s="148" t="str">
        <f>'Labels - Spanish'!A38</f>
        <v>Oído</v>
      </c>
      <c r="B41" s="118">
        <v>16</v>
      </c>
      <c r="C41" s="119">
        <v>53</v>
      </c>
      <c r="D41" s="119">
        <v>62</v>
      </c>
      <c r="E41" s="120" t="s">
        <v>102</v>
      </c>
    </row>
    <row r="42" spans="1:9" ht="15.5">
      <c r="A42" s="148" t="str">
        <f>'Labels - Spanish'!A39</f>
        <v>Tacto</v>
      </c>
      <c r="B42" s="118">
        <v>18</v>
      </c>
      <c r="C42" s="119">
        <v>63</v>
      </c>
      <c r="D42" s="119">
        <v>90</v>
      </c>
      <c r="E42" s="120" t="s">
        <v>101</v>
      </c>
    </row>
    <row r="43" spans="1:9" ht="15.5">
      <c r="A43" s="148" t="str">
        <f>'Labels - Spanish'!A40</f>
        <v>Gusto y olfato</v>
      </c>
      <c r="B43" s="118">
        <v>15</v>
      </c>
      <c r="C43" s="119">
        <v>58</v>
      </c>
      <c r="D43" s="119">
        <v>79</v>
      </c>
      <c r="E43" s="120" t="s">
        <v>102</v>
      </c>
    </row>
    <row r="44" spans="1:9" ht="15.5">
      <c r="A44" s="148" t="str">
        <f>'Labels - Spanish'!A41</f>
        <v>Conciencia del cuerpo</v>
      </c>
      <c r="B44" s="118">
        <v>14</v>
      </c>
      <c r="C44" s="119">
        <v>50</v>
      </c>
      <c r="D44" s="119">
        <v>50</v>
      </c>
      <c r="E44" s="120" t="s">
        <v>102</v>
      </c>
    </row>
    <row r="45" spans="1:9" ht="15.5">
      <c r="A45" s="148" t="str">
        <f>'Labels - Spanish'!A42</f>
        <v>Equilibrio y movimiento</v>
      </c>
      <c r="B45" s="118">
        <v>15</v>
      </c>
      <c r="C45" s="119">
        <v>60</v>
      </c>
      <c r="D45" s="119">
        <v>84</v>
      </c>
      <c r="E45" s="120" t="s">
        <v>101</v>
      </c>
    </row>
    <row r="46" spans="1:9" ht="15.5">
      <c r="A46" s="148" t="str">
        <f>'Labels - Spanish'!A43</f>
        <v>Planificación e ideas</v>
      </c>
      <c r="B46" s="118">
        <v>18</v>
      </c>
      <c r="C46" s="119">
        <v>76</v>
      </c>
      <c r="D46" s="119" t="s">
        <v>126</v>
      </c>
      <c r="E46" s="120" t="s">
        <v>103</v>
      </c>
    </row>
    <row r="47" spans="1:9" ht="15.5">
      <c r="A47" s="148" t="str">
        <f>'Labels - Spanish'!A36</f>
        <v>Participación social</v>
      </c>
      <c r="B47" s="118">
        <v>25</v>
      </c>
      <c r="C47" s="119">
        <v>72</v>
      </c>
      <c r="D47" s="119">
        <v>99</v>
      </c>
      <c r="E47" s="120" t="s">
        <v>103</v>
      </c>
    </row>
    <row r="48" spans="1:9" ht="16" thickBot="1">
      <c r="A48" s="149" t="s">
        <v>100</v>
      </c>
      <c r="B48" s="122">
        <v>99</v>
      </c>
      <c r="C48" s="131">
        <v>61</v>
      </c>
      <c r="D48" s="131">
        <v>86</v>
      </c>
      <c r="E48" s="132" t="s">
        <v>101</v>
      </c>
    </row>
    <row r="49" spans="1:3" ht="16" thickTop="1">
      <c r="A49" s="108"/>
      <c r="B49" s="108"/>
      <c r="C49" s="108"/>
    </row>
  </sheetData>
  <conditionalFormatting sqref="A11:A14 A6 A8:A9">
    <cfRule type="containsText" dxfId="291" priority="5" operator="containsText" text="&quot;">
      <formula>NOT(ISERROR(SEARCH("""",A6)))</formula>
    </cfRule>
  </conditionalFormatting>
  <conditionalFormatting sqref="A4">
    <cfRule type="containsText" dxfId="290" priority="3" operator="containsText" text="&quot;">
      <formula>NOT(ISERROR(SEARCH("""",A4)))</formula>
    </cfRule>
  </conditionalFormatting>
  <conditionalFormatting sqref="A5">
    <cfRule type="containsText" dxfId="289" priority="2" operator="containsText" text="&quot;">
      <formula>NOT(ISERROR(SEARCH("""",A5)))</formula>
    </cfRule>
  </conditionalFormatting>
  <conditionalFormatting sqref="A11">
    <cfRule type="containsText" dxfId="288" priority="4" operator="containsText" text="&quot;">
      <formula>NOT(ISERROR(SEARCH("""",A11)))</formula>
    </cfRule>
  </conditionalFormatting>
  <conditionalFormatting sqref="A7">
    <cfRule type="containsText" dxfId="287" priority="1" operator="containsText" text="&quot;">
      <formula>NOT(ISERROR(SEARCH("""",A7)))</formula>
    </cfRule>
  </conditionalFormatting>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D9373-D68F-43E2-BCC9-B66341B4F718}">
  <dimension ref="A1:L49"/>
  <sheetViews>
    <sheetView topLeftCell="E1" zoomScale="70" zoomScaleNormal="70" workbookViewId="0">
      <pane ySplit="1" topLeftCell="A2" activePane="bottomLeft" state="frozen"/>
      <selection activeCell="B6" sqref="B6"/>
      <selection pane="bottomLeft" activeCell="L8" sqref="L8"/>
    </sheetView>
  </sheetViews>
  <sheetFormatPr defaultRowHeight="14.5"/>
  <cols>
    <col min="1" max="1" width="39.0898437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5.1796875" customWidth="1"/>
  </cols>
  <sheetData>
    <row r="1" spans="1:12" ht="28.5" customHeight="1">
      <c r="A1" s="143" t="str">
        <f>"Form: "&amp;'Labels - Spanish'!$C$1</f>
        <v>Form: Spanish Toddler Form (10-30 months)</v>
      </c>
      <c r="B1" s="143"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Case48_SP-ToddlerForm_incomplet</v>
      </c>
      <c r="C3" s="52"/>
      <c r="D3" s="52"/>
      <c r="E3" s="105" t="s">
        <v>94</v>
      </c>
      <c r="F3" s="52"/>
      <c r="G3" s="9"/>
      <c r="H3" s="57"/>
      <c r="I3" s="57"/>
      <c r="J3" s="53"/>
    </row>
    <row r="4" spans="1:12" ht="15" thickBot="1">
      <c r="A4" s="185" t="str">
        <f>'Labels - Spanish'!A2</f>
        <v>Información del niño o de la niña</v>
      </c>
      <c r="B4" s="186"/>
      <c r="C4" s="314"/>
      <c r="D4" s="52"/>
      <c r="F4" s="52" t="str">
        <f ca="1">"Original Date: "&amp; TEXT('Labels - Spanish'!$B$46, "mm/dd/yyyy")</f>
        <v>Original Date: 10/05/2021</v>
      </c>
      <c r="G4" s="9"/>
      <c r="H4" s="57"/>
      <c r="I4" s="57"/>
      <c r="J4" s="53"/>
    </row>
    <row r="5" spans="1:12" ht="29.5" thickBot="1">
      <c r="A5" s="43" t="str">
        <f>'Labels - Spanish'!A6</f>
        <v>Nombre del/de la niño/a que está siendo evaluado/a</v>
      </c>
      <c r="B5" s="187" t="str" cm="1">
        <f t="array" aca="1" ref="B5" ca="1">"SPM2_"&amp;MID(CELL("filename",A1),FIND("]",CELL("filename",A1))+1,255)</f>
        <v>SPM2_Case48_SP-ToddlerForm_incomplet</v>
      </c>
      <c r="C5" s="125" t="str">
        <f ca="1">TEXT('Labels - Spanish'!$B$46, "mm/dd/yyyy")</f>
        <v>10/05/2021</v>
      </c>
      <c r="D5" s="52"/>
      <c r="E5" s="97" t="s">
        <v>91</v>
      </c>
      <c r="F5" s="94"/>
      <c r="G5" s="95" t="s">
        <v>92</v>
      </c>
      <c r="H5" s="96"/>
      <c r="J5" t="s">
        <v>93</v>
      </c>
    </row>
    <row r="6" spans="1:12">
      <c r="A6" s="43" t="str">
        <f>'Labels - Spanish'!A10</f>
        <v>Sexo</v>
      </c>
      <c r="B6" s="188" t="s">
        <v>1691</v>
      </c>
      <c r="C6" s="93"/>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43741</v>
      </c>
      <c r="C7" s="207"/>
      <c r="D7" s="52"/>
      <c r="E7" s="100">
        <f ca="1">DATE(YEAR(F7) -$G$7, MONTH(F7) - $H$7, DAY(F7) - $I$7)</f>
        <v>43741</v>
      </c>
      <c r="F7" s="99">
        <f ca="1">DATE(YEAR('Labels - Spanish'!$B$46),MONTH('Labels - Spanish'!$B$46)-$K$7,DAY('Labels - Spanish'!$B$46)-$L$7)</f>
        <v>44473</v>
      </c>
      <c r="G7" s="104">
        <v>2</v>
      </c>
      <c r="H7" s="102">
        <v>0</v>
      </c>
      <c r="I7" s="102">
        <v>1</v>
      </c>
      <c r="J7" s="137">
        <v>0</v>
      </c>
      <c r="K7" s="330">
        <v>0</v>
      </c>
      <c r="L7" s="98">
        <v>1</v>
      </c>
    </row>
    <row r="8" spans="1:12">
      <c r="A8" s="43" t="str">
        <f>'Labels - Spanish'!A12</f>
        <v>Edad (meses)</v>
      </c>
      <c r="B8" s="189" t="str">
        <f>+$G$7&amp;" años "&amp;$H$7&amp;" meses "&amp;$I$7&amp;" dias "</f>
        <v xml:space="preserve">2 años 0 meses 1 dias </v>
      </c>
      <c r="C8" s="190">
        <f ca="1">+E7</f>
        <v>43741</v>
      </c>
      <c r="D8" s="52"/>
      <c r="E8" s="44"/>
      <c r="F8" s="44"/>
      <c r="G8" s="44"/>
      <c r="H8" s="44"/>
      <c r="I8" s="44"/>
      <c r="J8" s="53"/>
    </row>
    <row r="9" spans="1:12" ht="15" thickBot="1">
      <c r="A9" s="43" t="str">
        <f>'Labels - Spanish'!A19</f>
        <v>Proveedor/Agencia</v>
      </c>
      <c r="B9" s="191" t="s">
        <v>107</v>
      </c>
      <c r="C9" s="65"/>
      <c r="D9" s="52"/>
      <c r="E9" s="52"/>
      <c r="F9" s="52"/>
      <c r="G9" s="9"/>
      <c r="H9" s="57"/>
      <c r="I9" s="53"/>
      <c r="J9" s="53"/>
    </row>
    <row r="10" spans="1:12">
      <c r="A10" s="49"/>
      <c r="B10" s="49"/>
      <c r="C10" s="66"/>
      <c r="D10" s="52"/>
      <c r="E10" s="52"/>
      <c r="G10" s="53"/>
      <c r="H10" s="53"/>
      <c r="I10" s="53"/>
    </row>
    <row r="11" spans="1:12">
      <c r="A11" s="185" t="str">
        <f>'Labels - Spanish'!A23</f>
        <v>Información del respondiente</v>
      </c>
      <c r="B11" s="43"/>
      <c r="C11" s="43"/>
      <c r="D11" s="52"/>
      <c r="E11" s="52"/>
      <c r="G11" s="53"/>
      <c r="H11" s="53"/>
      <c r="I11" s="53"/>
    </row>
    <row r="12" spans="1:12">
      <c r="A12" s="43" t="str">
        <f>'Labels - Spanish'!A24</f>
        <v>Nombre del respondiente</v>
      </c>
      <c r="B12" s="43" t="s">
        <v>111</v>
      </c>
      <c r="C12" s="43"/>
      <c r="D12" s="52"/>
      <c r="E12" s="52"/>
      <c r="F12" s="52"/>
      <c r="G12" s="53"/>
      <c r="H12" s="53"/>
      <c r="I12" s="53"/>
    </row>
    <row r="13" spans="1:12" ht="29">
      <c r="A13" s="43" t="str">
        <f>'Labels - Spanish'!A26</f>
        <v>La relación del respondiente con el/la niño/a que está siendo evaluado/a</v>
      </c>
      <c r="B13" s="43" t="s">
        <v>106</v>
      </c>
      <c r="C13" s="43"/>
      <c r="D13" s="52"/>
      <c r="E13" s="52"/>
      <c r="F13" s="52"/>
      <c r="G13" s="53"/>
      <c r="H13" s="53"/>
      <c r="I13" s="53"/>
      <c r="J13" s="44"/>
    </row>
    <row r="14" spans="1:12">
      <c r="A14" s="43" t="str">
        <f>'Labels - Spanish'!A28</f>
        <v>Fecha de hoy</v>
      </c>
      <c r="B14" s="192" t="str">
        <f>+$J$7&amp;" years "&amp;$K$7&amp;" months "&amp;$L$7&amp;" days "</f>
        <v xml:space="preserve">0 years 0 months 1 days </v>
      </c>
      <c r="C14" s="43"/>
      <c r="D14" s="52"/>
      <c r="E14" s="52"/>
      <c r="F14" s="52"/>
      <c r="G14" s="53"/>
      <c r="H14" s="53"/>
      <c r="I14" s="44"/>
      <c r="J14" s="44"/>
    </row>
    <row r="15" spans="1:12">
      <c r="A15" s="50"/>
      <c r="B15" s="50"/>
      <c r="C15" s="67"/>
      <c r="D15" s="52"/>
      <c r="E15" s="52"/>
      <c r="F15" s="52"/>
      <c r="G15" s="53"/>
      <c r="H15" s="53"/>
      <c r="I15" s="53"/>
      <c r="J15" s="44"/>
    </row>
    <row r="16" spans="1:12" ht="132" customHeight="1">
      <c r="A16" s="43" t="s">
        <v>24</v>
      </c>
      <c r="B16" s="71" t="s">
        <v>1612</v>
      </c>
      <c r="C16" s="29"/>
      <c r="D16" s="52"/>
      <c r="E16" s="52"/>
      <c r="F16" s="52"/>
      <c r="G16" s="52"/>
      <c r="H16" s="52"/>
      <c r="I16" s="52"/>
      <c r="J16" s="52"/>
    </row>
    <row r="17" spans="1:11" ht="29">
      <c r="A17" s="43" t="s">
        <v>26</v>
      </c>
      <c r="B17" s="39" t="s">
        <v>25</v>
      </c>
      <c r="C17" s="52"/>
      <c r="D17" s="52"/>
      <c r="E17" s="52"/>
      <c r="F17" s="52"/>
      <c r="G17" s="52"/>
      <c r="H17" s="52"/>
      <c r="I17" s="52"/>
      <c r="J17" s="52"/>
    </row>
    <row r="18" spans="1:11" ht="36.75" customHeight="1">
      <c r="A18" s="43" t="s">
        <v>180</v>
      </c>
      <c r="B18" s="193" t="s">
        <v>181</v>
      </c>
      <c r="C18" s="52"/>
      <c r="D18" s="52"/>
      <c r="E18" s="52"/>
      <c r="F18" s="52"/>
      <c r="G18" s="53"/>
      <c r="H18" s="53"/>
      <c r="I18" s="53"/>
      <c r="J18" s="44"/>
    </row>
    <row r="19" spans="1:11">
      <c r="A19" s="43" t="s">
        <v>12</v>
      </c>
      <c r="B19" s="51" t="s">
        <v>10</v>
      </c>
      <c r="C19" s="43"/>
      <c r="D19" s="36"/>
      <c r="E19" s="36"/>
      <c r="F19" s="36"/>
      <c r="G19" s="35"/>
      <c r="H19" s="35"/>
      <c r="I19" s="35"/>
      <c r="J19" s="194"/>
    </row>
    <row r="20" spans="1:11">
      <c r="A20" s="43"/>
      <c r="B20" s="43"/>
      <c r="C20" s="52"/>
      <c r="D20" s="44"/>
      <c r="J20" s="195"/>
    </row>
    <row r="21" spans="1:11" s="2" customFormat="1">
      <c r="A21" s="43"/>
      <c r="B21" s="43"/>
      <c r="C21" s="44"/>
    </row>
    <row r="22" spans="1:11">
      <c r="A22" s="196" t="s">
        <v>51</v>
      </c>
      <c r="B22" s="195">
        <f>+B40</f>
        <v>18</v>
      </c>
      <c r="C22" s="195">
        <f>+B41</f>
        <v>16</v>
      </c>
      <c r="D22" s="195">
        <f>+B42</f>
        <v>17</v>
      </c>
      <c r="E22" s="195">
        <f>+B43</f>
        <v>15</v>
      </c>
      <c r="F22" s="195">
        <f>+B44</f>
        <v>14</v>
      </c>
      <c r="G22" s="2">
        <f>+B45</f>
        <v>15</v>
      </c>
      <c r="H22" s="2">
        <f>+B46</f>
        <v>16</v>
      </c>
      <c r="I22" s="195">
        <f>+B47</f>
        <v>22</v>
      </c>
      <c r="J22" s="197">
        <f>+B48</f>
        <v>95</v>
      </c>
    </row>
    <row r="23" spans="1:11" ht="21.75" customHeight="1">
      <c r="A23" s="38"/>
      <c r="B23" s="38"/>
      <c r="C23" s="38"/>
      <c r="D23" s="38"/>
      <c r="E23" s="38"/>
      <c r="F23" s="38"/>
      <c r="G23" s="38"/>
      <c r="H23" s="38"/>
      <c r="I23" s="38"/>
      <c r="J23" s="194"/>
      <c r="K23" s="194"/>
    </row>
    <row r="24" spans="1:11" s="6" customFormat="1">
      <c r="A24" s="198" t="s">
        <v>0</v>
      </c>
      <c r="B24" s="86" t="str">
        <f>'Labels - Spanish'!$A$37</f>
        <v>Visión</v>
      </c>
      <c r="C24" s="87" t="str">
        <f>'Labels - Spanish'!$A$38</f>
        <v>Oído</v>
      </c>
      <c r="D24" s="88" t="str">
        <f>'Labels - Spanish'!$A$39</f>
        <v>Tacto</v>
      </c>
      <c r="E24" s="89" t="str">
        <f>'Labels - Spanish'!$A$40</f>
        <v>Gusto y olfato</v>
      </c>
      <c r="F24" s="90" t="str">
        <f>'Labels - Spanish'!$A$41</f>
        <v>Conciencia del cuerpo</v>
      </c>
      <c r="G24" s="91" t="str">
        <f>'Labels - Spanish'!$A$42</f>
        <v>Equilibrio y movimiento</v>
      </c>
      <c r="H24" s="92" t="str">
        <f>'Labels - Spanish'!$A$43</f>
        <v>Planificación e ideas</v>
      </c>
      <c r="I24" s="85" t="str">
        <f>'Labels - Spanish'!$A$36</f>
        <v>Participación social</v>
      </c>
      <c r="J24" s="43"/>
    </row>
    <row r="25" spans="1:11" s="6" customFormat="1">
      <c r="A25" s="199">
        <v>1</v>
      </c>
      <c r="B25" s="5" t="s">
        <v>1604</v>
      </c>
      <c r="C25" s="5" t="s">
        <v>1604</v>
      </c>
      <c r="D25" s="135" t="s">
        <v>52</v>
      </c>
      <c r="E25" s="5" t="s">
        <v>1604</v>
      </c>
      <c r="F25" s="5" t="s">
        <v>1604</v>
      </c>
      <c r="G25" s="5" t="s">
        <v>1604</v>
      </c>
      <c r="H25" s="5" t="s">
        <v>1602</v>
      </c>
      <c r="I25" s="5" t="s">
        <v>1602</v>
      </c>
      <c r="J25" s="43"/>
    </row>
    <row r="26" spans="1:11" s="6" customFormat="1">
      <c r="A26" s="200">
        <v>2</v>
      </c>
      <c r="B26" s="5" t="s">
        <v>1602</v>
      </c>
      <c r="C26" s="5" t="s">
        <v>1604</v>
      </c>
      <c r="D26" s="5" t="s">
        <v>1602</v>
      </c>
      <c r="E26" s="5" t="s">
        <v>1604</v>
      </c>
      <c r="F26" s="5" t="s">
        <v>1604</v>
      </c>
      <c r="G26" s="5" t="s">
        <v>1604</v>
      </c>
      <c r="H26" s="5" t="s">
        <v>1602</v>
      </c>
      <c r="I26" s="5" t="s">
        <v>1602</v>
      </c>
      <c r="J26" s="43"/>
    </row>
    <row r="27" spans="1:11" s="6" customFormat="1">
      <c r="A27" s="201">
        <v>3</v>
      </c>
      <c r="B27" s="5" t="s">
        <v>1603</v>
      </c>
      <c r="C27" s="5" t="s">
        <v>1601</v>
      </c>
      <c r="D27" s="5" t="s">
        <v>1601</v>
      </c>
      <c r="E27" s="5" t="s">
        <v>1603</v>
      </c>
      <c r="F27" s="5" t="s">
        <v>1604</v>
      </c>
      <c r="G27" s="5" t="s">
        <v>1601</v>
      </c>
      <c r="H27" s="5" t="s">
        <v>1604</v>
      </c>
      <c r="I27" s="5" t="s">
        <v>1604</v>
      </c>
      <c r="J27" s="43"/>
    </row>
    <row r="28" spans="1:11" s="6" customFormat="1">
      <c r="A28" s="202">
        <v>4</v>
      </c>
      <c r="B28" s="5" t="s">
        <v>1603</v>
      </c>
      <c r="C28" s="5" t="s">
        <v>1604</v>
      </c>
      <c r="D28" s="5" t="s">
        <v>1602</v>
      </c>
      <c r="E28" s="5" t="s">
        <v>1604</v>
      </c>
      <c r="F28" s="5" t="s">
        <v>1604</v>
      </c>
      <c r="G28" s="5" t="s">
        <v>1604</v>
      </c>
      <c r="H28" s="5" t="s">
        <v>1604</v>
      </c>
      <c r="I28" s="5" t="s">
        <v>1603</v>
      </c>
      <c r="J28" s="43"/>
    </row>
    <row r="29" spans="1:11" s="6" customFormat="1">
      <c r="A29" s="203">
        <v>5</v>
      </c>
      <c r="B29" s="5" t="s">
        <v>1602</v>
      </c>
      <c r="C29" s="5" t="s">
        <v>1604</v>
      </c>
      <c r="D29" s="5" t="s">
        <v>1604</v>
      </c>
      <c r="E29" s="5" t="s">
        <v>1604</v>
      </c>
      <c r="F29" s="5" t="s">
        <v>1602</v>
      </c>
      <c r="G29" s="5" t="s">
        <v>1604</v>
      </c>
      <c r="H29" s="5" t="s">
        <v>1604</v>
      </c>
      <c r="I29" s="135" t="s">
        <v>52</v>
      </c>
      <c r="J29" s="43"/>
    </row>
    <row r="30" spans="1:11" s="6" customFormat="1">
      <c r="A30" s="203">
        <v>6</v>
      </c>
      <c r="B30" s="5" t="s">
        <v>1604</v>
      </c>
      <c r="C30" s="135" t="s">
        <v>52</v>
      </c>
      <c r="D30" s="5" t="s">
        <v>1603</v>
      </c>
      <c r="E30" s="5" t="s">
        <v>1604</v>
      </c>
      <c r="F30" s="5" t="s">
        <v>1603</v>
      </c>
      <c r="G30" s="5" t="s">
        <v>1603</v>
      </c>
      <c r="H30" s="5" t="s">
        <v>1604</v>
      </c>
      <c r="I30" s="135" t="s">
        <v>52</v>
      </c>
      <c r="J30" s="43"/>
    </row>
    <row r="31" spans="1:11" s="6" customFormat="1">
      <c r="A31" s="203">
        <v>7</v>
      </c>
      <c r="B31" s="5" t="s">
        <v>1604</v>
      </c>
      <c r="C31" s="5" t="s">
        <v>1602</v>
      </c>
      <c r="D31" s="5" t="s">
        <v>1604</v>
      </c>
      <c r="E31" s="5" t="s">
        <v>1602</v>
      </c>
      <c r="F31" s="5" t="s">
        <v>1604</v>
      </c>
      <c r="G31" s="5" t="s">
        <v>1604</v>
      </c>
      <c r="H31" s="5" t="s">
        <v>1602</v>
      </c>
      <c r="I31" s="5" t="s">
        <v>1602</v>
      </c>
      <c r="J31" s="43"/>
    </row>
    <row r="32" spans="1:11">
      <c r="A32" s="203">
        <v>8</v>
      </c>
      <c r="B32" s="5" t="s">
        <v>1604</v>
      </c>
      <c r="C32" s="5" t="s">
        <v>1604</v>
      </c>
      <c r="D32" s="5" t="s">
        <v>1604</v>
      </c>
      <c r="E32" s="5" t="s">
        <v>1602</v>
      </c>
      <c r="F32" s="5" t="s">
        <v>1604</v>
      </c>
      <c r="G32" s="5" t="s">
        <v>1604</v>
      </c>
      <c r="H32" s="5" t="s">
        <v>1604</v>
      </c>
      <c r="I32" s="5" t="s">
        <v>1603</v>
      </c>
    </row>
    <row r="33" spans="1:9">
      <c r="A33" s="203">
        <v>9</v>
      </c>
      <c r="B33" s="135" t="s">
        <v>52</v>
      </c>
      <c r="C33" s="5" t="s">
        <v>1601</v>
      </c>
      <c r="D33" s="5" t="s">
        <v>1604</v>
      </c>
      <c r="E33" s="5" t="s">
        <v>1604</v>
      </c>
      <c r="F33" s="5" t="s">
        <v>1604</v>
      </c>
      <c r="G33" s="5" t="s">
        <v>1604</v>
      </c>
      <c r="H33" s="5" t="s">
        <v>1603</v>
      </c>
      <c r="I33" s="5" t="s">
        <v>1603</v>
      </c>
    </row>
    <row r="34" spans="1:9">
      <c r="A34" s="203">
        <v>10</v>
      </c>
      <c r="B34" s="135" t="s">
        <v>52</v>
      </c>
      <c r="C34" s="5" t="s">
        <v>1602</v>
      </c>
      <c r="D34" s="5" t="s">
        <v>1604</v>
      </c>
      <c r="E34" s="5" t="s">
        <v>1604</v>
      </c>
      <c r="F34" s="5" t="s">
        <v>1604</v>
      </c>
      <c r="G34" s="5" t="s">
        <v>1604</v>
      </c>
      <c r="H34" s="135" t="s">
        <v>52</v>
      </c>
      <c r="I34" s="5" t="s">
        <v>1602</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44" t="s">
        <v>99</v>
      </c>
      <c r="B39" s="145" t="s">
        <v>1641</v>
      </c>
      <c r="C39" s="146" t="s">
        <v>1642</v>
      </c>
      <c r="D39" s="146" t="s">
        <v>1644</v>
      </c>
      <c r="E39" s="147" t="s">
        <v>1643</v>
      </c>
    </row>
    <row r="40" spans="1:9" ht="15.5">
      <c r="A40" s="148" t="str">
        <f>'Labels - Spanish'!A37</f>
        <v>Visión</v>
      </c>
      <c r="B40" s="118">
        <v>18</v>
      </c>
      <c r="C40" s="119">
        <v>59</v>
      </c>
      <c r="D40" s="119">
        <v>82</v>
      </c>
      <c r="E40" s="120" t="s">
        <v>102</v>
      </c>
    </row>
    <row r="41" spans="1:9" ht="15.5">
      <c r="A41" s="148" t="str">
        <f>'Labels - Spanish'!A38</f>
        <v>Oído</v>
      </c>
      <c r="B41" s="118">
        <v>16</v>
      </c>
      <c r="C41" s="119">
        <v>53</v>
      </c>
      <c r="D41" s="119">
        <v>62</v>
      </c>
      <c r="E41" s="120" t="s">
        <v>102</v>
      </c>
    </row>
    <row r="42" spans="1:9" ht="15.5">
      <c r="A42" s="148" t="str">
        <f>'Labels - Spanish'!A39</f>
        <v>Tacto</v>
      </c>
      <c r="B42" s="118">
        <v>17</v>
      </c>
      <c r="C42" s="119">
        <v>60</v>
      </c>
      <c r="D42" s="119">
        <v>84</v>
      </c>
      <c r="E42" s="120" t="s">
        <v>101</v>
      </c>
    </row>
    <row r="43" spans="1:9" ht="15.5">
      <c r="A43" s="148" t="str">
        <f>'Labels - Spanish'!A40</f>
        <v>Gusto y olfato</v>
      </c>
      <c r="B43" s="118">
        <v>15</v>
      </c>
      <c r="C43" s="119">
        <v>58</v>
      </c>
      <c r="D43" s="119">
        <v>79</v>
      </c>
      <c r="E43" s="120" t="s">
        <v>102</v>
      </c>
    </row>
    <row r="44" spans="1:9" ht="15.5">
      <c r="A44" s="148" t="str">
        <f>'Labels - Spanish'!A41</f>
        <v>Conciencia del cuerpo</v>
      </c>
      <c r="B44" s="118">
        <v>14</v>
      </c>
      <c r="C44" s="119">
        <v>50</v>
      </c>
      <c r="D44" s="119">
        <v>50</v>
      </c>
      <c r="E44" s="120" t="s">
        <v>102</v>
      </c>
    </row>
    <row r="45" spans="1:9" ht="15.5">
      <c r="A45" s="148" t="str">
        <f>'Labels - Spanish'!A42</f>
        <v>Equilibrio y movimiento</v>
      </c>
      <c r="B45" s="118">
        <v>15</v>
      </c>
      <c r="C45" s="119">
        <v>60</v>
      </c>
      <c r="D45" s="119">
        <v>84</v>
      </c>
      <c r="E45" s="120" t="s">
        <v>101</v>
      </c>
    </row>
    <row r="46" spans="1:9" ht="15.5">
      <c r="A46" s="148" t="str">
        <f>'Labels - Spanish'!A43</f>
        <v>Planificación e ideas</v>
      </c>
      <c r="B46" s="118">
        <v>16</v>
      </c>
      <c r="C46" s="119">
        <v>69</v>
      </c>
      <c r="D46" s="119">
        <v>97</v>
      </c>
      <c r="E46" s="120" t="s">
        <v>101</v>
      </c>
    </row>
    <row r="47" spans="1:9" ht="15.5">
      <c r="A47" s="148" t="str">
        <f>'Labels - Spanish'!A36</f>
        <v>Participación social</v>
      </c>
      <c r="B47" s="118">
        <v>22</v>
      </c>
      <c r="C47" s="119">
        <v>66</v>
      </c>
      <c r="D47" s="119">
        <v>95</v>
      </c>
      <c r="E47" s="120" t="s">
        <v>101</v>
      </c>
    </row>
    <row r="48" spans="1:9" ht="16" thickBot="1">
      <c r="A48" s="149" t="s">
        <v>100</v>
      </c>
      <c r="B48" s="122">
        <v>95</v>
      </c>
      <c r="C48" s="131">
        <v>58</v>
      </c>
      <c r="D48" s="131">
        <v>79</v>
      </c>
      <c r="E48" s="132" t="s">
        <v>102</v>
      </c>
    </row>
    <row r="49" spans="1:8" ht="16" thickTop="1">
      <c r="A49" s="108"/>
      <c r="B49" s="108"/>
      <c r="C49" s="108"/>
      <c r="D49" s="108"/>
      <c r="E49" s="108"/>
      <c r="F49" s="108"/>
      <c r="G49" s="109"/>
      <c r="H49" s="109"/>
    </row>
  </sheetData>
  <conditionalFormatting sqref="A11:A14 A6 A8:A9">
    <cfRule type="containsText" dxfId="286" priority="5" operator="containsText" text="&quot;">
      <formula>NOT(ISERROR(SEARCH("""",A6)))</formula>
    </cfRule>
  </conditionalFormatting>
  <conditionalFormatting sqref="A4">
    <cfRule type="containsText" dxfId="285" priority="3" operator="containsText" text="&quot;">
      <formula>NOT(ISERROR(SEARCH("""",A4)))</formula>
    </cfRule>
  </conditionalFormatting>
  <conditionalFormatting sqref="A5">
    <cfRule type="containsText" dxfId="284" priority="2" operator="containsText" text="&quot;">
      <formula>NOT(ISERROR(SEARCH("""",A5)))</formula>
    </cfRule>
  </conditionalFormatting>
  <conditionalFormatting sqref="A11">
    <cfRule type="containsText" dxfId="283" priority="4" operator="containsText" text="&quot;">
      <formula>NOT(ISERROR(SEARCH("""",A11)))</formula>
    </cfRule>
  </conditionalFormatting>
  <conditionalFormatting sqref="A7">
    <cfRule type="containsText" dxfId="282" priority="1" operator="containsText" text="&quot;">
      <formula>NOT(ISERROR(SEARCH("""",A7)))</formula>
    </cfRule>
  </conditionalFormatting>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BACE5-731E-4749-973A-85D80125F4B4}">
  <dimension ref="A1:L49"/>
  <sheetViews>
    <sheetView topLeftCell="D1" zoomScale="70" zoomScaleNormal="70" workbookViewId="0">
      <pane ySplit="1" topLeftCell="A2" activePane="bottomLeft" state="frozen"/>
      <selection activeCell="B6" sqref="B6"/>
      <selection pane="bottomLeft" activeCell="K8" sqref="K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2.90625" customWidth="1"/>
  </cols>
  <sheetData>
    <row r="1" spans="1:12" ht="28.5" customHeight="1">
      <c r="A1" s="154" t="str">
        <f>"Form: "&amp;'Labels - Spanish'!D1</f>
        <v>Form: Spanish Infant/Toddler Caregiver Self-Report Form</v>
      </c>
      <c r="B1" s="154"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Case49_SP-ITCaregiver</v>
      </c>
      <c r="C3" s="52"/>
      <c r="D3" s="52"/>
      <c r="E3" s="105" t="s">
        <v>94</v>
      </c>
      <c r="F3" s="52"/>
      <c r="G3" s="9"/>
      <c r="H3" s="57"/>
      <c r="I3" s="57"/>
      <c r="J3" s="53"/>
    </row>
    <row r="4" spans="1:12" ht="15" thickBot="1">
      <c r="A4" s="185" t="str">
        <f>'Labels - Spanish'!A2</f>
        <v>Información del niño o de la niña</v>
      </c>
      <c r="B4" s="186"/>
      <c r="C4" s="314"/>
      <c r="D4" s="52"/>
      <c r="F4" s="52" t="str">
        <f ca="1">"Original Date: "&amp; TEXT('Labels - Spanish'!$B$46, "mm/dd/yyyy")</f>
        <v>Original Date: 10/05/2021</v>
      </c>
      <c r="G4" s="9"/>
      <c r="H4" s="57"/>
      <c r="I4" s="57"/>
      <c r="J4" s="53"/>
    </row>
    <row r="5" spans="1:12" ht="29.5" thickBot="1">
      <c r="A5" s="43" t="str">
        <f>'Labels - Spanish'!A6</f>
        <v>Nombre del/de la niño/a que está siendo evaluado/a</v>
      </c>
      <c r="B5" s="187" t="str" cm="1">
        <f t="array" aca="1" ref="B5" ca="1">"SPM2_"&amp;MID(CELL("filename",A1),FIND("]",CELL("filename",A1))+1,255)</f>
        <v>SPM2_Case49_SP-ITCaregiver</v>
      </c>
      <c r="C5" s="125" t="str">
        <f ca="1">TEXT('Labels - Spanish'!$B$46, "mm/dd/yyyy")</f>
        <v>10/05/2021</v>
      </c>
      <c r="D5" s="52"/>
      <c r="E5" s="97" t="s">
        <v>91</v>
      </c>
      <c r="F5" s="94"/>
      <c r="G5" s="95" t="s">
        <v>92</v>
      </c>
      <c r="H5" s="96"/>
      <c r="J5" t="s">
        <v>93</v>
      </c>
    </row>
    <row r="6" spans="1:12">
      <c r="A6" s="43" t="str">
        <f>'Labels - Spanish'!A10</f>
        <v>Sexo</v>
      </c>
      <c r="B6" s="188" t="s">
        <v>1692</v>
      </c>
      <c r="C6" s="93"/>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33652</v>
      </c>
      <c r="C7" s="207"/>
      <c r="D7" s="52"/>
      <c r="E7" s="100">
        <f ca="1">DATE(YEAR(F7) -$G$7, MONTH(F7) - $H$7, DAY(F7) - $I$7)</f>
        <v>33652</v>
      </c>
      <c r="F7" s="99">
        <f ca="1">DATE(YEAR('Labels - Spanish'!$B$46),MONTH('Labels - Spanish'!$B$46)-$K$7,DAY('Labels - Spanish'!$B$46)-$L$7)</f>
        <v>44436</v>
      </c>
      <c r="G7" s="104">
        <v>29</v>
      </c>
      <c r="H7" s="102">
        <v>6</v>
      </c>
      <c r="I7" s="102">
        <v>10</v>
      </c>
      <c r="J7" s="137">
        <v>0</v>
      </c>
      <c r="K7" s="330">
        <v>1</v>
      </c>
      <c r="L7" s="98">
        <v>8</v>
      </c>
    </row>
    <row r="8" spans="1:12">
      <c r="A8" s="43" t="str">
        <f>'Labels - Spanish'!A12</f>
        <v>Edad (meses)</v>
      </c>
      <c r="B8" s="189" t="str">
        <f>+$G$7&amp;" años "&amp;$H$7&amp;" meses "&amp;$I$7&amp;" dias "</f>
        <v xml:space="preserve">29 años 6 meses 10 dias </v>
      </c>
      <c r="C8" s="190">
        <f ca="1">+E7</f>
        <v>33652</v>
      </c>
      <c r="D8" s="52"/>
      <c r="E8" s="44"/>
      <c r="F8" s="44"/>
      <c r="G8" s="44"/>
      <c r="H8" s="44"/>
      <c r="I8" s="44"/>
      <c r="J8" s="44"/>
    </row>
    <row r="9" spans="1:12" ht="15" thickBot="1">
      <c r="A9" s="43" t="str">
        <f>'Labels - Spanish'!A19</f>
        <v>Proveedor/Agencia</v>
      </c>
      <c r="B9" s="191" t="s">
        <v>107</v>
      </c>
      <c r="C9" s="65"/>
      <c r="D9" s="52"/>
      <c r="E9" s="52"/>
      <c r="F9" s="52"/>
      <c r="G9" s="9"/>
      <c r="H9" s="57"/>
      <c r="I9" s="53"/>
    </row>
    <row r="10" spans="1:12">
      <c r="A10" s="49"/>
      <c r="B10" s="49"/>
      <c r="C10" s="66"/>
      <c r="D10" s="52"/>
      <c r="E10" s="52"/>
      <c r="G10" s="53"/>
      <c r="H10" s="53"/>
      <c r="I10" s="53"/>
    </row>
    <row r="11" spans="1:12">
      <c r="A11" s="185" t="str">
        <f>'Labels - Spanish'!A23</f>
        <v>Información del respondiente</v>
      </c>
      <c r="B11" s="43"/>
      <c r="C11" s="43"/>
      <c r="D11" s="52"/>
      <c r="E11" s="52"/>
      <c r="G11" s="53"/>
      <c r="H11" s="53"/>
      <c r="I11" s="53"/>
    </row>
    <row r="12" spans="1:12">
      <c r="A12" s="43" t="str">
        <f>'Labels - Spanish'!A24</f>
        <v>Nombre del respondiente</v>
      </c>
      <c r="B12" s="43" t="s">
        <v>95</v>
      </c>
      <c r="C12" s="43"/>
      <c r="D12" s="52"/>
      <c r="E12" s="52"/>
      <c r="F12" s="52"/>
      <c r="G12" s="53"/>
      <c r="H12" s="53"/>
      <c r="I12" s="53"/>
    </row>
    <row r="13" spans="1:12" ht="29">
      <c r="A13" s="43" t="str">
        <f>'Labels - Spanish'!A26</f>
        <v>La relación del respondiente con el/la niño/a que está siendo evaluado/a</v>
      </c>
      <c r="B13" s="43" t="s">
        <v>96</v>
      </c>
      <c r="C13" s="43"/>
      <c r="D13" s="52"/>
      <c r="E13" s="52"/>
      <c r="F13" s="52"/>
      <c r="G13" s="53"/>
      <c r="H13" s="53"/>
      <c r="I13" s="53"/>
      <c r="J13" s="44"/>
    </row>
    <row r="14" spans="1:12">
      <c r="A14" s="43" t="str">
        <f>'Labels - Spanish'!A28</f>
        <v>Fecha de hoy</v>
      </c>
      <c r="B14" s="192" t="str">
        <f>+$J$7&amp;" years "&amp;$K$7&amp;" months "&amp;$L$7&amp;" days "</f>
        <v xml:space="preserve">0 years 1 months 8 days </v>
      </c>
      <c r="C14" s="43"/>
      <c r="D14" s="52"/>
      <c r="E14" s="52"/>
      <c r="F14" s="52"/>
      <c r="G14" s="53"/>
      <c r="H14" s="53"/>
      <c r="I14" s="44"/>
      <c r="J14" s="44"/>
    </row>
    <row r="15" spans="1:12">
      <c r="A15" s="50"/>
      <c r="B15" s="50"/>
      <c r="C15" s="67"/>
      <c r="D15" s="52"/>
      <c r="E15" s="52"/>
      <c r="F15" s="52"/>
      <c r="G15" s="53"/>
      <c r="H15" s="53"/>
      <c r="I15" s="53"/>
      <c r="J15" s="44"/>
    </row>
    <row r="16" spans="1:12" ht="132" customHeight="1">
      <c r="A16" s="43" t="s">
        <v>24</v>
      </c>
      <c r="B16" s="71" t="s">
        <v>1611</v>
      </c>
      <c r="C16" s="29"/>
      <c r="D16" s="52"/>
      <c r="E16" s="52"/>
      <c r="F16" s="52"/>
      <c r="G16" s="52"/>
      <c r="H16" s="52"/>
      <c r="I16" s="52"/>
      <c r="J16" s="52"/>
    </row>
    <row r="17" spans="1:12" ht="29">
      <c r="A17" s="43" t="s">
        <v>26</v>
      </c>
      <c r="B17" s="39" t="s">
        <v>25</v>
      </c>
      <c r="C17" s="52"/>
      <c r="D17" s="52"/>
      <c r="E17" s="52"/>
      <c r="F17" s="52"/>
      <c r="G17" s="52"/>
      <c r="H17" s="52"/>
      <c r="I17" s="52"/>
      <c r="J17" s="52"/>
    </row>
    <row r="18" spans="1:12" ht="36.75" customHeight="1">
      <c r="A18" s="43" t="s">
        <v>180</v>
      </c>
      <c r="B18" s="193" t="s">
        <v>866</v>
      </c>
      <c r="C18" s="52"/>
      <c r="D18" s="52"/>
      <c r="E18" s="52"/>
      <c r="F18" s="52"/>
      <c r="G18" s="53"/>
      <c r="H18" s="53"/>
      <c r="I18" s="53"/>
      <c r="J18" s="44"/>
    </row>
    <row r="19" spans="1:12">
      <c r="A19" s="43" t="s">
        <v>12</v>
      </c>
      <c r="B19" s="51" t="s">
        <v>10</v>
      </c>
      <c r="C19" s="43"/>
      <c r="D19" s="52"/>
      <c r="E19" s="36"/>
      <c r="F19" s="36"/>
      <c r="G19" s="35"/>
      <c r="H19" s="35"/>
      <c r="I19" s="35"/>
      <c r="J19" s="194"/>
    </row>
    <row r="20" spans="1:12">
      <c r="D20" s="44"/>
      <c r="J20" s="195"/>
    </row>
    <row r="21" spans="1:12" s="2" customFormat="1">
      <c r="A21" s="43"/>
      <c r="B21" s="43"/>
      <c r="C21" s="44"/>
    </row>
    <row r="22" spans="1:12">
      <c r="A22" s="196" t="s">
        <v>51</v>
      </c>
      <c r="B22" s="195">
        <f>+B40</f>
        <v>22</v>
      </c>
      <c r="C22" s="195">
        <f>+B41</f>
        <v>17</v>
      </c>
      <c r="D22" s="195">
        <f>+B42</f>
        <v>20</v>
      </c>
      <c r="E22" s="195">
        <f>+B43</f>
        <v>15</v>
      </c>
      <c r="F22" s="195">
        <f>+B44</f>
        <v>12</v>
      </c>
      <c r="G22" s="2">
        <f>+B45</f>
        <v>25</v>
      </c>
      <c r="H22" s="2">
        <f>+B46</f>
        <v>28</v>
      </c>
      <c r="I22" s="195">
        <f>+B47</f>
        <v>24</v>
      </c>
      <c r="J22" s="197">
        <f>+B48</f>
        <v>111</v>
      </c>
      <c r="K22" s="2"/>
      <c r="L22" s="2"/>
    </row>
    <row r="23" spans="1:12" ht="21.75" customHeight="1">
      <c r="A23" s="38"/>
      <c r="B23" s="38"/>
      <c r="C23" s="38"/>
      <c r="D23" s="38"/>
      <c r="E23" s="38"/>
      <c r="F23" s="38"/>
      <c r="G23" s="38"/>
      <c r="H23" s="38"/>
      <c r="I23" s="38"/>
      <c r="J23" s="194"/>
    </row>
    <row r="24" spans="1:12" s="6" customFormat="1">
      <c r="A24" s="198" t="s">
        <v>0</v>
      </c>
      <c r="B24" s="86" t="str">
        <f>'Labels - Spanish'!$A$37</f>
        <v>Visión</v>
      </c>
      <c r="C24" s="87" t="str">
        <f>'Labels - Spanish'!$A$38</f>
        <v>Oído</v>
      </c>
      <c r="D24" s="88" t="str">
        <f>'Labels - Spanish'!$A$39</f>
        <v>Tacto</v>
      </c>
      <c r="E24" s="89" t="str">
        <f>'Labels - Spanish'!$A$40</f>
        <v>Gusto y olfato</v>
      </c>
      <c r="F24" s="90" t="str">
        <f>'Labels - Spanish'!$A$41</f>
        <v>Conciencia del cuerpo</v>
      </c>
      <c r="G24" s="91" t="str">
        <f>'Labels - Spanish'!$A$42</f>
        <v>Equilibrio y movimiento</v>
      </c>
      <c r="H24" s="92" t="str">
        <f>'Labels - Spanish'!$A$43</f>
        <v>Planificación e ideas</v>
      </c>
      <c r="I24" s="85" t="str">
        <f>'Labels - Spanish'!$A$36</f>
        <v>Participación social</v>
      </c>
      <c r="J24" s="43"/>
      <c r="K24" s="194"/>
      <c r="L24"/>
    </row>
    <row r="25" spans="1:12" s="6" customFormat="1">
      <c r="A25" s="199">
        <v>1</v>
      </c>
      <c r="B25" s="5" t="s">
        <v>1602</v>
      </c>
      <c r="C25" s="5" t="s">
        <v>1602</v>
      </c>
      <c r="D25" s="5" t="s">
        <v>1602</v>
      </c>
      <c r="E25" s="5" t="s">
        <v>1604</v>
      </c>
      <c r="F25" s="5" t="s">
        <v>1602</v>
      </c>
      <c r="G25" s="5" t="s">
        <v>1602</v>
      </c>
      <c r="H25" s="5" t="s">
        <v>1601</v>
      </c>
      <c r="I25" s="5" t="s">
        <v>1603</v>
      </c>
      <c r="J25" s="43"/>
    </row>
    <row r="26" spans="1:12" s="6" customFormat="1">
      <c r="A26" s="200">
        <v>2</v>
      </c>
      <c r="B26" s="5" t="s">
        <v>1602</v>
      </c>
      <c r="C26" s="5" t="s">
        <v>1602</v>
      </c>
      <c r="D26" s="5" t="s">
        <v>1602</v>
      </c>
      <c r="E26" s="5" t="s">
        <v>1604</v>
      </c>
      <c r="F26" s="5" t="s">
        <v>1602</v>
      </c>
      <c r="G26" s="5" t="s">
        <v>1602</v>
      </c>
      <c r="H26" s="5" t="s">
        <v>1603</v>
      </c>
      <c r="I26" s="5" t="s">
        <v>1603</v>
      </c>
      <c r="J26" s="43"/>
    </row>
    <row r="27" spans="1:12" s="6" customFormat="1">
      <c r="A27" s="201">
        <v>3</v>
      </c>
      <c r="B27" s="5" t="s">
        <v>1604</v>
      </c>
      <c r="C27" s="5" t="s">
        <v>1602</v>
      </c>
      <c r="D27" s="5" t="s">
        <v>1602</v>
      </c>
      <c r="E27" s="5" t="s">
        <v>1602</v>
      </c>
      <c r="F27" s="5" t="s">
        <v>1604</v>
      </c>
      <c r="G27" s="5" t="s">
        <v>1602</v>
      </c>
      <c r="H27" s="5" t="s">
        <v>1602</v>
      </c>
      <c r="I27" s="5" t="s">
        <v>1603</v>
      </c>
      <c r="J27" s="43"/>
    </row>
    <row r="28" spans="1:12" s="6" customFormat="1">
      <c r="A28" s="202">
        <v>4</v>
      </c>
      <c r="B28" s="5" t="s">
        <v>1603</v>
      </c>
      <c r="C28" s="5" t="s">
        <v>1604</v>
      </c>
      <c r="D28" s="5" t="s">
        <v>1601</v>
      </c>
      <c r="E28" s="5" t="s">
        <v>1604</v>
      </c>
      <c r="F28" s="5" t="s">
        <v>1604</v>
      </c>
      <c r="G28" s="5" t="s">
        <v>1602</v>
      </c>
      <c r="H28" s="5" t="s">
        <v>1602</v>
      </c>
      <c r="I28" s="5" t="s">
        <v>1602</v>
      </c>
      <c r="J28" s="43"/>
    </row>
    <row r="29" spans="1:12" s="6" customFormat="1">
      <c r="A29" s="203">
        <v>5</v>
      </c>
      <c r="B29" s="5" t="s">
        <v>1601</v>
      </c>
      <c r="C29" s="5" t="s">
        <v>1604</v>
      </c>
      <c r="D29" s="5" t="s">
        <v>1602</v>
      </c>
      <c r="E29" s="5" t="s">
        <v>1602</v>
      </c>
      <c r="F29" s="5" t="s">
        <v>1604</v>
      </c>
      <c r="G29" s="5" t="s">
        <v>1601</v>
      </c>
      <c r="H29" s="5" t="s">
        <v>1602</v>
      </c>
      <c r="I29" s="5" t="s">
        <v>1602</v>
      </c>
      <c r="J29" s="43"/>
    </row>
    <row r="30" spans="1:12" s="6" customFormat="1">
      <c r="A30" s="203">
        <v>6</v>
      </c>
      <c r="B30" s="5" t="s">
        <v>1601</v>
      </c>
      <c r="C30" s="5" t="s">
        <v>1604</v>
      </c>
      <c r="D30" s="5" t="s">
        <v>1604</v>
      </c>
      <c r="E30" s="5" t="s">
        <v>1604</v>
      </c>
      <c r="F30" s="5" t="s">
        <v>1604</v>
      </c>
      <c r="G30" s="5" t="s">
        <v>1602</v>
      </c>
      <c r="H30" s="5" t="s">
        <v>1602</v>
      </c>
      <c r="I30" s="5" t="s">
        <v>1602</v>
      </c>
      <c r="J30" s="43"/>
    </row>
    <row r="31" spans="1:12" s="6" customFormat="1">
      <c r="A31" s="203">
        <v>7</v>
      </c>
      <c r="B31" s="5" t="s">
        <v>1601</v>
      </c>
      <c r="C31" s="5" t="s">
        <v>1604</v>
      </c>
      <c r="D31" s="5" t="s">
        <v>1603</v>
      </c>
      <c r="E31" s="5" t="s">
        <v>1604</v>
      </c>
      <c r="F31" s="5" t="s">
        <v>1604</v>
      </c>
      <c r="G31" s="5" t="s">
        <v>1603</v>
      </c>
      <c r="H31" s="5" t="s">
        <v>1602</v>
      </c>
      <c r="I31" s="5" t="s">
        <v>1602</v>
      </c>
      <c r="J31" s="43"/>
    </row>
    <row r="32" spans="1:12">
      <c r="A32" s="203">
        <v>8</v>
      </c>
      <c r="B32" s="5" t="s">
        <v>1604</v>
      </c>
      <c r="C32" s="5" t="s">
        <v>1604</v>
      </c>
      <c r="D32" s="5" t="s">
        <v>1602</v>
      </c>
      <c r="E32" s="5" t="s">
        <v>1603</v>
      </c>
      <c r="F32" s="5" t="s">
        <v>1604</v>
      </c>
      <c r="G32" s="5" t="s">
        <v>1602</v>
      </c>
      <c r="H32" s="5" t="s">
        <v>1601</v>
      </c>
      <c r="I32" s="5" t="s">
        <v>1602</v>
      </c>
      <c r="K32" s="6"/>
      <c r="L32" s="6"/>
    </row>
    <row r="33" spans="1:9">
      <c r="A33" s="203">
        <v>9</v>
      </c>
      <c r="B33" s="5" t="s">
        <v>1602</v>
      </c>
      <c r="C33" s="5" t="s">
        <v>1603</v>
      </c>
      <c r="D33" s="5" t="s">
        <v>1604</v>
      </c>
      <c r="E33" s="5" t="s">
        <v>1604</v>
      </c>
      <c r="F33" s="5" t="s">
        <v>1604</v>
      </c>
      <c r="G33" s="5" t="s">
        <v>1603</v>
      </c>
      <c r="H33" s="5" t="s">
        <v>1603</v>
      </c>
      <c r="I33" s="5" t="s">
        <v>1603</v>
      </c>
    </row>
    <row r="34" spans="1:9">
      <c r="A34" s="203">
        <v>10</v>
      </c>
      <c r="B34" s="5" t="s">
        <v>1604</v>
      </c>
      <c r="C34" s="5" t="s">
        <v>1602</v>
      </c>
      <c r="D34" s="5" t="s">
        <v>1604</v>
      </c>
      <c r="E34" s="5" t="s">
        <v>1604</v>
      </c>
      <c r="F34" s="5" t="s">
        <v>1604</v>
      </c>
      <c r="G34" s="5" t="s">
        <v>1602</v>
      </c>
      <c r="H34" s="5" t="s">
        <v>1603</v>
      </c>
      <c r="I34" s="5" t="s">
        <v>1603</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55" t="s">
        <v>99</v>
      </c>
      <c r="B39" s="156" t="s">
        <v>1641</v>
      </c>
      <c r="C39" s="157" t="s">
        <v>1642</v>
      </c>
      <c r="D39" s="157" t="s">
        <v>1644</v>
      </c>
      <c r="E39" s="158" t="s">
        <v>1643</v>
      </c>
    </row>
    <row r="40" spans="1:9" ht="15.5">
      <c r="A40" s="159" t="str">
        <f>'Labels - Spanish'!A37</f>
        <v>Visión</v>
      </c>
      <c r="B40" s="118">
        <v>22</v>
      </c>
      <c r="C40" s="119">
        <v>65</v>
      </c>
      <c r="D40" s="119">
        <v>93</v>
      </c>
      <c r="E40" s="120" t="s">
        <v>101</v>
      </c>
    </row>
    <row r="41" spans="1:9" ht="15.5">
      <c r="A41" s="159" t="str">
        <f>'Labels - Spanish'!A38</f>
        <v>Oído</v>
      </c>
      <c r="B41" s="118">
        <v>17</v>
      </c>
      <c r="C41" s="119">
        <v>54</v>
      </c>
      <c r="D41" s="119">
        <v>66</v>
      </c>
      <c r="E41" s="120" t="s">
        <v>102</v>
      </c>
    </row>
    <row r="42" spans="1:9" ht="15.5">
      <c r="A42" s="159" t="str">
        <f>'Labels - Spanish'!A39</f>
        <v>Tacto</v>
      </c>
      <c r="B42" s="118">
        <v>20</v>
      </c>
      <c r="C42" s="119">
        <v>67</v>
      </c>
      <c r="D42" s="119">
        <v>96</v>
      </c>
      <c r="E42" s="120" t="s">
        <v>101</v>
      </c>
    </row>
    <row r="43" spans="1:9" ht="15.5">
      <c r="A43" s="159" t="str">
        <f>'Labels - Spanish'!A40</f>
        <v>Gusto y olfato</v>
      </c>
      <c r="B43" s="118">
        <v>15</v>
      </c>
      <c r="C43" s="119">
        <v>50</v>
      </c>
      <c r="D43" s="119">
        <v>50</v>
      </c>
      <c r="E43" s="120" t="s">
        <v>102</v>
      </c>
    </row>
    <row r="44" spans="1:9" ht="15.5">
      <c r="A44" s="159" t="str">
        <f>'Labels - Spanish'!A41</f>
        <v>Conciencia del cuerpo</v>
      </c>
      <c r="B44" s="118">
        <v>12</v>
      </c>
      <c r="C44" s="119">
        <v>49</v>
      </c>
      <c r="D44" s="119">
        <v>46</v>
      </c>
      <c r="E44" s="120" t="s">
        <v>102</v>
      </c>
    </row>
    <row r="45" spans="1:9" ht="15.5">
      <c r="A45" s="159" t="str">
        <f>'Labels - Spanish'!A42</f>
        <v>Equilibrio y movimiento</v>
      </c>
      <c r="B45" s="118">
        <v>25</v>
      </c>
      <c r="C45" s="119">
        <v>75</v>
      </c>
      <c r="D45" s="119">
        <v>99</v>
      </c>
      <c r="E45" s="120" t="s">
        <v>103</v>
      </c>
    </row>
    <row r="46" spans="1:9" ht="15.5">
      <c r="A46" s="159" t="str">
        <f>'Labels - Spanish'!A43</f>
        <v>Planificación e ideas</v>
      </c>
      <c r="B46" s="118">
        <v>28</v>
      </c>
      <c r="C46" s="119">
        <v>76</v>
      </c>
      <c r="D46" s="119" t="s">
        <v>126</v>
      </c>
      <c r="E46" s="120" t="s">
        <v>103</v>
      </c>
    </row>
    <row r="47" spans="1:9" ht="15.5">
      <c r="A47" s="159" t="str">
        <f>'Labels - Spanish'!A36</f>
        <v>Participación social</v>
      </c>
      <c r="B47" s="118">
        <v>24</v>
      </c>
      <c r="C47" s="119">
        <v>67</v>
      </c>
      <c r="D47" s="119">
        <v>96</v>
      </c>
      <c r="E47" s="120" t="s">
        <v>101</v>
      </c>
    </row>
    <row r="48" spans="1:9" ht="16" thickBot="1">
      <c r="A48" s="160" t="s">
        <v>100</v>
      </c>
      <c r="B48" s="122">
        <v>111</v>
      </c>
      <c r="C48" s="131">
        <v>63</v>
      </c>
      <c r="D48" s="131">
        <v>90</v>
      </c>
      <c r="E48" s="132" t="s">
        <v>101</v>
      </c>
    </row>
    <row r="49" spans="1:8" ht="16" thickTop="1">
      <c r="A49" s="108"/>
      <c r="B49" s="108"/>
      <c r="C49" s="108"/>
      <c r="D49" s="108"/>
      <c r="E49" s="108"/>
      <c r="F49" s="108"/>
      <c r="G49" s="109"/>
      <c r="H49" s="109"/>
    </row>
  </sheetData>
  <conditionalFormatting sqref="A11:A14 A6 A8:A9">
    <cfRule type="containsText" dxfId="281" priority="5" operator="containsText" text="&quot;">
      <formula>NOT(ISERROR(SEARCH("""",A6)))</formula>
    </cfRule>
  </conditionalFormatting>
  <conditionalFormatting sqref="A4">
    <cfRule type="containsText" dxfId="280" priority="3" operator="containsText" text="&quot;">
      <formula>NOT(ISERROR(SEARCH("""",A4)))</formula>
    </cfRule>
  </conditionalFormatting>
  <conditionalFormatting sqref="A5">
    <cfRule type="containsText" dxfId="279" priority="2" operator="containsText" text="&quot;">
      <formula>NOT(ISERROR(SEARCH("""",A5)))</formula>
    </cfRule>
  </conditionalFormatting>
  <conditionalFormatting sqref="A11">
    <cfRule type="containsText" dxfId="278" priority="4" operator="containsText" text="&quot;">
      <formula>NOT(ISERROR(SEARCH("""",A11)))</formula>
    </cfRule>
  </conditionalFormatting>
  <conditionalFormatting sqref="A7">
    <cfRule type="containsText" dxfId="277" priority="1" operator="containsText" text="&quot;">
      <formula>NOT(ISERROR(SEARCH("""",A7)))</formula>
    </cfRule>
  </conditionalFormatting>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C5EC2-74A5-405C-A2D0-B0927536ADC8}">
  <dimension ref="A1:L49"/>
  <sheetViews>
    <sheetView topLeftCell="E1" zoomScale="70" zoomScaleNormal="70" workbookViewId="0">
      <pane ySplit="1" topLeftCell="A2" activePane="bottomLeft" state="frozen"/>
      <selection activeCell="B6" sqref="B6"/>
      <selection pane="bottomLeft" activeCell="B15" sqref="B15"/>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4.08984375" customWidth="1"/>
  </cols>
  <sheetData>
    <row r="1" spans="1:12" ht="28.5" customHeight="1">
      <c r="A1" s="154" t="str">
        <f>"Form: "&amp;'Labels - Spanish'!D1</f>
        <v>Form: Spanish Infant/Toddler Caregiver Self-Report Form</v>
      </c>
      <c r="B1" s="154"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Case50_SP-ITCaregiver_incomplet</v>
      </c>
      <c r="C3" s="52"/>
      <c r="D3" s="52"/>
      <c r="E3" s="105" t="s">
        <v>94</v>
      </c>
      <c r="F3" s="52"/>
      <c r="G3" s="9"/>
      <c r="H3" s="57"/>
      <c r="I3" s="57"/>
      <c r="J3" s="53"/>
    </row>
    <row r="4" spans="1:12" ht="15" thickBot="1">
      <c r="A4" s="185" t="str">
        <f>'Labels - Spanish'!A2</f>
        <v>Información del niño o de la niña</v>
      </c>
      <c r="B4" s="186"/>
      <c r="C4" s="314"/>
      <c r="D4" s="52"/>
      <c r="F4" s="52" t="str">
        <f ca="1">"Original Date: "&amp; TEXT('Labels - Spanish'!$B$46, "mm/dd/yyyy")</f>
        <v>Original Date: 10/05/2021</v>
      </c>
      <c r="G4" s="9"/>
      <c r="H4" s="57"/>
      <c r="I4" s="57"/>
      <c r="J4" s="53"/>
    </row>
    <row r="5" spans="1:12" ht="29.5" thickBot="1">
      <c r="A5" s="43" t="str">
        <f>'Labels - Spanish'!A6</f>
        <v>Nombre del/de la niño/a que está siendo evaluado/a</v>
      </c>
      <c r="B5" s="187" t="str" cm="1">
        <f t="array" aca="1" ref="B5" ca="1">"SPM2_"&amp;MID(CELL("filename",A1),FIND("]",CELL("filename",A1))+1,255)</f>
        <v>SPM2_Case50_SP-ITCaregiver_incomplet</v>
      </c>
      <c r="C5" s="125" t="str">
        <f ca="1">TEXT('Labels - Spanish'!$B$46, "mm/dd/yyyy")</f>
        <v>10/05/2021</v>
      </c>
      <c r="D5" s="52"/>
      <c r="E5" s="97" t="s">
        <v>91</v>
      </c>
      <c r="F5" s="94"/>
      <c r="G5" s="95" t="s">
        <v>92</v>
      </c>
      <c r="H5" s="96"/>
      <c r="J5" t="s">
        <v>93</v>
      </c>
    </row>
    <row r="6" spans="1:12">
      <c r="A6" s="43" t="str">
        <f>'Labels - Spanish'!A10</f>
        <v>Sexo</v>
      </c>
      <c r="B6" s="188" t="s">
        <v>1691</v>
      </c>
      <c r="C6" s="93"/>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32885</v>
      </c>
      <c r="C7" s="207"/>
      <c r="D7" s="52"/>
      <c r="E7" s="100">
        <f ca="1">DATE(YEAR(F7) -$G$7, MONTH(F7) - $H$7, DAY(F7) - $I$7)</f>
        <v>32885</v>
      </c>
      <c r="F7" s="99">
        <f ca="1">DATE(YEAR('Labels - Spanish'!$B$46),MONTH('Labels - Spanish'!$B$46)-$K$7,DAY('Labels - Spanish'!$B$46)-$L$7)</f>
        <v>44474</v>
      </c>
      <c r="G7" s="104">
        <v>31</v>
      </c>
      <c r="H7" s="102">
        <v>8</v>
      </c>
      <c r="I7" s="102">
        <v>24</v>
      </c>
      <c r="J7" s="137">
        <v>0</v>
      </c>
      <c r="K7" s="330">
        <v>0</v>
      </c>
      <c r="L7" s="98">
        <v>0</v>
      </c>
    </row>
    <row r="8" spans="1:12">
      <c r="A8" s="43" t="str">
        <f>'Labels - Spanish'!A12</f>
        <v>Edad (meses)</v>
      </c>
      <c r="B8" s="189" t="str">
        <f>+$G$7&amp;" años "&amp;$H$7&amp;" meses "&amp;$I$7&amp;" dias "</f>
        <v xml:space="preserve">31 años 8 meses 24 dias </v>
      </c>
      <c r="C8" s="190">
        <f ca="1">+E7</f>
        <v>32885</v>
      </c>
      <c r="D8" s="52"/>
      <c r="E8" s="44"/>
      <c r="F8" s="44"/>
      <c r="G8" s="44"/>
      <c r="H8" s="44"/>
      <c r="I8" s="44"/>
      <c r="J8" s="53"/>
    </row>
    <row r="9" spans="1:12" ht="15" thickBot="1">
      <c r="A9" s="43" t="str">
        <f>'Labels - Spanish'!A19</f>
        <v>Proveedor/Agencia</v>
      </c>
      <c r="B9" s="191" t="s">
        <v>183</v>
      </c>
      <c r="C9" s="65"/>
      <c r="D9" s="52"/>
      <c r="E9" s="52"/>
      <c r="F9" s="52"/>
      <c r="G9" s="9"/>
      <c r="H9" s="57"/>
      <c r="I9" s="53"/>
    </row>
    <row r="10" spans="1:12">
      <c r="A10" s="49"/>
      <c r="B10" s="49"/>
      <c r="C10" s="66"/>
      <c r="D10" s="52"/>
      <c r="E10" s="52"/>
      <c r="G10" s="53"/>
      <c r="H10" s="53"/>
      <c r="I10" s="53"/>
    </row>
    <row r="11" spans="1:12">
      <c r="A11" s="185" t="str">
        <f>'Labels - Spanish'!A23</f>
        <v>Información del respondiente</v>
      </c>
      <c r="B11" s="43"/>
      <c r="C11" s="43"/>
      <c r="D11" s="52"/>
      <c r="E11" s="52"/>
      <c r="G11" s="53"/>
      <c r="H11" s="53"/>
      <c r="I11" s="53"/>
    </row>
    <row r="12" spans="1:12">
      <c r="A12" s="43" t="str">
        <f>'Labels - Spanish'!A24</f>
        <v>Nombre del respondiente</v>
      </c>
      <c r="B12" s="43" t="s">
        <v>184</v>
      </c>
      <c r="C12" s="43"/>
      <c r="D12" s="52"/>
      <c r="E12" s="52"/>
      <c r="F12" s="52"/>
      <c r="G12" s="53"/>
      <c r="H12" s="53"/>
      <c r="I12" s="53"/>
      <c r="J12" s="44"/>
    </row>
    <row r="13" spans="1:12" ht="29">
      <c r="A13" s="43" t="str">
        <f>'Labels - Spanish'!A26</f>
        <v>La relación del respondiente con el/la niño/a que está siendo evaluado/a</v>
      </c>
      <c r="B13" s="43" t="s">
        <v>106</v>
      </c>
      <c r="C13" s="43"/>
      <c r="D13" s="52"/>
      <c r="E13" s="52"/>
      <c r="F13" s="52"/>
      <c r="G13" s="53"/>
      <c r="H13" s="53"/>
      <c r="I13" s="53"/>
      <c r="J13" s="44"/>
    </row>
    <row r="14" spans="1:12">
      <c r="A14" s="43" t="str">
        <f>'Labels - Spanish'!A28</f>
        <v>Fecha de hoy</v>
      </c>
      <c r="B14" s="192" t="str">
        <f>+$J$7&amp;" years "&amp;$K$7&amp;" months "&amp;$L$7&amp;" days "</f>
        <v xml:space="preserve">0 years 0 months 0 days </v>
      </c>
      <c r="C14" s="43"/>
      <c r="D14" s="52"/>
      <c r="E14" s="52"/>
      <c r="F14" s="52"/>
      <c r="G14" s="53"/>
      <c r="H14" s="53"/>
      <c r="I14" s="44"/>
      <c r="J14" s="44"/>
    </row>
    <row r="15" spans="1:12">
      <c r="A15" s="50"/>
      <c r="B15" s="50"/>
      <c r="C15" s="67"/>
      <c r="D15" s="52"/>
      <c r="E15" s="52"/>
      <c r="F15" s="52"/>
      <c r="G15" s="53"/>
      <c r="H15" s="53"/>
      <c r="I15" s="53"/>
      <c r="J15" s="44"/>
    </row>
    <row r="16" spans="1:12" ht="132" customHeight="1">
      <c r="A16" s="43" t="s">
        <v>24</v>
      </c>
      <c r="B16" s="71" t="s">
        <v>1612</v>
      </c>
      <c r="C16" s="29"/>
      <c r="D16" s="52"/>
      <c r="E16" s="52"/>
      <c r="F16" s="52"/>
      <c r="G16" s="52"/>
      <c r="H16" s="52"/>
      <c r="I16" s="52"/>
      <c r="J16" s="52"/>
    </row>
    <row r="17" spans="1:11" ht="29">
      <c r="A17" s="43" t="s">
        <v>26</v>
      </c>
      <c r="B17" s="39" t="s">
        <v>25</v>
      </c>
      <c r="C17" s="52"/>
      <c r="D17" s="52"/>
      <c r="E17" s="52"/>
      <c r="F17" s="52"/>
      <c r="G17" s="52"/>
      <c r="H17" s="52"/>
      <c r="I17" s="52"/>
      <c r="J17" s="52"/>
    </row>
    <row r="18" spans="1:11" ht="36.75" customHeight="1">
      <c r="A18" s="43" t="s">
        <v>180</v>
      </c>
      <c r="B18" s="193" t="s">
        <v>181</v>
      </c>
      <c r="C18" s="52"/>
      <c r="D18" s="52"/>
      <c r="E18" s="52"/>
      <c r="F18" s="52"/>
      <c r="G18" s="53"/>
      <c r="H18" s="53"/>
      <c r="I18" s="53"/>
      <c r="J18" s="44"/>
    </row>
    <row r="19" spans="1:11">
      <c r="A19" s="43" t="s">
        <v>12</v>
      </c>
      <c r="B19" s="51" t="s">
        <v>10</v>
      </c>
      <c r="C19" s="43"/>
      <c r="D19" s="52"/>
      <c r="E19" s="36"/>
      <c r="F19" s="36"/>
      <c r="G19" s="35"/>
      <c r="H19" s="35"/>
      <c r="I19" s="35"/>
      <c r="J19" s="194"/>
    </row>
    <row r="20" spans="1:11">
      <c r="D20" s="44"/>
      <c r="J20" s="195"/>
    </row>
    <row r="21" spans="1:11" s="2" customFormat="1">
      <c r="A21" s="43"/>
      <c r="B21" s="43"/>
      <c r="C21" s="44"/>
    </row>
    <row r="22" spans="1:11">
      <c r="A22" s="196" t="s">
        <v>51</v>
      </c>
      <c r="B22" s="195">
        <f>+B40</f>
        <v>22</v>
      </c>
      <c r="C22" s="195">
        <f>+B41</f>
        <v>18</v>
      </c>
      <c r="D22" s="195">
        <f>+B42</f>
        <v>20</v>
      </c>
      <c r="E22" s="195">
        <f>+B43</f>
        <v>15</v>
      </c>
      <c r="F22" s="195">
        <f>+B44</f>
        <v>11</v>
      </c>
      <c r="G22" s="2">
        <f>+B45</f>
        <v>23</v>
      </c>
      <c r="H22" s="2">
        <f>+B46</f>
        <v>28</v>
      </c>
      <c r="I22" s="195">
        <f>+B47</f>
        <v>22</v>
      </c>
      <c r="J22" s="197">
        <f>+B48</f>
        <v>109</v>
      </c>
      <c r="K22" s="2"/>
    </row>
    <row r="23" spans="1:11" ht="21.75" customHeight="1">
      <c r="A23" s="38"/>
      <c r="B23" s="38"/>
      <c r="C23" s="38"/>
      <c r="D23" s="38"/>
      <c r="E23" s="38"/>
      <c r="F23" s="38"/>
      <c r="G23" s="38"/>
      <c r="H23" s="38"/>
      <c r="I23" s="38"/>
      <c r="J23" s="194"/>
    </row>
    <row r="24" spans="1:11" s="6" customFormat="1">
      <c r="A24" s="198" t="s">
        <v>0</v>
      </c>
      <c r="B24" s="86" t="str">
        <f>'Labels - Spanish'!$A$37</f>
        <v>Visión</v>
      </c>
      <c r="C24" s="87" t="str">
        <f>'Labels - Spanish'!$A$38</f>
        <v>Oído</v>
      </c>
      <c r="D24" s="88" t="str">
        <f>'Labels - Spanish'!$A$39</f>
        <v>Tacto</v>
      </c>
      <c r="E24" s="89" t="str">
        <f>'Labels - Spanish'!$A$40</f>
        <v>Gusto y olfato</v>
      </c>
      <c r="F24" s="90" t="str">
        <f>'Labels - Spanish'!$A$41</f>
        <v>Conciencia del cuerpo</v>
      </c>
      <c r="G24" s="91" t="str">
        <f>'Labels - Spanish'!$A$42</f>
        <v>Equilibrio y movimiento</v>
      </c>
      <c r="H24" s="92" t="str">
        <f>'Labels - Spanish'!$A$43</f>
        <v>Planificación e ideas</v>
      </c>
      <c r="I24" s="85" t="str">
        <f>'Labels - Spanish'!$A$36</f>
        <v>Participación social</v>
      </c>
      <c r="J24" s="43"/>
      <c r="K24" s="194"/>
    </row>
    <row r="25" spans="1:11" s="6" customFormat="1">
      <c r="A25" s="199">
        <v>1</v>
      </c>
      <c r="B25" s="176" t="s">
        <v>52</v>
      </c>
      <c r="C25" s="5" t="s">
        <v>1602</v>
      </c>
      <c r="D25" s="5" t="s">
        <v>1602</v>
      </c>
      <c r="E25" s="5" t="s">
        <v>1604</v>
      </c>
      <c r="F25" s="176" t="s">
        <v>52</v>
      </c>
      <c r="G25" s="176" t="s">
        <v>52</v>
      </c>
      <c r="H25" s="5" t="s">
        <v>1601</v>
      </c>
      <c r="I25" s="5" t="s">
        <v>1603</v>
      </c>
      <c r="J25" s="43"/>
    </row>
    <row r="26" spans="1:11" s="6" customFormat="1">
      <c r="A26" s="200">
        <v>2</v>
      </c>
      <c r="B26" s="5" t="s">
        <v>1602</v>
      </c>
      <c r="C26" s="5" t="s">
        <v>1602</v>
      </c>
      <c r="D26" s="5" t="s">
        <v>1602</v>
      </c>
      <c r="E26" s="5" t="s">
        <v>1604</v>
      </c>
      <c r="F26" s="5" t="s">
        <v>1602</v>
      </c>
      <c r="G26" s="176" t="s">
        <v>52</v>
      </c>
      <c r="H26" s="5" t="s">
        <v>1603</v>
      </c>
      <c r="I26" s="5" t="s">
        <v>1603</v>
      </c>
      <c r="J26" s="43"/>
    </row>
    <row r="27" spans="1:11" s="6" customFormat="1">
      <c r="A27" s="201">
        <v>3</v>
      </c>
      <c r="B27" s="5" t="s">
        <v>1604</v>
      </c>
      <c r="C27" s="5" t="s">
        <v>1602</v>
      </c>
      <c r="D27" s="5" t="s">
        <v>1602</v>
      </c>
      <c r="E27" s="5" t="s">
        <v>1602</v>
      </c>
      <c r="F27" s="5" t="s">
        <v>1604</v>
      </c>
      <c r="G27" s="5" t="s">
        <v>1602</v>
      </c>
      <c r="H27" s="5" t="s">
        <v>1602</v>
      </c>
      <c r="I27" s="5" t="s">
        <v>1603</v>
      </c>
      <c r="J27" s="43"/>
    </row>
    <row r="28" spans="1:11" s="6" customFormat="1">
      <c r="A28" s="202">
        <v>4</v>
      </c>
      <c r="B28" s="5" t="s">
        <v>1603</v>
      </c>
      <c r="C28" s="5" t="s">
        <v>1604</v>
      </c>
      <c r="D28" s="5" t="s">
        <v>1601</v>
      </c>
      <c r="E28" s="5" t="s">
        <v>1604</v>
      </c>
      <c r="F28" s="5" t="s">
        <v>1604</v>
      </c>
      <c r="G28" s="5" t="s">
        <v>1602</v>
      </c>
      <c r="H28" s="5" t="s">
        <v>1602</v>
      </c>
      <c r="I28" s="5" t="s">
        <v>1602</v>
      </c>
      <c r="J28" s="43"/>
    </row>
    <row r="29" spans="1:11" s="6" customFormat="1">
      <c r="A29" s="203">
        <v>5</v>
      </c>
      <c r="B29" s="5" t="s">
        <v>1601</v>
      </c>
      <c r="C29" s="176" t="s">
        <v>52</v>
      </c>
      <c r="D29" s="5" t="s">
        <v>1602</v>
      </c>
      <c r="E29" s="5" t="s">
        <v>1602</v>
      </c>
      <c r="F29" s="5" t="s">
        <v>1604</v>
      </c>
      <c r="G29" s="5" t="s">
        <v>1601</v>
      </c>
      <c r="H29" s="5" t="s">
        <v>1602</v>
      </c>
      <c r="I29" s="176" t="s">
        <v>52</v>
      </c>
      <c r="J29" s="43"/>
    </row>
    <row r="30" spans="1:11" s="6" customFormat="1">
      <c r="A30" s="203">
        <v>6</v>
      </c>
      <c r="B30" s="5" t="s">
        <v>1601</v>
      </c>
      <c r="C30" s="176" t="s">
        <v>52</v>
      </c>
      <c r="D30" s="5" t="s">
        <v>1604</v>
      </c>
      <c r="E30" s="5" t="s">
        <v>1604</v>
      </c>
      <c r="F30" s="5" t="s">
        <v>1604</v>
      </c>
      <c r="G30" s="5" t="s">
        <v>1602</v>
      </c>
      <c r="H30" s="5" t="s">
        <v>1602</v>
      </c>
      <c r="I30" s="5" t="s">
        <v>1602</v>
      </c>
      <c r="J30" s="43"/>
    </row>
    <row r="31" spans="1:11" s="6" customFormat="1">
      <c r="A31" s="203">
        <v>7</v>
      </c>
      <c r="B31" s="5" t="s">
        <v>1601</v>
      </c>
      <c r="C31" s="5" t="s">
        <v>1604</v>
      </c>
      <c r="D31" s="5" t="s">
        <v>1603</v>
      </c>
      <c r="E31" s="5" t="s">
        <v>1604</v>
      </c>
      <c r="F31" s="5" t="s">
        <v>1604</v>
      </c>
      <c r="G31" s="5" t="s">
        <v>1603</v>
      </c>
      <c r="H31" s="5" t="s">
        <v>1602</v>
      </c>
      <c r="I31" s="5" t="s">
        <v>1602</v>
      </c>
      <c r="J31" s="43"/>
    </row>
    <row r="32" spans="1:11">
      <c r="A32" s="203">
        <v>8</v>
      </c>
      <c r="B32" s="5" t="s">
        <v>1604</v>
      </c>
      <c r="C32" s="5" t="s">
        <v>1604</v>
      </c>
      <c r="D32" s="5" t="s">
        <v>1602</v>
      </c>
      <c r="E32" s="5" t="s">
        <v>1603</v>
      </c>
      <c r="F32" s="5" t="s">
        <v>1604</v>
      </c>
      <c r="G32" s="5" t="s">
        <v>1602</v>
      </c>
      <c r="H32" s="5" t="s">
        <v>1601</v>
      </c>
      <c r="I32" s="5" t="s">
        <v>1602</v>
      </c>
      <c r="K32" s="6"/>
    </row>
    <row r="33" spans="1:9">
      <c r="A33" s="203">
        <v>9</v>
      </c>
      <c r="B33" s="5" t="s">
        <v>1602</v>
      </c>
      <c r="C33" s="5" t="s">
        <v>1603</v>
      </c>
      <c r="D33" s="5" t="s">
        <v>1604</v>
      </c>
      <c r="E33" s="5" t="s">
        <v>1604</v>
      </c>
      <c r="F33" s="5" t="s">
        <v>1604</v>
      </c>
      <c r="G33" s="5" t="s">
        <v>1603</v>
      </c>
      <c r="H33" s="5" t="s">
        <v>1603</v>
      </c>
      <c r="I33" s="5" t="s">
        <v>1603</v>
      </c>
    </row>
    <row r="34" spans="1:9">
      <c r="A34" s="203">
        <v>10</v>
      </c>
      <c r="B34" s="5" t="s">
        <v>1604</v>
      </c>
      <c r="C34" s="5" t="s">
        <v>1602</v>
      </c>
      <c r="D34" s="5" t="s">
        <v>1604</v>
      </c>
      <c r="E34" s="5" t="s">
        <v>1604</v>
      </c>
      <c r="F34" s="5" t="s">
        <v>1604</v>
      </c>
      <c r="G34" s="5" t="s">
        <v>1602</v>
      </c>
      <c r="H34" s="5" t="s">
        <v>1603</v>
      </c>
      <c r="I34" s="5" t="s">
        <v>1603</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55" t="s">
        <v>99</v>
      </c>
      <c r="B39" s="156" t="s">
        <v>1641</v>
      </c>
      <c r="C39" s="157" t="s">
        <v>1642</v>
      </c>
      <c r="D39" s="157" t="s">
        <v>1644</v>
      </c>
      <c r="E39" s="158" t="s">
        <v>1643</v>
      </c>
    </row>
    <row r="40" spans="1:9" ht="15.5">
      <c r="A40" s="159" t="str">
        <f>'Labels - Spanish'!A37</f>
        <v>Visión</v>
      </c>
      <c r="B40" s="118">
        <v>22</v>
      </c>
      <c r="C40" s="119">
        <v>65</v>
      </c>
      <c r="D40" s="119">
        <v>93</v>
      </c>
      <c r="E40" s="120" t="s">
        <v>101</v>
      </c>
    </row>
    <row r="41" spans="1:9" ht="15.5">
      <c r="A41" s="159" t="str">
        <f>'Labels - Spanish'!A38</f>
        <v>Oído</v>
      </c>
      <c r="B41" s="118">
        <v>18</v>
      </c>
      <c r="C41" s="119">
        <v>57</v>
      </c>
      <c r="D41" s="119">
        <v>76</v>
      </c>
      <c r="E41" s="120" t="s">
        <v>102</v>
      </c>
    </row>
    <row r="42" spans="1:9" ht="15.5">
      <c r="A42" s="159" t="str">
        <f>'Labels - Spanish'!A39</f>
        <v>Tacto</v>
      </c>
      <c r="B42" s="118">
        <v>20</v>
      </c>
      <c r="C42" s="119">
        <v>67</v>
      </c>
      <c r="D42" s="119">
        <v>96</v>
      </c>
      <c r="E42" s="120" t="s">
        <v>101</v>
      </c>
    </row>
    <row r="43" spans="1:9" ht="15.5">
      <c r="A43" s="159" t="str">
        <f>'Labels - Spanish'!A40</f>
        <v>Gusto y olfato</v>
      </c>
      <c r="B43" s="118">
        <v>15</v>
      </c>
      <c r="C43" s="119">
        <v>50</v>
      </c>
      <c r="D43" s="119">
        <v>50</v>
      </c>
      <c r="E43" s="120" t="s">
        <v>102</v>
      </c>
    </row>
    <row r="44" spans="1:9" ht="15.5">
      <c r="A44" s="159" t="str">
        <f>'Labels - Spanish'!A41</f>
        <v>Conciencia del cuerpo</v>
      </c>
      <c r="B44" s="118">
        <v>11</v>
      </c>
      <c r="C44" s="119">
        <v>45</v>
      </c>
      <c r="D44" s="119">
        <v>31</v>
      </c>
      <c r="E44" s="120" t="s">
        <v>102</v>
      </c>
    </row>
    <row r="45" spans="1:9" ht="15.5">
      <c r="A45" s="159" t="str">
        <f>'Labels - Spanish'!A42</f>
        <v>Equilibrio y movimiento</v>
      </c>
      <c r="B45" s="118">
        <v>23</v>
      </c>
      <c r="C45" s="119">
        <v>71</v>
      </c>
      <c r="D45" s="119">
        <v>98</v>
      </c>
      <c r="E45" s="120" t="s">
        <v>103</v>
      </c>
    </row>
    <row r="46" spans="1:9" ht="15.5">
      <c r="A46" s="159" t="str">
        <f>'Labels - Spanish'!A43</f>
        <v>Planificación e ideas</v>
      </c>
      <c r="B46" s="118">
        <v>28</v>
      </c>
      <c r="C46" s="119">
        <v>76</v>
      </c>
      <c r="D46" s="119" t="s">
        <v>126</v>
      </c>
      <c r="E46" s="120" t="s">
        <v>103</v>
      </c>
    </row>
    <row r="47" spans="1:9" ht="15.5">
      <c r="A47" s="159" t="str">
        <f>'Labels - Spanish'!A36</f>
        <v>Participación social</v>
      </c>
      <c r="B47" s="118">
        <v>22</v>
      </c>
      <c r="C47" s="119">
        <v>63</v>
      </c>
      <c r="D47" s="119">
        <v>90</v>
      </c>
      <c r="E47" s="120" t="s">
        <v>101</v>
      </c>
    </row>
    <row r="48" spans="1:9" ht="16" thickBot="1">
      <c r="A48" s="160" t="s">
        <v>100</v>
      </c>
      <c r="B48" s="122">
        <v>109</v>
      </c>
      <c r="C48" s="131">
        <v>62</v>
      </c>
      <c r="D48" s="131">
        <v>88</v>
      </c>
      <c r="E48" s="132" t="s">
        <v>101</v>
      </c>
    </row>
    <row r="49" spans="1:8" ht="16" thickTop="1">
      <c r="A49" s="108"/>
      <c r="B49" s="108"/>
      <c r="C49" s="108"/>
      <c r="D49" s="108"/>
      <c r="E49" s="108"/>
      <c r="F49" s="108"/>
      <c r="G49" s="109"/>
      <c r="H49" s="109"/>
    </row>
  </sheetData>
  <conditionalFormatting sqref="A11:A14 A6 A8:A9">
    <cfRule type="containsText" dxfId="276" priority="5" operator="containsText" text="&quot;">
      <formula>NOT(ISERROR(SEARCH("""",A6)))</formula>
    </cfRule>
  </conditionalFormatting>
  <conditionalFormatting sqref="A4">
    <cfRule type="containsText" dxfId="275" priority="3" operator="containsText" text="&quot;">
      <formula>NOT(ISERROR(SEARCH("""",A4)))</formula>
    </cfRule>
  </conditionalFormatting>
  <conditionalFormatting sqref="A5">
    <cfRule type="containsText" dxfId="274" priority="2" operator="containsText" text="&quot;">
      <formula>NOT(ISERROR(SEARCH("""",A5)))</formula>
    </cfRule>
  </conditionalFormatting>
  <conditionalFormatting sqref="A11">
    <cfRule type="containsText" dxfId="273" priority="4" operator="containsText" text="&quot;">
      <formula>NOT(ISERROR(SEARCH("""",A11)))</formula>
    </cfRule>
  </conditionalFormatting>
  <conditionalFormatting sqref="A7">
    <cfRule type="containsText" dxfId="272" priority="1" operator="containsText" text="&quot;">
      <formula>NOT(ISERROR(SEARCH("""",A7)))</formula>
    </cfRule>
  </conditionalFormatting>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95CFE-9867-4256-8391-EDD49C7284E2}">
  <dimension ref="A1:L49"/>
  <sheetViews>
    <sheetView topLeftCell="D1" zoomScale="70" zoomScaleNormal="70" workbookViewId="0">
      <pane ySplit="1" topLeftCell="A2" activePane="bottomLeft" state="frozen"/>
      <selection activeCell="B6" sqref="B6"/>
      <selection pane="bottomLeft" activeCell="K8" sqref="K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3.54296875" customWidth="1"/>
  </cols>
  <sheetData>
    <row r="1" spans="1:12" ht="28.5" customHeight="1">
      <c r="A1" s="164" t="str">
        <f>"Form: "&amp;'Labels - Spanish'!E1</f>
        <v>Form: Spanish Preschool Home Form (2-5 years)</v>
      </c>
      <c r="B1" s="164"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Case51_SP-PrekHome</v>
      </c>
      <c r="C3" s="52"/>
      <c r="D3" s="52"/>
      <c r="E3" s="105" t="s">
        <v>94</v>
      </c>
      <c r="F3" s="52"/>
      <c r="G3" s="9"/>
      <c r="H3" s="57"/>
      <c r="I3" s="57"/>
      <c r="J3" s="53"/>
    </row>
    <row r="4" spans="1:12" ht="15" thickBot="1">
      <c r="A4" s="185" t="str">
        <f>'Labels - Spanish'!A2</f>
        <v>Información del niño o de la niña</v>
      </c>
      <c r="B4" s="186"/>
      <c r="C4" s="314"/>
      <c r="D4" s="52"/>
      <c r="F4" s="52" t="str">
        <f ca="1">"Original Date: "&amp; TEXT('Labels - Spanish'!$B$46, "mm/dd/yyyy")</f>
        <v>Original Date: 10/05/2021</v>
      </c>
      <c r="G4" s="9"/>
      <c r="H4" s="57"/>
      <c r="I4" s="57"/>
      <c r="J4" s="53"/>
    </row>
    <row r="5" spans="1:12" ht="29.5" thickBot="1">
      <c r="A5" s="43" t="str">
        <f>'Labels - Spanish'!A6</f>
        <v>Nombre del/de la niño/a que está siendo evaluado/a</v>
      </c>
      <c r="B5" s="187" t="str" cm="1">
        <f t="array" aca="1" ref="B5" ca="1">"SPM2_"&amp;MID(CELL("filename",A1),FIND("]",CELL("filename",A1))+1,255)</f>
        <v>SPM2_Case51_SP-PrekHome</v>
      </c>
      <c r="C5" s="125" t="str">
        <f ca="1">TEXT('Labels - Spanish'!$B$46, "mm/dd/yyyy")</f>
        <v>10/05/2021</v>
      </c>
      <c r="D5" s="52"/>
      <c r="E5" s="97" t="s">
        <v>91</v>
      </c>
      <c r="F5" s="94"/>
      <c r="G5" s="95" t="s">
        <v>92</v>
      </c>
      <c r="H5" s="96"/>
      <c r="J5" t="s">
        <v>93</v>
      </c>
    </row>
    <row r="6" spans="1:12">
      <c r="A6" s="43" t="str">
        <f>'Labels - Spanish'!A10</f>
        <v>Sexo</v>
      </c>
      <c r="B6" s="188" t="s">
        <v>1691</v>
      </c>
      <c r="C6" s="93"/>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42471</v>
      </c>
      <c r="C7" s="207"/>
      <c r="D7" s="52"/>
      <c r="E7" s="100">
        <f ca="1">DATE(YEAR(F7) -$G$7, MONTH(F7) - $H$7, DAY(F7) - $I$7)</f>
        <v>42471</v>
      </c>
      <c r="F7" s="99">
        <f ca="1">DATE(YEAR('Labels - Spanish'!$B$46),MONTH('Labels - Spanish'!$B$46)-$K$7,DAY('Labels - Spanish'!$B$46)-$L$7)</f>
        <v>44357</v>
      </c>
      <c r="G7" s="104">
        <v>5</v>
      </c>
      <c r="H7" s="102">
        <v>1</v>
      </c>
      <c r="I7" s="102">
        <v>29</v>
      </c>
      <c r="J7" s="137">
        <v>0</v>
      </c>
      <c r="K7" s="330">
        <v>4</v>
      </c>
      <c r="L7" s="98">
        <v>-5</v>
      </c>
    </row>
    <row r="8" spans="1:12">
      <c r="A8" s="43" t="str">
        <f>'Labels - Spanish'!A14</f>
        <v>Edad</v>
      </c>
      <c r="B8" s="189" t="str">
        <f>+$G$7&amp;" años "&amp;$H$7&amp;" meses "&amp;$I$7&amp;" dias "</f>
        <v xml:space="preserve">5 años 1 meses 29 dias </v>
      </c>
      <c r="C8" s="204">
        <f ca="1">+E7</f>
        <v>42471</v>
      </c>
      <c r="D8" s="52"/>
      <c r="E8" s="44"/>
      <c r="F8" s="44"/>
      <c r="G8" s="44"/>
      <c r="H8" s="44"/>
      <c r="I8" s="44"/>
      <c r="J8" s="53"/>
    </row>
    <row r="9" spans="1:12" ht="15" thickBot="1">
      <c r="A9" s="43" t="str">
        <f>'Labels - Spanish'!A16</f>
        <v>Preescolar/Guardería/Agencia</v>
      </c>
      <c r="B9" s="191" t="s">
        <v>114</v>
      </c>
      <c r="C9" s="65"/>
      <c r="D9" s="52"/>
      <c r="E9" s="52"/>
      <c r="F9" s="52"/>
      <c r="G9" s="9"/>
      <c r="H9" s="57"/>
      <c r="I9" s="53"/>
    </row>
    <row r="10" spans="1:12">
      <c r="A10" s="49"/>
      <c r="B10" s="49"/>
      <c r="C10" s="66"/>
      <c r="D10" s="52"/>
      <c r="E10" s="52"/>
      <c r="G10" s="53"/>
      <c r="H10" s="53"/>
      <c r="I10" s="53"/>
    </row>
    <row r="11" spans="1:12">
      <c r="A11" s="185" t="str">
        <f>'Labels - Spanish'!A23</f>
        <v>Información del respondiente</v>
      </c>
      <c r="B11" s="43"/>
      <c r="C11" s="43"/>
      <c r="D11" s="52"/>
      <c r="E11" s="52"/>
      <c r="G11" s="53"/>
      <c r="H11" s="53"/>
      <c r="I11" s="53"/>
    </row>
    <row r="12" spans="1:12">
      <c r="A12" s="43" t="str">
        <f>'Labels - Spanish'!A24</f>
        <v>Nombre del respondiente</v>
      </c>
      <c r="B12" s="43" t="s">
        <v>116</v>
      </c>
      <c r="C12" s="43"/>
      <c r="D12" s="52"/>
      <c r="E12" s="52"/>
      <c r="F12" s="52"/>
      <c r="G12" s="53"/>
      <c r="H12" s="53"/>
      <c r="I12" s="53"/>
      <c r="J12" s="44"/>
    </row>
    <row r="13" spans="1:12" ht="29">
      <c r="A13" s="43" t="str">
        <f>'Labels - Spanish'!A26</f>
        <v>La relación del respondiente con el/la niño/a que está siendo evaluado/a</v>
      </c>
      <c r="B13" s="43" t="s">
        <v>96</v>
      </c>
      <c r="C13" s="43"/>
      <c r="D13" s="52"/>
      <c r="E13" s="52"/>
      <c r="F13" s="52"/>
      <c r="G13" s="53"/>
      <c r="H13" s="53"/>
      <c r="I13" s="53"/>
      <c r="J13" s="44"/>
    </row>
    <row r="14" spans="1:12">
      <c r="A14" s="43" t="str">
        <f>'Labels - Spanish'!A28</f>
        <v>Fecha de hoy</v>
      </c>
      <c r="B14" s="192" t="str">
        <f>+$J$7&amp;" years "&amp;$K$7&amp;" months "&amp;$L$7&amp;" days "</f>
        <v xml:space="preserve">0 years 4 months -5 days </v>
      </c>
      <c r="C14" s="43"/>
      <c r="D14" s="52"/>
      <c r="E14" s="52"/>
      <c r="F14" s="52"/>
      <c r="G14" s="53"/>
      <c r="H14" s="53"/>
      <c r="I14" s="44"/>
      <c r="J14" s="44"/>
    </row>
    <row r="15" spans="1:12">
      <c r="A15" s="50"/>
      <c r="B15" s="50"/>
      <c r="C15" s="67"/>
      <c r="D15" s="52"/>
      <c r="E15" s="52"/>
      <c r="F15" s="52"/>
      <c r="G15" s="53"/>
      <c r="H15" s="53"/>
      <c r="I15" s="53"/>
      <c r="J15" s="44"/>
    </row>
    <row r="16" spans="1:12" ht="132" customHeight="1">
      <c r="A16" s="43" t="s">
        <v>24</v>
      </c>
      <c r="B16" s="71" t="s">
        <v>1611</v>
      </c>
      <c r="C16" s="29"/>
      <c r="D16" s="52"/>
      <c r="E16" s="52"/>
      <c r="F16" s="52"/>
      <c r="G16" s="52"/>
      <c r="H16" s="52"/>
      <c r="I16" s="52"/>
      <c r="J16" s="52"/>
    </row>
    <row r="17" spans="1:11" ht="29">
      <c r="A17" s="43" t="s">
        <v>26</v>
      </c>
      <c r="B17" s="39" t="s">
        <v>25</v>
      </c>
      <c r="C17" s="52"/>
      <c r="D17" s="52"/>
      <c r="E17" s="52"/>
      <c r="F17" s="52"/>
      <c r="G17" s="52"/>
      <c r="H17" s="52"/>
      <c r="I17" s="52"/>
      <c r="J17" s="52"/>
    </row>
    <row r="18" spans="1:11" ht="36.75" customHeight="1">
      <c r="A18" s="43" t="s">
        <v>180</v>
      </c>
      <c r="B18" s="193" t="s">
        <v>866</v>
      </c>
      <c r="C18" s="52"/>
      <c r="D18" s="52"/>
      <c r="E18" s="52"/>
      <c r="F18" s="52"/>
      <c r="G18" s="53"/>
      <c r="H18" s="53"/>
      <c r="I18" s="53"/>
      <c r="J18" s="44"/>
    </row>
    <row r="19" spans="1:11">
      <c r="A19" s="43" t="s">
        <v>12</v>
      </c>
      <c r="B19" s="51" t="s">
        <v>10</v>
      </c>
      <c r="C19" s="43"/>
      <c r="D19" s="52"/>
      <c r="E19" s="36"/>
      <c r="F19" s="36"/>
      <c r="G19" s="35"/>
      <c r="H19" s="35"/>
      <c r="I19" s="35"/>
      <c r="J19" s="194"/>
    </row>
    <row r="20" spans="1:11">
      <c r="D20" s="44"/>
      <c r="J20" s="195"/>
    </row>
    <row r="21" spans="1:11" s="2" customFormat="1">
      <c r="A21" s="43"/>
      <c r="B21" s="43"/>
      <c r="C21" s="44"/>
    </row>
    <row r="22" spans="1:11">
      <c r="A22" s="196" t="s">
        <v>51</v>
      </c>
      <c r="B22" s="195">
        <f>+B40</f>
        <v>15</v>
      </c>
      <c r="C22" s="195">
        <f>+B41</f>
        <v>14</v>
      </c>
      <c r="D22" s="195">
        <f>+B42</f>
        <v>19</v>
      </c>
      <c r="E22" s="195">
        <f>+B43</f>
        <v>18</v>
      </c>
      <c r="F22" s="195">
        <f>+B44</f>
        <v>16</v>
      </c>
      <c r="G22" s="2">
        <f>+B45</f>
        <v>13</v>
      </c>
      <c r="H22" s="2">
        <f>+B46</f>
        <v>20</v>
      </c>
      <c r="I22" s="195">
        <f>+B47</f>
        <v>26</v>
      </c>
      <c r="J22" s="197">
        <f>+B48</f>
        <v>95</v>
      </c>
    </row>
    <row r="23" spans="1:11" ht="21.75" customHeight="1">
      <c r="A23" s="38"/>
      <c r="B23" s="38"/>
      <c r="C23" s="38"/>
      <c r="D23" s="38"/>
      <c r="E23" s="38"/>
      <c r="F23" s="38"/>
      <c r="G23" s="38"/>
      <c r="H23" s="38"/>
      <c r="I23" s="38"/>
      <c r="J23" s="194"/>
      <c r="K23" s="194"/>
    </row>
    <row r="24" spans="1:11" s="6" customFormat="1">
      <c r="A24" s="198" t="s">
        <v>0</v>
      </c>
      <c r="B24" s="86" t="str">
        <f>'Labels - Spanish'!$A$37</f>
        <v>Visión</v>
      </c>
      <c r="C24" s="87" t="str">
        <f>'Labels - Spanish'!$A$38</f>
        <v>Oído</v>
      </c>
      <c r="D24" s="88" t="str">
        <f>'Labels - Spanish'!$A$39</f>
        <v>Tacto</v>
      </c>
      <c r="E24" s="89" t="str">
        <f>'Labels - Spanish'!$A$40</f>
        <v>Gusto y olfato</v>
      </c>
      <c r="F24" s="90" t="str">
        <f>'Labels - Spanish'!$A$41</f>
        <v>Conciencia del cuerpo</v>
      </c>
      <c r="G24" s="91" t="str">
        <f>'Labels - Spanish'!$A$42</f>
        <v>Equilibrio y movimiento</v>
      </c>
      <c r="H24" s="92" t="str">
        <f>'Labels - Spanish'!$A$43</f>
        <v>Planificación e ideas</v>
      </c>
      <c r="I24" s="85" t="str">
        <f>'Labels - Spanish'!$A$36</f>
        <v>Participación social</v>
      </c>
      <c r="J24" s="43"/>
    </row>
    <row r="25" spans="1:11" s="6" customFormat="1">
      <c r="A25" s="199">
        <v>1</v>
      </c>
      <c r="B25" s="5" t="s">
        <v>1604</v>
      </c>
      <c r="C25" s="5" t="s">
        <v>1604</v>
      </c>
      <c r="D25" s="5" t="s">
        <v>1604</v>
      </c>
      <c r="E25" s="5" t="s">
        <v>1602</v>
      </c>
      <c r="F25" s="5" t="s">
        <v>1604</v>
      </c>
      <c r="G25" s="5" t="s">
        <v>1602</v>
      </c>
      <c r="H25" s="5" t="s">
        <v>1604</v>
      </c>
      <c r="I25" s="5" t="s">
        <v>1602</v>
      </c>
      <c r="J25" s="43"/>
    </row>
    <row r="26" spans="1:11" s="6" customFormat="1">
      <c r="A26" s="200">
        <v>2</v>
      </c>
      <c r="B26" s="5" t="s">
        <v>1602</v>
      </c>
      <c r="C26" s="5" t="s">
        <v>1604</v>
      </c>
      <c r="D26" s="5" t="s">
        <v>1602</v>
      </c>
      <c r="E26" s="5" t="s">
        <v>1604</v>
      </c>
      <c r="F26" s="5" t="s">
        <v>1604</v>
      </c>
      <c r="G26" s="5" t="s">
        <v>1604</v>
      </c>
      <c r="H26" s="5" t="s">
        <v>1604</v>
      </c>
      <c r="I26" s="5" t="s">
        <v>1601</v>
      </c>
      <c r="J26" s="43"/>
    </row>
    <row r="27" spans="1:11" s="6" customFormat="1">
      <c r="A27" s="201">
        <v>3</v>
      </c>
      <c r="B27" s="5" t="s">
        <v>1604</v>
      </c>
      <c r="C27" s="5" t="s">
        <v>1602</v>
      </c>
      <c r="D27" s="5" t="s">
        <v>1602</v>
      </c>
      <c r="E27" s="5" t="s">
        <v>1601</v>
      </c>
      <c r="F27" s="5" t="s">
        <v>1602</v>
      </c>
      <c r="G27" s="5" t="s">
        <v>1604</v>
      </c>
      <c r="H27" s="5" t="s">
        <v>1602</v>
      </c>
      <c r="I27" s="5" t="s">
        <v>1602</v>
      </c>
      <c r="J27" s="43"/>
    </row>
    <row r="28" spans="1:11" s="6" customFormat="1">
      <c r="A28" s="202">
        <v>4</v>
      </c>
      <c r="B28" s="5" t="s">
        <v>1604</v>
      </c>
      <c r="C28" s="5" t="s">
        <v>1602</v>
      </c>
      <c r="D28" s="5" t="s">
        <v>1602</v>
      </c>
      <c r="E28" s="5" t="s">
        <v>1602</v>
      </c>
      <c r="F28" s="5" t="s">
        <v>1602</v>
      </c>
      <c r="G28" s="5" t="s">
        <v>1604</v>
      </c>
      <c r="H28" s="5" t="s">
        <v>1602</v>
      </c>
      <c r="I28" s="5" t="s">
        <v>1602</v>
      </c>
      <c r="J28" s="43"/>
    </row>
    <row r="29" spans="1:11" s="6" customFormat="1">
      <c r="A29" s="203">
        <v>5</v>
      </c>
      <c r="B29" s="5" t="s">
        <v>1602</v>
      </c>
      <c r="C29" s="5" t="s">
        <v>1604</v>
      </c>
      <c r="D29" s="5" t="s">
        <v>1604</v>
      </c>
      <c r="E29" s="5" t="s">
        <v>1601</v>
      </c>
      <c r="F29" s="5" t="s">
        <v>1602</v>
      </c>
      <c r="G29" s="5" t="s">
        <v>1604</v>
      </c>
      <c r="H29" s="5" t="s">
        <v>1602</v>
      </c>
      <c r="I29" s="5" t="s">
        <v>1601</v>
      </c>
      <c r="J29" s="43"/>
    </row>
    <row r="30" spans="1:11" s="6" customFormat="1">
      <c r="A30" s="203">
        <v>6</v>
      </c>
      <c r="B30" s="5" t="s">
        <v>1604</v>
      </c>
      <c r="C30" s="5" t="s">
        <v>1602</v>
      </c>
      <c r="D30" s="5" t="s">
        <v>1602</v>
      </c>
      <c r="E30" s="5" t="s">
        <v>1602</v>
      </c>
      <c r="F30" s="5" t="s">
        <v>1602</v>
      </c>
      <c r="G30" s="5" t="s">
        <v>1604</v>
      </c>
      <c r="H30" s="5" t="s">
        <v>1601</v>
      </c>
      <c r="I30" s="5" t="s">
        <v>1601</v>
      </c>
      <c r="J30" s="43"/>
    </row>
    <row r="31" spans="1:11" s="6" customFormat="1">
      <c r="A31" s="203">
        <v>7</v>
      </c>
      <c r="B31" s="5" t="s">
        <v>1604</v>
      </c>
      <c r="C31" s="5" t="s">
        <v>1604</v>
      </c>
      <c r="D31" s="5" t="s">
        <v>1604</v>
      </c>
      <c r="E31" s="5" t="s">
        <v>1602</v>
      </c>
      <c r="F31" s="5" t="s">
        <v>1601</v>
      </c>
      <c r="G31" s="5" t="s">
        <v>1602</v>
      </c>
      <c r="H31" s="5" t="s">
        <v>1601</v>
      </c>
      <c r="I31" s="5" t="s">
        <v>1601</v>
      </c>
      <c r="J31" s="43"/>
    </row>
    <row r="32" spans="1:11">
      <c r="A32" s="203">
        <v>8</v>
      </c>
      <c r="B32" s="5" t="s">
        <v>1602</v>
      </c>
      <c r="C32" s="5" t="s">
        <v>1604</v>
      </c>
      <c r="D32" s="5" t="s">
        <v>1602</v>
      </c>
      <c r="E32" s="5" t="s">
        <v>1604</v>
      </c>
      <c r="F32" s="5" t="s">
        <v>1604</v>
      </c>
      <c r="G32" s="5" t="s">
        <v>1604</v>
      </c>
      <c r="H32" s="5" t="s">
        <v>1601</v>
      </c>
      <c r="I32" s="5" t="s">
        <v>1602</v>
      </c>
    </row>
    <row r="33" spans="1:9">
      <c r="A33" s="203">
        <v>9</v>
      </c>
      <c r="B33" s="5" t="s">
        <v>1602</v>
      </c>
      <c r="C33" s="5" t="s">
        <v>1602</v>
      </c>
      <c r="D33" s="5" t="s">
        <v>1602</v>
      </c>
      <c r="E33" s="5" t="s">
        <v>1604</v>
      </c>
      <c r="F33" s="5" t="s">
        <v>1604</v>
      </c>
      <c r="G33" s="5" t="s">
        <v>1604</v>
      </c>
      <c r="H33" s="5" t="s">
        <v>1604</v>
      </c>
      <c r="I33" s="5" t="s">
        <v>1602</v>
      </c>
    </row>
    <row r="34" spans="1:9">
      <c r="A34" s="203">
        <v>10</v>
      </c>
      <c r="B34" s="5" t="s">
        <v>1602</v>
      </c>
      <c r="C34" s="5" t="s">
        <v>1604</v>
      </c>
      <c r="D34" s="5" t="s">
        <v>1603</v>
      </c>
      <c r="E34" s="5" t="s">
        <v>1604</v>
      </c>
      <c r="F34" s="5" t="s">
        <v>1604</v>
      </c>
      <c r="G34" s="5" t="s">
        <v>1602</v>
      </c>
      <c r="H34" s="5" t="s">
        <v>1602</v>
      </c>
      <c r="I34" s="5" t="s">
        <v>1602</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65" t="s">
        <v>99</v>
      </c>
      <c r="B39" s="168" t="s">
        <v>1641</v>
      </c>
      <c r="C39" s="169" t="s">
        <v>1642</v>
      </c>
      <c r="D39" s="169" t="s">
        <v>1644</v>
      </c>
      <c r="E39" s="170" t="s">
        <v>1643</v>
      </c>
    </row>
    <row r="40" spans="1:9" ht="15.5">
      <c r="A40" s="166" t="str">
        <f>'Labels - Spanish'!A37</f>
        <v>Visión</v>
      </c>
      <c r="B40" s="118">
        <v>15</v>
      </c>
      <c r="C40" s="119">
        <v>52</v>
      </c>
      <c r="D40" s="119">
        <v>58</v>
      </c>
      <c r="E40" s="120" t="s">
        <v>102</v>
      </c>
    </row>
    <row r="41" spans="1:9" ht="15.5">
      <c r="A41" s="166" t="str">
        <f>'Labels - Spanish'!A38</f>
        <v>Oído</v>
      </c>
      <c r="B41" s="118">
        <v>14</v>
      </c>
      <c r="C41" s="119">
        <v>53</v>
      </c>
      <c r="D41" s="119">
        <v>62</v>
      </c>
      <c r="E41" s="120" t="s">
        <v>102</v>
      </c>
    </row>
    <row r="42" spans="1:9" ht="15.5">
      <c r="A42" s="166" t="str">
        <f>'Labels - Spanish'!A39</f>
        <v>Tacto</v>
      </c>
      <c r="B42" s="118">
        <v>19</v>
      </c>
      <c r="C42" s="119">
        <v>63</v>
      </c>
      <c r="D42" s="119">
        <v>90</v>
      </c>
      <c r="E42" s="120" t="s">
        <v>101</v>
      </c>
    </row>
    <row r="43" spans="1:9" ht="15.5">
      <c r="A43" s="166" t="str">
        <f>'Labels - Spanish'!A40</f>
        <v>Gusto y olfato</v>
      </c>
      <c r="B43" s="118">
        <v>18</v>
      </c>
      <c r="C43" s="119">
        <v>60</v>
      </c>
      <c r="D43" s="119">
        <v>84</v>
      </c>
      <c r="E43" s="120" t="s">
        <v>101</v>
      </c>
    </row>
    <row r="44" spans="1:9" ht="15.5">
      <c r="A44" s="166" t="str">
        <f>'Labels - Spanish'!A41</f>
        <v>Conciencia del cuerpo</v>
      </c>
      <c r="B44" s="118">
        <v>16</v>
      </c>
      <c r="C44" s="119">
        <v>56</v>
      </c>
      <c r="D44" s="119">
        <v>73</v>
      </c>
      <c r="E44" s="120" t="s">
        <v>102</v>
      </c>
    </row>
    <row r="45" spans="1:9" ht="15.5">
      <c r="A45" s="166" t="str">
        <f>'Labels - Spanish'!A42</f>
        <v>Equilibrio y movimiento</v>
      </c>
      <c r="B45" s="118">
        <v>13</v>
      </c>
      <c r="C45" s="119">
        <v>54</v>
      </c>
      <c r="D45" s="119">
        <v>66</v>
      </c>
      <c r="E45" s="120" t="s">
        <v>102</v>
      </c>
    </row>
    <row r="46" spans="1:9" ht="15.5">
      <c r="A46" s="166" t="str">
        <f>'Labels - Spanish'!A43</f>
        <v>Planificación e ideas</v>
      </c>
      <c r="B46" s="118">
        <v>20</v>
      </c>
      <c r="C46" s="119">
        <v>63</v>
      </c>
      <c r="D46" s="119">
        <v>90</v>
      </c>
      <c r="E46" s="120" t="s">
        <v>101</v>
      </c>
    </row>
    <row r="47" spans="1:9" ht="15.5">
      <c r="A47" s="166" t="str">
        <f>'Labels - Spanish'!A36</f>
        <v>Participación social</v>
      </c>
      <c r="B47" s="118">
        <v>26</v>
      </c>
      <c r="C47" s="119">
        <v>64</v>
      </c>
      <c r="D47" s="119">
        <v>92</v>
      </c>
      <c r="E47" s="120" t="s">
        <v>101</v>
      </c>
    </row>
    <row r="48" spans="1:9" ht="16" thickBot="1">
      <c r="A48" s="167" t="s">
        <v>100</v>
      </c>
      <c r="B48" s="122">
        <v>95</v>
      </c>
      <c r="C48" s="131">
        <v>57</v>
      </c>
      <c r="D48" s="131">
        <v>76</v>
      </c>
      <c r="E48" s="132" t="s">
        <v>102</v>
      </c>
    </row>
    <row r="49" spans="1:8" ht="16" thickTop="1">
      <c r="A49" s="108"/>
      <c r="B49" s="108"/>
      <c r="C49" s="108"/>
      <c r="D49" s="108"/>
      <c r="E49" s="108"/>
      <c r="F49" s="108"/>
      <c r="G49" s="109"/>
      <c r="H49" s="109"/>
    </row>
  </sheetData>
  <conditionalFormatting sqref="A11:A14 A6 A8:A9">
    <cfRule type="containsText" dxfId="271" priority="5" operator="containsText" text="&quot;">
      <formula>NOT(ISERROR(SEARCH("""",A6)))</formula>
    </cfRule>
  </conditionalFormatting>
  <conditionalFormatting sqref="A4">
    <cfRule type="containsText" dxfId="270" priority="3" operator="containsText" text="&quot;">
      <formula>NOT(ISERROR(SEARCH("""",A4)))</formula>
    </cfRule>
  </conditionalFormatting>
  <conditionalFormatting sqref="A5">
    <cfRule type="containsText" dxfId="269" priority="2" operator="containsText" text="&quot;">
      <formula>NOT(ISERROR(SEARCH("""",A5)))</formula>
    </cfRule>
  </conditionalFormatting>
  <conditionalFormatting sqref="A11">
    <cfRule type="containsText" dxfId="268" priority="4" operator="containsText" text="&quot;">
      <formula>NOT(ISERROR(SEARCH("""",A11)))</formula>
    </cfRule>
  </conditionalFormatting>
  <conditionalFormatting sqref="A7">
    <cfRule type="containsText" dxfId="267" priority="1" operator="containsText" text="&quot;">
      <formula>NOT(ISERROR(SEARCH("""",A7)))</formula>
    </cfRule>
  </conditionalFormatting>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4E489-6AB9-4CD0-87CA-61FC623F939A}">
  <dimension ref="A1:L49"/>
  <sheetViews>
    <sheetView topLeftCell="D1" zoomScale="70" zoomScaleNormal="70" workbookViewId="0">
      <pane ySplit="1" topLeftCell="A2" activePane="bottomLeft" state="frozen"/>
      <selection activeCell="B6" sqref="B6"/>
      <selection pane="bottomLeft" activeCell="K8" sqref="K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5.453125" customWidth="1"/>
  </cols>
  <sheetData>
    <row r="1" spans="1:12" ht="28.5" customHeight="1">
      <c r="A1" s="164" t="str">
        <f>"Form: "&amp;'Labels - Spanish'!E1</f>
        <v>Form: Spanish Preschool Home Form (2-5 years)</v>
      </c>
      <c r="B1" s="164"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Case52_SP-PreKHome_incomplete</v>
      </c>
      <c r="C3" s="52"/>
      <c r="D3" s="52"/>
      <c r="E3" s="105" t="s">
        <v>94</v>
      </c>
      <c r="F3" s="52"/>
      <c r="G3" s="9"/>
      <c r="H3" s="57"/>
      <c r="I3" s="57"/>
      <c r="J3" s="53"/>
    </row>
    <row r="4" spans="1:12" ht="15" thickBot="1">
      <c r="A4" s="185" t="str">
        <f>'Labels - Spanish'!A2</f>
        <v>Información del niño o de la niña</v>
      </c>
      <c r="B4" s="186"/>
      <c r="C4" s="314"/>
      <c r="D4" s="52"/>
      <c r="F4" s="52" t="str">
        <f ca="1">"Original Date: "&amp; TEXT('Labels - Spanish'!$B$46, "mm/dd/yyyy")</f>
        <v>Original Date: 10/05/2021</v>
      </c>
      <c r="G4" s="9"/>
      <c r="H4" s="57"/>
      <c r="I4" s="57"/>
      <c r="J4" s="53"/>
    </row>
    <row r="5" spans="1:12" ht="29.5" thickBot="1">
      <c r="A5" s="43" t="str">
        <f>'Labels - Spanish'!A6</f>
        <v>Nombre del/de la niño/a que está siendo evaluado/a</v>
      </c>
      <c r="B5" s="187" t="str" cm="1">
        <f t="array" aca="1" ref="B5" ca="1">"SPM2_"&amp;MID(CELL("filename",A1),FIND("]",CELL("filename",A1))+1,255)</f>
        <v>SPM2_Case52_SP-PreKHome_incomplete</v>
      </c>
      <c r="C5" s="125" t="str">
        <f ca="1">TEXT('Labels - Spanish'!$B$46, "mm/dd/yyyy")</f>
        <v>10/05/2021</v>
      </c>
      <c r="D5" s="52"/>
      <c r="E5" s="97" t="s">
        <v>91</v>
      </c>
      <c r="F5" s="94"/>
      <c r="G5" s="95" t="s">
        <v>92</v>
      </c>
      <c r="H5" s="96"/>
      <c r="J5" t="s">
        <v>93</v>
      </c>
    </row>
    <row r="6" spans="1:12">
      <c r="A6" s="43" t="str">
        <f>'Labels - Spanish'!A10</f>
        <v>Sexo</v>
      </c>
      <c r="B6" s="188" t="s">
        <v>1691</v>
      </c>
      <c r="C6" s="93"/>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42934</v>
      </c>
      <c r="C7" s="207"/>
      <c r="D7" s="52"/>
      <c r="E7" s="100">
        <f ca="1">DATE(YEAR(F7) -$G$7, MONTH(F7) - $H$7, DAY(F7) - $I$7)</f>
        <v>42934</v>
      </c>
      <c r="F7" s="99">
        <f ca="1">DATE(YEAR('Labels - Spanish'!$B$46),MONTH('Labels - Spanish'!$B$46)-$K$7,DAY('Labels - Spanish'!$B$46)-$L$7)</f>
        <v>44340</v>
      </c>
      <c r="G7" s="104">
        <v>3</v>
      </c>
      <c r="H7" s="102">
        <v>10</v>
      </c>
      <c r="I7" s="102">
        <v>6</v>
      </c>
      <c r="J7" s="137">
        <v>0</v>
      </c>
      <c r="K7" s="330">
        <v>4</v>
      </c>
      <c r="L7" s="98">
        <v>12</v>
      </c>
    </row>
    <row r="8" spans="1:12">
      <c r="A8" s="43" t="str">
        <f>'Labels - Spanish'!A14</f>
        <v>Edad</v>
      </c>
      <c r="B8" s="189" t="str">
        <f>+$G$7&amp;" años "&amp;$H$7&amp;" meses "&amp;$I$7&amp;" dias "</f>
        <v xml:space="preserve">3 años 10 meses 6 dias </v>
      </c>
      <c r="C8" s="190">
        <f ca="1">+E7</f>
        <v>42934</v>
      </c>
      <c r="D8" s="52"/>
      <c r="E8" s="44"/>
      <c r="F8" s="44"/>
      <c r="G8" s="44"/>
      <c r="H8" s="44"/>
      <c r="I8" s="44"/>
      <c r="J8" s="53"/>
    </row>
    <row r="9" spans="1:12" ht="15" thickBot="1">
      <c r="A9" s="43" t="str">
        <f>'Labels - Spanish'!A16</f>
        <v>Preescolar/Guardería/Agencia</v>
      </c>
      <c r="B9" s="191" t="s">
        <v>114</v>
      </c>
      <c r="C9" s="65"/>
      <c r="D9" s="52"/>
      <c r="E9" s="52"/>
      <c r="F9" s="52"/>
      <c r="G9" s="9"/>
      <c r="H9" s="57"/>
      <c r="I9" s="53"/>
    </row>
    <row r="10" spans="1:12">
      <c r="A10" s="49"/>
      <c r="B10" s="49"/>
      <c r="C10" s="66"/>
      <c r="D10" s="52"/>
      <c r="E10" s="52"/>
      <c r="G10" s="53"/>
      <c r="H10" s="53"/>
      <c r="I10" s="53"/>
    </row>
    <row r="11" spans="1:12">
      <c r="A11" s="185" t="str">
        <f>'Labels - Spanish'!A23</f>
        <v>Información del respondiente</v>
      </c>
      <c r="B11" s="43"/>
      <c r="C11" s="43"/>
      <c r="D11" s="52"/>
      <c r="E11" s="52"/>
      <c r="G11" s="53"/>
      <c r="H11" s="53"/>
      <c r="I11" s="53"/>
    </row>
    <row r="12" spans="1:12">
      <c r="A12" s="43" t="str">
        <f>'Labels - Spanish'!A24</f>
        <v>Nombre del respondiente</v>
      </c>
      <c r="B12" s="43" t="s">
        <v>117</v>
      </c>
      <c r="C12" s="43"/>
      <c r="D12" s="52"/>
      <c r="E12" s="52"/>
      <c r="F12" s="52"/>
      <c r="G12" s="53"/>
      <c r="H12" s="53"/>
      <c r="I12" s="53"/>
      <c r="J12" s="44"/>
    </row>
    <row r="13" spans="1:12" ht="29">
      <c r="A13" s="43" t="str">
        <f>'Labels - Spanish'!A26</f>
        <v>La relación del respondiente con el/la niño/a que está siendo evaluado/a</v>
      </c>
      <c r="B13" s="43" t="s">
        <v>96</v>
      </c>
      <c r="C13" s="43"/>
      <c r="D13" s="52"/>
      <c r="E13" s="52"/>
      <c r="F13" s="52"/>
      <c r="G13" s="53"/>
      <c r="H13" s="53"/>
      <c r="I13" s="53"/>
      <c r="J13" s="44"/>
    </row>
    <row r="14" spans="1:12">
      <c r="A14" s="43" t="str">
        <f>'Labels - Spanish'!A28</f>
        <v>Fecha de hoy</v>
      </c>
      <c r="B14" s="192" t="str">
        <f>+$J$7&amp;" years "&amp;$K$7&amp;" months "&amp;$L$7&amp;" days "</f>
        <v xml:space="preserve">0 years 4 months 12 days </v>
      </c>
      <c r="C14" s="43"/>
      <c r="D14" s="52"/>
      <c r="E14" s="52"/>
      <c r="F14" s="52"/>
      <c r="G14" s="53"/>
      <c r="H14" s="53"/>
      <c r="I14" s="44"/>
      <c r="J14" s="44"/>
    </row>
    <row r="15" spans="1:12">
      <c r="A15" s="50"/>
      <c r="B15" s="50"/>
      <c r="C15" s="67"/>
      <c r="D15" s="52"/>
      <c r="E15" s="52"/>
      <c r="F15" s="52"/>
      <c r="G15" s="53"/>
      <c r="H15" s="53"/>
      <c r="I15" s="53"/>
      <c r="J15" s="44"/>
    </row>
    <row r="16" spans="1:12" ht="132" customHeight="1">
      <c r="A16" s="43" t="s">
        <v>24</v>
      </c>
      <c r="B16" s="71" t="s">
        <v>1612</v>
      </c>
      <c r="C16" s="29"/>
      <c r="D16" s="52"/>
      <c r="E16" s="52"/>
      <c r="F16" s="52"/>
      <c r="G16" s="52"/>
      <c r="H16" s="52"/>
      <c r="I16" s="52"/>
      <c r="J16" s="52"/>
    </row>
    <row r="17" spans="1:11" ht="29">
      <c r="A17" s="43" t="s">
        <v>26</v>
      </c>
      <c r="B17" s="39" t="s">
        <v>25</v>
      </c>
      <c r="C17" s="52"/>
      <c r="D17" s="52"/>
      <c r="E17" s="52"/>
      <c r="F17" s="52"/>
      <c r="G17" s="52"/>
      <c r="H17" s="52"/>
      <c r="I17" s="52"/>
      <c r="J17" s="52"/>
    </row>
    <row r="18" spans="1:11" ht="36.75" customHeight="1">
      <c r="A18" s="43" t="s">
        <v>180</v>
      </c>
      <c r="B18" s="193" t="s">
        <v>181</v>
      </c>
      <c r="C18" s="52"/>
      <c r="D18" s="52"/>
      <c r="E18" s="52"/>
      <c r="F18" s="52"/>
      <c r="G18" s="53"/>
      <c r="H18" s="53"/>
      <c r="I18" s="53"/>
      <c r="J18" s="44"/>
    </row>
    <row r="19" spans="1:11">
      <c r="A19" s="43" t="s">
        <v>12</v>
      </c>
      <c r="B19" s="51" t="s">
        <v>10</v>
      </c>
      <c r="C19" s="43"/>
      <c r="D19" s="52"/>
      <c r="E19" s="36"/>
      <c r="F19" s="36"/>
      <c r="G19" s="35"/>
      <c r="H19" s="35"/>
      <c r="I19" s="35"/>
      <c r="J19" s="194"/>
    </row>
    <row r="20" spans="1:11">
      <c r="D20" s="44"/>
      <c r="J20" s="195"/>
    </row>
    <row r="21" spans="1:11" s="2" customFormat="1">
      <c r="A21" s="43"/>
      <c r="B21" s="43"/>
      <c r="C21" s="44"/>
    </row>
    <row r="22" spans="1:11">
      <c r="A22" s="196" t="s">
        <v>51</v>
      </c>
      <c r="B22" s="195">
        <f>+B40</f>
        <v>14</v>
      </c>
      <c r="C22" s="195">
        <f>+B41</f>
        <v>20</v>
      </c>
      <c r="D22" s="195">
        <f>+B42</f>
        <v>21</v>
      </c>
      <c r="E22" s="195">
        <f>+B43</f>
        <v>23</v>
      </c>
      <c r="F22" s="195">
        <f>+B44</f>
        <v>19</v>
      </c>
      <c r="G22" s="2">
        <f>+B45</f>
        <v>27</v>
      </c>
      <c r="H22" s="2">
        <f>+B46</f>
        <v>20</v>
      </c>
      <c r="I22" s="195">
        <f>+B47</f>
        <v>19</v>
      </c>
      <c r="J22" s="197">
        <f>+B48</f>
        <v>124</v>
      </c>
    </row>
    <row r="23" spans="1:11" ht="21.75" customHeight="1">
      <c r="A23" s="38"/>
      <c r="B23" s="38"/>
      <c r="C23" s="38"/>
      <c r="D23" s="38"/>
      <c r="E23" s="38"/>
      <c r="F23" s="38"/>
      <c r="G23" s="38"/>
      <c r="H23" s="38"/>
      <c r="I23" s="38"/>
      <c r="J23" s="194"/>
      <c r="K23" s="194"/>
    </row>
    <row r="24" spans="1:11" s="6" customFormat="1">
      <c r="A24" s="198" t="s">
        <v>0</v>
      </c>
      <c r="B24" s="86" t="str">
        <f>'Labels - Spanish'!$A$37</f>
        <v>Visión</v>
      </c>
      <c r="C24" s="87" t="str">
        <f>'Labels - Spanish'!$A$38</f>
        <v>Oído</v>
      </c>
      <c r="D24" s="88" t="str">
        <f>'Labels - Spanish'!$A$39</f>
        <v>Tacto</v>
      </c>
      <c r="E24" s="89" t="str">
        <f>'Labels - Spanish'!$A$40</f>
        <v>Gusto y olfato</v>
      </c>
      <c r="F24" s="90" t="str">
        <f>'Labels - Spanish'!$A$41</f>
        <v>Conciencia del cuerpo</v>
      </c>
      <c r="G24" s="91" t="str">
        <f>'Labels - Spanish'!$A$42</f>
        <v>Equilibrio y movimiento</v>
      </c>
      <c r="H24" s="92" t="str">
        <f>'Labels - Spanish'!$A$43</f>
        <v>Planificación e ideas</v>
      </c>
      <c r="I24" s="85" t="str">
        <f>'Labels - Spanish'!$A$36</f>
        <v>Participación social</v>
      </c>
      <c r="J24" s="43"/>
    </row>
    <row r="25" spans="1:11" s="6" customFormat="1">
      <c r="A25" s="199">
        <v>1</v>
      </c>
      <c r="B25" s="5" t="s">
        <v>1604</v>
      </c>
      <c r="C25" s="176" t="s">
        <v>52</v>
      </c>
      <c r="D25" s="5" t="s">
        <v>1601</v>
      </c>
      <c r="E25" s="5" t="s">
        <v>1601</v>
      </c>
      <c r="F25" s="5" t="s">
        <v>1604</v>
      </c>
      <c r="G25" s="5" t="s">
        <v>1603</v>
      </c>
      <c r="H25" s="5" t="s">
        <v>1604</v>
      </c>
      <c r="I25" s="176" t="s">
        <v>52</v>
      </c>
      <c r="J25" s="43"/>
    </row>
    <row r="26" spans="1:11" s="6" customFormat="1">
      <c r="A26" s="200">
        <v>2</v>
      </c>
      <c r="B26" s="5" t="s">
        <v>1602</v>
      </c>
      <c r="C26" s="5" t="s">
        <v>1602</v>
      </c>
      <c r="D26" s="5" t="s">
        <v>1602</v>
      </c>
      <c r="E26" s="176" t="s">
        <v>52</v>
      </c>
      <c r="F26" s="5" t="s">
        <v>1604</v>
      </c>
      <c r="G26" s="5" t="s">
        <v>1603</v>
      </c>
      <c r="H26" s="5" t="s">
        <v>1604</v>
      </c>
      <c r="I26" s="5" t="s">
        <v>1601</v>
      </c>
      <c r="J26" s="43"/>
    </row>
    <row r="27" spans="1:11" s="6" customFormat="1">
      <c r="A27" s="201">
        <v>3</v>
      </c>
      <c r="B27" s="5" t="s">
        <v>1604</v>
      </c>
      <c r="C27" s="5" t="s">
        <v>1602</v>
      </c>
      <c r="D27" s="5" t="s">
        <v>1602</v>
      </c>
      <c r="E27" s="5" t="s">
        <v>1601</v>
      </c>
      <c r="F27" s="5" t="s">
        <v>1602</v>
      </c>
      <c r="G27" s="5" t="s">
        <v>1601</v>
      </c>
      <c r="H27" s="5" t="s">
        <v>1602</v>
      </c>
      <c r="I27" s="5" t="s">
        <v>1602</v>
      </c>
      <c r="J27" s="43"/>
    </row>
    <row r="28" spans="1:11" s="6" customFormat="1">
      <c r="A28" s="202">
        <v>4</v>
      </c>
      <c r="B28" s="176" t="s">
        <v>52</v>
      </c>
      <c r="C28" s="5" t="s">
        <v>1602</v>
      </c>
      <c r="D28" s="5" t="s">
        <v>1602</v>
      </c>
      <c r="E28" s="5" t="s">
        <v>1602</v>
      </c>
      <c r="F28" s="5" t="s">
        <v>1602</v>
      </c>
      <c r="G28" s="5" t="s">
        <v>1601</v>
      </c>
      <c r="H28" s="5" t="s">
        <v>1602</v>
      </c>
      <c r="I28" s="5" t="s">
        <v>1602</v>
      </c>
      <c r="J28" s="43"/>
    </row>
    <row r="29" spans="1:11" s="6" customFormat="1">
      <c r="A29" s="203">
        <v>5</v>
      </c>
      <c r="B29" s="5" t="s">
        <v>1602</v>
      </c>
      <c r="C29" s="5" t="s">
        <v>1604</v>
      </c>
      <c r="D29" s="5" t="s">
        <v>1604</v>
      </c>
      <c r="E29" s="5" t="s">
        <v>1601</v>
      </c>
      <c r="F29" s="5" t="s">
        <v>1602</v>
      </c>
      <c r="G29" s="5" t="s">
        <v>1602</v>
      </c>
      <c r="H29" s="5" t="s">
        <v>1602</v>
      </c>
      <c r="I29" s="5" t="s">
        <v>1601</v>
      </c>
      <c r="J29" s="43"/>
    </row>
    <row r="30" spans="1:11" s="6" customFormat="1">
      <c r="A30" s="203">
        <v>6</v>
      </c>
      <c r="B30" s="5" t="s">
        <v>1604</v>
      </c>
      <c r="C30" s="5" t="s">
        <v>1602</v>
      </c>
      <c r="D30" s="5" t="s">
        <v>1602</v>
      </c>
      <c r="E30" s="5" t="s">
        <v>1602</v>
      </c>
      <c r="F30" s="176" t="s">
        <v>52</v>
      </c>
      <c r="G30" s="5" t="s">
        <v>1602</v>
      </c>
      <c r="H30" s="5" t="s">
        <v>1601</v>
      </c>
      <c r="I30" s="176" t="s">
        <v>52</v>
      </c>
      <c r="J30" s="43"/>
    </row>
    <row r="31" spans="1:11" s="6" customFormat="1">
      <c r="A31" s="203">
        <v>7</v>
      </c>
      <c r="B31" s="5" t="s">
        <v>1604</v>
      </c>
      <c r="C31" s="5" t="s">
        <v>1604</v>
      </c>
      <c r="D31" s="5" t="s">
        <v>1604</v>
      </c>
      <c r="E31" s="5" t="s">
        <v>1601</v>
      </c>
      <c r="F31" s="5" t="s">
        <v>1601</v>
      </c>
      <c r="G31" s="176" t="s">
        <v>52</v>
      </c>
      <c r="H31" s="5" t="s">
        <v>1601</v>
      </c>
      <c r="I31" s="5" t="s">
        <v>1601</v>
      </c>
      <c r="J31" s="43"/>
    </row>
    <row r="32" spans="1:11">
      <c r="A32" s="203">
        <v>8</v>
      </c>
      <c r="B32" s="5" t="s">
        <v>1602</v>
      </c>
      <c r="C32" s="5" t="s">
        <v>1601</v>
      </c>
      <c r="D32" s="5" t="s">
        <v>1602</v>
      </c>
      <c r="E32" s="5" t="s">
        <v>1602</v>
      </c>
      <c r="F32" s="5" t="s">
        <v>1602</v>
      </c>
      <c r="G32" s="5" t="s">
        <v>1604</v>
      </c>
      <c r="H32" s="5" t="s">
        <v>1601</v>
      </c>
      <c r="I32" s="5" t="s">
        <v>1603</v>
      </c>
    </row>
    <row r="33" spans="1:9">
      <c r="A33" s="203">
        <v>9</v>
      </c>
      <c r="B33" s="5" t="s">
        <v>1604</v>
      </c>
      <c r="C33" s="5" t="s">
        <v>1601</v>
      </c>
      <c r="D33" s="5" t="s">
        <v>1602</v>
      </c>
      <c r="E33" s="5" t="s">
        <v>1602</v>
      </c>
      <c r="F33" s="5" t="s">
        <v>1602</v>
      </c>
      <c r="G33" s="5" t="s">
        <v>1601</v>
      </c>
      <c r="H33" s="5" t="s">
        <v>1604</v>
      </c>
      <c r="I33" s="5" t="s">
        <v>1603</v>
      </c>
    </row>
    <row r="34" spans="1:9">
      <c r="A34" s="203">
        <v>10</v>
      </c>
      <c r="B34" s="5" t="s">
        <v>1604</v>
      </c>
      <c r="C34" s="5" t="s">
        <v>1601</v>
      </c>
      <c r="D34" s="5" t="s">
        <v>1603</v>
      </c>
      <c r="E34" s="5" t="s">
        <v>1602</v>
      </c>
      <c r="F34" s="5" t="s">
        <v>1601</v>
      </c>
      <c r="G34" s="5" t="s">
        <v>1603</v>
      </c>
      <c r="H34" s="5" t="s">
        <v>1602</v>
      </c>
      <c r="I34" s="5" t="s">
        <v>1603</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65" t="s">
        <v>99</v>
      </c>
      <c r="B39" s="168" t="s">
        <v>1641</v>
      </c>
      <c r="C39" s="169" t="s">
        <v>1642</v>
      </c>
      <c r="D39" s="169" t="s">
        <v>1644</v>
      </c>
      <c r="E39" s="170" t="s">
        <v>1643</v>
      </c>
    </row>
    <row r="40" spans="1:9" ht="15.5">
      <c r="A40" s="166" t="str">
        <f>'Labels - Spanish'!A37</f>
        <v>Visión</v>
      </c>
      <c r="B40" s="118">
        <v>14</v>
      </c>
      <c r="C40" s="119">
        <v>47</v>
      </c>
      <c r="D40" s="119">
        <v>38</v>
      </c>
      <c r="E40" s="120" t="s">
        <v>102</v>
      </c>
    </row>
    <row r="41" spans="1:9" ht="15.5">
      <c r="A41" s="166" t="str">
        <f>'Labels - Spanish'!A38</f>
        <v>Oído</v>
      </c>
      <c r="B41" s="118">
        <v>20</v>
      </c>
      <c r="C41" s="119">
        <v>60</v>
      </c>
      <c r="D41" s="119">
        <v>84</v>
      </c>
      <c r="E41" s="120" t="s">
        <v>101</v>
      </c>
    </row>
    <row r="42" spans="1:9" ht="15.5">
      <c r="A42" s="166" t="str">
        <f>'Labels - Spanish'!A39</f>
        <v>Tacto</v>
      </c>
      <c r="B42" s="118">
        <v>21</v>
      </c>
      <c r="C42" s="119">
        <v>65</v>
      </c>
      <c r="D42" s="119">
        <v>93</v>
      </c>
      <c r="E42" s="120" t="s">
        <v>101</v>
      </c>
    </row>
    <row r="43" spans="1:9" ht="15.5">
      <c r="A43" s="166" t="str">
        <f>'Labels - Spanish'!A40</f>
        <v>Gusto y olfato</v>
      </c>
      <c r="B43" s="118">
        <v>23</v>
      </c>
      <c r="C43" s="119">
        <v>69</v>
      </c>
      <c r="D43" s="119">
        <v>97</v>
      </c>
      <c r="E43" s="120" t="s">
        <v>101</v>
      </c>
    </row>
    <row r="44" spans="1:9" ht="15.5">
      <c r="A44" s="166" t="str">
        <f>'Labels - Spanish'!A41</f>
        <v>Conciencia del cuerpo</v>
      </c>
      <c r="B44" s="118">
        <v>19</v>
      </c>
      <c r="C44" s="119">
        <v>58</v>
      </c>
      <c r="D44" s="119">
        <v>79</v>
      </c>
      <c r="E44" s="120" t="s">
        <v>102</v>
      </c>
    </row>
    <row r="45" spans="1:9" ht="15.5">
      <c r="A45" s="166" t="str">
        <f>'Labels - Spanish'!A42</f>
        <v>Equilibrio y movimiento</v>
      </c>
      <c r="B45" s="118">
        <v>27</v>
      </c>
      <c r="C45" s="119">
        <v>76</v>
      </c>
      <c r="D45" s="119" t="s">
        <v>126</v>
      </c>
      <c r="E45" s="120" t="s">
        <v>103</v>
      </c>
    </row>
    <row r="46" spans="1:9" ht="15.5">
      <c r="A46" s="166" t="str">
        <f>'Labels - Spanish'!A43</f>
        <v>Planificación e ideas</v>
      </c>
      <c r="B46" s="118">
        <v>20</v>
      </c>
      <c r="C46" s="119">
        <v>61</v>
      </c>
      <c r="D46" s="119">
        <v>86</v>
      </c>
      <c r="E46" s="120" t="s">
        <v>101</v>
      </c>
    </row>
    <row r="47" spans="1:9" ht="15.5">
      <c r="A47" s="166" t="str">
        <f>'Labels - Spanish'!A36</f>
        <v>Participación social</v>
      </c>
      <c r="B47" s="118">
        <v>19</v>
      </c>
      <c r="C47" s="119">
        <v>49</v>
      </c>
      <c r="D47" s="119">
        <v>46</v>
      </c>
      <c r="E47" s="120" t="s">
        <v>102</v>
      </c>
    </row>
    <row r="48" spans="1:9" ht="16" thickBot="1">
      <c r="A48" s="167" t="s">
        <v>100</v>
      </c>
      <c r="B48" s="122">
        <v>124</v>
      </c>
      <c r="C48" s="131">
        <v>65</v>
      </c>
      <c r="D48" s="131">
        <v>93</v>
      </c>
      <c r="E48" s="300" t="s">
        <v>101</v>
      </c>
    </row>
    <row r="49" spans="1:8" ht="16" thickTop="1">
      <c r="A49" s="108"/>
      <c r="B49" s="108"/>
      <c r="C49" s="108"/>
      <c r="D49" s="108"/>
      <c r="E49" s="108"/>
      <c r="F49" s="108"/>
      <c r="G49" s="109"/>
      <c r="H49" s="109"/>
    </row>
  </sheetData>
  <conditionalFormatting sqref="A11:A14 A6 A8:A9">
    <cfRule type="containsText" dxfId="266" priority="5" operator="containsText" text="&quot;">
      <formula>NOT(ISERROR(SEARCH("""",A6)))</formula>
    </cfRule>
  </conditionalFormatting>
  <conditionalFormatting sqref="A4">
    <cfRule type="containsText" dxfId="265" priority="3" operator="containsText" text="&quot;">
      <formula>NOT(ISERROR(SEARCH("""",A4)))</formula>
    </cfRule>
  </conditionalFormatting>
  <conditionalFormatting sqref="A5">
    <cfRule type="containsText" dxfId="264" priority="2" operator="containsText" text="&quot;">
      <formula>NOT(ISERROR(SEARCH("""",A5)))</formula>
    </cfRule>
  </conditionalFormatting>
  <conditionalFormatting sqref="A11">
    <cfRule type="containsText" dxfId="263" priority="4" operator="containsText" text="&quot;">
      <formula>NOT(ISERROR(SEARCH("""",A11)))</formula>
    </cfRule>
  </conditionalFormatting>
  <conditionalFormatting sqref="A7">
    <cfRule type="containsText" dxfId="262" priority="1" operator="containsText" text="&quot;">
      <formula>NOT(ISERROR(SEARCH("""",A7)))</formula>
    </cfRule>
  </conditionalFormatting>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B74C5-E727-4D6F-A88E-A3D6DC5D7F4C}">
  <dimension ref="A1:L49"/>
  <sheetViews>
    <sheetView topLeftCell="D1" zoomScale="70" zoomScaleNormal="70" workbookViewId="0">
      <pane ySplit="1" topLeftCell="A2" activePane="bottomLeft" state="frozen"/>
      <selection activeCell="B6" sqref="B6"/>
      <selection pane="bottomLeft" activeCell="K8" sqref="K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5.7265625" customWidth="1"/>
  </cols>
  <sheetData>
    <row r="1" spans="1:12" ht="28.5" customHeight="1">
      <c r="A1" s="175" t="str">
        <f>"Form: "&amp;'Labels - Spanish'!F1</f>
        <v>Form: Spanish Preschool School Form (2-5 years)</v>
      </c>
      <c r="B1" s="175"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Case53_SP-PreKSchool</v>
      </c>
      <c r="C3" s="52"/>
      <c r="D3" s="52"/>
      <c r="E3" s="105" t="s">
        <v>94</v>
      </c>
      <c r="F3" s="52"/>
      <c r="G3" s="9"/>
      <c r="H3" s="57"/>
      <c r="I3" s="57"/>
      <c r="J3" s="53"/>
    </row>
    <row r="4" spans="1:12" ht="15" thickBot="1">
      <c r="A4" s="185" t="str">
        <f>'Labels - Spanish'!A2</f>
        <v>Información del niño o de la niña</v>
      </c>
      <c r="B4" s="186"/>
      <c r="C4" s="314"/>
      <c r="D4" s="52"/>
      <c r="F4" s="52" t="str">
        <f ca="1">"Original Date: "&amp; TEXT('Labels - Spanish'!$B$46, "mm/dd/yyyy")</f>
        <v>Original Date: 10/05/2021</v>
      </c>
      <c r="G4" s="9"/>
      <c r="H4" s="57"/>
      <c r="I4" s="57"/>
      <c r="J4" s="53"/>
    </row>
    <row r="5" spans="1:12" ht="29.5" thickBot="1">
      <c r="A5" s="43" t="str">
        <f>'Labels - Spanish'!A6</f>
        <v>Nombre del/de la niño/a que está siendo evaluado/a</v>
      </c>
      <c r="B5" s="187" t="str" cm="1">
        <f t="array" aca="1" ref="B5" ca="1">"SPM2_"&amp;MID(CELL("filename",A1),FIND("]",CELL("filename",A1))+1,255)</f>
        <v>SPM2_Case53_SP-PreKSchool</v>
      </c>
      <c r="C5" s="125" t="str">
        <f ca="1">TEXT('Labels - Spanish'!$B$46, "mm/dd/yyyy")</f>
        <v>10/05/2021</v>
      </c>
      <c r="D5" s="52"/>
      <c r="E5" s="97" t="s">
        <v>91</v>
      </c>
      <c r="F5" s="94"/>
      <c r="G5" s="95" t="s">
        <v>92</v>
      </c>
      <c r="H5" s="96"/>
      <c r="J5" t="s">
        <v>93</v>
      </c>
    </row>
    <row r="6" spans="1:12">
      <c r="A6" s="43" t="str">
        <f>'Labels - Spanish'!A10</f>
        <v>Sexo</v>
      </c>
      <c r="B6" s="188" t="s">
        <v>1692</v>
      </c>
      <c r="C6" s="93"/>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43380</v>
      </c>
      <c r="C7" s="207"/>
      <c r="D7" s="52"/>
      <c r="E7" s="100">
        <f ca="1">DATE(YEAR(F7) -$G$7, MONTH(F7) - $H$7, DAY(F7) - $I$7)</f>
        <v>43380</v>
      </c>
      <c r="F7" s="99">
        <f ca="1">DATE(YEAR('Labels - Spanish'!$B$46),MONTH('Labels - Spanish'!$B$46)-$K$7,DAY('Labels - Spanish'!$B$46)-$L$7)</f>
        <v>44449</v>
      </c>
      <c r="G7" s="104">
        <v>2</v>
      </c>
      <c r="H7" s="102">
        <v>11</v>
      </c>
      <c r="I7" s="102">
        <v>3</v>
      </c>
      <c r="J7" s="137">
        <v>0</v>
      </c>
      <c r="K7" s="330">
        <v>1</v>
      </c>
      <c r="L7" s="98">
        <v>-5</v>
      </c>
    </row>
    <row r="8" spans="1:12">
      <c r="A8" s="43" t="str">
        <f>'Labels - Spanish'!A14</f>
        <v>Edad</v>
      </c>
      <c r="B8" s="189" t="str">
        <f>+$G$7&amp;" años "&amp;$H$7&amp;" meses "&amp;$I$7&amp;" dias "</f>
        <v xml:space="preserve">2 años 11 meses 3 dias </v>
      </c>
      <c r="C8" s="190">
        <f ca="1">+E7</f>
        <v>43380</v>
      </c>
      <c r="D8" s="52"/>
      <c r="E8" s="44"/>
      <c r="F8" s="44"/>
      <c r="G8" s="44"/>
      <c r="H8" s="44"/>
      <c r="I8" s="44"/>
      <c r="J8" s="53"/>
    </row>
    <row r="9" spans="1:12" ht="15" thickBot="1">
      <c r="A9" s="43" t="str">
        <f>'Labels - Spanish'!A17</f>
        <v>Preescolar/Guardería</v>
      </c>
      <c r="B9" s="191" t="s">
        <v>114</v>
      </c>
      <c r="C9" s="65"/>
      <c r="D9" s="52"/>
      <c r="E9" s="52"/>
      <c r="F9" s="52"/>
      <c r="G9" s="9"/>
      <c r="H9" s="57"/>
      <c r="I9" s="53"/>
      <c r="J9" s="53"/>
    </row>
    <row r="10" spans="1:12">
      <c r="A10" s="49"/>
      <c r="B10" s="49"/>
      <c r="C10" s="66"/>
      <c r="D10" s="52"/>
      <c r="E10" s="52"/>
      <c r="G10" s="53"/>
      <c r="H10" s="53"/>
      <c r="I10" s="53"/>
    </row>
    <row r="11" spans="1:12">
      <c r="A11" s="185" t="str">
        <f>'Labels - Spanish'!A23</f>
        <v>Información del respondiente</v>
      </c>
      <c r="B11" s="43"/>
      <c r="C11" s="43"/>
      <c r="D11" s="52"/>
      <c r="E11" s="52"/>
      <c r="G11" s="53"/>
      <c r="H11" s="53"/>
      <c r="I11" s="53"/>
    </row>
    <row r="12" spans="1:12">
      <c r="A12" s="43" t="str">
        <f>'Labels - Spanish'!A24</f>
        <v>Nombre del respondiente</v>
      </c>
      <c r="B12" s="43" t="s">
        <v>118</v>
      </c>
      <c r="C12" s="43"/>
      <c r="D12" s="52"/>
      <c r="E12" s="52"/>
      <c r="F12" s="52"/>
      <c r="G12" s="53"/>
      <c r="H12" s="53"/>
      <c r="I12" s="53"/>
    </row>
    <row r="13" spans="1:12" ht="29">
      <c r="A13" s="43" t="str">
        <f>'Labels - Spanish'!A26</f>
        <v>La relación del respondiente con el/la niño/a que está siendo evaluado/a</v>
      </c>
      <c r="B13" s="43" t="s">
        <v>119</v>
      </c>
      <c r="C13" s="43"/>
      <c r="D13" s="52"/>
      <c r="E13" s="52"/>
      <c r="F13" s="52"/>
      <c r="G13" s="53"/>
      <c r="H13" s="53"/>
      <c r="I13" s="53"/>
    </row>
    <row r="14" spans="1:12">
      <c r="A14" s="43" t="str">
        <f>'Labels - Spanish'!A28</f>
        <v>Fecha de hoy</v>
      </c>
      <c r="B14" s="192" t="str">
        <f>+$J$7&amp;" years "&amp;$K$7&amp;" months "&amp;$L$7&amp;" days "</f>
        <v xml:space="preserve">0 years 1 months -5 days </v>
      </c>
      <c r="C14" s="43"/>
      <c r="D14" s="52"/>
      <c r="E14" s="52"/>
      <c r="F14" s="52"/>
      <c r="G14" s="53"/>
      <c r="H14" s="53"/>
      <c r="I14" s="44"/>
      <c r="J14" s="44"/>
    </row>
    <row r="15" spans="1:12">
      <c r="A15" s="50"/>
      <c r="B15" s="50"/>
      <c r="C15" s="67"/>
      <c r="D15" s="52"/>
      <c r="E15" s="52"/>
      <c r="F15" s="52"/>
      <c r="G15" s="53"/>
      <c r="H15" s="53"/>
      <c r="I15" s="53"/>
      <c r="J15" s="44"/>
    </row>
    <row r="16" spans="1:12" ht="132" customHeight="1">
      <c r="A16" s="43" t="s">
        <v>24</v>
      </c>
      <c r="B16" s="71" t="s">
        <v>1611</v>
      </c>
      <c r="C16" s="29"/>
      <c r="D16" s="52"/>
      <c r="E16" s="52"/>
      <c r="F16" s="52"/>
      <c r="G16" s="52"/>
      <c r="H16" s="52"/>
      <c r="I16" s="52"/>
      <c r="J16" s="52"/>
    </row>
    <row r="17" spans="1:11" ht="29">
      <c r="A17" s="43" t="s">
        <v>26</v>
      </c>
      <c r="B17" s="39" t="s">
        <v>25</v>
      </c>
      <c r="C17" s="52"/>
      <c r="D17" s="52"/>
      <c r="E17" s="52"/>
      <c r="F17" s="52"/>
      <c r="G17" s="52"/>
      <c r="H17" s="52"/>
      <c r="I17" s="52"/>
      <c r="J17" s="52"/>
    </row>
    <row r="18" spans="1:11" ht="36.75" customHeight="1">
      <c r="A18" s="43" t="s">
        <v>180</v>
      </c>
      <c r="B18" s="193" t="s">
        <v>866</v>
      </c>
      <c r="C18" s="52"/>
      <c r="D18" s="52"/>
      <c r="E18" s="52"/>
      <c r="F18" s="52"/>
      <c r="G18" s="53"/>
      <c r="H18" s="53"/>
      <c r="I18" s="53"/>
      <c r="J18" s="44"/>
    </row>
    <row r="19" spans="1:11">
      <c r="A19" s="43" t="s">
        <v>12</v>
      </c>
      <c r="B19" s="51" t="s">
        <v>10</v>
      </c>
      <c r="C19" s="43"/>
      <c r="D19" s="52"/>
      <c r="E19" s="36"/>
      <c r="F19" s="36"/>
      <c r="G19" s="35"/>
      <c r="H19" s="35"/>
      <c r="I19" s="35"/>
      <c r="J19" s="194"/>
    </row>
    <row r="20" spans="1:11">
      <c r="A20" s="43"/>
      <c r="B20" s="43"/>
      <c r="C20" s="52"/>
      <c r="D20" s="52"/>
      <c r="E20" s="44"/>
      <c r="F20" s="44"/>
      <c r="G20" s="44"/>
      <c r="H20" s="53"/>
      <c r="I20" s="53"/>
      <c r="J20" s="44"/>
    </row>
    <row r="21" spans="1:11" s="2" customFormat="1">
      <c r="A21"/>
      <c r="B21"/>
      <c r="C21"/>
    </row>
    <row r="22" spans="1:11">
      <c r="A22" s="196" t="s">
        <v>51</v>
      </c>
      <c r="B22" s="195">
        <f>+B40</f>
        <v>13</v>
      </c>
      <c r="C22" s="195">
        <f>+B41</f>
        <v>21</v>
      </c>
      <c r="D22" s="195">
        <f>+B42</f>
        <v>21</v>
      </c>
      <c r="E22" s="195">
        <f>+B43</f>
        <v>23</v>
      </c>
      <c r="F22" s="195">
        <f>+B44</f>
        <v>20</v>
      </c>
      <c r="G22" s="2">
        <f>+B45</f>
        <v>28</v>
      </c>
      <c r="H22" s="2">
        <f>+B46</f>
        <v>21</v>
      </c>
      <c r="I22" s="195">
        <f>+B47</f>
        <v>19</v>
      </c>
      <c r="J22" s="197">
        <f>+B48</f>
        <v>126</v>
      </c>
      <c r="K22" s="2"/>
    </row>
    <row r="23" spans="1:11" ht="21.75" customHeight="1">
      <c r="A23" s="38"/>
      <c r="B23" s="38"/>
      <c r="C23" s="38"/>
      <c r="D23" s="38"/>
      <c r="E23" s="38"/>
      <c r="F23" s="38"/>
      <c r="G23" s="38"/>
      <c r="H23" s="38"/>
      <c r="I23" s="38"/>
      <c r="J23" s="194"/>
    </row>
    <row r="24" spans="1:11" s="6" customFormat="1">
      <c r="A24" s="198" t="s">
        <v>0</v>
      </c>
      <c r="B24" s="86" t="str">
        <f>'Labels - Spanish'!$A$37</f>
        <v>Visión</v>
      </c>
      <c r="C24" s="87" t="str">
        <f>'Labels - Spanish'!$A$38</f>
        <v>Oído</v>
      </c>
      <c r="D24" s="88" t="str">
        <f>'Labels - Spanish'!$A$39</f>
        <v>Tacto</v>
      </c>
      <c r="E24" s="89" t="str">
        <f>'Labels - Spanish'!$A$40</f>
        <v>Gusto y olfato</v>
      </c>
      <c r="F24" s="90" t="str">
        <f>'Labels - Spanish'!$A$41</f>
        <v>Conciencia del cuerpo</v>
      </c>
      <c r="G24" s="91" t="str">
        <f>'Labels - Spanish'!$A$42</f>
        <v>Equilibrio y movimiento</v>
      </c>
      <c r="H24" s="92" t="str">
        <f>'Labels - Spanish'!$A$43</f>
        <v>Planificación e ideas</v>
      </c>
      <c r="I24" s="85" t="str">
        <f>'Labels - Spanish'!$A$36</f>
        <v>Participación social</v>
      </c>
      <c r="J24" s="43"/>
      <c r="K24" s="194"/>
    </row>
    <row r="25" spans="1:11" s="6" customFormat="1">
      <c r="A25" s="199">
        <v>1</v>
      </c>
      <c r="B25" s="5" t="s">
        <v>1604</v>
      </c>
      <c r="C25" s="5" t="s">
        <v>1602</v>
      </c>
      <c r="D25" s="5" t="s">
        <v>1601</v>
      </c>
      <c r="E25" s="5" t="s">
        <v>1601</v>
      </c>
      <c r="F25" s="5" t="s">
        <v>1604</v>
      </c>
      <c r="G25" s="5" t="s">
        <v>1603</v>
      </c>
      <c r="H25" s="5" t="s">
        <v>1604</v>
      </c>
      <c r="I25" s="5" t="s">
        <v>1601</v>
      </c>
      <c r="J25" s="43"/>
    </row>
    <row r="26" spans="1:11" s="6" customFormat="1">
      <c r="A26" s="200">
        <v>2</v>
      </c>
      <c r="B26" s="5" t="s">
        <v>1602</v>
      </c>
      <c r="C26" s="5" t="s">
        <v>1602</v>
      </c>
      <c r="D26" s="5" t="s">
        <v>1602</v>
      </c>
      <c r="E26" s="5" t="s">
        <v>1604</v>
      </c>
      <c r="F26" s="5" t="s">
        <v>1604</v>
      </c>
      <c r="G26" s="5" t="s">
        <v>1603</v>
      </c>
      <c r="H26" s="5" t="s">
        <v>1604</v>
      </c>
      <c r="I26" s="5" t="s">
        <v>1601</v>
      </c>
      <c r="J26" s="43"/>
    </row>
    <row r="27" spans="1:11" s="6" customFormat="1">
      <c r="A27" s="201">
        <v>3</v>
      </c>
      <c r="B27" s="5" t="s">
        <v>1604</v>
      </c>
      <c r="C27" s="5" t="s">
        <v>1602</v>
      </c>
      <c r="D27" s="5" t="s">
        <v>1602</v>
      </c>
      <c r="E27" s="5" t="s">
        <v>1601</v>
      </c>
      <c r="F27" s="5" t="s">
        <v>1602</v>
      </c>
      <c r="G27" s="5" t="s">
        <v>1601</v>
      </c>
      <c r="H27" s="5" t="s">
        <v>1602</v>
      </c>
      <c r="I27" s="5" t="s">
        <v>1602</v>
      </c>
      <c r="J27" s="43"/>
    </row>
    <row r="28" spans="1:11" s="6" customFormat="1">
      <c r="A28" s="202">
        <v>4</v>
      </c>
      <c r="B28" s="5" t="s">
        <v>1604</v>
      </c>
      <c r="C28" s="5" t="s">
        <v>1602</v>
      </c>
      <c r="D28" s="5" t="s">
        <v>1602</v>
      </c>
      <c r="E28" s="5" t="s">
        <v>1602</v>
      </c>
      <c r="F28" s="5" t="s">
        <v>1602</v>
      </c>
      <c r="G28" s="5" t="s">
        <v>1601</v>
      </c>
      <c r="H28" s="5" t="s">
        <v>1602</v>
      </c>
      <c r="I28" s="5" t="s">
        <v>1602</v>
      </c>
      <c r="J28" s="43"/>
    </row>
    <row r="29" spans="1:11" s="6" customFormat="1">
      <c r="A29" s="203">
        <v>5</v>
      </c>
      <c r="B29" s="5" t="s">
        <v>1602</v>
      </c>
      <c r="C29" s="5" t="s">
        <v>1604</v>
      </c>
      <c r="D29" s="5" t="s">
        <v>1604</v>
      </c>
      <c r="E29" s="5" t="s">
        <v>1601</v>
      </c>
      <c r="F29" s="5" t="s">
        <v>1602</v>
      </c>
      <c r="G29" s="5" t="s">
        <v>1602</v>
      </c>
      <c r="H29" s="5" t="s">
        <v>1602</v>
      </c>
      <c r="I29" s="5" t="s">
        <v>1601</v>
      </c>
      <c r="J29" s="43"/>
    </row>
    <row r="30" spans="1:11" s="6" customFormat="1">
      <c r="A30" s="203">
        <v>6</v>
      </c>
      <c r="B30" s="5" t="s">
        <v>1604</v>
      </c>
      <c r="C30" s="5" t="s">
        <v>1602</v>
      </c>
      <c r="D30" s="5" t="s">
        <v>1602</v>
      </c>
      <c r="E30" s="5" t="s">
        <v>1602</v>
      </c>
      <c r="F30" s="5" t="s">
        <v>1602</v>
      </c>
      <c r="G30" s="5" t="s">
        <v>1602</v>
      </c>
      <c r="H30" s="5" t="s">
        <v>1601</v>
      </c>
      <c r="I30" s="5" t="s">
        <v>1601</v>
      </c>
      <c r="J30" s="43"/>
    </row>
    <row r="31" spans="1:11" s="6" customFormat="1">
      <c r="A31" s="203">
        <v>7</v>
      </c>
      <c r="B31" s="5" t="s">
        <v>1604</v>
      </c>
      <c r="C31" s="5" t="s">
        <v>1604</v>
      </c>
      <c r="D31" s="5" t="s">
        <v>1604</v>
      </c>
      <c r="E31" s="5" t="s">
        <v>1601</v>
      </c>
      <c r="F31" s="5" t="s">
        <v>1601</v>
      </c>
      <c r="G31" s="5" t="s">
        <v>1602</v>
      </c>
      <c r="H31" s="5" t="s">
        <v>1601</v>
      </c>
      <c r="I31" s="5" t="s">
        <v>1601</v>
      </c>
      <c r="J31" s="43"/>
    </row>
    <row r="32" spans="1:11">
      <c r="A32" s="203">
        <v>8</v>
      </c>
      <c r="B32" s="5" t="s">
        <v>1602</v>
      </c>
      <c r="C32" s="5" t="s">
        <v>1601</v>
      </c>
      <c r="D32" s="5" t="s">
        <v>1602</v>
      </c>
      <c r="E32" s="5" t="s">
        <v>1602</v>
      </c>
      <c r="F32" s="5" t="s">
        <v>1602</v>
      </c>
      <c r="G32" s="5" t="s">
        <v>1604</v>
      </c>
      <c r="H32" s="5" t="s">
        <v>1601</v>
      </c>
      <c r="I32" s="5" t="s">
        <v>1603</v>
      </c>
      <c r="K32" s="6"/>
    </row>
    <row r="33" spans="1:9">
      <c r="A33" s="203">
        <v>9</v>
      </c>
      <c r="B33" s="5" t="s">
        <v>1604</v>
      </c>
      <c r="C33" s="5" t="s">
        <v>1601</v>
      </c>
      <c r="D33" s="5" t="s">
        <v>1602</v>
      </c>
      <c r="E33" s="5" t="s">
        <v>1602</v>
      </c>
      <c r="F33" s="5" t="s">
        <v>1602</v>
      </c>
      <c r="G33" s="5" t="s">
        <v>1601</v>
      </c>
      <c r="H33" s="5" t="s">
        <v>1604</v>
      </c>
      <c r="I33" s="5" t="s">
        <v>1603</v>
      </c>
    </row>
    <row r="34" spans="1:9">
      <c r="A34" s="203">
        <v>10</v>
      </c>
      <c r="B34" s="5" t="s">
        <v>1604</v>
      </c>
      <c r="C34" s="5" t="s">
        <v>1601</v>
      </c>
      <c r="D34" s="5" t="s">
        <v>1603</v>
      </c>
      <c r="E34" s="5" t="s">
        <v>1602</v>
      </c>
      <c r="F34" s="5" t="s">
        <v>1601</v>
      </c>
      <c r="G34" s="5" t="s">
        <v>1603</v>
      </c>
      <c r="H34" s="5" t="s">
        <v>1601</v>
      </c>
      <c r="I34" s="5" t="s">
        <v>1603</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65" t="s">
        <v>99</v>
      </c>
      <c r="B39" s="168" t="s">
        <v>1641</v>
      </c>
      <c r="C39" s="169" t="s">
        <v>1642</v>
      </c>
      <c r="D39" s="169" t="s">
        <v>1644</v>
      </c>
      <c r="E39" s="170" t="s">
        <v>1643</v>
      </c>
    </row>
    <row r="40" spans="1:9" ht="15.5">
      <c r="A40" s="166" t="str">
        <f>'Labels - Spanish'!A37</f>
        <v>Visión</v>
      </c>
      <c r="B40" s="118">
        <v>13</v>
      </c>
      <c r="C40" s="119">
        <v>51</v>
      </c>
      <c r="D40" s="119">
        <v>54</v>
      </c>
      <c r="E40" s="120" t="s">
        <v>102</v>
      </c>
    </row>
    <row r="41" spans="1:9" ht="15.5">
      <c r="A41" s="166" t="str">
        <f>'Labels - Spanish'!A38</f>
        <v>Oído</v>
      </c>
      <c r="B41" s="118">
        <v>21</v>
      </c>
      <c r="C41" s="119">
        <v>64</v>
      </c>
      <c r="D41" s="119">
        <v>92</v>
      </c>
      <c r="E41" s="120" t="s">
        <v>101</v>
      </c>
    </row>
    <row r="42" spans="1:9" ht="15.5">
      <c r="A42" s="166" t="str">
        <f>'Labels - Spanish'!A39</f>
        <v>Tacto</v>
      </c>
      <c r="B42" s="118">
        <v>21</v>
      </c>
      <c r="C42" s="119">
        <v>67</v>
      </c>
      <c r="D42" s="119">
        <v>96</v>
      </c>
      <c r="E42" s="120" t="s">
        <v>101</v>
      </c>
    </row>
    <row r="43" spans="1:9" ht="15.5">
      <c r="A43" s="166" t="str">
        <f>'Labels - Spanish'!A40</f>
        <v>Gusto y olfato</v>
      </c>
      <c r="B43" s="118">
        <v>23</v>
      </c>
      <c r="C43" s="119">
        <v>70</v>
      </c>
      <c r="D43" s="119">
        <v>98</v>
      </c>
      <c r="E43" s="120" t="s">
        <v>103</v>
      </c>
    </row>
    <row r="44" spans="1:9" ht="15.5">
      <c r="A44" s="166" t="str">
        <f>'Labels - Spanish'!A41</f>
        <v>Conciencia del cuerpo</v>
      </c>
      <c r="B44" s="118">
        <v>20</v>
      </c>
      <c r="C44" s="119">
        <v>64</v>
      </c>
      <c r="D44" s="119">
        <v>92</v>
      </c>
      <c r="E44" s="120" t="s">
        <v>101</v>
      </c>
    </row>
    <row r="45" spans="1:9" ht="15.5">
      <c r="A45" s="166" t="str">
        <f>'Labels - Spanish'!A42</f>
        <v>Equilibrio y movimiento</v>
      </c>
      <c r="B45" s="118">
        <v>28</v>
      </c>
      <c r="C45" s="119">
        <v>77</v>
      </c>
      <c r="D45" s="119" t="s">
        <v>126</v>
      </c>
      <c r="E45" s="120" t="s">
        <v>103</v>
      </c>
    </row>
    <row r="46" spans="1:9" ht="15.5">
      <c r="A46" s="166" t="str">
        <f>'Labels - Spanish'!A43</f>
        <v>Planificación e ideas</v>
      </c>
      <c r="B46" s="118">
        <v>21</v>
      </c>
      <c r="C46" s="119">
        <v>62</v>
      </c>
      <c r="D46" s="119">
        <v>88</v>
      </c>
      <c r="E46" s="120" t="s">
        <v>101</v>
      </c>
    </row>
    <row r="47" spans="1:9" ht="15.5">
      <c r="A47" s="166" t="str">
        <f>'Labels - Spanish'!A36</f>
        <v>Participación social</v>
      </c>
      <c r="B47" s="118">
        <v>19</v>
      </c>
      <c r="C47" s="119">
        <v>50</v>
      </c>
      <c r="D47" s="119">
        <v>50</v>
      </c>
      <c r="E47" s="120" t="s">
        <v>102</v>
      </c>
    </row>
    <row r="48" spans="1:9" ht="16" thickBot="1">
      <c r="A48" s="167" t="s">
        <v>100</v>
      </c>
      <c r="B48" s="122">
        <v>126</v>
      </c>
      <c r="C48" s="131">
        <v>67</v>
      </c>
      <c r="D48" s="131">
        <v>96</v>
      </c>
      <c r="E48" s="132" t="s">
        <v>101</v>
      </c>
    </row>
    <row r="49" spans="1:8" ht="16" thickTop="1">
      <c r="A49" s="108"/>
      <c r="B49" s="108"/>
      <c r="C49" s="108"/>
      <c r="D49" s="108"/>
      <c r="E49" s="108"/>
      <c r="F49" s="108"/>
      <c r="G49" s="109"/>
      <c r="H49" s="109"/>
    </row>
  </sheetData>
  <conditionalFormatting sqref="A11:A14 A6 A8:A9">
    <cfRule type="containsText" dxfId="261" priority="5" operator="containsText" text="&quot;">
      <formula>NOT(ISERROR(SEARCH("""",A6)))</formula>
    </cfRule>
  </conditionalFormatting>
  <conditionalFormatting sqref="A4">
    <cfRule type="containsText" dxfId="260" priority="3" operator="containsText" text="&quot;">
      <formula>NOT(ISERROR(SEARCH("""",A4)))</formula>
    </cfRule>
  </conditionalFormatting>
  <conditionalFormatting sqref="A5">
    <cfRule type="containsText" dxfId="259" priority="2" operator="containsText" text="&quot;">
      <formula>NOT(ISERROR(SEARCH("""",A5)))</formula>
    </cfRule>
  </conditionalFormatting>
  <conditionalFormatting sqref="A11">
    <cfRule type="containsText" dxfId="258" priority="4" operator="containsText" text="&quot;">
      <formula>NOT(ISERROR(SEARCH("""",A11)))</formula>
    </cfRule>
  </conditionalFormatting>
  <conditionalFormatting sqref="A7">
    <cfRule type="containsText" dxfId="257" priority="1" operator="containsText" text="&quot;">
      <formula>NOT(ISERROR(SEARCH("""",A7)))</formula>
    </cfRule>
  </conditionalFormatting>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FCF99-6122-4D97-A2B9-BBCB07E1BD2C}">
  <dimension ref="A1:L49"/>
  <sheetViews>
    <sheetView topLeftCell="E1" zoomScale="70" zoomScaleNormal="70" workbookViewId="0">
      <pane ySplit="1" topLeftCell="A2" activePane="bottomLeft" state="frozen"/>
      <selection activeCell="B6" sqref="B6"/>
      <selection pane="bottomLeft" activeCell="K8" sqref="K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0.6328125" customWidth="1"/>
  </cols>
  <sheetData>
    <row r="1" spans="1:12" ht="28.5" customHeight="1">
      <c r="A1" s="175" t="str">
        <f>"Form: "&amp;'Labels - Spanish'!F1</f>
        <v>Form: Spanish Preschool School Form (2-5 years)</v>
      </c>
      <c r="B1" s="175"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Case54_SP-PreKSchool_incomplet</v>
      </c>
      <c r="C3" s="52"/>
      <c r="D3" s="52"/>
      <c r="E3" s="105" t="s">
        <v>94</v>
      </c>
      <c r="F3" s="52"/>
      <c r="G3" s="9"/>
      <c r="H3" s="57"/>
      <c r="I3" s="57"/>
      <c r="J3" s="53"/>
    </row>
    <row r="4" spans="1:12" ht="15" thickBot="1">
      <c r="A4" s="185" t="str">
        <f>'Labels - Spanish'!A2</f>
        <v>Información del niño o de la niña</v>
      </c>
      <c r="B4" s="186"/>
      <c r="C4" s="314"/>
      <c r="D4" s="52"/>
      <c r="F4" s="52" t="str">
        <f ca="1">"Original Date: "&amp; TEXT('Labels - Spanish'!$B$46, "mm/dd/yyyy")</f>
        <v>Original Date: 10/05/2021</v>
      </c>
      <c r="G4" s="9"/>
      <c r="H4" s="57"/>
      <c r="I4" s="57"/>
      <c r="J4" s="53"/>
    </row>
    <row r="5" spans="1:12" ht="29.5" thickBot="1">
      <c r="A5" s="43" t="str">
        <f>'Labels - Spanish'!A6</f>
        <v>Nombre del/de la niño/a que está siendo evaluado/a</v>
      </c>
      <c r="B5" s="187" t="str" cm="1">
        <f t="array" aca="1" ref="B5" ca="1">"SPM2_"&amp;MID(CELL("filename",A1),FIND("]",CELL("filename",A1))+1,255)</f>
        <v>SPM2_Case54_SP-PreKSchool_incomplet</v>
      </c>
      <c r="C5" s="125" t="str">
        <f ca="1">TEXT('Labels - Spanish'!$B$46, "mm/dd/yyyy")</f>
        <v>10/05/2021</v>
      </c>
      <c r="D5" s="52"/>
      <c r="E5" s="97" t="s">
        <v>91</v>
      </c>
      <c r="F5" s="94"/>
      <c r="G5" s="95" t="s">
        <v>92</v>
      </c>
      <c r="H5" s="96"/>
      <c r="J5" t="s">
        <v>93</v>
      </c>
    </row>
    <row r="6" spans="1:12">
      <c r="A6" s="43" t="str">
        <f>'Labels - Spanish'!A10</f>
        <v>Sexo</v>
      </c>
      <c r="B6" s="188" t="s">
        <v>1691</v>
      </c>
      <c r="C6" s="93"/>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42620</v>
      </c>
      <c r="C7" s="207"/>
      <c r="D7" s="52"/>
      <c r="E7" s="100">
        <f ca="1">DATE(YEAR(F7) -$G$7, MONTH(F7) - $H$7, DAY(F7) - $I$7)</f>
        <v>42620</v>
      </c>
      <c r="F7" s="99">
        <f ca="1">DATE(YEAR('Labels - Spanish'!$B$46),MONTH('Labels - Spanish'!$B$46)-$K$7,DAY('Labels - Spanish'!$B$46)-$L$7)</f>
        <v>44453</v>
      </c>
      <c r="G7" s="104">
        <v>5</v>
      </c>
      <c r="H7" s="102">
        <v>0</v>
      </c>
      <c r="I7" s="102">
        <v>7</v>
      </c>
      <c r="J7" s="137">
        <v>0</v>
      </c>
      <c r="K7" s="330">
        <v>1</v>
      </c>
      <c r="L7" s="98">
        <v>-9</v>
      </c>
    </row>
    <row r="8" spans="1:12">
      <c r="A8" s="43" t="str">
        <f>'Labels - Spanish'!A14</f>
        <v>Edad</v>
      </c>
      <c r="B8" s="189" t="str">
        <f>+$G$7&amp;" años "&amp;$H$7&amp;" meses "&amp;$I$7&amp;" dias "</f>
        <v xml:space="preserve">5 años 0 meses 7 dias </v>
      </c>
      <c r="C8" s="190">
        <f ca="1">+E7</f>
        <v>42620</v>
      </c>
      <c r="D8" s="52"/>
      <c r="E8" s="44"/>
      <c r="F8" s="44"/>
      <c r="G8" s="44"/>
      <c r="H8" s="44"/>
      <c r="I8" s="44"/>
      <c r="J8" s="53"/>
    </row>
    <row r="9" spans="1:12" ht="15" thickBot="1">
      <c r="A9" s="43" t="str">
        <f>'Labels - Spanish'!A17</f>
        <v>Preescolar/Guardería</v>
      </c>
      <c r="B9" s="191" t="s">
        <v>123</v>
      </c>
      <c r="C9" s="65"/>
      <c r="D9" s="52"/>
      <c r="E9" s="52"/>
      <c r="F9" s="52"/>
      <c r="G9" s="9"/>
      <c r="H9" s="57"/>
      <c r="I9" s="53"/>
    </row>
    <row r="10" spans="1:12">
      <c r="A10" s="49"/>
      <c r="B10" s="49"/>
      <c r="C10" s="66"/>
      <c r="D10" s="52"/>
      <c r="E10" s="52"/>
      <c r="G10" s="53"/>
      <c r="H10" s="53"/>
      <c r="I10" s="53"/>
    </row>
    <row r="11" spans="1:12">
      <c r="A11" s="185" t="str">
        <f>'Labels - Spanish'!A23</f>
        <v>Información del respondiente</v>
      </c>
      <c r="B11" s="43"/>
      <c r="C11" s="43"/>
      <c r="D11" s="52"/>
      <c r="E11" s="52"/>
      <c r="G11" s="53"/>
      <c r="H11" s="53"/>
      <c r="I11" s="53"/>
    </row>
    <row r="12" spans="1:12">
      <c r="A12" s="43" t="str">
        <f>'Labels - Spanish'!A24</f>
        <v>Nombre del respondiente</v>
      </c>
      <c r="B12" s="43" t="s">
        <v>122</v>
      </c>
      <c r="C12" s="43"/>
      <c r="D12" s="52"/>
      <c r="E12" s="52"/>
      <c r="F12" s="52"/>
      <c r="G12" s="53"/>
      <c r="H12" s="53"/>
      <c r="I12" s="53"/>
      <c r="J12" s="44"/>
    </row>
    <row r="13" spans="1:12" ht="29">
      <c r="A13" s="43" t="str">
        <f>'Labels - Spanish'!A26</f>
        <v>La relación del respondiente con el/la niño/a que está siendo evaluado/a</v>
      </c>
      <c r="B13" s="43" t="s">
        <v>119</v>
      </c>
      <c r="C13" s="43"/>
      <c r="D13" s="52"/>
      <c r="E13" s="52"/>
      <c r="F13" s="52"/>
      <c r="G13" s="53"/>
      <c r="H13" s="53"/>
      <c r="I13" s="53"/>
      <c r="J13" s="44"/>
    </row>
    <row r="14" spans="1:12">
      <c r="A14" s="43" t="str">
        <f>'Labels - Spanish'!A28</f>
        <v>Fecha de hoy</v>
      </c>
      <c r="B14" s="192" t="str">
        <f>+$J$7&amp;" years "&amp;$K$7&amp;" months "&amp;$L$7&amp;" days "</f>
        <v xml:space="preserve">0 years 1 months -9 days </v>
      </c>
      <c r="C14" s="43"/>
      <c r="D14" s="52"/>
      <c r="E14" s="52"/>
      <c r="F14" s="52"/>
      <c r="G14" s="53"/>
      <c r="H14" s="53"/>
      <c r="I14" s="44"/>
      <c r="J14" s="44"/>
    </row>
    <row r="15" spans="1:12">
      <c r="A15" s="50"/>
      <c r="B15" s="50"/>
      <c r="C15" s="67"/>
      <c r="D15" s="52"/>
      <c r="E15" s="52"/>
      <c r="F15" s="52"/>
      <c r="G15" s="53"/>
      <c r="H15" s="53"/>
      <c r="I15" s="53"/>
      <c r="J15" s="44"/>
    </row>
    <row r="16" spans="1:12" ht="132" customHeight="1">
      <c r="A16" s="43" t="s">
        <v>24</v>
      </c>
      <c r="B16" s="71" t="s">
        <v>1612</v>
      </c>
      <c r="C16" s="29"/>
      <c r="D16" s="52"/>
      <c r="E16" s="52"/>
      <c r="F16" s="52"/>
      <c r="G16" s="52"/>
      <c r="H16" s="52"/>
      <c r="I16" s="52"/>
      <c r="J16" s="52"/>
    </row>
    <row r="17" spans="1:11" ht="29">
      <c r="A17" s="43" t="s">
        <v>26</v>
      </c>
      <c r="B17" s="39" t="s">
        <v>25</v>
      </c>
      <c r="C17" s="52"/>
      <c r="D17" s="52"/>
      <c r="E17" s="52"/>
      <c r="F17" s="52"/>
      <c r="G17" s="52"/>
      <c r="H17" s="52"/>
      <c r="I17" s="52"/>
      <c r="J17" s="52"/>
    </row>
    <row r="18" spans="1:11" ht="36.75" customHeight="1">
      <c r="A18" s="43" t="s">
        <v>180</v>
      </c>
      <c r="B18" s="193" t="s">
        <v>181</v>
      </c>
      <c r="C18" s="52"/>
      <c r="D18" s="52"/>
      <c r="E18" s="52"/>
      <c r="F18" s="52"/>
      <c r="G18" s="53"/>
      <c r="H18" s="53"/>
      <c r="I18" s="53"/>
      <c r="J18" s="44"/>
    </row>
    <row r="19" spans="1:11">
      <c r="A19" s="43" t="s">
        <v>12</v>
      </c>
      <c r="B19" s="51" t="s">
        <v>10</v>
      </c>
      <c r="C19" s="43"/>
      <c r="D19" s="52"/>
      <c r="E19" s="36"/>
      <c r="F19" s="36"/>
      <c r="G19" s="35"/>
      <c r="H19" s="35"/>
      <c r="I19" s="35"/>
      <c r="J19" s="194"/>
    </row>
    <row r="20" spans="1:11">
      <c r="D20" s="44"/>
      <c r="J20" s="195"/>
    </row>
    <row r="21" spans="1:11" s="2" customFormat="1">
      <c r="A21" s="43"/>
      <c r="B21" s="43"/>
      <c r="C21" s="44"/>
    </row>
    <row r="22" spans="1:11">
      <c r="A22" s="196" t="s">
        <v>51</v>
      </c>
      <c r="B22" s="195">
        <f>+B40</f>
        <v>20</v>
      </c>
      <c r="C22" s="195">
        <f>+B41</f>
        <v>18</v>
      </c>
      <c r="D22" s="195">
        <f>+B42</f>
        <v>25</v>
      </c>
      <c r="E22" s="195">
        <f>+B43</f>
        <v>24</v>
      </c>
      <c r="F22" s="195">
        <f>+B44</f>
        <v>23</v>
      </c>
      <c r="G22" s="2">
        <f>+B45</f>
        <v>27</v>
      </c>
      <c r="H22" s="2">
        <f>+B46</f>
        <v>26</v>
      </c>
      <c r="I22" s="195">
        <f>+B47</f>
        <v>19</v>
      </c>
      <c r="J22" s="197">
        <f>+B48</f>
        <v>137</v>
      </c>
      <c r="K22" s="2"/>
    </row>
    <row r="23" spans="1:11" ht="21.75" customHeight="1">
      <c r="A23" s="38"/>
      <c r="B23" s="38"/>
      <c r="C23" s="38"/>
      <c r="D23" s="38"/>
      <c r="E23" s="38"/>
      <c r="F23" s="38"/>
      <c r="G23" s="38"/>
      <c r="H23" s="38"/>
      <c r="I23" s="38"/>
      <c r="J23" s="194"/>
    </row>
    <row r="24" spans="1:11" s="6" customFormat="1">
      <c r="A24" s="198" t="s">
        <v>0</v>
      </c>
      <c r="B24" s="86" t="str">
        <f>'Labels - Spanish'!$A$37</f>
        <v>Visión</v>
      </c>
      <c r="C24" s="87" t="str">
        <f>'Labels - Spanish'!$A$38</f>
        <v>Oído</v>
      </c>
      <c r="D24" s="88" t="str">
        <f>'Labels - Spanish'!$A$39</f>
        <v>Tacto</v>
      </c>
      <c r="E24" s="89" t="str">
        <f>'Labels - Spanish'!$A$40</f>
        <v>Gusto y olfato</v>
      </c>
      <c r="F24" s="90" t="str">
        <f>'Labels - Spanish'!$A$41</f>
        <v>Conciencia del cuerpo</v>
      </c>
      <c r="G24" s="91" t="str">
        <f>'Labels - Spanish'!$A$42</f>
        <v>Equilibrio y movimiento</v>
      </c>
      <c r="H24" s="92" t="str">
        <f>'Labels - Spanish'!$A$43</f>
        <v>Planificación e ideas</v>
      </c>
      <c r="I24" s="85" t="str">
        <f>'Labels - Spanish'!$A$36</f>
        <v>Participación social</v>
      </c>
      <c r="J24" s="43"/>
      <c r="K24" s="194"/>
    </row>
    <row r="25" spans="1:11" s="6" customFormat="1">
      <c r="A25" s="199">
        <v>1</v>
      </c>
      <c r="B25" s="5" t="s">
        <v>1604</v>
      </c>
      <c r="C25" s="5" t="s">
        <v>1604</v>
      </c>
      <c r="D25" s="5" t="s">
        <v>1601</v>
      </c>
      <c r="E25" s="5" t="s">
        <v>1601</v>
      </c>
      <c r="F25" s="5" t="s">
        <v>1603</v>
      </c>
      <c r="G25" s="5" t="s">
        <v>1601</v>
      </c>
      <c r="H25" s="5" t="s">
        <v>1603</v>
      </c>
      <c r="I25" s="176" t="s">
        <v>52</v>
      </c>
      <c r="J25" s="43"/>
    </row>
    <row r="26" spans="1:11" s="6" customFormat="1">
      <c r="A26" s="200">
        <v>2</v>
      </c>
      <c r="B26" s="5" t="s">
        <v>1602</v>
      </c>
      <c r="C26" s="5" t="s">
        <v>1601</v>
      </c>
      <c r="D26" s="5" t="s">
        <v>1604</v>
      </c>
      <c r="E26" s="176" t="s">
        <v>52</v>
      </c>
      <c r="F26" s="176" t="s">
        <v>52</v>
      </c>
      <c r="G26" s="5" t="s">
        <v>1602</v>
      </c>
      <c r="H26" s="5" t="s">
        <v>1603</v>
      </c>
      <c r="I26" s="176" t="s">
        <v>52</v>
      </c>
      <c r="J26" s="43"/>
    </row>
    <row r="27" spans="1:11" s="6" customFormat="1">
      <c r="A27" s="201">
        <v>3</v>
      </c>
      <c r="B27" s="5" t="s">
        <v>1604</v>
      </c>
      <c r="C27" s="5" t="s">
        <v>1602</v>
      </c>
      <c r="D27" s="5" t="s">
        <v>1604</v>
      </c>
      <c r="E27" s="5" t="s">
        <v>1602</v>
      </c>
      <c r="F27" s="5" t="s">
        <v>1603</v>
      </c>
      <c r="G27" s="5" t="s">
        <v>1601</v>
      </c>
      <c r="H27" s="5" t="s">
        <v>1602</v>
      </c>
      <c r="I27" s="5" t="s">
        <v>1602</v>
      </c>
      <c r="J27" s="43"/>
    </row>
    <row r="28" spans="1:11" s="6" customFormat="1">
      <c r="A28" s="202">
        <v>4</v>
      </c>
      <c r="B28" s="176" t="s">
        <v>52</v>
      </c>
      <c r="C28" s="5" t="s">
        <v>1601</v>
      </c>
      <c r="D28" s="5" t="s">
        <v>1602</v>
      </c>
      <c r="E28" s="5" t="s">
        <v>1604</v>
      </c>
      <c r="F28" s="5" t="s">
        <v>1601</v>
      </c>
      <c r="G28" s="5" t="s">
        <v>1601</v>
      </c>
      <c r="H28" s="5" t="s">
        <v>1604</v>
      </c>
      <c r="I28" s="5" t="s">
        <v>1602</v>
      </c>
      <c r="J28" s="43"/>
    </row>
    <row r="29" spans="1:11" s="6" customFormat="1">
      <c r="A29" s="203">
        <v>5</v>
      </c>
      <c r="B29" s="5" t="s">
        <v>1601</v>
      </c>
      <c r="C29" s="5" t="s">
        <v>1604</v>
      </c>
      <c r="D29" s="5" t="s">
        <v>1601</v>
      </c>
      <c r="E29" s="5" t="s">
        <v>1601</v>
      </c>
      <c r="F29" s="5" t="s">
        <v>1601</v>
      </c>
      <c r="G29" s="5" t="s">
        <v>1604</v>
      </c>
      <c r="H29" s="5" t="s">
        <v>1602</v>
      </c>
      <c r="I29" s="5" t="s">
        <v>1603</v>
      </c>
      <c r="J29" s="43"/>
    </row>
    <row r="30" spans="1:11" s="6" customFormat="1">
      <c r="A30" s="203">
        <v>6</v>
      </c>
      <c r="B30" s="5" t="s">
        <v>1604</v>
      </c>
      <c r="C30" s="5" t="s">
        <v>1604</v>
      </c>
      <c r="D30" s="5" t="s">
        <v>1602</v>
      </c>
      <c r="E30" s="5" t="s">
        <v>1602</v>
      </c>
      <c r="F30" s="5" t="s">
        <v>1602</v>
      </c>
      <c r="G30" s="5" t="s">
        <v>1604</v>
      </c>
      <c r="H30" s="5" t="s">
        <v>1601</v>
      </c>
      <c r="I30" s="176" t="s">
        <v>52</v>
      </c>
      <c r="J30" s="43"/>
    </row>
    <row r="31" spans="1:11" s="6" customFormat="1">
      <c r="A31" s="203">
        <v>7</v>
      </c>
      <c r="B31" s="5" t="s">
        <v>1601</v>
      </c>
      <c r="C31" s="5" t="s">
        <v>1604</v>
      </c>
      <c r="D31" s="5" t="s">
        <v>1604</v>
      </c>
      <c r="E31" s="5" t="s">
        <v>1601</v>
      </c>
      <c r="F31" s="5" t="s">
        <v>1604</v>
      </c>
      <c r="G31" s="5" t="s">
        <v>1601</v>
      </c>
      <c r="H31" s="5" t="s">
        <v>1601</v>
      </c>
      <c r="I31" s="5" t="s">
        <v>1601</v>
      </c>
      <c r="J31" s="43"/>
    </row>
    <row r="32" spans="1:11">
      <c r="A32" s="203">
        <v>8</v>
      </c>
      <c r="B32" s="5" t="s">
        <v>1602</v>
      </c>
      <c r="C32" s="176" t="s">
        <v>52</v>
      </c>
      <c r="D32" s="5" t="s">
        <v>1603</v>
      </c>
      <c r="E32" s="5" t="s">
        <v>1601</v>
      </c>
      <c r="F32" s="5" t="s">
        <v>1602</v>
      </c>
      <c r="G32" s="5" t="s">
        <v>1603</v>
      </c>
      <c r="H32" s="5" t="s">
        <v>1601</v>
      </c>
      <c r="I32" s="5" t="s">
        <v>1603</v>
      </c>
      <c r="K32" s="6"/>
    </row>
    <row r="33" spans="1:9">
      <c r="A33" s="203">
        <v>9</v>
      </c>
      <c r="B33" s="5" t="s">
        <v>1601</v>
      </c>
      <c r="C33" s="5" t="s">
        <v>1602</v>
      </c>
      <c r="D33" s="5" t="s">
        <v>1603</v>
      </c>
      <c r="E33" s="5" t="s">
        <v>1601</v>
      </c>
      <c r="F33" s="5" t="s">
        <v>1602</v>
      </c>
      <c r="G33" s="5" t="s">
        <v>1601</v>
      </c>
      <c r="H33" s="5" t="s">
        <v>1604</v>
      </c>
      <c r="I33" s="5" t="s">
        <v>1603</v>
      </c>
    </row>
    <row r="34" spans="1:9">
      <c r="A34" s="203">
        <v>10</v>
      </c>
      <c r="B34" s="5" t="s">
        <v>1602</v>
      </c>
      <c r="C34" s="5" t="s">
        <v>1601</v>
      </c>
      <c r="D34" s="5" t="s">
        <v>1603</v>
      </c>
      <c r="E34" s="5" t="s">
        <v>1601</v>
      </c>
      <c r="F34" s="5" t="s">
        <v>1604</v>
      </c>
      <c r="G34" s="5" t="s">
        <v>1603</v>
      </c>
      <c r="H34" s="5" t="s">
        <v>1601</v>
      </c>
      <c r="I34" s="5" t="s">
        <v>1601</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65" t="s">
        <v>99</v>
      </c>
      <c r="B39" s="168" t="s">
        <v>1641</v>
      </c>
      <c r="C39" s="169" t="s">
        <v>1642</v>
      </c>
      <c r="D39" s="169" t="s">
        <v>1644</v>
      </c>
      <c r="E39" s="170" t="s">
        <v>1643</v>
      </c>
    </row>
    <row r="40" spans="1:9" ht="15.5">
      <c r="A40" s="166" t="str">
        <f>'Labels - Spanish'!A37</f>
        <v>Visión</v>
      </c>
      <c r="B40" s="118">
        <v>20</v>
      </c>
      <c r="C40" s="119">
        <v>70</v>
      </c>
      <c r="D40" s="119">
        <v>98</v>
      </c>
      <c r="E40" s="120" t="s">
        <v>103</v>
      </c>
    </row>
    <row r="41" spans="1:9" ht="15.5">
      <c r="A41" s="166" t="str">
        <f>'Labels - Spanish'!A38</f>
        <v>Oído</v>
      </c>
      <c r="B41" s="118">
        <v>18</v>
      </c>
      <c r="C41" s="119">
        <v>66</v>
      </c>
      <c r="D41" s="119">
        <v>95</v>
      </c>
      <c r="E41" s="120" t="s">
        <v>101</v>
      </c>
    </row>
    <row r="42" spans="1:9" ht="15.5">
      <c r="A42" s="166" t="str">
        <f>'Labels - Spanish'!A39</f>
        <v>Tacto</v>
      </c>
      <c r="B42" s="118">
        <v>25</v>
      </c>
      <c r="C42" s="119">
        <v>71</v>
      </c>
      <c r="D42" s="119">
        <v>98</v>
      </c>
      <c r="E42" s="120" t="s">
        <v>103</v>
      </c>
    </row>
    <row r="43" spans="1:9" ht="15.5">
      <c r="A43" s="166" t="str">
        <f>'Labels - Spanish'!A40</f>
        <v>Gusto y olfato</v>
      </c>
      <c r="B43" s="118">
        <v>24</v>
      </c>
      <c r="C43" s="119">
        <v>74</v>
      </c>
      <c r="D43" s="119">
        <v>99</v>
      </c>
      <c r="E43" s="120" t="s">
        <v>103</v>
      </c>
    </row>
    <row r="44" spans="1:9" ht="15.5">
      <c r="A44" s="166" t="str">
        <f>'Labels - Spanish'!A41</f>
        <v>Conciencia del cuerpo</v>
      </c>
      <c r="B44" s="118">
        <v>23</v>
      </c>
      <c r="C44" s="119">
        <v>68</v>
      </c>
      <c r="D44" s="119">
        <v>96</v>
      </c>
      <c r="E44" s="120" t="s">
        <v>101</v>
      </c>
    </row>
    <row r="45" spans="1:9" ht="15.5">
      <c r="A45" s="166" t="str">
        <f>'Labels - Spanish'!A42</f>
        <v>Equilibrio y movimiento</v>
      </c>
      <c r="B45" s="118">
        <v>27</v>
      </c>
      <c r="C45" s="119">
        <v>71</v>
      </c>
      <c r="D45" s="119">
        <v>98</v>
      </c>
      <c r="E45" s="120" t="s">
        <v>103</v>
      </c>
    </row>
    <row r="46" spans="1:9" ht="15.5">
      <c r="A46" s="166" t="str">
        <f>'Labels - Spanish'!A43</f>
        <v>Planificación e ideas</v>
      </c>
      <c r="B46" s="118">
        <v>26</v>
      </c>
      <c r="C46" s="119">
        <v>67</v>
      </c>
      <c r="D46" s="119">
        <v>96</v>
      </c>
      <c r="E46" s="120" t="s">
        <v>101</v>
      </c>
    </row>
    <row r="47" spans="1:9" ht="15.5">
      <c r="A47" s="166" t="str">
        <f>'Labels - Spanish'!A36</f>
        <v>Participación social</v>
      </c>
      <c r="B47" s="118">
        <v>19</v>
      </c>
      <c r="C47" s="119">
        <v>57</v>
      </c>
      <c r="D47" s="119">
        <v>76</v>
      </c>
      <c r="E47" s="120" t="s">
        <v>102</v>
      </c>
    </row>
    <row r="48" spans="1:9" ht="16" thickBot="1">
      <c r="A48" s="167" t="s">
        <v>100</v>
      </c>
      <c r="B48" s="122">
        <v>137</v>
      </c>
      <c r="C48" s="131">
        <v>71</v>
      </c>
      <c r="D48" s="131">
        <v>98</v>
      </c>
      <c r="E48" s="132" t="s">
        <v>103</v>
      </c>
    </row>
    <row r="49" spans="1:8" ht="16" thickTop="1">
      <c r="A49" s="108"/>
      <c r="B49" s="108"/>
      <c r="C49" s="108"/>
      <c r="D49" s="108"/>
      <c r="E49" s="108"/>
      <c r="F49" s="108"/>
      <c r="G49" s="109"/>
      <c r="H49" s="109"/>
    </row>
  </sheetData>
  <conditionalFormatting sqref="A11:A14 A6 A8:A9">
    <cfRule type="containsText" dxfId="256" priority="5" operator="containsText" text="&quot;">
      <formula>NOT(ISERROR(SEARCH("""",A6)))</formula>
    </cfRule>
  </conditionalFormatting>
  <conditionalFormatting sqref="A4">
    <cfRule type="containsText" dxfId="255" priority="3" operator="containsText" text="&quot;">
      <formula>NOT(ISERROR(SEARCH("""",A4)))</formula>
    </cfRule>
  </conditionalFormatting>
  <conditionalFormatting sqref="A5">
    <cfRule type="containsText" dxfId="254" priority="2" operator="containsText" text="&quot;">
      <formula>NOT(ISERROR(SEARCH("""",A5)))</formula>
    </cfRule>
  </conditionalFormatting>
  <conditionalFormatting sqref="A11">
    <cfRule type="containsText" dxfId="253" priority="4" operator="containsText" text="&quot;">
      <formula>NOT(ISERROR(SEARCH("""",A11)))</formula>
    </cfRule>
  </conditionalFormatting>
  <conditionalFormatting sqref="A7">
    <cfRule type="containsText" dxfId="252" priority="1" operator="containsText" text="&quot;">
      <formula>NOT(ISERROR(SEARCH("""",A7)))</formula>
    </cfRule>
  </conditionalFormatting>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28EE8-4455-4B0D-9DE5-535BE70F75F0}">
  <dimension ref="A1:L50"/>
  <sheetViews>
    <sheetView topLeftCell="D1" zoomScale="70" zoomScaleNormal="70" workbookViewId="0">
      <pane ySplit="1" topLeftCell="A2" activePane="bottomLeft" state="frozen"/>
      <selection activeCell="B6" sqref="B6"/>
      <selection pane="bottomLeft" activeCell="K8" sqref="K8"/>
    </sheetView>
  </sheetViews>
  <sheetFormatPr defaultRowHeight="14.5"/>
  <cols>
    <col min="1" max="1" width="63.906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2" customWidth="1"/>
  </cols>
  <sheetData>
    <row r="1" spans="1:12" ht="28.5" customHeight="1">
      <c r="A1" s="164" t="str">
        <f>"Form: "&amp;'Labels - Spanish'!$G$1</f>
        <v>Form: Spanish Child Home Form (5-12 years)</v>
      </c>
      <c r="B1" s="164"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Case55_SP-ChildHome</v>
      </c>
      <c r="C3" s="52"/>
      <c r="D3" s="52"/>
      <c r="E3" s="105" t="s">
        <v>94</v>
      </c>
      <c r="F3" s="52"/>
      <c r="G3" s="9"/>
      <c r="H3" s="57"/>
      <c r="I3" s="57"/>
      <c r="J3" s="53"/>
    </row>
    <row r="4" spans="1:12" ht="15" thickBot="1">
      <c r="A4" s="185" t="str">
        <f>'Labels - Spanish'!A2</f>
        <v>Información del niño o de la niña</v>
      </c>
      <c r="B4" s="186"/>
      <c r="C4" s="314"/>
      <c r="D4" s="52"/>
      <c r="F4" s="52" t="str">
        <f ca="1">"Original Date: "&amp; TEXT('Labels - Spanish'!$B$46, "mm/dd/yyyy")</f>
        <v>Original Date: 10/05/2021</v>
      </c>
      <c r="G4" s="9"/>
      <c r="H4" s="57"/>
      <c r="I4" s="57"/>
      <c r="J4" s="53"/>
    </row>
    <row r="5" spans="1:12" ht="15" thickBot="1">
      <c r="A5" s="43" t="str">
        <f>'Labels - Spanish'!A6</f>
        <v>Nombre del/de la niño/a que está siendo evaluado/a</v>
      </c>
      <c r="B5" s="187" t="str" cm="1">
        <f t="array" aca="1" ref="B5" ca="1">"SPM2_"&amp;MID(CELL("filename",A1),FIND("]",CELL("filename",A1))+1,255)</f>
        <v>SPM2_Case55_SP-ChildHome</v>
      </c>
      <c r="C5" s="125" t="str">
        <f ca="1">TEXT('Labels - Spanish'!$B$46, "mm/dd/yyyy")</f>
        <v>10/05/2021</v>
      </c>
      <c r="D5" s="52"/>
      <c r="E5" s="97" t="s">
        <v>91</v>
      </c>
      <c r="F5" s="94"/>
      <c r="G5" s="95" t="s">
        <v>92</v>
      </c>
      <c r="H5" s="96"/>
      <c r="J5" t="s">
        <v>93</v>
      </c>
    </row>
    <row r="6" spans="1:12">
      <c r="A6" s="43" t="str">
        <f>'Labels - Spanish'!A10</f>
        <v>Sexo</v>
      </c>
      <c r="B6" s="188" t="s">
        <v>1691</v>
      </c>
      <c r="C6" s="93"/>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40776</v>
      </c>
      <c r="C7" s="207"/>
      <c r="D7" s="52"/>
      <c r="E7" s="100">
        <f ca="1">DATE(YEAR(F7) -$G$7, MONTH(F7) - $H$7, DAY(F7) - $I$7)</f>
        <v>40776</v>
      </c>
      <c r="F7" s="99">
        <f ca="1">DATE(YEAR('Labels - Spanish'!$B$46),MONTH('Labels - Spanish'!$B$46)-$K$7,DAY('Labels - Spanish'!$B$46)-$L$7)</f>
        <v>44364</v>
      </c>
      <c r="G7" s="104">
        <v>9</v>
      </c>
      <c r="H7" s="102">
        <v>9</v>
      </c>
      <c r="I7" s="102">
        <v>27</v>
      </c>
      <c r="J7" s="137">
        <v>0</v>
      </c>
      <c r="K7" s="330">
        <v>4</v>
      </c>
      <c r="L7" s="98">
        <v>-12</v>
      </c>
    </row>
    <row r="8" spans="1:12">
      <c r="A8" s="43" t="str">
        <f>'Labels - Spanish'!A14</f>
        <v>Edad</v>
      </c>
      <c r="B8" s="189" t="str">
        <f>+$G$7&amp;" años "&amp;$H$7&amp;" meses "&amp;$I$7&amp;" dias "</f>
        <v xml:space="preserve">9 años 9 meses 27 dias </v>
      </c>
      <c r="C8" s="204">
        <f ca="1">+E7</f>
        <v>40776</v>
      </c>
      <c r="D8" s="52"/>
      <c r="E8" s="44"/>
      <c r="F8" s="44"/>
      <c r="G8" s="44"/>
      <c r="H8" s="44"/>
      <c r="I8" s="44"/>
      <c r="J8" s="53"/>
    </row>
    <row r="9" spans="1:12">
      <c r="A9" s="43" t="str">
        <f>'Labels - Spanish'!A18</f>
        <v>Escuela/Agencia</v>
      </c>
      <c r="B9" s="189" t="s">
        <v>125</v>
      </c>
      <c r="C9" s="93"/>
      <c r="D9" s="52"/>
      <c r="E9" s="44"/>
      <c r="F9" s="44"/>
      <c r="G9" s="44"/>
      <c r="H9" s="44"/>
      <c r="I9" s="44"/>
    </row>
    <row r="10" spans="1:12" ht="15" thickBot="1">
      <c r="A10" s="43" t="str">
        <f>'Labels - Spanish'!A15</f>
        <v>Grado escolar</v>
      </c>
      <c r="B10" s="316">
        <v>4</v>
      </c>
      <c r="C10" s="65"/>
      <c r="D10" s="52"/>
      <c r="E10" s="52"/>
      <c r="F10" s="52"/>
      <c r="G10" s="9"/>
      <c r="H10" s="57"/>
      <c r="I10" s="53"/>
    </row>
    <row r="11" spans="1:12">
      <c r="A11" s="49"/>
      <c r="B11" s="49"/>
      <c r="C11" s="66"/>
      <c r="D11" s="52"/>
      <c r="E11" s="52"/>
      <c r="G11" s="53"/>
      <c r="H11" s="53"/>
      <c r="I11" s="53"/>
    </row>
    <row r="12" spans="1:12">
      <c r="A12" s="185" t="str">
        <f>'Labels - Spanish'!A23</f>
        <v>Información del respondiente</v>
      </c>
      <c r="B12" s="43"/>
      <c r="C12" s="43"/>
      <c r="D12" s="52"/>
      <c r="E12" s="52"/>
      <c r="G12" s="53"/>
      <c r="H12" s="53"/>
      <c r="I12" s="53"/>
    </row>
    <row r="13" spans="1:12">
      <c r="A13" s="43" t="str">
        <f>'Labels - Spanish'!A24</f>
        <v>Nombre del respondiente</v>
      </c>
      <c r="B13" s="43" t="s">
        <v>124</v>
      </c>
      <c r="C13" s="43"/>
      <c r="D13" s="52"/>
      <c r="E13" s="52"/>
      <c r="F13" s="52"/>
      <c r="G13" s="53"/>
      <c r="H13" s="53"/>
      <c r="I13" s="53"/>
      <c r="J13" s="44"/>
    </row>
    <row r="14" spans="1:12">
      <c r="A14" s="43" t="str">
        <f>'Labels - Spanish'!A26</f>
        <v>La relación del respondiente con el/la niño/a que está siendo evaluado/a</v>
      </c>
      <c r="B14" s="43" t="s">
        <v>119</v>
      </c>
      <c r="C14" s="43"/>
      <c r="D14" s="52"/>
      <c r="E14" s="52"/>
      <c r="F14" s="52"/>
      <c r="G14" s="53"/>
      <c r="H14" s="53"/>
      <c r="I14" s="53"/>
      <c r="J14" s="44"/>
    </row>
    <row r="15" spans="1:12">
      <c r="A15" s="43" t="str">
        <f>'Labels - Spanish'!A28</f>
        <v>Fecha de hoy</v>
      </c>
      <c r="B15" s="192" t="str">
        <f>+$J$7&amp;" years "&amp;$K$7&amp;" months "&amp;$L$7&amp;" days "</f>
        <v xml:space="preserve">0 years 4 months -12 days </v>
      </c>
      <c r="C15" s="43"/>
      <c r="D15" s="52"/>
      <c r="E15" s="52"/>
      <c r="F15" s="52"/>
      <c r="G15" s="53"/>
      <c r="H15" s="53"/>
      <c r="I15" s="44"/>
      <c r="J15" s="44"/>
    </row>
    <row r="16" spans="1:12">
      <c r="A16" s="50"/>
      <c r="B16" s="50"/>
      <c r="C16" s="67"/>
      <c r="D16" s="52"/>
      <c r="E16" s="52"/>
      <c r="F16" s="52"/>
      <c r="G16" s="53"/>
      <c r="H16" s="53"/>
      <c r="I16" s="53"/>
      <c r="J16" s="44"/>
    </row>
    <row r="17" spans="1:11" ht="132" customHeight="1">
      <c r="A17" s="43" t="s">
        <v>24</v>
      </c>
      <c r="B17" s="71" t="s">
        <v>1611</v>
      </c>
      <c r="C17" s="29"/>
      <c r="D17" s="52"/>
      <c r="E17" s="52"/>
      <c r="F17" s="52"/>
      <c r="G17" s="52"/>
      <c r="H17" s="52"/>
      <c r="I17" s="52"/>
      <c r="J17" s="52"/>
    </row>
    <row r="18" spans="1:11" ht="29">
      <c r="A18" s="43" t="s">
        <v>26</v>
      </c>
      <c r="B18" s="39" t="s">
        <v>25</v>
      </c>
      <c r="C18" s="52"/>
      <c r="D18" s="52"/>
      <c r="E18" s="52"/>
      <c r="F18" s="52"/>
      <c r="G18" s="52"/>
      <c r="H18" s="52"/>
      <c r="I18" s="52"/>
      <c r="J18" s="52"/>
    </row>
    <row r="19" spans="1:11" ht="36.75" customHeight="1">
      <c r="A19" s="43" t="s">
        <v>180</v>
      </c>
      <c r="B19" s="193" t="s">
        <v>866</v>
      </c>
      <c r="C19" s="52"/>
      <c r="D19" s="52"/>
      <c r="E19" s="52"/>
      <c r="F19" s="52"/>
      <c r="G19" s="53"/>
      <c r="H19" s="53"/>
      <c r="I19" s="53"/>
      <c r="J19" s="44"/>
    </row>
    <row r="20" spans="1:11">
      <c r="A20" s="43" t="s">
        <v>12</v>
      </c>
      <c r="B20" s="51" t="s">
        <v>10</v>
      </c>
      <c r="C20" s="43"/>
      <c r="D20" s="52"/>
      <c r="E20" s="36"/>
      <c r="F20" s="36"/>
      <c r="G20" s="35"/>
      <c r="H20" s="35"/>
      <c r="I20" s="35"/>
      <c r="J20" s="194"/>
    </row>
    <row r="21" spans="1:11">
      <c r="A21" s="43"/>
      <c r="B21" s="43"/>
      <c r="C21" s="52"/>
      <c r="D21" s="44"/>
      <c r="J21" s="195"/>
    </row>
    <row r="22" spans="1:11" s="2" customFormat="1">
      <c r="A22" s="43"/>
      <c r="B22" s="43"/>
      <c r="C22" s="44"/>
    </row>
    <row r="23" spans="1:11">
      <c r="A23" s="196" t="s">
        <v>51</v>
      </c>
      <c r="B23" s="195">
        <f>+B41</f>
        <v>22</v>
      </c>
      <c r="C23" s="195">
        <f>+B42</f>
        <v>23</v>
      </c>
      <c r="D23" s="195">
        <f>+B43</f>
        <v>18</v>
      </c>
      <c r="E23" s="195">
        <f>+B44</f>
        <v>10</v>
      </c>
      <c r="F23" s="195">
        <f>+B45</f>
        <v>19</v>
      </c>
      <c r="G23" s="2">
        <f>+B46</f>
        <v>21</v>
      </c>
      <c r="H23" s="2">
        <f>+B47</f>
        <v>34</v>
      </c>
      <c r="I23" s="195">
        <f>+B48</f>
        <v>30</v>
      </c>
      <c r="J23" s="197">
        <f>+B49</f>
        <v>113</v>
      </c>
    </row>
    <row r="24" spans="1:11" ht="21.75" customHeight="1">
      <c r="A24" s="38"/>
      <c r="B24" s="38"/>
      <c r="C24" s="38"/>
      <c r="D24" s="38"/>
      <c r="E24" s="38"/>
      <c r="F24" s="38"/>
      <c r="G24" s="38"/>
      <c r="H24" s="38"/>
      <c r="I24" s="38"/>
      <c r="J24" s="194"/>
      <c r="K24" s="194"/>
    </row>
    <row r="25" spans="1:11" s="6" customFormat="1">
      <c r="A25" s="198" t="s">
        <v>0</v>
      </c>
      <c r="B25" s="86" t="str">
        <f>'Labels - Spanish'!$A$37</f>
        <v>Visión</v>
      </c>
      <c r="C25" s="87" t="str">
        <f>'Labels - Spanish'!$A$38</f>
        <v>Oído</v>
      </c>
      <c r="D25" s="88" t="str">
        <f>'Labels - Spanish'!$A$39</f>
        <v>Tacto</v>
      </c>
      <c r="E25" s="89" t="str">
        <f>'Labels - Spanish'!$A$40</f>
        <v>Gusto y olfato</v>
      </c>
      <c r="F25" s="90" t="str">
        <f>'Labels - Spanish'!$A$41</f>
        <v>Conciencia del cuerpo</v>
      </c>
      <c r="G25" s="91" t="str">
        <f>'Labels - Spanish'!$A$42</f>
        <v>Equilibrio y movimiento</v>
      </c>
      <c r="H25" s="92" t="str">
        <f>'Labels - Spanish'!$A$43</f>
        <v>Planificación e ideas</v>
      </c>
      <c r="I25" s="85" t="str">
        <f>'Labels - Spanish'!$A$36</f>
        <v>Participación social</v>
      </c>
      <c r="J25" s="43"/>
    </row>
    <row r="26" spans="1:11" s="6" customFormat="1">
      <c r="A26" s="199">
        <v>1</v>
      </c>
      <c r="B26" s="5" t="s">
        <v>1604</v>
      </c>
      <c r="C26" s="5" t="s">
        <v>1602</v>
      </c>
      <c r="D26" s="5" t="s">
        <v>1604</v>
      </c>
      <c r="E26" s="5" t="s">
        <v>1604</v>
      </c>
      <c r="F26" s="5" t="s">
        <v>1604</v>
      </c>
      <c r="G26" s="5" t="s">
        <v>1602</v>
      </c>
      <c r="H26" s="5" t="s">
        <v>1601</v>
      </c>
      <c r="I26" s="5" t="s">
        <v>1601</v>
      </c>
      <c r="J26" s="43"/>
    </row>
    <row r="27" spans="1:11" s="6" customFormat="1">
      <c r="A27" s="200">
        <v>2</v>
      </c>
      <c r="B27" s="5" t="s">
        <v>1602</v>
      </c>
      <c r="C27" s="5" t="s">
        <v>1601</v>
      </c>
      <c r="D27" s="5" t="s">
        <v>1604</v>
      </c>
      <c r="E27" s="5" t="s">
        <v>1604</v>
      </c>
      <c r="F27" s="5" t="s">
        <v>1603</v>
      </c>
      <c r="G27" s="5" t="s">
        <v>1603</v>
      </c>
      <c r="H27" s="5" t="s">
        <v>1601</v>
      </c>
      <c r="I27" s="5" t="s">
        <v>1602</v>
      </c>
      <c r="J27" s="43"/>
    </row>
    <row r="28" spans="1:11" s="6" customFormat="1">
      <c r="A28" s="201">
        <v>3</v>
      </c>
      <c r="B28" s="5" t="s">
        <v>1602</v>
      </c>
      <c r="C28" s="5" t="s">
        <v>1604</v>
      </c>
      <c r="D28" s="5" t="s">
        <v>1604</v>
      </c>
      <c r="E28" s="5" t="s">
        <v>1604</v>
      </c>
      <c r="F28" s="5" t="s">
        <v>1604</v>
      </c>
      <c r="G28" s="5" t="s">
        <v>1602</v>
      </c>
      <c r="H28" s="5" t="s">
        <v>1603</v>
      </c>
      <c r="I28" s="5" t="s">
        <v>1601</v>
      </c>
      <c r="J28" s="43"/>
    </row>
    <row r="29" spans="1:11" s="6" customFormat="1">
      <c r="A29" s="202">
        <v>4</v>
      </c>
      <c r="B29" s="5" t="s">
        <v>1601</v>
      </c>
      <c r="C29" s="5" t="s">
        <v>1601</v>
      </c>
      <c r="D29" s="5" t="s">
        <v>1604</v>
      </c>
      <c r="E29" s="5" t="s">
        <v>1604</v>
      </c>
      <c r="F29" s="5" t="s">
        <v>1601</v>
      </c>
      <c r="G29" s="5" t="s">
        <v>1604</v>
      </c>
      <c r="H29" s="5" t="s">
        <v>1601</v>
      </c>
      <c r="I29" s="5" t="s">
        <v>1602</v>
      </c>
      <c r="J29" s="43"/>
    </row>
    <row r="30" spans="1:11" s="6" customFormat="1">
      <c r="A30" s="203">
        <v>5</v>
      </c>
      <c r="B30" s="5" t="s">
        <v>1601</v>
      </c>
      <c r="C30" s="5" t="s">
        <v>1604</v>
      </c>
      <c r="D30" s="5" t="s">
        <v>1604</v>
      </c>
      <c r="E30" s="5" t="s">
        <v>1604</v>
      </c>
      <c r="F30" s="5" t="s">
        <v>1604</v>
      </c>
      <c r="G30" s="5" t="s">
        <v>1604</v>
      </c>
      <c r="H30" s="5" t="s">
        <v>1602</v>
      </c>
      <c r="I30" s="5" t="s">
        <v>1604</v>
      </c>
      <c r="J30" s="43"/>
    </row>
    <row r="31" spans="1:11" s="6" customFormat="1">
      <c r="A31" s="203">
        <v>6</v>
      </c>
      <c r="B31" s="5" t="s">
        <v>1602</v>
      </c>
      <c r="C31" s="5" t="s">
        <v>1601</v>
      </c>
      <c r="D31" s="5" t="s">
        <v>1602</v>
      </c>
      <c r="E31" s="5" t="s">
        <v>1604</v>
      </c>
      <c r="F31" s="5" t="s">
        <v>1604</v>
      </c>
      <c r="G31" s="5" t="s">
        <v>1602</v>
      </c>
      <c r="H31" s="5" t="s">
        <v>1601</v>
      </c>
      <c r="I31" s="5" t="s">
        <v>1604</v>
      </c>
      <c r="J31" s="43"/>
    </row>
    <row r="32" spans="1:11" s="6" customFormat="1">
      <c r="A32" s="203">
        <v>7</v>
      </c>
      <c r="B32" s="5" t="s">
        <v>1602</v>
      </c>
      <c r="C32" s="5" t="s">
        <v>1602</v>
      </c>
      <c r="D32" s="5" t="s">
        <v>1601</v>
      </c>
      <c r="E32" s="5" t="s">
        <v>1604</v>
      </c>
      <c r="F32" s="5" t="s">
        <v>1602</v>
      </c>
      <c r="G32" s="5" t="s">
        <v>1602</v>
      </c>
      <c r="H32" s="5" t="s">
        <v>1603</v>
      </c>
      <c r="I32" s="5" t="s">
        <v>1602</v>
      </c>
      <c r="J32" s="43"/>
    </row>
    <row r="33" spans="1:9">
      <c r="A33" s="203">
        <v>8</v>
      </c>
      <c r="B33" s="5" t="s">
        <v>1602</v>
      </c>
      <c r="C33" s="5" t="s">
        <v>1603</v>
      </c>
      <c r="D33" s="5" t="s">
        <v>1603</v>
      </c>
      <c r="E33" s="5" t="s">
        <v>1604</v>
      </c>
      <c r="F33" s="5" t="s">
        <v>1604</v>
      </c>
      <c r="G33" s="5" t="s">
        <v>1602</v>
      </c>
      <c r="H33" s="5" t="s">
        <v>1603</v>
      </c>
      <c r="I33" s="5" t="s">
        <v>1602</v>
      </c>
    </row>
    <row r="34" spans="1:9">
      <c r="A34" s="203">
        <v>9</v>
      </c>
      <c r="B34" s="5" t="s">
        <v>1601</v>
      </c>
      <c r="C34" s="5" t="s">
        <v>1602</v>
      </c>
      <c r="D34" s="5" t="s">
        <v>1601</v>
      </c>
      <c r="E34" s="5" t="s">
        <v>1604</v>
      </c>
      <c r="F34" s="5" t="s">
        <v>1604</v>
      </c>
      <c r="G34" s="5" t="s">
        <v>1604</v>
      </c>
      <c r="H34" s="5" t="s">
        <v>1603</v>
      </c>
      <c r="I34" s="5" t="s">
        <v>1602</v>
      </c>
    </row>
    <row r="35" spans="1:9">
      <c r="A35" s="203">
        <v>10</v>
      </c>
      <c r="B35" s="5" t="s">
        <v>1602</v>
      </c>
      <c r="C35" s="5" t="s">
        <v>1602</v>
      </c>
      <c r="D35" s="5" t="s">
        <v>1604</v>
      </c>
      <c r="E35" s="5" t="s">
        <v>1604</v>
      </c>
      <c r="F35" s="5" t="s">
        <v>1603</v>
      </c>
      <c r="G35" s="5" t="s">
        <v>1603</v>
      </c>
      <c r="H35" s="5" t="s">
        <v>1603</v>
      </c>
      <c r="I35" s="5" t="s">
        <v>1602</v>
      </c>
    </row>
    <row r="38" spans="1:9" ht="15.5">
      <c r="A38" s="107" t="s">
        <v>97</v>
      </c>
      <c r="B38" s="108"/>
      <c r="C38" s="108"/>
      <c r="D38" s="108"/>
      <c r="E38" s="108"/>
      <c r="F38" s="108"/>
      <c r="G38" s="109"/>
      <c r="H38" s="109"/>
    </row>
    <row r="39" spans="1:9" ht="16" thickBot="1">
      <c r="A39" s="110"/>
      <c r="B39" s="110"/>
      <c r="C39" s="111"/>
      <c r="D39" s="111"/>
      <c r="E39" s="111"/>
      <c r="F39" s="111"/>
      <c r="G39" s="112"/>
      <c r="H39" s="112"/>
    </row>
    <row r="40" spans="1:9" ht="16" thickTop="1">
      <c r="A40" s="165" t="s">
        <v>99</v>
      </c>
      <c r="B40" s="168" t="s">
        <v>1641</v>
      </c>
      <c r="C40" s="169" t="s">
        <v>1642</v>
      </c>
      <c r="D40" s="169" t="s">
        <v>1644</v>
      </c>
      <c r="E40" s="170" t="s">
        <v>1643</v>
      </c>
    </row>
    <row r="41" spans="1:9" ht="15.5">
      <c r="A41" s="166" t="str">
        <f>'Labels - Spanish'!A37</f>
        <v>Visión</v>
      </c>
      <c r="B41" s="118">
        <v>22</v>
      </c>
      <c r="C41" s="119">
        <v>69</v>
      </c>
      <c r="D41" s="119">
        <v>97</v>
      </c>
      <c r="E41" s="120" t="s">
        <v>101</v>
      </c>
    </row>
    <row r="42" spans="1:9" ht="15.5">
      <c r="A42" s="166" t="str">
        <f>'Labels - Spanish'!A38</f>
        <v>Oído</v>
      </c>
      <c r="B42" s="118">
        <v>23</v>
      </c>
      <c r="C42" s="119">
        <v>68</v>
      </c>
      <c r="D42" s="119">
        <v>96</v>
      </c>
      <c r="E42" s="120" t="s">
        <v>101</v>
      </c>
    </row>
    <row r="43" spans="1:9" ht="15.5">
      <c r="A43" s="166" t="str">
        <f>'Labels - Spanish'!A39</f>
        <v>Tacto</v>
      </c>
      <c r="B43" s="118">
        <v>18</v>
      </c>
      <c r="C43" s="119">
        <v>63</v>
      </c>
      <c r="D43" s="119">
        <v>90</v>
      </c>
      <c r="E43" s="120" t="s">
        <v>101</v>
      </c>
    </row>
    <row r="44" spans="1:9" ht="15.5">
      <c r="A44" s="166" t="str">
        <f>'Labels - Spanish'!A40</f>
        <v>Gusto y olfato</v>
      </c>
      <c r="B44" s="118">
        <v>10</v>
      </c>
      <c r="C44" s="119">
        <v>40</v>
      </c>
      <c r="D44" s="119">
        <v>16</v>
      </c>
      <c r="E44" s="120" t="s">
        <v>102</v>
      </c>
    </row>
    <row r="45" spans="1:9" ht="15.5">
      <c r="A45" s="166" t="str">
        <f>'Labels - Spanish'!A41</f>
        <v>Conciencia del cuerpo</v>
      </c>
      <c r="B45" s="118">
        <v>19</v>
      </c>
      <c r="C45" s="119">
        <v>63</v>
      </c>
      <c r="D45" s="119">
        <v>90</v>
      </c>
      <c r="E45" s="120" t="s">
        <v>101</v>
      </c>
    </row>
    <row r="46" spans="1:9" ht="15.5">
      <c r="A46" s="166" t="str">
        <f>'Labels - Spanish'!A42</f>
        <v>Equilibrio y movimiento</v>
      </c>
      <c r="B46" s="118">
        <v>21</v>
      </c>
      <c r="C46" s="119">
        <v>70</v>
      </c>
      <c r="D46" s="119">
        <v>98</v>
      </c>
      <c r="E46" s="120" t="s">
        <v>103</v>
      </c>
    </row>
    <row r="47" spans="1:9" ht="15.5">
      <c r="A47" s="166" t="str">
        <f>'Labels - Spanish'!A43</f>
        <v>Planificación e ideas</v>
      </c>
      <c r="B47" s="118">
        <v>34</v>
      </c>
      <c r="C47" s="119">
        <v>77</v>
      </c>
      <c r="D47" s="119" t="s">
        <v>126</v>
      </c>
      <c r="E47" s="120" t="s">
        <v>103</v>
      </c>
    </row>
    <row r="48" spans="1:9" ht="15.5">
      <c r="A48" s="166" t="str">
        <f>'Labels - Spanish'!A36</f>
        <v>Participación social</v>
      </c>
      <c r="B48" s="118">
        <v>30</v>
      </c>
      <c r="C48" s="119">
        <v>70</v>
      </c>
      <c r="D48" s="119">
        <v>98</v>
      </c>
      <c r="E48" s="120" t="s">
        <v>103</v>
      </c>
    </row>
    <row r="49" spans="1:8" ht="16" thickBot="1">
      <c r="A49" s="167" t="s">
        <v>100</v>
      </c>
      <c r="B49" s="122">
        <v>113</v>
      </c>
      <c r="C49" s="131">
        <v>65</v>
      </c>
      <c r="D49" s="131">
        <v>93</v>
      </c>
      <c r="E49" s="132" t="s">
        <v>101</v>
      </c>
    </row>
    <row r="50" spans="1:8" ht="16" thickTop="1">
      <c r="A50" s="108"/>
      <c r="B50" s="108"/>
      <c r="C50" s="108"/>
      <c r="D50" s="108"/>
      <c r="E50" s="108"/>
      <c r="F50" s="108"/>
      <c r="G50" s="109"/>
      <c r="H50" s="109"/>
    </row>
  </sheetData>
  <conditionalFormatting sqref="A12:A15 A6 A8:A10">
    <cfRule type="containsText" dxfId="251" priority="5" operator="containsText" text="&quot;">
      <formula>NOT(ISERROR(SEARCH("""",A6)))</formula>
    </cfRule>
  </conditionalFormatting>
  <conditionalFormatting sqref="A4">
    <cfRule type="containsText" dxfId="250" priority="3" operator="containsText" text="&quot;">
      <formula>NOT(ISERROR(SEARCH("""",A4)))</formula>
    </cfRule>
  </conditionalFormatting>
  <conditionalFormatting sqref="A5">
    <cfRule type="containsText" dxfId="249" priority="2" operator="containsText" text="&quot;">
      <formula>NOT(ISERROR(SEARCH("""",A5)))</formula>
    </cfRule>
  </conditionalFormatting>
  <conditionalFormatting sqref="A12">
    <cfRule type="containsText" dxfId="248" priority="4" operator="containsText" text="&quot;">
      <formula>NOT(ISERROR(SEARCH("""",A12)))</formula>
    </cfRule>
  </conditionalFormatting>
  <conditionalFormatting sqref="A7">
    <cfRule type="containsText" dxfId="247" priority="1" operator="containsText" text="&quot;">
      <formula>NOT(ISERROR(SEARCH("""",A7)))</formula>
    </cfRule>
  </conditionalFormatting>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33B6-1F28-48EF-8310-15524C7ADEE9}">
  <dimension ref="A1:L50"/>
  <sheetViews>
    <sheetView topLeftCell="D1" zoomScale="70" zoomScaleNormal="70" workbookViewId="0">
      <pane ySplit="1" topLeftCell="A2" activePane="bottomLeft" state="frozen"/>
      <selection activeCell="B6" sqref="B6"/>
      <selection pane="bottomLeft" activeCell="L8" sqref="L8"/>
    </sheetView>
  </sheetViews>
  <sheetFormatPr defaultRowHeight="14.5"/>
  <cols>
    <col min="1" max="1" width="63.906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3.36328125" customWidth="1"/>
  </cols>
  <sheetData>
    <row r="1" spans="1:12" ht="28.5" customHeight="1">
      <c r="A1" s="164" t="str">
        <f>"Form: "&amp;'Labels - Spanish'!G1</f>
        <v>Form: Spanish Child Home Form (5-12 years)</v>
      </c>
      <c r="B1" s="164"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Case56_SP-ChildHome_Incomplete</v>
      </c>
      <c r="C3" s="52"/>
      <c r="D3" s="52"/>
      <c r="E3" s="105" t="s">
        <v>94</v>
      </c>
      <c r="F3" s="52"/>
      <c r="G3" s="9"/>
      <c r="H3" s="57"/>
      <c r="I3" s="57"/>
      <c r="J3" s="53"/>
    </row>
    <row r="4" spans="1:12" ht="15" thickBot="1">
      <c r="A4" s="185" t="str">
        <f>'Labels - Spanish'!A2</f>
        <v>Información del niño o de la niña</v>
      </c>
      <c r="B4" s="186"/>
      <c r="C4" s="314"/>
      <c r="D4" s="52"/>
      <c r="F4" s="52" t="str">
        <f ca="1">"Original Date: "&amp; TEXT('Labels - Spanish'!$B$46, "mm/dd/yyyy")</f>
        <v>Original Date: 10/05/2021</v>
      </c>
      <c r="G4" s="9"/>
      <c r="H4" s="57"/>
      <c r="I4" s="57"/>
      <c r="J4" s="53"/>
    </row>
    <row r="5" spans="1:12" ht="15" thickBot="1">
      <c r="A5" s="43" t="str">
        <f>'Labels - Spanish'!A6</f>
        <v>Nombre del/de la niño/a que está siendo evaluado/a</v>
      </c>
      <c r="B5" s="187" t="str" cm="1">
        <f t="array" aca="1" ref="B5" ca="1">"SPM2_"&amp;MID(CELL("filename",A1),FIND("]",CELL("filename",A1))+1,255)</f>
        <v>SPM2_Case56_SP-ChildHome_Incomplete</v>
      </c>
      <c r="C5" s="125" t="str">
        <f ca="1">TEXT('Labels - Spanish'!$B$46, "mm/dd/yyyy")</f>
        <v>10/05/2021</v>
      </c>
      <c r="D5" s="52"/>
      <c r="E5" s="97" t="s">
        <v>91</v>
      </c>
      <c r="F5" s="94"/>
      <c r="G5" s="95" t="s">
        <v>92</v>
      </c>
      <c r="H5" s="96"/>
      <c r="J5" t="s">
        <v>93</v>
      </c>
    </row>
    <row r="6" spans="1:12">
      <c r="A6" s="43" t="str">
        <f>'Labels - Spanish'!A10</f>
        <v>Sexo</v>
      </c>
      <c r="B6" s="188" t="s">
        <v>1692</v>
      </c>
      <c r="C6" s="205"/>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40480</v>
      </c>
      <c r="C7" s="207"/>
      <c r="D7" s="52"/>
      <c r="E7" s="100">
        <f ca="1">DATE(YEAR(F7) -$G$7, MONTH(F7) - $H$7, DAY(F7) - $I$7)</f>
        <v>40480</v>
      </c>
      <c r="F7" s="99">
        <f ca="1">DATE(YEAR('Labels - Spanish'!$B$46),MONTH('Labels - Spanish'!$B$46)-$K$7,DAY('Labels - Spanish'!$B$46)-$L$7)</f>
        <v>44468</v>
      </c>
      <c r="G7" s="104">
        <v>10</v>
      </c>
      <c r="H7" s="102">
        <v>11</v>
      </c>
      <c r="I7" s="102">
        <v>0</v>
      </c>
      <c r="J7" s="137">
        <v>0</v>
      </c>
      <c r="K7" s="330">
        <v>0</v>
      </c>
      <c r="L7" s="98">
        <v>6</v>
      </c>
    </row>
    <row r="8" spans="1:12">
      <c r="A8" s="43" t="str">
        <f>'Labels - Spanish'!A14</f>
        <v>Edad</v>
      </c>
      <c r="B8" s="189" t="str">
        <f>+$G$7&amp;" años "&amp;$H$7&amp;" meses "&amp;$I$7&amp;" dias "</f>
        <v xml:space="preserve">10 años 11 meses 0 dias </v>
      </c>
      <c r="C8" s="206">
        <f ca="1">+E7</f>
        <v>40480</v>
      </c>
      <c r="D8" s="52"/>
      <c r="E8" s="44"/>
      <c r="F8" s="44"/>
      <c r="G8" s="44"/>
      <c r="H8" s="44"/>
      <c r="I8" s="44"/>
      <c r="J8" s="53"/>
    </row>
    <row r="9" spans="1:12">
      <c r="A9" s="43" t="str">
        <f>'Labels - Spanish'!A18</f>
        <v>Escuela/Agencia</v>
      </c>
      <c r="B9" s="189" t="s">
        <v>128</v>
      </c>
      <c r="C9" s="205"/>
      <c r="D9" s="52"/>
      <c r="E9" s="44"/>
      <c r="F9" s="44"/>
      <c r="G9" s="44"/>
      <c r="H9" s="44"/>
      <c r="I9" s="44"/>
    </row>
    <row r="10" spans="1:12" ht="15" thickBot="1">
      <c r="A10" s="43" t="str">
        <f>'Labels - Spanish'!A15</f>
        <v>Grado escolar</v>
      </c>
      <c r="B10" s="316">
        <v>4</v>
      </c>
      <c r="C10" s="65"/>
      <c r="D10" s="52"/>
      <c r="E10" s="52"/>
      <c r="F10" s="52"/>
      <c r="G10" s="9"/>
      <c r="H10" s="57"/>
      <c r="I10" s="53"/>
    </row>
    <row r="11" spans="1:12">
      <c r="A11" s="49"/>
      <c r="B11" s="49"/>
      <c r="C11" s="66"/>
      <c r="D11" s="52"/>
      <c r="E11" s="52"/>
      <c r="G11" s="53"/>
      <c r="H11" s="53"/>
      <c r="I11" s="53"/>
    </row>
    <row r="12" spans="1:12">
      <c r="A12" s="185" t="str">
        <f>'Labels - Spanish'!A23</f>
        <v>Información del respondiente</v>
      </c>
      <c r="B12" s="43"/>
      <c r="C12" s="43"/>
      <c r="D12" s="52"/>
      <c r="E12" s="52"/>
      <c r="G12" s="53"/>
      <c r="H12" s="53"/>
      <c r="I12" s="53"/>
      <c r="J12" s="44"/>
    </row>
    <row r="13" spans="1:12">
      <c r="A13" s="43" t="str">
        <f>'Labels - Spanish'!A24</f>
        <v>Nombre del respondiente</v>
      </c>
      <c r="B13" s="43" t="s">
        <v>129</v>
      </c>
      <c r="C13" s="43"/>
      <c r="D13" s="52"/>
      <c r="E13" s="52"/>
      <c r="F13" s="52"/>
      <c r="G13" s="53"/>
      <c r="H13" s="53"/>
      <c r="I13" s="53"/>
      <c r="J13" s="44"/>
    </row>
    <row r="14" spans="1:12">
      <c r="A14" s="43" t="str">
        <f>'Labels - Spanish'!A26</f>
        <v>La relación del respondiente con el/la niño/a que está siendo evaluado/a</v>
      </c>
      <c r="B14" s="43" t="s">
        <v>106</v>
      </c>
      <c r="C14" s="43"/>
      <c r="D14" s="52"/>
      <c r="E14" s="52"/>
      <c r="F14" s="52"/>
      <c r="G14" s="53"/>
      <c r="H14" s="53"/>
      <c r="I14" s="53"/>
      <c r="J14" s="44"/>
    </row>
    <row r="15" spans="1:12">
      <c r="A15" s="43" t="str">
        <f>'Labels - Spanish'!A28</f>
        <v>Fecha de hoy</v>
      </c>
      <c r="B15" s="192" t="str">
        <f>+$J$7&amp;" years "&amp;$K$7&amp;" months "&amp;$L$7&amp;" days "</f>
        <v xml:space="preserve">0 years 0 months 6 days </v>
      </c>
      <c r="C15" s="43"/>
      <c r="D15" s="52"/>
      <c r="E15" s="52"/>
      <c r="F15" s="52"/>
      <c r="G15" s="53"/>
      <c r="H15" s="53"/>
      <c r="I15" s="44"/>
      <c r="J15" s="44"/>
    </row>
    <row r="16" spans="1:12">
      <c r="A16" s="50"/>
      <c r="B16" s="50"/>
      <c r="C16" s="67"/>
      <c r="D16" s="52"/>
      <c r="E16" s="52"/>
      <c r="F16" s="52"/>
      <c r="G16" s="53"/>
      <c r="H16" s="53"/>
      <c r="I16" s="53"/>
      <c r="J16" s="44"/>
    </row>
    <row r="17" spans="1:11" ht="132" customHeight="1">
      <c r="A17" s="43" t="s">
        <v>24</v>
      </c>
      <c r="B17" s="71" t="s">
        <v>1612</v>
      </c>
      <c r="C17" s="29"/>
      <c r="D17" s="52"/>
      <c r="E17" s="52"/>
      <c r="F17" s="52"/>
      <c r="G17" s="52"/>
      <c r="H17" s="52"/>
      <c r="I17" s="52"/>
      <c r="J17" s="52"/>
    </row>
    <row r="18" spans="1:11" ht="29">
      <c r="A18" s="43" t="s">
        <v>26</v>
      </c>
      <c r="B18" s="39" t="s">
        <v>25</v>
      </c>
      <c r="C18" s="52"/>
      <c r="D18" s="52"/>
      <c r="E18" s="52"/>
      <c r="F18" s="52"/>
      <c r="G18" s="52"/>
      <c r="H18" s="52"/>
      <c r="I18" s="52"/>
      <c r="J18" s="52"/>
    </row>
    <row r="19" spans="1:11" ht="36.75" customHeight="1">
      <c r="A19" s="43" t="s">
        <v>180</v>
      </c>
      <c r="B19" s="193" t="s">
        <v>181</v>
      </c>
      <c r="C19" s="52"/>
      <c r="D19" s="52"/>
      <c r="E19" s="52"/>
      <c r="F19" s="52"/>
      <c r="G19" s="53"/>
      <c r="H19" s="53"/>
      <c r="I19" s="53"/>
      <c r="J19" s="44"/>
    </row>
    <row r="20" spans="1:11">
      <c r="A20" s="43" t="s">
        <v>12</v>
      </c>
      <c r="B20" s="51" t="s">
        <v>10</v>
      </c>
      <c r="C20" s="43"/>
      <c r="D20" s="52"/>
      <c r="E20" s="36"/>
      <c r="F20" s="36"/>
      <c r="G20" s="35"/>
      <c r="H20" s="35"/>
      <c r="I20" s="35"/>
      <c r="J20" s="194"/>
    </row>
    <row r="21" spans="1:11">
      <c r="D21" s="44"/>
      <c r="J21" s="195"/>
    </row>
    <row r="22" spans="1:11" s="2" customFormat="1">
      <c r="A22" s="43"/>
      <c r="B22" s="43"/>
      <c r="C22" s="44"/>
    </row>
    <row r="23" spans="1:11">
      <c r="A23" s="196" t="s">
        <v>51</v>
      </c>
      <c r="B23" s="195">
        <f>+B41</f>
        <v>20</v>
      </c>
      <c r="C23" s="195">
        <f>+B42</f>
        <v>23</v>
      </c>
      <c r="D23" s="195">
        <f>+B43</f>
        <v>15</v>
      </c>
      <c r="E23" s="195">
        <f>+B44</f>
        <v>10</v>
      </c>
      <c r="F23" s="195">
        <f>+B45</f>
        <v>18</v>
      </c>
      <c r="G23" s="2">
        <f>+B46</f>
        <v>21</v>
      </c>
      <c r="H23" s="2">
        <f>+B47</f>
        <v>34</v>
      </c>
      <c r="I23" s="195">
        <f>+B48</f>
        <v>30</v>
      </c>
      <c r="J23" s="197">
        <f>+B49</f>
        <v>107</v>
      </c>
    </row>
    <row r="24" spans="1:11" ht="21.75" customHeight="1">
      <c r="A24" s="38"/>
      <c r="B24" s="38"/>
      <c r="C24" s="38"/>
      <c r="D24" s="38"/>
      <c r="E24" s="38"/>
      <c r="F24" s="38"/>
      <c r="G24" s="38"/>
      <c r="H24" s="38"/>
      <c r="I24" s="38"/>
      <c r="J24" s="194"/>
      <c r="K24" s="194"/>
    </row>
    <row r="25" spans="1:11" s="6" customFormat="1">
      <c r="A25" s="198" t="s">
        <v>0</v>
      </c>
      <c r="B25" s="86" t="str">
        <f>'Labels - Spanish'!$A$37</f>
        <v>Visión</v>
      </c>
      <c r="C25" s="87" t="str">
        <f>'Labels - Spanish'!$A$38</f>
        <v>Oído</v>
      </c>
      <c r="D25" s="88" t="str">
        <f>'Labels - Spanish'!$A$39</f>
        <v>Tacto</v>
      </c>
      <c r="E25" s="89" t="str">
        <f>'Labels - Spanish'!$A$40</f>
        <v>Gusto y olfato</v>
      </c>
      <c r="F25" s="90" t="str">
        <f>'Labels - Spanish'!$A$41</f>
        <v>Conciencia del cuerpo</v>
      </c>
      <c r="G25" s="91" t="str">
        <f>'Labels - Spanish'!$A$42</f>
        <v>Equilibrio y movimiento</v>
      </c>
      <c r="H25" s="92" t="str">
        <f>'Labels - Spanish'!$A$43</f>
        <v>Planificación e ideas</v>
      </c>
      <c r="I25" s="85" t="str">
        <f>'Labels - Spanish'!$A$36</f>
        <v>Participación social</v>
      </c>
      <c r="J25" s="43"/>
    </row>
    <row r="26" spans="1:11" s="6" customFormat="1">
      <c r="A26" s="199">
        <v>1</v>
      </c>
      <c r="B26" s="5" t="s">
        <v>1604</v>
      </c>
      <c r="C26" s="5" t="s">
        <v>1602</v>
      </c>
      <c r="D26" s="5" t="s">
        <v>1604</v>
      </c>
      <c r="E26" s="5" t="s">
        <v>1604</v>
      </c>
      <c r="F26" s="5" t="s">
        <v>1604</v>
      </c>
      <c r="G26" s="5" t="s">
        <v>1602</v>
      </c>
      <c r="H26" s="5" t="s">
        <v>1601</v>
      </c>
      <c r="I26" s="176" t="s">
        <v>52</v>
      </c>
      <c r="J26" s="43"/>
    </row>
    <row r="27" spans="1:11" s="6" customFormat="1">
      <c r="A27" s="200">
        <v>2</v>
      </c>
      <c r="B27" s="5" t="s">
        <v>1602</v>
      </c>
      <c r="C27" s="5" t="s">
        <v>1601</v>
      </c>
      <c r="D27" s="5" t="s">
        <v>1604</v>
      </c>
      <c r="E27" s="5" t="s">
        <v>1604</v>
      </c>
      <c r="F27" s="5" t="s">
        <v>1603</v>
      </c>
      <c r="G27" s="5" t="s">
        <v>1603</v>
      </c>
      <c r="H27" s="5" t="s">
        <v>1601</v>
      </c>
      <c r="I27" s="5" t="s">
        <v>1602</v>
      </c>
      <c r="J27" s="43"/>
    </row>
    <row r="28" spans="1:11" s="6" customFormat="1">
      <c r="A28" s="201">
        <v>3</v>
      </c>
      <c r="B28" s="5" t="s">
        <v>1602</v>
      </c>
      <c r="C28" s="5" t="s">
        <v>1604</v>
      </c>
      <c r="D28" s="5" t="s">
        <v>1604</v>
      </c>
      <c r="E28" s="5" t="s">
        <v>1604</v>
      </c>
      <c r="F28" s="176" t="s">
        <v>52</v>
      </c>
      <c r="G28" s="5" t="s">
        <v>1602</v>
      </c>
      <c r="H28" s="5" t="s">
        <v>1603</v>
      </c>
      <c r="I28" s="5" t="s">
        <v>1601</v>
      </c>
      <c r="J28" s="43"/>
    </row>
    <row r="29" spans="1:11" s="6" customFormat="1">
      <c r="A29" s="202">
        <v>4</v>
      </c>
      <c r="B29" s="5" t="s">
        <v>1601</v>
      </c>
      <c r="C29" s="5" t="s">
        <v>1601</v>
      </c>
      <c r="D29" s="5" t="s">
        <v>1604</v>
      </c>
      <c r="E29" s="5" t="s">
        <v>1604</v>
      </c>
      <c r="F29" s="5" t="s">
        <v>1601</v>
      </c>
      <c r="G29" s="5" t="s">
        <v>1604</v>
      </c>
      <c r="H29" s="5" t="s">
        <v>1601</v>
      </c>
      <c r="I29" s="5" t="s">
        <v>1602</v>
      </c>
      <c r="J29" s="43"/>
    </row>
    <row r="30" spans="1:11" s="6" customFormat="1">
      <c r="A30" s="203">
        <v>5</v>
      </c>
      <c r="B30" s="5" t="s">
        <v>1601</v>
      </c>
      <c r="C30" s="5" t="s">
        <v>1604</v>
      </c>
      <c r="D30" s="5" t="s">
        <v>1604</v>
      </c>
      <c r="E30" s="5" t="s">
        <v>1604</v>
      </c>
      <c r="F30" s="5" t="s">
        <v>1604</v>
      </c>
      <c r="G30" s="5" t="s">
        <v>1604</v>
      </c>
      <c r="H30" s="5" t="s">
        <v>1602</v>
      </c>
      <c r="I30" s="5" t="s">
        <v>1604</v>
      </c>
      <c r="J30" s="43"/>
    </row>
    <row r="31" spans="1:11" s="6" customFormat="1">
      <c r="A31" s="203">
        <v>6</v>
      </c>
      <c r="B31" s="176" t="s">
        <v>52</v>
      </c>
      <c r="C31" s="5" t="s">
        <v>1601</v>
      </c>
      <c r="D31" s="5" t="s">
        <v>1602</v>
      </c>
      <c r="E31" s="5" t="s">
        <v>1604</v>
      </c>
      <c r="F31" s="5" t="s">
        <v>1604</v>
      </c>
      <c r="G31" s="5" t="s">
        <v>1602</v>
      </c>
      <c r="H31" s="5" t="s">
        <v>1601</v>
      </c>
      <c r="I31" s="5" t="s">
        <v>1604</v>
      </c>
      <c r="J31" s="43"/>
    </row>
    <row r="32" spans="1:11" s="6" customFormat="1">
      <c r="A32" s="203">
        <v>7</v>
      </c>
      <c r="B32" s="176" t="s">
        <v>52</v>
      </c>
      <c r="C32" s="5" t="s">
        <v>1602</v>
      </c>
      <c r="D32" s="5" t="s">
        <v>1601</v>
      </c>
      <c r="E32" s="5" t="s">
        <v>1604</v>
      </c>
      <c r="F32" s="176" t="s">
        <v>52</v>
      </c>
      <c r="G32" s="5" t="s">
        <v>1602</v>
      </c>
      <c r="H32" s="5" t="s">
        <v>1603</v>
      </c>
      <c r="I32" s="5" t="s">
        <v>1602</v>
      </c>
      <c r="J32" s="43"/>
    </row>
    <row r="33" spans="1:9">
      <c r="A33" s="203">
        <v>8</v>
      </c>
      <c r="B33" s="5" t="s">
        <v>1602</v>
      </c>
      <c r="C33" s="5" t="s">
        <v>1603</v>
      </c>
      <c r="D33" s="176" t="s">
        <v>52</v>
      </c>
      <c r="E33" s="5" t="s">
        <v>1604</v>
      </c>
      <c r="F33" s="5" t="s">
        <v>1604</v>
      </c>
      <c r="G33" s="5" t="s">
        <v>1602</v>
      </c>
      <c r="H33" s="5" t="s">
        <v>1603</v>
      </c>
      <c r="I33" s="5" t="s">
        <v>1602</v>
      </c>
    </row>
    <row r="34" spans="1:9">
      <c r="A34" s="203">
        <v>9</v>
      </c>
      <c r="B34" s="5" t="s">
        <v>1601</v>
      </c>
      <c r="C34" s="5" t="s">
        <v>1602</v>
      </c>
      <c r="D34" s="5" t="s">
        <v>1601</v>
      </c>
      <c r="E34" s="5" t="s">
        <v>1604</v>
      </c>
      <c r="F34" s="5" t="s">
        <v>1604</v>
      </c>
      <c r="G34" s="5" t="s">
        <v>1604</v>
      </c>
      <c r="H34" s="5" t="s">
        <v>1603</v>
      </c>
      <c r="I34" s="5" t="s">
        <v>1602</v>
      </c>
    </row>
    <row r="35" spans="1:9">
      <c r="A35" s="203">
        <v>10</v>
      </c>
      <c r="B35" s="5" t="s">
        <v>1602</v>
      </c>
      <c r="C35" s="5" t="s">
        <v>1602</v>
      </c>
      <c r="D35" s="5" t="s">
        <v>1604</v>
      </c>
      <c r="E35" s="5" t="s">
        <v>1604</v>
      </c>
      <c r="F35" s="5" t="s">
        <v>1603</v>
      </c>
      <c r="G35" s="5" t="s">
        <v>1603</v>
      </c>
      <c r="H35" s="5" t="s">
        <v>1603</v>
      </c>
      <c r="I35" s="5" t="s">
        <v>1602</v>
      </c>
    </row>
    <row r="38" spans="1:9" ht="15.5">
      <c r="A38" s="107" t="s">
        <v>97</v>
      </c>
      <c r="B38" s="108"/>
      <c r="C38" s="108"/>
      <c r="D38" s="108"/>
      <c r="E38" s="108"/>
      <c r="F38" s="108"/>
      <c r="G38" s="109"/>
      <c r="H38" s="109"/>
    </row>
    <row r="39" spans="1:9" ht="16" thickBot="1">
      <c r="A39" s="110"/>
      <c r="B39" s="110"/>
      <c r="C39" s="111"/>
      <c r="D39" s="111"/>
      <c r="E39" s="111"/>
      <c r="F39" s="111"/>
      <c r="G39" s="112"/>
      <c r="H39" s="112"/>
    </row>
    <row r="40" spans="1:9" ht="16" thickTop="1">
      <c r="A40" s="165" t="s">
        <v>99</v>
      </c>
      <c r="B40" s="168" t="s">
        <v>1641</v>
      </c>
      <c r="C40" s="169" t="s">
        <v>1642</v>
      </c>
      <c r="D40" s="169" t="s">
        <v>1644</v>
      </c>
      <c r="E40" s="170" t="s">
        <v>1643</v>
      </c>
    </row>
    <row r="41" spans="1:9" ht="15.5">
      <c r="A41" s="166" t="str">
        <f>'Labels - Spanish'!A37</f>
        <v>Visión</v>
      </c>
      <c r="B41" s="118">
        <v>20</v>
      </c>
      <c r="C41" s="119">
        <v>66</v>
      </c>
      <c r="D41" s="119">
        <v>95</v>
      </c>
      <c r="E41" s="120" t="s">
        <v>101</v>
      </c>
    </row>
    <row r="42" spans="1:9" ht="15.5">
      <c r="A42" s="166" t="str">
        <f>'Labels - Spanish'!A38</f>
        <v>Oído</v>
      </c>
      <c r="B42" s="118">
        <v>23</v>
      </c>
      <c r="C42" s="119">
        <v>68</v>
      </c>
      <c r="D42" s="119">
        <v>96</v>
      </c>
      <c r="E42" s="120" t="s">
        <v>101</v>
      </c>
    </row>
    <row r="43" spans="1:9" ht="15.5">
      <c r="A43" s="166" t="str">
        <f>'Labels - Spanish'!A39</f>
        <v>Tacto</v>
      </c>
      <c r="B43" s="118">
        <v>15</v>
      </c>
      <c r="C43" s="119">
        <v>56</v>
      </c>
      <c r="D43" s="119">
        <v>73</v>
      </c>
      <c r="E43" s="120" t="s">
        <v>102</v>
      </c>
    </row>
    <row r="44" spans="1:9" ht="15.5">
      <c r="A44" s="166" t="str">
        <f>'Labels - Spanish'!A40</f>
        <v>Gusto y olfato</v>
      </c>
      <c r="B44" s="118">
        <v>10</v>
      </c>
      <c r="C44" s="119">
        <v>40</v>
      </c>
      <c r="D44" s="119">
        <v>16</v>
      </c>
      <c r="E44" s="120" t="s">
        <v>102</v>
      </c>
    </row>
    <row r="45" spans="1:9" ht="15.5">
      <c r="A45" s="166" t="str">
        <f>'Labels - Spanish'!A41</f>
        <v>Conciencia del cuerpo</v>
      </c>
      <c r="B45" s="118">
        <v>18</v>
      </c>
      <c r="C45" s="119">
        <v>61</v>
      </c>
      <c r="D45" s="119">
        <v>86</v>
      </c>
      <c r="E45" s="120" t="s">
        <v>101</v>
      </c>
    </row>
    <row r="46" spans="1:9" ht="15.5">
      <c r="A46" s="166" t="str">
        <f>'Labels - Spanish'!A42</f>
        <v>Equilibrio y movimiento</v>
      </c>
      <c r="B46" s="118">
        <v>21</v>
      </c>
      <c r="C46" s="119">
        <v>70</v>
      </c>
      <c r="D46" s="119">
        <v>98</v>
      </c>
      <c r="E46" s="120" t="s">
        <v>103</v>
      </c>
    </row>
    <row r="47" spans="1:9" ht="15.5">
      <c r="A47" s="166" t="str">
        <f>'Labels - Spanish'!A43</f>
        <v>Planificación e ideas</v>
      </c>
      <c r="B47" s="118">
        <v>34</v>
      </c>
      <c r="C47" s="119">
        <v>77</v>
      </c>
      <c r="D47" s="119" t="s">
        <v>126</v>
      </c>
      <c r="E47" s="120" t="s">
        <v>103</v>
      </c>
    </row>
    <row r="48" spans="1:9" ht="15.5">
      <c r="A48" s="166" t="str">
        <f>'Labels - Spanish'!A36</f>
        <v>Participación social</v>
      </c>
      <c r="B48" s="118">
        <v>30</v>
      </c>
      <c r="C48" s="119">
        <v>70</v>
      </c>
      <c r="D48" s="119">
        <v>98</v>
      </c>
      <c r="E48" s="120" t="s">
        <v>103</v>
      </c>
    </row>
    <row r="49" spans="1:8" ht="16" thickBot="1">
      <c r="A49" s="167" t="s">
        <v>100</v>
      </c>
      <c r="B49" s="122">
        <v>107</v>
      </c>
      <c r="C49" s="131">
        <v>64</v>
      </c>
      <c r="D49" s="131">
        <v>92</v>
      </c>
      <c r="E49" s="132" t="s">
        <v>101</v>
      </c>
    </row>
    <row r="50" spans="1:8" ht="16" thickTop="1">
      <c r="A50" s="108"/>
      <c r="B50" s="108"/>
      <c r="C50" s="108"/>
      <c r="D50" s="108"/>
      <c r="E50" s="108"/>
      <c r="F50" s="108"/>
      <c r="G50" s="109"/>
      <c r="H50" s="109"/>
    </row>
  </sheetData>
  <conditionalFormatting sqref="A12:A15 A6 A8:A10">
    <cfRule type="containsText" dxfId="246" priority="5" operator="containsText" text="&quot;">
      <formula>NOT(ISERROR(SEARCH("""",A6)))</formula>
    </cfRule>
  </conditionalFormatting>
  <conditionalFormatting sqref="A4">
    <cfRule type="containsText" dxfId="245" priority="3" operator="containsText" text="&quot;">
      <formula>NOT(ISERROR(SEARCH("""",A4)))</formula>
    </cfRule>
  </conditionalFormatting>
  <conditionalFormatting sqref="A5">
    <cfRule type="containsText" dxfId="244" priority="2" operator="containsText" text="&quot;">
      <formula>NOT(ISERROR(SEARCH("""",A5)))</formula>
    </cfRule>
  </conditionalFormatting>
  <conditionalFormatting sqref="A12">
    <cfRule type="containsText" dxfId="243" priority="4" operator="containsText" text="&quot;">
      <formula>NOT(ISERROR(SEARCH("""",A12)))</formula>
    </cfRule>
  </conditionalFormatting>
  <conditionalFormatting sqref="A7">
    <cfRule type="containsText" dxfId="242" priority="1" operator="containsText" text="&quot;">
      <formula>NOT(ISERROR(SEARCH("""",A7)))</formula>
    </cfRule>
  </conditionalFormatting>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2DEE0-D12F-46ED-B4C1-1F1D961B4E09}">
  <dimension ref="A1:L50"/>
  <sheetViews>
    <sheetView topLeftCell="E1" zoomScale="70" zoomScaleNormal="70" workbookViewId="0">
      <pane ySplit="1" topLeftCell="A2" activePane="bottomLeft" state="frozen"/>
      <selection activeCell="B6" sqref="B6"/>
      <selection pane="bottomLeft" activeCell="K8" sqref="K8"/>
    </sheetView>
  </sheetViews>
  <sheetFormatPr defaultRowHeight="14.5"/>
  <cols>
    <col min="1" max="1" width="63.906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5.08984375" customWidth="1"/>
  </cols>
  <sheetData>
    <row r="1" spans="1:12" ht="28.5" customHeight="1">
      <c r="A1" s="175" t="str">
        <f>"Form: "&amp;'Labels - Spanish'!H1</f>
        <v>Form: Spanish Child School Form (5-12 years)</v>
      </c>
      <c r="B1" s="175"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Case57_SP-ChildSchool</v>
      </c>
      <c r="C3" s="52"/>
      <c r="D3" s="52"/>
      <c r="E3" s="105" t="s">
        <v>94</v>
      </c>
      <c r="F3" s="52"/>
      <c r="G3" s="9"/>
      <c r="H3" s="57"/>
      <c r="I3" s="57"/>
      <c r="J3" s="53"/>
    </row>
    <row r="4" spans="1:12" ht="15" thickBot="1">
      <c r="A4" s="185" t="str">
        <f>'Labels - Spanish'!$A$4</f>
        <v>Información del o de la estudiante</v>
      </c>
      <c r="B4" s="186"/>
      <c r="C4" s="314"/>
      <c r="D4" s="52"/>
      <c r="F4" s="52" t="str">
        <f ca="1">"Original Date: "&amp; TEXT('Labels - Spanish'!$B$46, "mm/dd/yyyy")</f>
        <v>Original Date: 10/05/2021</v>
      </c>
      <c r="G4" s="9"/>
      <c r="H4" s="57"/>
      <c r="I4" s="57"/>
      <c r="J4" s="53"/>
    </row>
    <row r="5" spans="1:12" ht="15" thickBot="1">
      <c r="A5" s="43" t="str">
        <f>'Labels - Spanish'!A7</f>
        <v>Nombre del/de la estudiante que está siendo evaluado/a</v>
      </c>
      <c r="B5" s="187" t="str" cm="1">
        <f t="array" aca="1" ref="B5" ca="1">"SPM2_"&amp;MID(CELL("filename",A1),FIND("]",CELL("filename",A1))+1,255)</f>
        <v>SPM2_Case57_SP-ChildSchool</v>
      </c>
      <c r="C5" s="125" t="str">
        <f ca="1">TEXT('Labels - Spanish'!$B$46, "mm/dd/yyyy")</f>
        <v>10/05/2021</v>
      </c>
      <c r="D5" s="52"/>
      <c r="E5" s="97" t="s">
        <v>91</v>
      </c>
      <c r="F5" s="94"/>
      <c r="G5" s="95" t="s">
        <v>92</v>
      </c>
      <c r="H5" s="96"/>
      <c r="J5" t="s">
        <v>93</v>
      </c>
    </row>
    <row r="6" spans="1:12">
      <c r="A6" s="43" t="str">
        <f>'Labels - Spanish'!A10</f>
        <v>Sexo</v>
      </c>
      <c r="B6" s="188" t="s">
        <v>1692</v>
      </c>
      <c r="C6" s="205"/>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41779</v>
      </c>
      <c r="C7" s="207"/>
      <c r="D7" s="52"/>
      <c r="E7" s="100">
        <f ca="1">DATE(YEAR(F7) -$G$7, MONTH(F7) - $H$7, DAY(F7) - $I$7)</f>
        <v>41779</v>
      </c>
      <c r="F7" s="99">
        <f ca="1">DATE(YEAR('Labels - Spanish'!$B$46),MONTH('Labels - Spanish'!$B$46)-$K$7,DAY('Labels - Spanish'!$B$46)-$L$7)</f>
        <v>44356</v>
      </c>
      <c r="G7" s="104">
        <v>7</v>
      </c>
      <c r="H7" s="102">
        <v>0</v>
      </c>
      <c r="I7" s="102">
        <v>20</v>
      </c>
      <c r="J7" s="137">
        <v>0</v>
      </c>
      <c r="K7" s="330">
        <v>4</v>
      </c>
      <c r="L7" s="98">
        <v>-4</v>
      </c>
    </row>
    <row r="8" spans="1:12">
      <c r="A8" s="43" t="str">
        <f>'Labels - Spanish'!A14</f>
        <v>Edad</v>
      </c>
      <c r="B8" s="189" t="str">
        <f>+$G$7&amp;" años "&amp;$H$7&amp;" meses "&amp;$I$7&amp;" dias "</f>
        <v xml:space="preserve">7 años 0 meses 20 dias </v>
      </c>
      <c r="C8" s="207">
        <f ca="1">+E7</f>
        <v>41779</v>
      </c>
      <c r="D8" s="52"/>
      <c r="E8" s="44"/>
      <c r="F8" s="44"/>
      <c r="G8" s="44"/>
      <c r="H8" s="44"/>
      <c r="I8" s="44"/>
      <c r="J8" s="53"/>
    </row>
    <row r="9" spans="1:12">
      <c r="A9" s="43" t="str">
        <f>'Labels - Spanish'!A18</f>
        <v>Escuela/Agencia</v>
      </c>
      <c r="B9" s="189" t="s">
        <v>130</v>
      </c>
      <c r="C9" s="205"/>
      <c r="D9" s="52"/>
      <c r="E9" s="44"/>
      <c r="F9" s="44"/>
      <c r="G9" s="44"/>
      <c r="H9" s="44"/>
      <c r="I9" s="44"/>
      <c r="J9" s="53"/>
    </row>
    <row r="10" spans="1:12" ht="15" thickBot="1">
      <c r="A10" s="43" t="str">
        <f>'Labels - Spanish'!A15</f>
        <v>Grado escolar</v>
      </c>
      <c r="B10" s="316">
        <v>1</v>
      </c>
      <c r="C10" s="65"/>
      <c r="D10" s="52"/>
      <c r="E10" s="52"/>
      <c r="F10" s="52"/>
      <c r="G10" s="9"/>
      <c r="H10" s="57"/>
      <c r="I10" s="53"/>
      <c r="J10" s="53"/>
    </row>
    <row r="11" spans="1:12">
      <c r="A11" s="49"/>
      <c r="B11" s="49"/>
      <c r="C11" s="66"/>
      <c r="D11" s="52"/>
      <c r="E11" s="52"/>
      <c r="G11" s="53"/>
      <c r="H11" s="53"/>
      <c r="I11" s="53"/>
    </row>
    <row r="12" spans="1:12">
      <c r="A12" s="185" t="str">
        <f>'Labels - Spanish'!$A$23</f>
        <v>Información del respondiente</v>
      </c>
      <c r="B12" s="43"/>
      <c r="C12" s="43"/>
      <c r="D12" s="52"/>
      <c r="E12" s="52"/>
      <c r="G12" s="53"/>
      <c r="H12" s="53"/>
      <c r="I12" s="53"/>
    </row>
    <row r="13" spans="1:12">
      <c r="A13" s="43" t="str">
        <f>'Labels - Spanish'!A24</f>
        <v>Nombre del respondiente</v>
      </c>
      <c r="B13" s="43" t="s">
        <v>132</v>
      </c>
      <c r="C13" s="43"/>
      <c r="D13" s="52"/>
      <c r="E13" s="52"/>
      <c r="F13" s="52"/>
      <c r="G13" s="53"/>
      <c r="H13" s="53"/>
      <c r="I13" s="53"/>
    </row>
    <row r="14" spans="1:12">
      <c r="A14" s="43" t="str">
        <f>'Labels - Spanish'!A27</f>
        <v>La relación del respondiente con la estudiante que está siendo evaluado/a</v>
      </c>
      <c r="B14" s="43" t="s">
        <v>131</v>
      </c>
      <c r="C14" s="43"/>
      <c r="D14" s="52"/>
      <c r="E14" s="52"/>
      <c r="F14" s="52"/>
      <c r="G14" s="53"/>
      <c r="H14" s="53"/>
      <c r="I14" s="53"/>
      <c r="J14" s="44"/>
    </row>
    <row r="15" spans="1:12">
      <c r="A15" s="43" t="str">
        <f>'Labels - Spanish'!A28</f>
        <v>Fecha de hoy</v>
      </c>
      <c r="B15" s="192" t="str">
        <f>+$J$7&amp;" years "&amp;$K$7&amp;" months "&amp;$L$7&amp;" days "</f>
        <v xml:space="preserve">0 years 4 months -4 days </v>
      </c>
      <c r="C15" s="43"/>
      <c r="D15" s="52"/>
      <c r="E15" s="52"/>
      <c r="F15" s="52"/>
      <c r="G15" s="53"/>
      <c r="H15" s="53"/>
      <c r="I15" s="44"/>
      <c r="J15" s="44"/>
    </row>
    <row r="16" spans="1:12">
      <c r="A16" s="50"/>
      <c r="B16" s="50"/>
      <c r="C16" s="67"/>
      <c r="D16" s="52"/>
      <c r="E16" s="52"/>
      <c r="F16" s="52"/>
      <c r="G16" s="53"/>
      <c r="H16" s="53"/>
      <c r="I16" s="53"/>
      <c r="J16" s="44"/>
    </row>
    <row r="17" spans="1:11" ht="132" customHeight="1">
      <c r="A17" s="43" t="s">
        <v>24</v>
      </c>
      <c r="B17" s="71" t="s">
        <v>1611</v>
      </c>
      <c r="C17" s="29"/>
      <c r="D17" s="52"/>
      <c r="E17" s="52"/>
      <c r="F17" s="52"/>
      <c r="G17" s="52"/>
      <c r="H17" s="52"/>
      <c r="I17" s="52"/>
      <c r="J17" s="52"/>
    </row>
    <row r="18" spans="1:11" ht="29">
      <c r="A18" s="43" t="s">
        <v>26</v>
      </c>
      <c r="B18" s="39" t="s">
        <v>25</v>
      </c>
      <c r="C18" s="52"/>
      <c r="D18" s="52"/>
      <c r="E18" s="52"/>
      <c r="F18" s="52"/>
      <c r="G18" s="52"/>
      <c r="H18" s="52"/>
      <c r="I18" s="52"/>
      <c r="J18" s="52"/>
    </row>
    <row r="19" spans="1:11" ht="36.75" customHeight="1">
      <c r="A19" s="43" t="s">
        <v>180</v>
      </c>
      <c r="B19" s="193" t="s">
        <v>866</v>
      </c>
      <c r="C19" s="52"/>
      <c r="D19" s="52"/>
      <c r="E19" s="52"/>
      <c r="F19" s="52"/>
      <c r="G19" s="53"/>
      <c r="H19" s="53"/>
      <c r="I19" s="53"/>
      <c r="J19" s="44"/>
    </row>
    <row r="20" spans="1:11">
      <c r="A20" s="43" t="s">
        <v>12</v>
      </c>
      <c r="B20" s="51" t="s">
        <v>10</v>
      </c>
      <c r="C20" s="43"/>
      <c r="D20" s="52"/>
      <c r="E20" s="36"/>
      <c r="F20" s="36"/>
      <c r="G20" s="35"/>
      <c r="H20" s="35"/>
      <c r="I20" s="35"/>
      <c r="J20" s="194"/>
    </row>
    <row r="21" spans="1:11">
      <c r="D21" s="44"/>
      <c r="J21" s="195"/>
    </row>
    <row r="22" spans="1:11" s="2" customFormat="1">
      <c r="A22" s="43"/>
      <c r="B22" s="43"/>
      <c r="C22" s="44"/>
    </row>
    <row r="23" spans="1:11">
      <c r="A23" s="196" t="s">
        <v>51</v>
      </c>
      <c r="B23" s="195">
        <f>+B41</f>
        <v>22</v>
      </c>
      <c r="C23" s="195">
        <f>+B42</f>
        <v>31</v>
      </c>
      <c r="D23" s="195">
        <f>+B43</f>
        <v>23</v>
      </c>
      <c r="E23" s="195">
        <f>+B44</f>
        <v>13</v>
      </c>
      <c r="F23" s="195">
        <f>+B45</f>
        <v>24</v>
      </c>
      <c r="G23" s="2">
        <f>+B46</f>
        <v>28</v>
      </c>
      <c r="H23" s="2">
        <f>+B47</f>
        <v>29</v>
      </c>
      <c r="I23" s="195">
        <f>+B48</f>
        <v>22</v>
      </c>
      <c r="J23" s="197">
        <f>+B49</f>
        <v>141</v>
      </c>
    </row>
    <row r="24" spans="1:11" ht="21.75" customHeight="1">
      <c r="A24" s="38"/>
      <c r="B24" s="38"/>
      <c r="C24" s="38"/>
      <c r="D24" s="38"/>
      <c r="E24" s="38"/>
      <c r="F24" s="38"/>
      <c r="G24" s="38"/>
      <c r="H24" s="38"/>
      <c r="I24" s="38"/>
      <c r="J24" s="194"/>
      <c r="K24" s="194"/>
    </row>
    <row r="25" spans="1:11" s="6" customFormat="1">
      <c r="A25" s="198" t="s">
        <v>0</v>
      </c>
      <c r="B25" s="86" t="str">
        <f>'Labels - Spanish'!$A$37</f>
        <v>Visión</v>
      </c>
      <c r="C25" s="87" t="str">
        <f>'Labels - Spanish'!$A$38</f>
        <v>Oído</v>
      </c>
      <c r="D25" s="88" t="str">
        <f>'Labels - Spanish'!$A$39</f>
        <v>Tacto</v>
      </c>
      <c r="E25" s="89" t="str">
        <f>'Labels - Spanish'!$A$40</f>
        <v>Gusto y olfato</v>
      </c>
      <c r="F25" s="90" t="str">
        <f>'Labels - Spanish'!$A$41</f>
        <v>Conciencia del cuerpo</v>
      </c>
      <c r="G25" s="91" t="str">
        <f>'Labels - Spanish'!$A$42</f>
        <v>Equilibrio y movimiento</v>
      </c>
      <c r="H25" s="92" t="str">
        <f>'Labels - Spanish'!$A$43</f>
        <v>Planificación e ideas</v>
      </c>
      <c r="I25" s="85" t="str">
        <f>'Labels - Spanish'!$A$36</f>
        <v>Participación social</v>
      </c>
      <c r="J25" s="43"/>
    </row>
    <row r="26" spans="1:11" s="6" customFormat="1">
      <c r="A26" s="199">
        <v>1</v>
      </c>
      <c r="B26" s="5" t="s">
        <v>1604</v>
      </c>
      <c r="C26" s="5" t="s">
        <v>1603</v>
      </c>
      <c r="D26" s="5" t="s">
        <v>1602</v>
      </c>
      <c r="E26" s="5" t="s">
        <v>1604</v>
      </c>
      <c r="F26" s="5" t="s">
        <v>1601</v>
      </c>
      <c r="G26" s="5" t="s">
        <v>1604</v>
      </c>
      <c r="H26" s="5" t="s">
        <v>1601</v>
      </c>
      <c r="I26" s="5" t="s">
        <v>1601</v>
      </c>
      <c r="J26" s="43"/>
    </row>
    <row r="27" spans="1:11" s="6" customFormat="1">
      <c r="A27" s="200">
        <v>2</v>
      </c>
      <c r="B27" s="5" t="s">
        <v>1601</v>
      </c>
      <c r="C27" s="5" t="s">
        <v>1603</v>
      </c>
      <c r="D27" s="5" t="s">
        <v>1602</v>
      </c>
      <c r="E27" s="5" t="s">
        <v>1602</v>
      </c>
      <c r="F27" s="5" t="s">
        <v>1603</v>
      </c>
      <c r="G27" s="5" t="s">
        <v>1601</v>
      </c>
      <c r="H27" s="5" t="s">
        <v>1601</v>
      </c>
      <c r="I27" s="5" t="s">
        <v>1601</v>
      </c>
      <c r="J27" s="43"/>
    </row>
    <row r="28" spans="1:11" s="6" customFormat="1">
      <c r="A28" s="201">
        <v>3</v>
      </c>
      <c r="B28" s="5" t="s">
        <v>1602</v>
      </c>
      <c r="C28" s="5" t="s">
        <v>1604</v>
      </c>
      <c r="D28" s="5" t="s">
        <v>1602</v>
      </c>
      <c r="E28" s="5" t="s">
        <v>1604</v>
      </c>
      <c r="F28" s="5" t="s">
        <v>1601</v>
      </c>
      <c r="G28" s="5" t="s">
        <v>1604</v>
      </c>
      <c r="H28" s="5" t="s">
        <v>1601</v>
      </c>
      <c r="I28" s="5" t="s">
        <v>1601</v>
      </c>
      <c r="J28" s="43"/>
    </row>
    <row r="29" spans="1:11" s="6" customFormat="1">
      <c r="A29" s="202">
        <v>4</v>
      </c>
      <c r="B29" s="5" t="s">
        <v>1601</v>
      </c>
      <c r="C29" s="5" t="s">
        <v>1602</v>
      </c>
      <c r="D29" s="5" t="s">
        <v>1601</v>
      </c>
      <c r="E29" s="5" t="s">
        <v>1604</v>
      </c>
      <c r="F29" s="5" t="s">
        <v>1602</v>
      </c>
      <c r="G29" s="5" t="s">
        <v>1602</v>
      </c>
      <c r="H29" s="5" t="s">
        <v>1601</v>
      </c>
      <c r="I29" s="5" t="s">
        <v>1601</v>
      </c>
      <c r="J29" s="43"/>
    </row>
    <row r="30" spans="1:11" s="6" customFormat="1">
      <c r="A30" s="203">
        <v>5</v>
      </c>
      <c r="B30" s="5" t="s">
        <v>1602</v>
      </c>
      <c r="C30" s="5" t="s">
        <v>1601</v>
      </c>
      <c r="D30" s="5" t="s">
        <v>1604</v>
      </c>
      <c r="E30" s="5" t="s">
        <v>1601</v>
      </c>
      <c r="F30" s="5" t="s">
        <v>1602</v>
      </c>
      <c r="G30" s="5" t="s">
        <v>1603</v>
      </c>
      <c r="H30" s="5" t="s">
        <v>1601</v>
      </c>
      <c r="I30" s="5" t="s">
        <v>1601</v>
      </c>
      <c r="J30" s="43"/>
    </row>
    <row r="31" spans="1:11" s="6" customFormat="1">
      <c r="A31" s="203">
        <v>6</v>
      </c>
      <c r="B31" s="5" t="s">
        <v>1602</v>
      </c>
      <c r="C31" s="5" t="s">
        <v>1601</v>
      </c>
      <c r="D31" s="5" t="s">
        <v>1603</v>
      </c>
      <c r="E31" s="5" t="s">
        <v>1604</v>
      </c>
      <c r="F31" s="5" t="s">
        <v>1602</v>
      </c>
      <c r="G31" s="5" t="s">
        <v>1601</v>
      </c>
      <c r="H31" s="5" t="s">
        <v>1602</v>
      </c>
      <c r="I31" s="5" t="s">
        <v>1601</v>
      </c>
      <c r="J31" s="43"/>
    </row>
    <row r="32" spans="1:11" s="6" customFormat="1">
      <c r="A32" s="203">
        <v>7</v>
      </c>
      <c r="B32" s="5" t="s">
        <v>1604</v>
      </c>
      <c r="C32" s="5" t="s">
        <v>1602</v>
      </c>
      <c r="D32" s="5" t="s">
        <v>1601</v>
      </c>
      <c r="E32" s="5" t="s">
        <v>1604</v>
      </c>
      <c r="F32" s="5" t="s">
        <v>1602</v>
      </c>
      <c r="G32" s="5" t="s">
        <v>1601</v>
      </c>
      <c r="H32" s="5" t="s">
        <v>1601</v>
      </c>
      <c r="I32" s="5" t="s">
        <v>1601</v>
      </c>
      <c r="J32" s="43"/>
    </row>
    <row r="33" spans="1:9">
      <c r="A33" s="203">
        <v>8</v>
      </c>
      <c r="B33" s="5" t="s">
        <v>1601</v>
      </c>
      <c r="C33" s="5" t="s">
        <v>1603</v>
      </c>
      <c r="D33" s="5" t="s">
        <v>1603</v>
      </c>
      <c r="E33" s="5" t="s">
        <v>1604</v>
      </c>
      <c r="F33" s="5" t="s">
        <v>1604</v>
      </c>
      <c r="G33" s="5" t="s">
        <v>1603</v>
      </c>
      <c r="H33" s="5" t="s">
        <v>1603</v>
      </c>
      <c r="I33" s="5" t="s">
        <v>1602</v>
      </c>
    </row>
    <row r="34" spans="1:9">
      <c r="A34" s="203">
        <v>9</v>
      </c>
      <c r="B34" s="5" t="s">
        <v>1601</v>
      </c>
      <c r="C34" s="5" t="s">
        <v>1603</v>
      </c>
      <c r="D34" s="5" t="s">
        <v>1604</v>
      </c>
      <c r="E34" s="5" t="s">
        <v>1604</v>
      </c>
      <c r="F34" s="5" t="s">
        <v>1602</v>
      </c>
      <c r="G34" s="5" t="s">
        <v>1601</v>
      </c>
      <c r="H34" s="5" t="s">
        <v>1603</v>
      </c>
      <c r="I34" s="5" t="s">
        <v>1602</v>
      </c>
    </row>
    <row r="35" spans="1:9">
      <c r="A35" s="203">
        <v>10</v>
      </c>
      <c r="B35" s="5" t="s">
        <v>1602</v>
      </c>
      <c r="C35" s="5" t="s">
        <v>1603</v>
      </c>
      <c r="D35" s="5" t="s">
        <v>1604</v>
      </c>
      <c r="E35" s="5" t="s">
        <v>1604</v>
      </c>
      <c r="F35" s="5" t="s">
        <v>1601</v>
      </c>
      <c r="G35" s="5" t="s">
        <v>1603</v>
      </c>
      <c r="H35" s="5" t="s">
        <v>1604</v>
      </c>
      <c r="I35" s="5" t="s">
        <v>1601</v>
      </c>
    </row>
    <row r="38" spans="1:9" ht="15.5">
      <c r="A38" s="107" t="s">
        <v>97</v>
      </c>
      <c r="B38" s="108"/>
      <c r="C38" s="108"/>
      <c r="D38" s="108"/>
      <c r="E38" s="108"/>
      <c r="F38" s="108"/>
      <c r="G38" s="109"/>
      <c r="H38" s="109"/>
    </row>
    <row r="39" spans="1:9" ht="16" thickBot="1">
      <c r="A39" s="110"/>
      <c r="B39" s="110"/>
      <c r="C39" s="111"/>
      <c r="D39" s="111"/>
      <c r="E39" s="111"/>
      <c r="F39" s="111"/>
      <c r="G39" s="112"/>
      <c r="H39" s="112"/>
    </row>
    <row r="40" spans="1:9" ht="16" thickTop="1">
      <c r="A40" s="165" t="s">
        <v>99</v>
      </c>
      <c r="B40" s="168" t="s">
        <v>1641</v>
      </c>
      <c r="C40" s="169" t="s">
        <v>1642</v>
      </c>
      <c r="D40" s="169" t="s">
        <v>1644</v>
      </c>
      <c r="E40" s="170" t="s">
        <v>1643</v>
      </c>
    </row>
    <row r="41" spans="1:9" ht="15.5">
      <c r="A41" s="166" t="str">
        <f>'Labels - Spanish'!A37</f>
        <v>Visión</v>
      </c>
      <c r="B41" s="118">
        <v>22</v>
      </c>
      <c r="C41" s="119">
        <v>72</v>
      </c>
      <c r="D41" s="119">
        <v>99</v>
      </c>
      <c r="E41" s="120" t="s">
        <v>103</v>
      </c>
    </row>
    <row r="42" spans="1:9" ht="15.5">
      <c r="A42" s="166" t="str">
        <f>'Labels - Spanish'!A38</f>
        <v>Oído</v>
      </c>
      <c r="B42" s="118">
        <v>31</v>
      </c>
      <c r="C42" s="119">
        <v>80</v>
      </c>
      <c r="D42" s="119" t="s">
        <v>126</v>
      </c>
      <c r="E42" s="120" t="s">
        <v>103</v>
      </c>
    </row>
    <row r="43" spans="1:9" ht="15.5">
      <c r="A43" s="166" t="str">
        <f>'Labels - Spanish'!A39</f>
        <v>Tacto</v>
      </c>
      <c r="B43" s="118">
        <v>23</v>
      </c>
      <c r="C43" s="119">
        <v>80</v>
      </c>
      <c r="D43" s="119" t="s">
        <v>126</v>
      </c>
      <c r="E43" s="120" t="s">
        <v>103</v>
      </c>
    </row>
    <row r="44" spans="1:9" ht="15.5">
      <c r="A44" s="166" t="str">
        <f>'Labels - Spanish'!A40</f>
        <v>Gusto y olfato</v>
      </c>
      <c r="B44" s="118">
        <v>13</v>
      </c>
      <c r="C44" s="119">
        <v>59</v>
      </c>
      <c r="D44" s="119">
        <v>82</v>
      </c>
      <c r="E44" s="120" t="s">
        <v>102</v>
      </c>
    </row>
    <row r="45" spans="1:9" ht="15.5">
      <c r="A45" s="166" t="str">
        <f>'Labels - Spanish'!A41</f>
        <v>Conciencia del cuerpo</v>
      </c>
      <c r="B45" s="118">
        <v>24</v>
      </c>
      <c r="C45" s="119">
        <v>80</v>
      </c>
      <c r="D45" s="119" t="s">
        <v>126</v>
      </c>
      <c r="E45" s="120" t="s">
        <v>103</v>
      </c>
    </row>
    <row r="46" spans="1:9" ht="15.5">
      <c r="A46" s="166" t="str">
        <f>'Labels - Spanish'!A42</f>
        <v>Equilibrio y movimiento</v>
      </c>
      <c r="B46" s="118">
        <v>28</v>
      </c>
      <c r="C46" s="119">
        <v>80</v>
      </c>
      <c r="D46" s="119" t="s">
        <v>126</v>
      </c>
      <c r="E46" s="120" t="s">
        <v>103</v>
      </c>
    </row>
    <row r="47" spans="1:9" ht="15.5">
      <c r="A47" s="166" t="str">
        <f>'Labels - Spanish'!A43</f>
        <v>Planificación e ideas</v>
      </c>
      <c r="B47" s="118">
        <v>29</v>
      </c>
      <c r="C47" s="119">
        <v>75</v>
      </c>
      <c r="D47" s="119">
        <v>99</v>
      </c>
      <c r="E47" s="120" t="s">
        <v>103</v>
      </c>
    </row>
    <row r="48" spans="1:9" ht="15.5">
      <c r="A48" s="166" t="str">
        <f>'Labels - Spanish'!A36</f>
        <v>Participación social</v>
      </c>
      <c r="B48" s="118">
        <v>22</v>
      </c>
      <c r="C48" s="119">
        <v>63</v>
      </c>
      <c r="D48" s="119">
        <v>90</v>
      </c>
      <c r="E48" s="120" t="s">
        <v>101</v>
      </c>
    </row>
    <row r="49" spans="1:8" ht="16" thickBot="1">
      <c r="A49" s="167" t="s">
        <v>100</v>
      </c>
      <c r="B49" s="122">
        <v>141</v>
      </c>
      <c r="C49" s="131">
        <v>80</v>
      </c>
      <c r="D49" s="131" t="s">
        <v>126</v>
      </c>
      <c r="E49" s="132" t="s">
        <v>103</v>
      </c>
    </row>
    <row r="50" spans="1:8" ht="16" thickTop="1">
      <c r="A50" s="108"/>
      <c r="B50" s="108"/>
      <c r="C50" s="108"/>
      <c r="D50" s="108"/>
      <c r="E50" s="108"/>
      <c r="F50" s="108"/>
      <c r="G50" s="109"/>
      <c r="H50" s="109"/>
    </row>
  </sheetData>
  <conditionalFormatting sqref="A12:A15 A6 A8:A10">
    <cfRule type="containsText" dxfId="241" priority="5" operator="containsText" text="&quot;">
      <formula>NOT(ISERROR(SEARCH("""",A6)))</formula>
    </cfRule>
  </conditionalFormatting>
  <conditionalFormatting sqref="A4">
    <cfRule type="containsText" dxfId="240" priority="3" operator="containsText" text="&quot;">
      <formula>NOT(ISERROR(SEARCH("""",A4)))</formula>
    </cfRule>
  </conditionalFormatting>
  <conditionalFormatting sqref="A5">
    <cfRule type="containsText" dxfId="239" priority="2" operator="containsText" text="&quot;">
      <formula>NOT(ISERROR(SEARCH("""",A5)))</formula>
    </cfRule>
  </conditionalFormatting>
  <conditionalFormatting sqref="A12">
    <cfRule type="containsText" dxfId="238" priority="4" operator="containsText" text="&quot;">
      <formula>NOT(ISERROR(SEARCH("""",A12)))</formula>
    </cfRule>
  </conditionalFormatting>
  <conditionalFormatting sqref="A7">
    <cfRule type="containsText" dxfId="237" priority="1" operator="containsText" text="&quot;">
      <formula>NOT(ISERROR(SEARCH("""",A7)))</formula>
    </cfRule>
  </conditionalFormatting>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9ED32-78AC-4796-94D7-1740659FB7A6}">
  <dimension ref="A1:L50"/>
  <sheetViews>
    <sheetView topLeftCell="D1" zoomScale="70" zoomScaleNormal="70" workbookViewId="0">
      <pane ySplit="1" topLeftCell="A2" activePane="bottomLeft" state="frozen"/>
      <selection activeCell="B6" sqref="B6"/>
      <selection pane="bottomLeft" activeCell="L8" sqref="L8"/>
    </sheetView>
  </sheetViews>
  <sheetFormatPr defaultRowHeight="14.5"/>
  <cols>
    <col min="1" max="1" width="63.906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4.1796875" customWidth="1"/>
  </cols>
  <sheetData>
    <row r="1" spans="1:12" ht="28.5" customHeight="1">
      <c r="A1" s="175" t="str">
        <f>"Form: "&amp;'Labels - Spanish'!H1</f>
        <v>Form: Spanish Child School Form (5-12 years)</v>
      </c>
      <c r="B1" s="175"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Case58_SP-ChildSchool_incomple</v>
      </c>
      <c r="C3" s="52"/>
      <c r="D3" s="52"/>
      <c r="E3" s="105" t="s">
        <v>94</v>
      </c>
      <c r="F3" s="52"/>
      <c r="G3" s="9"/>
      <c r="H3" s="57"/>
      <c r="I3" s="57"/>
      <c r="J3" s="53"/>
    </row>
    <row r="4" spans="1:12" ht="15" thickBot="1">
      <c r="A4" s="185" t="str">
        <f>'Labels - Spanish'!$A$4</f>
        <v>Información del o de la estudiante</v>
      </c>
      <c r="B4" s="186"/>
      <c r="C4" s="314"/>
      <c r="D4" s="52"/>
      <c r="F4" s="52" t="str">
        <f ca="1">"Original Date: "&amp; TEXT('Labels - Spanish'!$B$46, "mm/dd/yyyy")</f>
        <v>Original Date: 10/05/2021</v>
      </c>
      <c r="G4" s="9"/>
      <c r="H4" s="57"/>
      <c r="I4" s="57"/>
      <c r="J4" s="53"/>
    </row>
    <row r="5" spans="1:12" ht="15" thickBot="1">
      <c r="A5" s="43" t="str">
        <f>'Labels - Spanish'!A7</f>
        <v>Nombre del/de la estudiante que está siendo evaluado/a</v>
      </c>
      <c r="B5" s="187" t="str" cm="1">
        <f t="array" aca="1" ref="B5" ca="1">"SPM2_"&amp;MID(CELL("filename",A1),FIND("]",CELL("filename",A1))+1,255)</f>
        <v>SPM2_Case58_SP-ChildSchool_incomple</v>
      </c>
      <c r="C5" s="125" t="str">
        <f ca="1">TEXT('Labels - Spanish'!$B$46, "mm/dd/yyyy")</f>
        <v>10/05/2021</v>
      </c>
      <c r="D5" s="52"/>
      <c r="E5" s="97" t="s">
        <v>91</v>
      </c>
      <c r="F5" s="94"/>
      <c r="G5" s="95" t="s">
        <v>92</v>
      </c>
      <c r="H5" s="96"/>
      <c r="J5" t="s">
        <v>93</v>
      </c>
    </row>
    <row r="6" spans="1:12">
      <c r="A6" s="43" t="str">
        <f>'Labels - Spanish'!A10</f>
        <v>Sexo</v>
      </c>
      <c r="B6" s="188" t="s">
        <v>1691</v>
      </c>
      <c r="C6" s="205"/>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42264</v>
      </c>
      <c r="C7" s="207"/>
      <c r="D7" s="52"/>
      <c r="E7" s="100">
        <f ca="1">DATE(YEAR(F7) -$G$7, MONTH(F7) - $H$7, DAY(F7) - $I$7)</f>
        <v>42264</v>
      </c>
      <c r="F7" s="99">
        <f ca="1">DATE(YEAR('Labels - Spanish'!$B$46),MONTH('Labels - Spanish'!$B$46)-$K$7,DAY('Labels - Spanish'!$B$46)-$L$7)</f>
        <v>44469</v>
      </c>
      <c r="G7" s="104">
        <v>6</v>
      </c>
      <c r="H7" s="102">
        <v>0</v>
      </c>
      <c r="I7" s="102">
        <v>13</v>
      </c>
      <c r="J7" s="137">
        <v>0</v>
      </c>
      <c r="K7" s="330">
        <v>0</v>
      </c>
      <c r="L7" s="98">
        <v>5</v>
      </c>
    </row>
    <row r="8" spans="1:12">
      <c r="A8" s="43" t="str">
        <f>'Labels - Spanish'!A14</f>
        <v>Edad</v>
      </c>
      <c r="B8" s="189" t="str">
        <f>+$G$7&amp;" años "&amp;$H$7&amp;" meses "&amp;$I$7&amp;" dias "</f>
        <v xml:space="preserve">6 años 0 meses 13 dias </v>
      </c>
      <c r="C8" s="207">
        <f ca="1">+E7</f>
        <v>42264</v>
      </c>
      <c r="D8" s="52"/>
      <c r="E8" s="44"/>
      <c r="F8" s="44"/>
      <c r="G8" s="44"/>
      <c r="H8" s="44"/>
      <c r="I8" s="44"/>
      <c r="J8" s="53"/>
    </row>
    <row r="9" spans="1:12">
      <c r="A9" s="43" t="str">
        <f>'Labels - Spanish'!A18</f>
        <v>Escuela/Agencia</v>
      </c>
      <c r="B9" s="189" t="s">
        <v>133</v>
      </c>
      <c r="C9" s="205"/>
      <c r="D9" s="52"/>
      <c r="E9" s="44"/>
      <c r="F9" s="44"/>
      <c r="G9" s="44"/>
      <c r="H9" s="44"/>
      <c r="I9" s="44"/>
    </row>
    <row r="10" spans="1:12" ht="15" thickBot="1">
      <c r="A10" s="43" t="str">
        <f>'Labels - Spanish'!A15</f>
        <v>Grado escolar</v>
      </c>
      <c r="B10" s="316">
        <v>1</v>
      </c>
      <c r="C10" s="65"/>
      <c r="D10" s="52"/>
      <c r="E10" s="52"/>
      <c r="F10" s="52"/>
      <c r="G10" s="9"/>
      <c r="H10" s="57"/>
      <c r="I10" s="53"/>
    </row>
    <row r="11" spans="1:12">
      <c r="A11" s="49"/>
      <c r="B11" s="49"/>
      <c r="C11" s="66"/>
      <c r="D11" s="52"/>
      <c r="E11" s="52"/>
      <c r="G11" s="53"/>
      <c r="H11" s="53"/>
      <c r="I11" s="53"/>
    </row>
    <row r="12" spans="1:12">
      <c r="A12" s="185" t="str">
        <f>'Labels - Spanish'!$A$23</f>
        <v>Información del respondiente</v>
      </c>
      <c r="B12" s="43"/>
      <c r="C12" s="43"/>
      <c r="D12" s="52"/>
      <c r="E12" s="52"/>
      <c r="G12" s="53"/>
      <c r="H12" s="53"/>
      <c r="I12" s="53"/>
      <c r="J12" s="44"/>
    </row>
    <row r="13" spans="1:12">
      <c r="A13" s="43" t="str">
        <f>'Labels - Spanish'!A24</f>
        <v>Nombre del respondiente</v>
      </c>
      <c r="B13" s="43" t="s">
        <v>134</v>
      </c>
      <c r="C13" s="43"/>
      <c r="D13" s="52"/>
      <c r="E13" s="52"/>
      <c r="F13" s="52"/>
      <c r="G13" s="53"/>
      <c r="H13" s="53"/>
      <c r="I13" s="53"/>
      <c r="J13" s="44"/>
    </row>
    <row r="14" spans="1:12">
      <c r="A14" s="43" t="str">
        <f>'Labels - Spanish'!A27</f>
        <v>La relación del respondiente con la estudiante que está siendo evaluado/a</v>
      </c>
      <c r="B14" s="43" t="s">
        <v>106</v>
      </c>
      <c r="C14" s="43"/>
      <c r="D14" s="52"/>
      <c r="E14" s="52"/>
      <c r="F14" s="52"/>
      <c r="G14" s="53"/>
      <c r="H14" s="53"/>
      <c r="I14" s="53"/>
      <c r="J14" s="44"/>
    </row>
    <row r="15" spans="1:12">
      <c r="A15" s="43" t="str">
        <f>'Labels - Spanish'!A28</f>
        <v>Fecha de hoy</v>
      </c>
      <c r="B15" s="192" t="str">
        <f>+$J$7&amp;" years "&amp;$K$7&amp;" months "&amp;$L$7&amp;" days "</f>
        <v xml:space="preserve">0 years 0 months 5 days </v>
      </c>
      <c r="C15" s="43"/>
      <c r="D15" s="52"/>
      <c r="E15" s="52"/>
      <c r="F15" s="52"/>
      <c r="G15" s="53"/>
      <c r="H15" s="53"/>
      <c r="I15" s="44"/>
      <c r="J15" s="44"/>
    </row>
    <row r="16" spans="1:12">
      <c r="A16" s="50"/>
      <c r="B16" s="50"/>
      <c r="C16" s="67"/>
      <c r="D16" s="52"/>
      <c r="E16" s="52"/>
      <c r="F16" s="52"/>
      <c r="G16" s="53"/>
      <c r="H16" s="53"/>
      <c r="I16" s="53"/>
      <c r="J16" s="44"/>
    </row>
    <row r="17" spans="1:11" ht="132" customHeight="1">
      <c r="A17" s="43" t="s">
        <v>24</v>
      </c>
      <c r="B17" s="71" t="s">
        <v>1612</v>
      </c>
      <c r="C17" s="29"/>
      <c r="D17" s="52"/>
      <c r="E17" s="52"/>
      <c r="F17" s="52"/>
      <c r="G17" s="52"/>
      <c r="H17" s="52"/>
      <c r="I17" s="52"/>
      <c r="J17" s="52"/>
    </row>
    <row r="18" spans="1:11" ht="29">
      <c r="A18" s="43" t="s">
        <v>26</v>
      </c>
      <c r="B18" s="39" t="s">
        <v>25</v>
      </c>
      <c r="C18" s="52"/>
      <c r="D18" s="52"/>
      <c r="E18" s="52"/>
      <c r="F18" s="52"/>
      <c r="G18" s="52"/>
      <c r="H18" s="52"/>
      <c r="I18" s="52"/>
      <c r="J18" s="52"/>
    </row>
    <row r="19" spans="1:11" ht="36.75" customHeight="1">
      <c r="A19" s="43" t="s">
        <v>180</v>
      </c>
      <c r="B19" s="193" t="s">
        <v>181</v>
      </c>
      <c r="C19" s="52"/>
      <c r="D19" s="52"/>
      <c r="E19" s="52"/>
      <c r="F19" s="52"/>
      <c r="G19" s="53"/>
      <c r="H19" s="53"/>
      <c r="I19" s="53"/>
      <c r="J19" s="44"/>
    </row>
    <row r="20" spans="1:11">
      <c r="A20" s="43" t="s">
        <v>12</v>
      </c>
      <c r="B20" s="51" t="s">
        <v>10</v>
      </c>
      <c r="C20" s="43"/>
      <c r="D20" s="52"/>
      <c r="E20" s="36"/>
      <c r="F20" s="36"/>
      <c r="G20" s="35"/>
      <c r="H20" s="35"/>
      <c r="I20" s="35"/>
      <c r="J20" s="194"/>
    </row>
    <row r="21" spans="1:11">
      <c r="D21" s="44"/>
      <c r="J21" s="195"/>
    </row>
    <row r="22" spans="1:11" s="2" customFormat="1">
      <c r="A22" s="43"/>
      <c r="B22" s="43"/>
      <c r="C22" s="44"/>
    </row>
    <row r="23" spans="1:11">
      <c r="A23" s="196" t="s">
        <v>51</v>
      </c>
      <c r="B23" s="195">
        <f>+B41</f>
        <v>18</v>
      </c>
      <c r="C23" s="195">
        <f>+B42</f>
        <v>23</v>
      </c>
      <c r="D23" s="195">
        <f>+B43</f>
        <v>22</v>
      </c>
      <c r="E23" s="195">
        <f>+B44</f>
        <v>13</v>
      </c>
      <c r="F23" s="195">
        <f>+B45</f>
        <v>24</v>
      </c>
      <c r="G23" s="2">
        <f>+B46</f>
        <v>28</v>
      </c>
      <c r="H23" s="2">
        <f>+B47</f>
        <v>29</v>
      </c>
      <c r="I23" s="195">
        <f>+B48</f>
        <v>21</v>
      </c>
      <c r="J23" s="197">
        <f>+B49</f>
        <v>128</v>
      </c>
    </row>
    <row r="24" spans="1:11" ht="21.75" customHeight="1">
      <c r="A24" s="38"/>
      <c r="B24" s="38"/>
      <c r="C24" s="38"/>
      <c r="D24" s="38"/>
      <c r="E24" s="38"/>
      <c r="F24" s="38"/>
      <c r="G24" s="38"/>
      <c r="H24" s="38"/>
      <c r="I24" s="38"/>
      <c r="J24" s="194"/>
      <c r="K24" s="194"/>
    </row>
    <row r="25" spans="1:11" s="6" customFormat="1">
      <c r="A25" s="198" t="s">
        <v>0</v>
      </c>
      <c r="B25" s="86" t="str">
        <f>'Labels - Spanish'!$A$37</f>
        <v>Visión</v>
      </c>
      <c r="C25" s="87" t="str">
        <f>'Labels - Spanish'!$A$38</f>
        <v>Oído</v>
      </c>
      <c r="D25" s="88" t="str">
        <f>'Labels - Spanish'!$A$39</f>
        <v>Tacto</v>
      </c>
      <c r="E25" s="89" t="str">
        <f>'Labels - Spanish'!$A$40</f>
        <v>Gusto y olfato</v>
      </c>
      <c r="F25" s="90" t="str">
        <f>'Labels - Spanish'!$A$41</f>
        <v>Conciencia del cuerpo</v>
      </c>
      <c r="G25" s="91" t="str">
        <f>'Labels - Spanish'!$A$42</f>
        <v>Equilibrio y movimiento</v>
      </c>
      <c r="H25" s="92" t="str">
        <f>'Labels - Spanish'!$A$43</f>
        <v>Planificación e ideas</v>
      </c>
      <c r="I25" s="85" t="str">
        <f>'Labels - Spanish'!$A$36</f>
        <v>Participación social</v>
      </c>
      <c r="J25" s="43"/>
    </row>
    <row r="26" spans="1:11" s="6" customFormat="1">
      <c r="A26" s="199">
        <v>1</v>
      </c>
      <c r="B26" s="5" t="s">
        <v>1604</v>
      </c>
      <c r="C26" s="5" t="s">
        <v>1603</v>
      </c>
      <c r="D26" s="176" t="s">
        <v>52</v>
      </c>
      <c r="E26" s="5" t="s">
        <v>1604</v>
      </c>
      <c r="F26" s="5" t="s">
        <v>1601</v>
      </c>
      <c r="G26" s="5" t="s">
        <v>1604</v>
      </c>
      <c r="H26" s="5" t="s">
        <v>1601</v>
      </c>
      <c r="I26" s="5" t="s">
        <v>1601</v>
      </c>
      <c r="J26" s="43"/>
    </row>
    <row r="27" spans="1:11" s="6" customFormat="1">
      <c r="A27" s="200">
        <v>2</v>
      </c>
      <c r="B27" s="5" t="s">
        <v>1601</v>
      </c>
      <c r="C27" s="5" t="s">
        <v>1603</v>
      </c>
      <c r="D27" s="5" t="s">
        <v>1602</v>
      </c>
      <c r="E27" s="5" t="s">
        <v>1602</v>
      </c>
      <c r="F27" s="5" t="s">
        <v>1603</v>
      </c>
      <c r="G27" s="5" t="s">
        <v>1601</v>
      </c>
      <c r="H27" s="5" t="s">
        <v>1601</v>
      </c>
      <c r="I27" s="5" t="s">
        <v>1601</v>
      </c>
      <c r="J27" s="43"/>
    </row>
    <row r="28" spans="1:11" s="6" customFormat="1">
      <c r="A28" s="201">
        <v>3</v>
      </c>
      <c r="B28" s="5" t="s">
        <v>1602</v>
      </c>
      <c r="C28" s="5" t="s">
        <v>1604</v>
      </c>
      <c r="D28" s="5" t="s">
        <v>1602</v>
      </c>
      <c r="E28" s="5" t="s">
        <v>1604</v>
      </c>
      <c r="F28" s="5" t="s">
        <v>1601</v>
      </c>
      <c r="G28" s="5" t="s">
        <v>1604</v>
      </c>
      <c r="H28" s="5" t="s">
        <v>1601</v>
      </c>
      <c r="I28" s="5" t="s">
        <v>1601</v>
      </c>
      <c r="J28" s="43"/>
    </row>
    <row r="29" spans="1:11" s="6" customFormat="1">
      <c r="A29" s="202">
        <v>4</v>
      </c>
      <c r="B29" s="5" t="s">
        <v>1601</v>
      </c>
      <c r="C29" s="5" t="s">
        <v>1602</v>
      </c>
      <c r="D29" s="5" t="s">
        <v>1601</v>
      </c>
      <c r="E29" s="5" t="s">
        <v>1604</v>
      </c>
      <c r="F29" s="5" t="s">
        <v>1602</v>
      </c>
      <c r="G29" s="5" t="s">
        <v>1602</v>
      </c>
      <c r="H29" s="5" t="s">
        <v>1601</v>
      </c>
      <c r="I29" s="5" t="s">
        <v>1601</v>
      </c>
      <c r="J29" s="43"/>
    </row>
    <row r="30" spans="1:11" s="6" customFormat="1">
      <c r="A30" s="203">
        <v>5</v>
      </c>
      <c r="B30" s="5" t="s">
        <v>1602</v>
      </c>
      <c r="C30" s="5" t="s">
        <v>1601</v>
      </c>
      <c r="D30" s="5" t="s">
        <v>1604</v>
      </c>
      <c r="E30" s="5" t="s">
        <v>1601</v>
      </c>
      <c r="F30" s="5" t="s">
        <v>1602</v>
      </c>
      <c r="G30" s="5" t="s">
        <v>1603</v>
      </c>
      <c r="H30" s="5" t="s">
        <v>1601</v>
      </c>
      <c r="I30" s="5" t="s">
        <v>1601</v>
      </c>
      <c r="J30" s="43"/>
    </row>
    <row r="31" spans="1:11" s="6" customFormat="1">
      <c r="A31" s="203">
        <v>6</v>
      </c>
      <c r="B31" s="5" t="s">
        <v>1602</v>
      </c>
      <c r="C31" s="5" t="s">
        <v>1601</v>
      </c>
      <c r="D31" s="5" t="s">
        <v>1603</v>
      </c>
      <c r="E31" s="5" t="s">
        <v>1604</v>
      </c>
      <c r="F31" s="5" t="s">
        <v>1602</v>
      </c>
      <c r="G31" s="5" t="s">
        <v>1601</v>
      </c>
      <c r="H31" s="5" t="s">
        <v>1602</v>
      </c>
      <c r="I31" s="5" t="s">
        <v>1601</v>
      </c>
      <c r="J31" s="43"/>
    </row>
    <row r="32" spans="1:11" s="6" customFormat="1">
      <c r="A32" s="203">
        <v>7</v>
      </c>
      <c r="B32" s="5" t="s">
        <v>1604</v>
      </c>
      <c r="C32" s="5" t="s">
        <v>1602</v>
      </c>
      <c r="D32" s="5" t="s">
        <v>1601</v>
      </c>
      <c r="E32" s="5" t="s">
        <v>1604</v>
      </c>
      <c r="F32" s="5" t="s">
        <v>1602</v>
      </c>
      <c r="G32" s="5" t="s">
        <v>1601</v>
      </c>
      <c r="H32" s="5" t="s">
        <v>1601</v>
      </c>
      <c r="I32" s="5" t="s">
        <v>1601</v>
      </c>
      <c r="J32" s="43"/>
    </row>
    <row r="33" spans="1:9">
      <c r="A33" s="203">
        <v>8</v>
      </c>
      <c r="B33" s="176" t="s">
        <v>52</v>
      </c>
      <c r="C33" s="176" t="s">
        <v>52</v>
      </c>
      <c r="D33" s="5" t="s">
        <v>1603</v>
      </c>
      <c r="E33" s="5" t="s">
        <v>1604</v>
      </c>
      <c r="F33" s="5" t="s">
        <v>1604</v>
      </c>
      <c r="G33" s="5" t="s">
        <v>1603</v>
      </c>
      <c r="H33" s="5" t="s">
        <v>1603</v>
      </c>
      <c r="I33" s="5" t="s">
        <v>1602</v>
      </c>
    </row>
    <row r="34" spans="1:9">
      <c r="A34" s="203">
        <v>9</v>
      </c>
      <c r="B34" s="176" t="s">
        <v>52</v>
      </c>
      <c r="C34" s="176" t="s">
        <v>52</v>
      </c>
      <c r="D34" s="5" t="s">
        <v>1604</v>
      </c>
      <c r="E34" s="5" t="s">
        <v>1604</v>
      </c>
      <c r="F34" s="5" t="s">
        <v>1602</v>
      </c>
      <c r="G34" s="5" t="s">
        <v>1601</v>
      </c>
      <c r="H34" s="5" t="s">
        <v>1603</v>
      </c>
      <c r="I34" s="5" t="s">
        <v>1602</v>
      </c>
    </row>
    <row r="35" spans="1:9">
      <c r="A35" s="203">
        <v>10</v>
      </c>
      <c r="B35" s="5" t="s">
        <v>1602</v>
      </c>
      <c r="C35" s="176" t="s">
        <v>52</v>
      </c>
      <c r="D35" s="5" t="s">
        <v>1604</v>
      </c>
      <c r="E35" s="5" t="s">
        <v>1604</v>
      </c>
      <c r="F35" s="5" t="s">
        <v>1601</v>
      </c>
      <c r="G35" s="5" t="s">
        <v>1603</v>
      </c>
      <c r="H35" s="5" t="s">
        <v>1604</v>
      </c>
      <c r="I35" s="176" t="s">
        <v>52</v>
      </c>
    </row>
    <row r="38" spans="1:9" ht="15.5">
      <c r="A38" s="107" t="s">
        <v>97</v>
      </c>
      <c r="B38" s="108"/>
      <c r="C38" s="108"/>
      <c r="D38" s="108"/>
      <c r="E38" s="108"/>
      <c r="F38" s="108"/>
      <c r="G38" s="109"/>
      <c r="H38" s="109"/>
    </row>
    <row r="39" spans="1:9" ht="16" thickBot="1">
      <c r="A39" s="110"/>
      <c r="B39" s="110"/>
      <c r="C39" s="111"/>
      <c r="D39" s="111"/>
      <c r="E39" s="111"/>
      <c r="F39" s="111"/>
      <c r="G39" s="112"/>
      <c r="H39" s="112"/>
    </row>
    <row r="40" spans="1:9" ht="16" thickTop="1">
      <c r="A40" s="165" t="s">
        <v>99</v>
      </c>
      <c r="B40" s="168" t="s">
        <v>1641</v>
      </c>
      <c r="C40" s="169" t="s">
        <v>1642</v>
      </c>
      <c r="D40" s="169" t="s">
        <v>1644</v>
      </c>
      <c r="E40" s="170" t="s">
        <v>1643</v>
      </c>
    </row>
    <row r="41" spans="1:9" ht="15.5">
      <c r="A41" s="166" t="str">
        <f>'Labels - Spanish'!A37</f>
        <v>Visión</v>
      </c>
      <c r="B41" s="118">
        <v>18</v>
      </c>
      <c r="C41" s="119">
        <v>63</v>
      </c>
      <c r="D41" s="119">
        <v>90</v>
      </c>
      <c r="E41" s="120" t="s">
        <v>101</v>
      </c>
    </row>
    <row r="42" spans="1:9" ht="15.5">
      <c r="A42" s="166" t="str">
        <f>'Labels - Spanish'!A38</f>
        <v>Oído</v>
      </c>
      <c r="B42" s="118">
        <v>23</v>
      </c>
      <c r="C42" s="119">
        <v>75</v>
      </c>
      <c r="D42" s="119">
        <v>99</v>
      </c>
      <c r="E42" s="120" t="s">
        <v>103</v>
      </c>
    </row>
    <row r="43" spans="1:9" ht="15.5">
      <c r="A43" s="166" t="str">
        <f>'Labels - Spanish'!A39</f>
        <v>Tacto</v>
      </c>
      <c r="B43" s="118">
        <v>22</v>
      </c>
      <c r="C43" s="119">
        <v>80</v>
      </c>
      <c r="D43" s="119" t="s">
        <v>126</v>
      </c>
      <c r="E43" s="120" t="s">
        <v>103</v>
      </c>
    </row>
    <row r="44" spans="1:9" ht="15.5">
      <c r="A44" s="166" t="str">
        <f>'Labels - Spanish'!A40</f>
        <v>Gusto y olfato</v>
      </c>
      <c r="B44" s="118">
        <v>13</v>
      </c>
      <c r="C44" s="119">
        <v>59</v>
      </c>
      <c r="D44" s="119">
        <v>82</v>
      </c>
      <c r="E44" s="120" t="s">
        <v>102</v>
      </c>
    </row>
    <row r="45" spans="1:9" ht="15.5">
      <c r="A45" s="166" t="str">
        <f>'Labels - Spanish'!A41</f>
        <v>Conciencia del cuerpo</v>
      </c>
      <c r="B45" s="118">
        <v>24</v>
      </c>
      <c r="C45" s="119">
        <v>80</v>
      </c>
      <c r="D45" s="119" t="s">
        <v>126</v>
      </c>
      <c r="E45" s="120" t="s">
        <v>103</v>
      </c>
    </row>
    <row r="46" spans="1:9" ht="15.5">
      <c r="A46" s="166" t="str">
        <f>'Labels - Spanish'!A42</f>
        <v>Equilibrio y movimiento</v>
      </c>
      <c r="B46" s="118">
        <v>28</v>
      </c>
      <c r="C46" s="119">
        <v>80</v>
      </c>
      <c r="D46" s="119" t="s">
        <v>126</v>
      </c>
      <c r="E46" s="120" t="s">
        <v>103</v>
      </c>
    </row>
    <row r="47" spans="1:9" ht="15.5">
      <c r="A47" s="166" t="str">
        <f>'Labels - Spanish'!A43</f>
        <v>Planificación e ideas</v>
      </c>
      <c r="B47" s="118">
        <v>29</v>
      </c>
      <c r="C47" s="119">
        <v>75</v>
      </c>
      <c r="D47" s="119">
        <v>99</v>
      </c>
      <c r="E47" s="120" t="s">
        <v>103</v>
      </c>
    </row>
    <row r="48" spans="1:9" ht="15.5">
      <c r="A48" s="166" t="str">
        <f>'Labels - Spanish'!A36</f>
        <v>Participación social</v>
      </c>
      <c r="B48" s="118">
        <v>21</v>
      </c>
      <c r="C48" s="119">
        <v>61</v>
      </c>
      <c r="D48" s="119">
        <v>86</v>
      </c>
      <c r="E48" s="120" t="s">
        <v>101</v>
      </c>
    </row>
    <row r="49" spans="1:8" ht="16" thickBot="1">
      <c r="A49" s="167" t="s">
        <v>100</v>
      </c>
      <c r="B49" s="122">
        <v>128</v>
      </c>
      <c r="C49" s="131">
        <v>80</v>
      </c>
      <c r="D49" s="131" t="s">
        <v>126</v>
      </c>
      <c r="E49" s="132" t="s">
        <v>103</v>
      </c>
    </row>
    <row r="50" spans="1:8" ht="16" thickTop="1">
      <c r="A50" s="108"/>
      <c r="B50" s="108"/>
      <c r="C50" s="108"/>
      <c r="D50" s="108"/>
      <c r="E50" s="108"/>
      <c r="F50" s="108"/>
      <c r="G50" s="109"/>
      <c r="H50" s="109"/>
    </row>
  </sheetData>
  <conditionalFormatting sqref="A13:A15 A6 A8:A10">
    <cfRule type="containsText" dxfId="236" priority="10" operator="containsText" text="&quot;">
      <formula>NOT(ISERROR(SEARCH("""",A6)))</formula>
    </cfRule>
  </conditionalFormatting>
  <conditionalFormatting sqref="A5">
    <cfRule type="containsText" dxfId="235" priority="7" operator="containsText" text="&quot;">
      <formula>NOT(ISERROR(SEARCH("""",A5)))</formula>
    </cfRule>
  </conditionalFormatting>
  <conditionalFormatting sqref="A12">
    <cfRule type="containsText" dxfId="234" priority="4" operator="containsText" text="&quot;">
      <formula>NOT(ISERROR(SEARCH("""",A12)))</formula>
    </cfRule>
  </conditionalFormatting>
  <conditionalFormatting sqref="A12">
    <cfRule type="containsText" dxfId="233" priority="3" operator="containsText" text="&quot;">
      <formula>NOT(ISERROR(SEARCH("""",A12)))</formula>
    </cfRule>
  </conditionalFormatting>
  <conditionalFormatting sqref="A4">
    <cfRule type="containsText" dxfId="232" priority="2" operator="containsText" text="&quot;">
      <formula>NOT(ISERROR(SEARCH("""",A4)))</formula>
    </cfRule>
  </conditionalFormatting>
  <conditionalFormatting sqref="A7">
    <cfRule type="containsText" dxfId="231" priority="1" operator="containsText" text="&quot;">
      <formula>NOT(ISERROR(SEARCH("""",A7)))</formula>
    </cfRule>
  </conditionalFormatting>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E3D15-FE52-42F0-8432-DDDF948E1D52}">
  <dimension ref="A1:L45"/>
  <sheetViews>
    <sheetView topLeftCell="E1" zoomScale="70" zoomScaleNormal="70" workbookViewId="0">
      <pane ySplit="1" topLeftCell="A2" activePane="bottomLeft" state="frozen"/>
      <selection activeCell="B6" sqref="B6"/>
      <selection pane="bottomLeft" activeCell="F8" sqref="F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5.36328125" customWidth="1"/>
  </cols>
  <sheetData>
    <row r="1" spans="1:12" ht="28.5" customHeight="1">
      <c r="A1" s="175" t="str">
        <f>"Form: "&amp;'Labels - Spanish'!I1</f>
        <v>Form: Spanish Child School Environment: Art (ART) Form (5-12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Case59_SP-SchEnv_Art</v>
      </c>
      <c r="C3" s="129"/>
      <c r="D3" s="58"/>
      <c r="E3" s="105" t="s">
        <v>94</v>
      </c>
      <c r="F3" s="58"/>
      <c r="G3" s="59"/>
      <c r="H3" s="60"/>
      <c r="I3" s="60"/>
      <c r="J3" s="61"/>
    </row>
    <row r="4" spans="1:12">
      <c r="A4" s="46" t="str">
        <f>'Labels - Spanish'!A14</f>
        <v>Edad</v>
      </c>
      <c r="B4" s="310" t="str">
        <f>+$G$7&amp;" años "&amp;$H$7&amp;" meses "&amp;$I$7&amp;" dias "</f>
        <v xml:space="preserve">6 años 0 meses 13 dias </v>
      </c>
      <c r="C4" s="311">
        <f ca="1">+E7</f>
        <v>42269</v>
      </c>
      <c r="D4" s="52"/>
      <c r="F4" s="52" t="str">
        <f ca="1">"Original Date: "&amp; TEXT('Labels - Spanish'!$B$46, "mm/dd/yyyy")</f>
        <v>Original Date: 10/05/2021</v>
      </c>
      <c r="G4" s="9"/>
      <c r="H4" s="57"/>
      <c r="I4" s="57"/>
      <c r="J4" s="53"/>
    </row>
    <row r="5" spans="1:12" ht="15" thickBot="1">
      <c r="A5" s="185" t="str">
        <f>'Labels - Spanish'!$A$4</f>
        <v>Información del o de la estudiante</v>
      </c>
      <c r="B5" s="127"/>
      <c r="C5" s="314"/>
      <c r="D5" s="52"/>
      <c r="E5" s="97" t="s">
        <v>91</v>
      </c>
      <c r="F5" s="94"/>
      <c r="G5" s="95" t="s">
        <v>92</v>
      </c>
      <c r="H5" s="96"/>
      <c r="J5" t="s">
        <v>93</v>
      </c>
    </row>
    <row r="6" spans="1:12" ht="29">
      <c r="A6" s="46" t="str">
        <f>'Labels - Spanish'!A7</f>
        <v>Nombre del/de la estudiante que está siendo evaluado/a</v>
      </c>
      <c r="B6" s="126" t="str" cm="1">
        <f t="array" aca="1" ref="B6" ca="1">"SPM2_"&amp;MID(CELL("filename",A1),FIND("]",CELL("filename",A1))+1,255)</f>
        <v>SPM2_Case59_SP-SchEnv_Art</v>
      </c>
      <c r="C6" s="125" t="str">
        <f ca="1">TEXT('Labels - Spanish'!$B$46, "mm/dd/yyyy")</f>
        <v>10/05/2021</v>
      </c>
      <c r="D6" s="52"/>
      <c r="E6" s="76" t="s">
        <v>15</v>
      </c>
      <c r="F6" s="62" t="s">
        <v>17</v>
      </c>
      <c r="G6" s="103" t="s">
        <v>89</v>
      </c>
      <c r="H6" s="62" t="s">
        <v>16</v>
      </c>
      <c r="I6" s="62" t="s">
        <v>34</v>
      </c>
      <c r="J6" s="136" t="s">
        <v>1758</v>
      </c>
      <c r="K6" s="329" t="s">
        <v>90</v>
      </c>
      <c r="L6" s="63" t="s">
        <v>109</v>
      </c>
    </row>
    <row r="7" spans="1:12" ht="15" thickBot="1">
      <c r="A7" s="46" t="str">
        <f>'Labels - Spanish'!A10</f>
        <v>Sexo</v>
      </c>
      <c r="B7" s="47" t="s">
        <v>1692</v>
      </c>
      <c r="C7" s="209"/>
      <c r="D7" s="52"/>
      <c r="E7" s="100">
        <f ca="1">DATE(YEAR(F7) -$G$7, MONTH(F7) - $H$7, DAY(F7) - $I$7)</f>
        <v>42269</v>
      </c>
      <c r="F7" s="99">
        <f ca="1">DATE(YEAR('Labels - Spanish'!$B$46),MONTH('Labels - Spanish'!$B$46)-$K$7,DAY('Labels - Spanish'!$B$46)-$L$7)</f>
        <v>44474</v>
      </c>
      <c r="G7" s="104">
        <v>6</v>
      </c>
      <c r="H7" s="102">
        <v>0</v>
      </c>
      <c r="I7" s="102">
        <v>13</v>
      </c>
      <c r="J7" s="137">
        <v>0</v>
      </c>
      <c r="K7" s="330">
        <v>0</v>
      </c>
      <c r="L7" s="98">
        <v>0</v>
      </c>
    </row>
    <row r="8" spans="1:12">
      <c r="A8" s="46" t="str">
        <f>'Labels - Spanish'!A28</f>
        <v>Fecha de hoy</v>
      </c>
      <c r="B8" s="313" t="str">
        <f>+$J$7&amp;" years "&amp;$K$7&amp;" months "&amp;$L$7&amp;" days "</f>
        <v xml:space="preserve">0 years 0 months 0 days </v>
      </c>
      <c r="C8" s="208"/>
      <c r="D8" s="52"/>
      <c r="E8" s="44"/>
      <c r="F8" s="44"/>
      <c r="G8" s="44"/>
      <c r="H8" s="44"/>
      <c r="I8" s="44"/>
      <c r="J8" s="53"/>
    </row>
    <row r="9" spans="1:12" ht="15" thickBot="1">
      <c r="A9" s="46" t="str">
        <f>'Labels - Spanish'!A15</f>
        <v>Grado escolar</v>
      </c>
      <c r="B9" s="177">
        <v>4</v>
      </c>
      <c r="C9" s="65"/>
      <c r="D9" s="52"/>
      <c r="E9" s="58"/>
      <c r="F9" s="58"/>
      <c r="G9" s="59"/>
      <c r="H9" s="60"/>
      <c r="I9" s="61"/>
      <c r="J9" s="61"/>
    </row>
    <row r="10" spans="1:12">
      <c r="A10" s="49"/>
      <c r="B10" s="49"/>
      <c r="C10" s="66"/>
      <c r="D10" s="58"/>
      <c r="E10" s="52"/>
      <c r="G10" s="53"/>
      <c r="H10" s="53"/>
      <c r="I10" s="53"/>
    </row>
    <row r="11" spans="1:12">
      <c r="A11" s="54" t="str">
        <f>'Labels - Spanish'!$A$23</f>
        <v>Información del respondiente</v>
      </c>
      <c r="B11" s="46"/>
      <c r="C11" s="43"/>
      <c r="D11" s="52"/>
      <c r="E11" s="52"/>
      <c r="G11" s="53"/>
      <c r="H11" s="53"/>
      <c r="I11" s="53"/>
    </row>
    <row r="12" spans="1:12">
      <c r="A12" s="46" t="str">
        <f>'Labels - Spanish'!A24</f>
        <v>Nombre del respondiente</v>
      </c>
      <c r="B12" s="46" t="s">
        <v>122</v>
      </c>
      <c r="C12" s="43"/>
      <c r="D12" s="52"/>
      <c r="E12" s="52"/>
      <c r="F12" s="52"/>
      <c r="G12" s="53"/>
      <c r="H12" s="53"/>
      <c r="I12" s="53"/>
    </row>
    <row r="13" spans="1:12" ht="29">
      <c r="A13" s="46" t="str">
        <f>'Labels - Spanish'!A27</f>
        <v>La relación del respondiente con la estudiante que está siendo evaluado/a</v>
      </c>
      <c r="B13" s="46" t="s">
        <v>136</v>
      </c>
      <c r="C13" s="43"/>
      <c r="D13" s="52"/>
      <c r="E13" s="52"/>
      <c r="F13" s="52"/>
      <c r="G13" s="53"/>
      <c r="H13" s="53"/>
      <c r="I13" s="53"/>
      <c r="J13" s="44"/>
    </row>
    <row r="14" spans="1:12">
      <c r="A14" s="50"/>
      <c r="B14" s="50"/>
      <c r="C14" s="67"/>
      <c r="D14" s="52"/>
      <c r="E14" s="52"/>
      <c r="F14" s="52"/>
      <c r="G14" s="53"/>
      <c r="H14" s="53"/>
      <c r="I14" s="53"/>
      <c r="J14" s="44"/>
    </row>
    <row r="15" spans="1:12" ht="132" customHeight="1">
      <c r="A15" s="46" t="s">
        <v>24</v>
      </c>
      <c r="B15" s="71" t="s">
        <v>1611</v>
      </c>
      <c r="C15" s="29"/>
      <c r="D15" s="52"/>
      <c r="E15" s="52"/>
      <c r="F15" s="52"/>
      <c r="G15" s="52"/>
      <c r="H15" s="52"/>
      <c r="I15" s="52"/>
      <c r="J15" s="52"/>
    </row>
    <row r="16" spans="1:12" ht="29">
      <c r="A16" s="46" t="s">
        <v>26</v>
      </c>
      <c r="B16" s="39" t="s">
        <v>25</v>
      </c>
      <c r="C16" s="52"/>
      <c r="D16" s="52"/>
      <c r="E16" s="52"/>
      <c r="F16" s="52"/>
      <c r="G16" s="52"/>
      <c r="H16" s="52"/>
      <c r="I16" s="52"/>
      <c r="J16" s="52"/>
    </row>
    <row r="17" spans="1:10" ht="36.75" customHeight="1">
      <c r="A17" s="43" t="s">
        <v>180</v>
      </c>
      <c r="B17" s="193" t="s">
        <v>866</v>
      </c>
      <c r="C17" s="52"/>
      <c r="D17" s="52"/>
      <c r="E17" s="52"/>
      <c r="F17" s="52"/>
      <c r="G17" s="53"/>
      <c r="H17" s="53"/>
      <c r="I17" s="53"/>
      <c r="J17" s="44"/>
    </row>
    <row r="18" spans="1:10">
      <c r="A18" s="46" t="s">
        <v>12</v>
      </c>
      <c r="B18" s="51" t="s">
        <v>10</v>
      </c>
      <c r="C18" s="43"/>
      <c r="D18" s="52"/>
      <c r="E18" s="36"/>
      <c r="F18" s="36"/>
      <c r="G18" s="35"/>
      <c r="H18" s="35"/>
      <c r="I18" s="35"/>
      <c r="J18" s="34"/>
    </row>
    <row r="19" spans="1:10">
      <c r="A19" s="46"/>
      <c r="B19" s="46"/>
      <c r="C19" s="52"/>
      <c r="D19" s="44"/>
      <c r="J19" s="41"/>
    </row>
    <row r="20" spans="1:10" s="2" customFormat="1">
      <c r="A20" s="46"/>
      <c r="B20" s="46"/>
      <c r="C20" s="44"/>
    </row>
    <row r="21" spans="1:10">
      <c r="A21" s="69" t="s">
        <v>51</v>
      </c>
      <c r="B21" s="70">
        <f>+B44</f>
        <v>37</v>
      </c>
      <c r="C21" s="2"/>
    </row>
    <row r="22" spans="1:10" s="3" customFormat="1" ht="21.75" customHeight="1">
      <c r="A22" s="38"/>
      <c r="B22" s="38"/>
      <c r="C22"/>
    </row>
    <row r="23" spans="1:10" s="6" customFormat="1">
      <c r="A23" s="68" t="s">
        <v>0</v>
      </c>
      <c r="B23" s="85" t="str">
        <f>'Labels - Spanish'!$A$44</f>
        <v>Formulario</v>
      </c>
      <c r="C23" s="42"/>
    </row>
    <row r="24" spans="1:10" s="6" customFormat="1">
      <c r="A24" s="72">
        <v>1</v>
      </c>
      <c r="B24" s="150" t="s">
        <v>1602</v>
      </c>
    </row>
    <row r="25" spans="1:10" s="6" customFormat="1">
      <c r="A25" s="73">
        <v>2</v>
      </c>
      <c r="B25" s="150" t="s">
        <v>1602</v>
      </c>
    </row>
    <row r="26" spans="1:10" s="6" customFormat="1">
      <c r="A26" s="74">
        <v>3</v>
      </c>
      <c r="B26" s="150" t="s">
        <v>1601</v>
      </c>
    </row>
    <row r="27" spans="1:10" s="6" customFormat="1">
      <c r="A27" s="75">
        <v>4</v>
      </c>
      <c r="B27" s="150" t="s">
        <v>1601</v>
      </c>
    </row>
    <row r="28" spans="1:10" s="6" customFormat="1">
      <c r="A28" s="45">
        <v>5</v>
      </c>
      <c r="B28" s="150" t="s">
        <v>1601</v>
      </c>
    </row>
    <row r="29" spans="1:10" s="6" customFormat="1">
      <c r="A29" s="45">
        <v>6</v>
      </c>
      <c r="B29" s="150" t="s">
        <v>1604</v>
      </c>
    </row>
    <row r="30" spans="1:10" s="6" customFormat="1">
      <c r="A30" s="45">
        <v>7</v>
      </c>
      <c r="B30" s="150" t="s">
        <v>1602</v>
      </c>
    </row>
    <row r="31" spans="1:10">
      <c r="A31" s="45">
        <v>8</v>
      </c>
      <c r="B31" s="150" t="s">
        <v>1602</v>
      </c>
      <c r="C31" s="6"/>
    </row>
    <row r="32" spans="1:10">
      <c r="A32" s="45">
        <v>9</v>
      </c>
      <c r="B32" s="150" t="s">
        <v>1602</v>
      </c>
    </row>
    <row r="33" spans="1:8">
      <c r="A33" s="45">
        <v>10</v>
      </c>
      <c r="B33" s="150" t="s">
        <v>1602</v>
      </c>
    </row>
    <row r="34" spans="1:8">
      <c r="A34" s="72">
        <v>11</v>
      </c>
      <c r="B34" s="150" t="s">
        <v>1601</v>
      </c>
      <c r="C34" s="6"/>
    </row>
    <row r="35" spans="1:8">
      <c r="A35" s="73">
        <v>12</v>
      </c>
      <c r="B35" s="150" t="s">
        <v>1601</v>
      </c>
      <c r="C35" s="6"/>
    </row>
    <row r="36" spans="1:8">
      <c r="A36" s="74">
        <v>13</v>
      </c>
      <c r="B36" s="150" t="s">
        <v>1602</v>
      </c>
      <c r="C36" s="6"/>
    </row>
    <row r="37" spans="1:8">
      <c r="A37" s="75">
        <v>14</v>
      </c>
      <c r="B37" s="150" t="s">
        <v>1602</v>
      </c>
      <c r="C37" s="6"/>
    </row>
    <row r="38" spans="1:8">
      <c r="A38" s="45">
        <v>15</v>
      </c>
      <c r="B38" s="150" t="s">
        <v>1602</v>
      </c>
      <c r="C38" s="6"/>
    </row>
    <row r="40" spans="1:8" ht="15.5">
      <c r="D40" s="108"/>
      <c r="E40" s="108"/>
      <c r="F40" s="108"/>
      <c r="G40" s="109"/>
      <c r="H40" s="109"/>
    </row>
    <row r="41" spans="1:8" ht="15.5">
      <c r="A41" s="107" t="s">
        <v>97</v>
      </c>
      <c r="B41" s="108"/>
      <c r="C41" s="108"/>
      <c r="D41" s="111"/>
      <c r="E41" s="111"/>
      <c r="F41" s="111"/>
      <c r="G41" s="112"/>
      <c r="H41" s="112"/>
    </row>
    <row r="42" spans="1:8" ht="16" thickBot="1">
      <c r="A42" s="110"/>
      <c r="B42" s="110"/>
      <c r="C42" s="111"/>
    </row>
    <row r="43" spans="1:8" ht="16" thickTop="1">
      <c r="A43" s="165" t="s">
        <v>99</v>
      </c>
      <c r="B43" s="168" t="s">
        <v>137</v>
      </c>
      <c r="C43" s="170" t="s">
        <v>1605</v>
      </c>
      <c r="D43" s="170" t="s">
        <v>1643</v>
      </c>
    </row>
    <row r="44" spans="1:8" ht="16" thickBot="1">
      <c r="A44" s="167" t="str">
        <f>"Spanish "&amp;MID('Labels - Spanish'!$I$1,SEARCH("Environment: ",'Labels - Spanish'!$I$1)+13,SEARCH("Form",'Labels - Spanish'!$I$1)-SEARCH("Environment: ",'Labels - Spanish'!$I$1)-14)&amp;" Total Score"</f>
        <v>Spanish Art (ART) Total Score</v>
      </c>
      <c r="B44" s="122">
        <v>37</v>
      </c>
      <c r="C44" s="132">
        <v>30</v>
      </c>
      <c r="D44" s="132" t="s">
        <v>138</v>
      </c>
      <c r="E44" s="108"/>
      <c r="F44" s="108"/>
      <c r="G44" s="109"/>
      <c r="H44" s="109"/>
    </row>
    <row r="45" spans="1:8" ht="16" thickTop="1">
      <c r="A45" s="108"/>
      <c r="B45" s="108"/>
      <c r="C45" s="108"/>
    </row>
  </sheetData>
  <conditionalFormatting sqref="A12:A13 A4 A7 A9">
    <cfRule type="containsText" dxfId="230" priority="7" operator="containsText" text="&quot;">
      <formula>NOT(ISERROR(SEARCH("""",A4)))</formula>
    </cfRule>
  </conditionalFormatting>
  <conditionalFormatting sqref="A6">
    <cfRule type="containsText" dxfId="229" priority="5" operator="containsText" text="&quot;">
      <formula>NOT(ISERROR(SEARCH("""",A6)))</formula>
    </cfRule>
  </conditionalFormatting>
  <conditionalFormatting sqref="A5">
    <cfRule type="containsText" dxfId="228" priority="4" operator="containsText" text="&quot;">
      <formula>NOT(ISERROR(SEARCH("""",A5)))</formula>
    </cfRule>
  </conditionalFormatting>
  <conditionalFormatting sqref="A11">
    <cfRule type="containsText" dxfId="227" priority="3" operator="containsText" text="&quot;">
      <formula>NOT(ISERROR(SEARCH("""",A11)))</formula>
    </cfRule>
  </conditionalFormatting>
  <conditionalFormatting sqref="A11">
    <cfRule type="containsText" dxfId="226" priority="2" operator="containsText" text="&quot;">
      <formula>NOT(ISERROR(SEARCH("""",A11)))</formula>
    </cfRule>
  </conditionalFormatting>
  <conditionalFormatting sqref="A8">
    <cfRule type="containsText" dxfId="225" priority="1" operator="containsText" text="&quot;">
      <formula>NOT(ISERROR(SEARCH("""",A8)))</formula>
    </cfRule>
  </conditionalFormatting>
  <pageMargins left="0.7" right="0.7" top="0.75" bottom="0.75" header="0.3" footer="0.3"/>
  <pageSetup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E309B-7FE3-40DB-8882-78EB873F0BAA}">
  <dimension ref="A1:L45"/>
  <sheetViews>
    <sheetView topLeftCell="E1" zoomScale="70" zoomScaleNormal="70" workbookViewId="0">
      <pane ySplit="1" topLeftCell="A2" activePane="bottomLeft" state="frozen"/>
      <selection activeCell="B6" sqref="B6"/>
      <selection pane="bottomLeft" activeCell="A7" sqref="A7"/>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4.81640625" customWidth="1"/>
  </cols>
  <sheetData>
    <row r="1" spans="1:12" ht="28.5" customHeight="1">
      <c r="A1" s="175" t="str">
        <f>"Form: "&amp;'Labels - Spanish'!I1</f>
        <v>Form: Spanish Child School Environment: Art (ART) Form (5-12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Case60_SP-SchEnv_Art_Incomplet</v>
      </c>
      <c r="C3" s="129"/>
      <c r="D3" s="58"/>
      <c r="E3" s="105" t="s">
        <v>94</v>
      </c>
      <c r="F3" s="58"/>
      <c r="G3" s="59"/>
      <c r="H3" s="60"/>
      <c r="I3" s="60"/>
      <c r="J3" s="61"/>
    </row>
    <row r="4" spans="1:12">
      <c r="A4" s="46" t="str">
        <f>'Labels - Spanish'!A14</f>
        <v>Edad</v>
      </c>
      <c r="B4" s="310" t="str">
        <f>+$G$7&amp;" años "&amp;$H$7&amp;" meses "&amp;$I$7&amp;" dias "</f>
        <v xml:space="preserve">6 años 0 meses 13 dias </v>
      </c>
      <c r="C4" s="311">
        <f ca="1">+E7</f>
        <v>42269</v>
      </c>
      <c r="D4" s="52"/>
      <c r="F4" s="52" t="str">
        <f ca="1">"Original Date: "&amp; TEXT('Labels - Spanish'!$B$46, "mm/dd/yyyy")</f>
        <v>Original Date: 10/05/2021</v>
      </c>
      <c r="G4" s="9"/>
      <c r="H4" s="57"/>
      <c r="I4" s="57"/>
      <c r="J4" s="53"/>
    </row>
    <row r="5" spans="1:12" ht="15" thickBot="1">
      <c r="A5" s="185" t="str">
        <f>'Labels - Spanish'!$A$4</f>
        <v>Información del o de la estudiante</v>
      </c>
      <c r="B5" s="127"/>
      <c r="C5" s="314"/>
      <c r="D5" s="52"/>
      <c r="E5" s="97" t="s">
        <v>91</v>
      </c>
      <c r="F5" s="94"/>
      <c r="G5" s="95" t="s">
        <v>92</v>
      </c>
      <c r="H5" s="96"/>
      <c r="J5" t="s">
        <v>93</v>
      </c>
    </row>
    <row r="6" spans="1:12" ht="29">
      <c r="A6" s="46" t="str">
        <f>'Labels - Spanish'!A7</f>
        <v>Nombre del/de la estudiante que está siendo evaluado/a</v>
      </c>
      <c r="B6" s="126" t="str" cm="1">
        <f t="array" aca="1" ref="B6" ca="1">"SPM2_"&amp;MID(CELL("filename",A1),FIND("]",CELL("filename",A1))+1,255)</f>
        <v>SPM2_Case60_SP-SchEnv_Art_Incomplet</v>
      </c>
      <c r="C6" s="125" t="str">
        <f ca="1">TEXT('Labels - Spanish'!$B$46, "mm/dd/yyyy")</f>
        <v>10/05/2021</v>
      </c>
      <c r="D6" s="52"/>
      <c r="E6" s="76" t="s">
        <v>15</v>
      </c>
      <c r="F6" s="62" t="s">
        <v>17</v>
      </c>
      <c r="G6" s="103" t="s">
        <v>89</v>
      </c>
      <c r="H6" s="62" t="s">
        <v>16</v>
      </c>
      <c r="I6" s="62" t="s">
        <v>34</v>
      </c>
      <c r="J6" s="136" t="s">
        <v>1758</v>
      </c>
      <c r="K6" s="329" t="s">
        <v>90</v>
      </c>
      <c r="L6" s="63" t="s">
        <v>109</v>
      </c>
    </row>
    <row r="7" spans="1:12" ht="15" thickBot="1">
      <c r="A7" s="46" t="str">
        <f>'Labels - Spanish'!A10</f>
        <v>Sexo</v>
      </c>
      <c r="B7" s="47" t="s">
        <v>1692</v>
      </c>
      <c r="C7" s="209"/>
      <c r="D7" s="52"/>
      <c r="E7" s="100">
        <f ca="1">DATE(YEAR(F7) -$G$7, MONTH(F7) - $H$7, DAY(F7) - $I$7)</f>
        <v>42269</v>
      </c>
      <c r="F7" s="99">
        <f ca="1">DATE(YEAR('Labels - Spanish'!$B$46),MONTH('Labels - Spanish'!$B$46)-$K$7,DAY('Labels - Spanish'!$B$46)-$L$7)</f>
        <v>44474</v>
      </c>
      <c r="G7" s="104">
        <v>6</v>
      </c>
      <c r="H7" s="102">
        <v>0</v>
      </c>
      <c r="I7" s="102">
        <v>13</v>
      </c>
      <c r="J7" s="137">
        <v>0</v>
      </c>
      <c r="K7" s="330">
        <v>0</v>
      </c>
      <c r="L7" s="98">
        <v>0</v>
      </c>
    </row>
    <row r="8" spans="1:12">
      <c r="A8" s="46" t="str">
        <f>'Labels - Spanish'!A28</f>
        <v>Fecha de hoy</v>
      </c>
      <c r="B8" s="313" t="str">
        <f>+$J$7&amp;" years "&amp;$K$7&amp;" months "&amp;$L$7&amp;" days "</f>
        <v xml:space="preserve">0 years 0 months 0 days </v>
      </c>
      <c r="C8" s="208"/>
      <c r="D8" s="52"/>
      <c r="E8" s="44"/>
      <c r="F8" s="44"/>
      <c r="G8" s="44"/>
      <c r="H8" s="44"/>
      <c r="I8" s="44"/>
      <c r="J8" s="53"/>
    </row>
    <row r="9" spans="1:12" ht="15" thickBot="1">
      <c r="A9" s="46" t="str">
        <f>'Labels - Spanish'!A15</f>
        <v>Grado escolar</v>
      </c>
      <c r="B9" s="177">
        <v>3</v>
      </c>
      <c r="C9" s="65"/>
      <c r="D9" s="52"/>
      <c r="E9" s="58"/>
      <c r="F9" s="58"/>
      <c r="G9" s="59"/>
      <c r="H9" s="60"/>
      <c r="I9" s="61"/>
      <c r="J9" s="61"/>
    </row>
    <row r="10" spans="1:12">
      <c r="A10" s="49"/>
      <c r="B10" s="49"/>
      <c r="C10" s="66"/>
      <c r="D10" s="58"/>
      <c r="E10" s="52"/>
      <c r="G10" s="53"/>
      <c r="H10" s="53"/>
      <c r="I10" s="53"/>
      <c r="J10" s="44"/>
    </row>
    <row r="11" spans="1:12">
      <c r="A11" s="54" t="str">
        <f>'Labels - Spanish'!$A$23</f>
        <v>Información del respondiente</v>
      </c>
      <c r="B11" s="46"/>
      <c r="C11" s="43"/>
      <c r="D11" s="52"/>
      <c r="E11" s="52"/>
      <c r="G11" s="53"/>
      <c r="H11" s="53"/>
      <c r="I11" s="53"/>
      <c r="J11" s="44"/>
    </row>
    <row r="12" spans="1:12">
      <c r="A12" s="46" t="str">
        <f>'Labels - Spanish'!A24</f>
        <v>Nombre del respondiente</v>
      </c>
      <c r="B12" s="46" t="s">
        <v>139</v>
      </c>
      <c r="C12" s="43"/>
      <c r="D12" s="52"/>
      <c r="E12" s="52"/>
      <c r="F12" s="52"/>
      <c r="G12" s="53"/>
      <c r="H12" s="53"/>
      <c r="I12" s="53"/>
      <c r="J12" s="44"/>
    </row>
    <row r="13" spans="1:12" ht="29">
      <c r="A13" s="46" t="str">
        <f>'Labels - Spanish'!A27</f>
        <v>La relación del respondiente con la estudiante que está siendo evaluado/a</v>
      </c>
      <c r="B13" s="46" t="s">
        <v>136</v>
      </c>
      <c r="C13" s="43"/>
      <c r="D13" s="52"/>
      <c r="E13" s="52"/>
      <c r="F13" s="52"/>
      <c r="G13" s="53"/>
      <c r="H13" s="53"/>
      <c r="I13" s="53"/>
      <c r="J13" s="44"/>
    </row>
    <row r="14" spans="1:12">
      <c r="A14" s="50"/>
      <c r="B14" s="50"/>
      <c r="C14" s="67"/>
      <c r="D14" s="52"/>
      <c r="E14" s="52"/>
      <c r="F14" s="52"/>
      <c r="G14" s="53"/>
      <c r="H14" s="53"/>
      <c r="I14" s="53"/>
      <c r="J14" s="44"/>
    </row>
    <row r="15" spans="1:12" ht="132" customHeight="1">
      <c r="A15" s="46" t="s">
        <v>24</v>
      </c>
      <c r="B15" s="71" t="s">
        <v>1612</v>
      </c>
      <c r="C15" s="29"/>
      <c r="D15" s="52"/>
      <c r="E15" s="52"/>
      <c r="F15" s="52"/>
      <c r="G15" s="52"/>
      <c r="H15" s="52"/>
      <c r="I15" s="52"/>
      <c r="J15" s="52"/>
    </row>
    <row r="16" spans="1:12" ht="29">
      <c r="A16" s="46" t="s">
        <v>26</v>
      </c>
      <c r="B16" s="39" t="s">
        <v>25</v>
      </c>
      <c r="C16" s="52"/>
      <c r="D16" s="52"/>
      <c r="E16" s="52"/>
      <c r="F16" s="52"/>
      <c r="G16" s="52"/>
      <c r="H16" s="52"/>
      <c r="I16" s="52"/>
      <c r="J16" s="52"/>
    </row>
    <row r="17" spans="1:10" ht="36.75" customHeight="1">
      <c r="A17" s="43" t="s">
        <v>180</v>
      </c>
      <c r="B17" s="193" t="s">
        <v>181</v>
      </c>
      <c r="C17" s="52"/>
      <c r="D17" s="52"/>
      <c r="E17" s="52"/>
      <c r="F17" s="52"/>
      <c r="G17" s="53"/>
      <c r="H17" s="53"/>
      <c r="I17" s="53"/>
      <c r="J17" s="44"/>
    </row>
    <row r="18" spans="1:10">
      <c r="A18" s="46" t="s">
        <v>12</v>
      </c>
      <c r="B18" s="51" t="s">
        <v>10</v>
      </c>
      <c r="C18" s="43"/>
      <c r="D18" s="52"/>
      <c r="E18" s="36"/>
      <c r="F18" s="36"/>
      <c r="G18" s="35"/>
      <c r="H18" s="35"/>
      <c r="I18" s="35"/>
      <c r="J18" s="34"/>
    </row>
    <row r="19" spans="1:10">
      <c r="A19" s="46"/>
      <c r="B19" s="46"/>
      <c r="C19" s="52"/>
      <c r="D19" s="44"/>
      <c r="J19" s="41"/>
    </row>
    <row r="20" spans="1:10" s="2" customFormat="1">
      <c r="A20" s="46"/>
      <c r="B20" s="46"/>
      <c r="C20" s="44"/>
    </row>
    <row r="21" spans="1:10">
      <c r="A21" s="69" t="s">
        <v>51</v>
      </c>
      <c r="B21" s="70">
        <f>+B44</f>
        <v>27</v>
      </c>
      <c r="C21" s="2"/>
    </row>
    <row r="22" spans="1:10" s="3" customFormat="1" ht="21.75" customHeight="1">
      <c r="A22" s="38"/>
      <c r="B22" s="38"/>
      <c r="C22"/>
    </row>
    <row r="23" spans="1:10" s="6" customFormat="1">
      <c r="A23" s="68" t="s">
        <v>0</v>
      </c>
      <c r="B23" s="85" t="str">
        <f>'Labels - Spanish'!$A$44</f>
        <v>Formulario</v>
      </c>
      <c r="C23" s="42"/>
    </row>
    <row r="24" spans="1:10" s="6" customFormat="1">
      <c r="A24" s="72">
        <v>1</v>
      </c>
      <c r="B24" s="176" t="s">
        <v>52</v>
      </c>
    </row>
    <row r="25" spans="1:10" s="6" customFormat="1">
      <c r="A25" s="73">
        <v>2</v>
      </c>
      <c r="B25" s="150" t="s">
        <v>1602</v>
      </c>
    </row>
    <row r="26" spans="1:10" s="6" customFormat="1">
      <c r="A26" s="74">
        <v>3</v>
      </c>
      <c r="B26" s="150" t="s">
        <v>1604</v>
      </c>
    </row>
    <row r="27" spans="1:10" s="6" customFormat="1">
      <c r="A27" s="75">
        <v>4</v>
      </c>
      <c r="B27" s="150" t="s">
        <v>1604</v>
      </c>
    </row>
    <row r="28" spans="1:10" s="6" customFormat="1">
      <c r="A28" s="45">
        <v>5</v>
      </c>
      <c r="B28" s="150" t="s">
        <v>1604</v>
      </c>
    </row>
    <row r="29" spans="1:10" s="6" customFormat="1">
      <c r="A29" s="45">
        <v>6</v>
      </c>
      <c r="B29" s="150" t="s">
        <v>1604</v>
      </c>
    </row>
    <row r="30" spans="1:10" s="6" customFormat="1">
      <c r="A30" s="45">
        <v>7</v>
      </c>
      <c r="B30" s="150" t="s">
        <v>1602</v>
      </c>
    </row>
    <row r="31" spans="1:10">
      <c r="A31" s="45">
        <v>8</v>
      </c>
      <c r="B31" s="150" t="s">
        <v>1602</v>
      </c>
      <c r="C31" s="6"/>
    </row>
    <row r="32" spans="1:10">
      <c r="A32" s="45">
        <v>9</v>
      </c>
      <c r="B32" s="176" t="s">
        <v>52</v>
      </c>
    </row>
    <row r="33" spans="1:8">
      <c r="A33" s="45">
        <v>10</v>
      </c>
      <c r="B33" s="150" t="s">
        <v>1602</v>
      </c>
    </row>
    <row r="34" spans="1:8">
      <c r="A34" s="72">
        <v>11</v>
      </c>
      <c r="B34" s="150" t="s">
        <v>1601</v>
      </c>
      <c r="C34" s="6"/>
    </row>
    <row r="35" spans="1:8">
      <c r="A35" s="73">
        <v>12</v>
      </c>
      <c r="B35" s="150" t="s">
        <v>1601</v>
      </c>
      <c r="C35" s="6"/>
    </row>
    <row r="36" spans="1:8">
      <c r="A36" s="74">
        <v>13</v>
      </c>
      <c r="B36" s="150" t="s">
        <v>1602</v>
      </c>
      <c r="C36" s="6"/>
    </row>
    <row r="37" spans="1:8">
      <c r="A37" s="75">
        <v>14</v>
      </c>
      <c r="B37" s="150" t="s">
        <v>1602</v>
      </c>
      <c r="C37" s="6"/>
    </row>
    <row r="38" spans="1:8">
      <c r="A38" s="45">
        <v>15</v>
      </c>
      <c r="B38" s="176" t="s">
        <v>52</v>
      </c>
      <c r="C38" s="6"/>
    </row>
    <row r="40" spans="1:8" ht="15.5">
      <c r="D40" s="108"/>
      <c r="E40" s="108"/>
      <c r="F40" s="108"/>
      <c r="G40" s="109"/>
      <c r="H40" s="109"/>
    </row>
    <row r="41" spans="1:8" ht="15.5">
      <c r="A41" s="107" t="s">
        <v>97</v>
      </c>
      <c r="B41" s="108"/>
      <c r="C41" s="108"/>
      <c r="D41" s="111"/>
      <c r="E41" s="111"/>
      <c r="F41" s="111"/>
      <c r="G41" s="112"/>
      <c r="H41" s="112"/>
    </row>
    <row r="42" spans="1:8" ht="16" thickBot="1">
      <c r="A42" s="110"/>
      <c r="B42" s="110"/>
      <c r="C42" s="111"/>
    </row>
    <row r="43" spans="1:8" ht="16" thickTop="1">
      <c r="A43" s="165" t="s">
        <v>99</v>
      </c>
      <c r="B43" s="168" t="s">
        <v>137</v>
      </c>
      <c r="C43" s="170" t="s">
        <v>1605</v>
      </c>
      <c r="D43" s="170" t="s">
        <v>1643</v>
      </c>
    </row>
    <row r="44" spans="1:8" ht="16" thickBot="1">
      <c r="A44" s="167" t="str">
        <f>"Spanish "&amp;MID('Labels - Spanish'!$I$1,SEARCH("Environment: ",'Labels - Spanish'!$I$1)+13,SEARCH("Form",'Labels - Spanish'!$I$1)-SEARCH("Environment: ",'Labels - Spanish'!$I$1)-14)&amp;" Total Score"</f>
        <v>Spanish Art (ART) Total Score</v>
      </c>
      <c r="B44" s="122">
        <v>27</v>
      </c>
      <c r="C44" s="132">
        <v>30</v>
      </c>
      <c r="D44" s="132" t="s">
        <v>140</v>
      </c>
      <c r="E44" s="108"/>
      <c r="F44" s="108"/>
      <c r="G44" s="109"/>
      <c r="H44" s="109"/>
    </row>
    <row r="45" spans="1:8" ht="16" thickTop="1">
      <c r="A45" s="108"/>
      <c r="B45" s="108"/>
      <c r="C45" s="108"/>
    </row>
  </sheetData>
  <conditionalFormatting sqref="A12:A13 A4 A7 A9">
    <cfRule type="containsText" dxfId="224" priority="7" operator="containsText" text="&quot;">
      <formula>NOT(ISERROR(SEARCH("""",A4)))</formula>
    </cfRule>
  </conditionalFormatting>
  <conditionalFormatting sqref="A6">
    <cfRule type="containsText" dxfId="223" priority="5" operator="containsText" text="&quot;">
      <formula>NOT(ISERROR(SEARCH("""",A6)))</formula>
    </cfRule>
  </conditionalFormatting>
  <conditionalFormatting sqref="A5">
    <cfRule type="containsText" dxfId="222" priority="4" operator="containsText" text="&quot;">
      <formula>NOT(ISERROR(SEARCH("""",A5)))</formula>
    </cfRule>
  </conditionalFormatting>
  <conditionalFormatting sqref="A11">
    <cfRule type="containsText" dxfId="221" priority="3" operator="containsText" text="&quot;">
      <formula>NOT(ISERROR(SEARCH("""",A11)))</formula>
    </cfRule>
  </conditionalFormatting>
  <conditionalFormatting sqref="A11">
    <cfRule type="containsText" dxfId="220" priority="2" operator="containsText" text="&quot;">
      <formula>NOT(ISERROR(SEARCH("""",A11)))</formula>
    </cfRule>
  </conditionalFormatting>
  <conditionalFormatting sqref="A8">
    <cfRule type="containsText" dxfId="219" priority="1" operator="containsText" text="&quot;">
      <formula>NOT(ISERROR(SEARCH("""",A8)))</formula>
    </cfRule>
  </conditionalFormatting>
  <pageMargins left="0.7" right="0.7" top="0.75" bottom="0.75" header="0.3" footer="0.3"/>
  <pageSetup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34387-2206-40A8-B5E6-50B2A575BF44}">
  <dimension ref="A1:L45"/>
  <sheetViews>
    <sheetView topLeftCell="E1" zoomScale="70" zoomScaleNormal="70" workbookViewId="0">
      <pane ySplit="1" topLeftCell="A2" activePane="bottomLeft" state="frozen"/>
      <selection activeCell="B6" sqref="B6"/>
      <selection pane="bottomLeft" activeCell="K8" sqref="K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5.1796875" customWidth="1"/>
  </cols>
  <sheetData>
    <row r="1" spans="1:12" ht="28.5" customHeight="1">
      <c r="A1" s="175" t="str">
        <f>"Form: "&amp;'Labels - Spanish'!J1</f>
        <v>Form: Spanish Child School Environment: School Bus (BUS) Form (5-12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Case61_SP-SchEnv_Bus</v>
      </c>
      <c r="C3" s="129"/>
      <c r="D3" s="58"/>
      <c r="E3" s="105" t="s">
        <v>94</v>
      </c>
      <c r="F3" s="58"/>
      <c r="G3" s="59"/>
      <c r="H3" s="60"/>
      <c r="I3" s="60"/>
      <c r="J3" s="61"/>
    </row>
    <row r="4" spans="1:12">
      <c r="A4" s="46" t="str">
        <f>'Labels - Spanish'!A14</f>
        <v>Edad</v>
      </c>
      <c r="B4" s="310" t="str">
        <f>+$G$7&amp;" años "&amp;$H$7&amp;" meses "&amp;$I$7&amp;" dias "</f>
        <v xml:space="preserve">6 años 0 meses 13 dias </v>
      </c>
      <c r="C4" s="311">
        <f ca="1">+E7</f>
        <v>42216</v>
      </c>
      <c r="D4" s="52"/>
      <c r="F4" s="52" t="str">
        <f ca="1">"Original Date: "&amp; TEXT('Labels - Spanish'!$B$46, "mm/dd/yyyy")</f>
        <v>Original Date: 10/05/2021</v>
      </c>
      <c r="G4" s="9"/>
      <c r="H4" s="57"/>
      <c r="I4" s="57"/>
      <c r="J4" s="53"/>
    </row>
    <row r="5" spans="1:12" ht="15" thickBot="1">
      <c r="A5" s="185" t="str">
        <f>'Labels - Spanish'!$A$4</f>
        <v>Información del o de la estudiante</v>
      </c>
      <c r="B5" s="127"/>
      <c r="C5" s="129"/>
      <c r="D5" s="52"/>
      <c r="E5" s="97" t="s">
        <v>91</v>
      </c>
      <c r="F5" s="94"/>
      <c r="G5" s="95" t="s">
        <v>92</v>
      </c>
      <c r="H5" s="96"/>
      <c r="J5" t="s">
        <v>93</v>
      </c>
    </row>
    <row r="6" spans="1:12" ht="29">
      <c r="A6" s="46" t="str">
        <f>'Labels - Spanish'!A7</f>
        <v>Nombre del/de la estudiante que está siendo evaluado/a</v>
      </c>
      <c r="B6" s="126" t="str" cm="1">
        <f t="array" aca="1" ref="B6" ca="1">"SPM2_"&amp;MID(CELL("filename",A1),FIND("]",CELL("filename",A1))+1,255)</f>
        <v>SPM2_Case61_SP-SchEnv_Bus</v>
      </c>
      <c r="C6" s="125" t="str">
        <f ca="1">TEXT('Labels - Spanish'!$B$46, "mm/dd/yyyy")</f>
        <v>10/05/2021</v>
      </c>
      <c r="D6" s="52"/>
      <c r="E6" s="76" t="s">
        <v>15</v>
      </c>
      <c r="F6" s="62" t="s">
        <v>17</v>
      </c>
      <c r="G6" s="103" t="s">
        <v>89</v>
      </c>
      <c r="H6" s="62" t="s">
        <v>16</v>
      </c>
      <c r="I6" s="62" t="s">
        <v>34</v>
      </c>
      <c r="J6" s="136" t="s">
        <v>1758</v>
      </c>
      <c r="K6" s="329" t="s">
        <v>90</v>
      </c>
      <c r="L6" s="63" t="s">
        <v>109</v>
      </c>
    </row>
    <row r="7" spans="1:12" ht="15" thickBot="1">
      <c r="A7" s="46" t="str">
        <f>'Labels - Spanish'!A10</f>
        <v>Sexo</v>
      </c>
      <c r="B7" s="47" t="s">
        <v>1691</v>
      </c>
      <c r="C7" s="209"/>
      <c r="D7" s="52"/>
      <c r="E7" s="100">
        <f ca="1">DATE(YEAR(F7) -$G$7, MONTH(F7) - $H$7, DAY(F7) - $I$7)</f>
        <v>42216</v>
      </c>
      <c r="F7" s="99">
        <f ca="1">DATE(YEAR('Labels - Spanish'!$B$46),MONTH('Labels - Spanish'!$B$46)-$K$7,DAY('Labels - Spanish'!$B$46)-$L$7)</f>
        <v>44421</v>
      </c>
      <c r="G7" s="104">
        <v>6</v>
      </c>
      <c r="H7" s="102">
        <v>0</v>
      </c>
      <c r="I7" s="102">
        <v>13</v>
      </c>
      <c r="J7" s="137">
        <v>0</v>
      </c>
      <c r="K7" s="330">
        <v>2</v>
      </c>
      <c r="L7" s="98">
        <v>-8</v>
      </c>
    </row>
    <row r="8" spans="1:12">
      <c r="A8" s="46" t="str">
        <f>'Labels - Spanish'!A28</f>
        <v>Fecha de hoy</v>
      </c>
      <c r="B8" s="313" t="str">
        <f>+$J$7&amp;" years "&amp;$K$7&amp;" months "&amp;$L$7&amp;" days "</f>
        <v xml:space="preserve">0 years 2 months -8 days </v>
      </c>
      <c r="C8" s="208"/>
      <c r="D8" s="52"/>
      <c r="E8" s="44"/>
      <c r="F8" s="44"/>
      <c r="G8" s="44"/>
      <c r="H8" s="44"/>
      <c r="I8" s="44"/>
      <c r="J8" s="53"/>
    </row>
    <row r="9" spans="1:12" ht="15" thickBot="1">
      <c r="A9" s="46" t="str">
        <f>'Labels - Spanish'!A15</f>
        <v>Grado escolar</v>
      </c>
      <c r="B9" s="177">
        <v>2</v>
      </c>
      <c r="C9" s="65"/>
      <c r="D9" s="52"/>
      <c r="E9" s="58"/>
      <c r="F9" s="58"/>
      <c r="G9" s="59"/>
      <c r="H9" s="60"/>
      <c r="I9" s="61"/>
      <c r="J9" s="61"/>
    </row>
    <row r="10" spans="1:12">
      <c r="A10" s="49"/>
      <c r="B10" s="49"/>
      <c r="C10" s="66"/>
      <c r="D10" s="58"/>
      <c r="E10" s="52"/>
      <c r="G10" s="53"/>
      <c r="H10" s="53"/>
      <c r="I10" s="53"/>
      <c r="J10" s="44"/>
    </row>
    <row r="11" spans="1:12">
      <c r="A11" s="54" t="str">
        <f>'Labels - Spanish'!$A$23</f>
        <v>Información del respondiente</v>
      </c>
      <c r="B11" s="46"/>
      <c r="C11" s="43"/>
      <c r="D11" s="52"/>
      <c r="E11" s="52"/>
      <c r="G11" s="53"/>
      <c r="H11" s="53"/>
      <c r="I11" s="53"/>
    </row>
    <row r="12" spans="1:12">
      <c r="A12" s="46" t="str">
        <f>'Labels - Spanish'!A24</f>
        <v>Nombre del respondiente</v>
      </c>
      <c r="B12" s="46" t="s">
        <v>141</v>
      </c>
      <c r="C12" s="43"/>
      <c r="D12" s="52"/>
      <c r="E12" s="52"/>
      <c r="F12" s="52"/>
      <c r="G12" s="53"/>
      <c r="H12" s="53"/>
      <c r="I12" s="53"/>
    </row>
    <row r="13" spans="1:12" ht="29">
      <c r="A13" s="46" t="str">
        <f>'Labels - Spanish'!A27</f>
        <v>La relación del respondiente con la estudiante que está siendo evaluado/a</v>
      </c>
      <c r="B13" s="46" t="s">
        <v>142</v>
      </c>
      <c r="C13" s="43"/>
      <c r="D13" s="52"/>
      <c r="E13" s="52"/>
      <c r="F13" s="52"/>
      <c r="G13" s="53"/>
      <c r="H13" s="53"/>
      <c r="I13" s="53"/>
    </row>
    <row r="14" spans="1:12">
      <c r="A14" s="50"/>
      <c r="B14" s="50"/>
      <c r="C14" s="67"/>
      <c r="D14" s="52"/>
      <c r="E14" s="52"/>
      <c r="F14" s="52"/>
      <c r="G14" s="53"/>
      <c r="H14" s="53"/>
      <c r="I14" s="53"/>
      <c r="J14" s="44"/>
    </row>
    <row r="15" spans="1:12" ht="132" customHeight="1">
      <c r="A15" s="46" t="s">
        <v>24</v>
      </c>
      <c r="B15" s="71" t="s">
        <v>1611</v>
      </c>
      <c r="C15" s="29"/>
      <c r="D15" s="52"/>
      <c r="E15" s="52"/>
      <c r="F15" s="52"/>
      <c r="G15" s="52"/>
      <c r="H15" s="52"/>
      <c r="I15" s="52"/>
      <c r="J15" s="52"/>
    </row>
    <row r="16" spans="1:12" ht="36.75" customHeight="1">
      <c r="A16" s="46" t="s">
        <v>26</v>
      </c>
      <c r="B16" s="39" t="s">
        <v>25</v>
      </c>
      <c r="C16" s="52"/>
      <c r="D16" s="52"/>
      <c r="E16" s="52"/>
      <c r="F16" s="52"/>
      <c r="G16" s="53"/>
      <c r="H16" s="53"/>
      <c r="I16" s="53"/>
      <c r="J16" s="44"/>
    </row>
    <row r="17" spans="1:10">
      <c r="A17" s="43" t="s">
        <v>180</v>
      </c>
      <c r="B17" s="193" t="s">
        <v>866</v>
      </c>
      <c r="C17" s="52"/>
      <c r="D17" s="52"/>
      <c r="E17" s="52"/>
      <c r="F17" s="52"/>
      <c r="G17" s="52"/>
      <c r="H17" s="52"/>
      <c r="I17" s="52"/>
      <c r="J17" s="52"/>
    </row>
    <row r="18" spans="1:10">
      <c r="A18" s="46" t="s">
        <v>12</v>
      </c>
      <c r="B18" s="51" t="s">
        <v>10</v>
      </c>
      <c r="C18" s="43"/>
      <c r="D18" s="52"/>
      <c r="E18" s="36"/>
      <c r="F18" s="36"/>
      <c r="G18" s="35"/>
      <c r="H18" s="35"/>
      <c r="I18" s="35"/>
      <c r="J18" s="34"/>
    </row>
    <row r="19" spans="1:10">
      <c r="A19" s="3"/>
      <c r="B19" s="3"/>
      <c r="C19" s="3"/>
      <c r="D19" s="44"/>
      <c r="J19" s="41"/>
    </row>
    <row r="20" spans="1:10" s="2" customFormat="1">
      <c r="A20" s="46"/>
      <c r="B20" s="46"/>
      <c r="C20" s="44"/>
    </row>
    <row r="21" spans="1:10">
      <c r="A21" s="69" t="s">
        <v>51</v>
      </c>
      <c r="B21" s="70">
        <f>+B44</f>
        <v>38</v>
      </c>
      <c r="C21" s="2"/>
    </row>
    <row r="22" spans="1:10" s="3" customFormat="1" ht="21.75" customHeight="1">
      <c r="A22" s="38"/>
      <c r="B22" s="38"/>
      <c r="C22"/>
    </row>
    <row r="23" spans="1:10" s="6" customFormat="1">
      <c r="A23" s="68" t="s">
        <v>0</v>
      </c>
      <c r="B23" s="85" t="str">
        <f>'Labels - Spanish'!$A$44</f>
        <v>Formulario</v>
      </c>
      <c r="C23" s="42"/>
    </row>
    <row r="24" spans="1:10" s="6" customFormat="1">
      <c r="A24" s="72">
        <v>1</v>
      </c>
      <c r="B24" s="150" t="s">
        <v>1602</v>
      </c>
    </row>
    <row r="25" spans="1:10" s="6" customFormat="1">
      <c r="A25" s="73">
        <v>2</v>
      </c>
      <c r="B25" s="150" t="s">
        <v>1601</v>
      </c>
    </row>
    <row r="26" spans="1:10" s="6" customFormat="1">
      <c r="A26" s="74">
        <v>3</v>
      </c>
      <c r="B26" s="150" t="s">
        <v>1601</v>
      </c>
    </row>
    <row r="27" spans="1:10" s="6" customFormat="1">
      <c r="A27" s="75">
        <v>4</v>
      </c>
      <c r="B27" s="150" t="s">
        <v>1602</v>
      </c>
    </row>
    <row r="28" spans="1:10" s="6" customFormat="1">
      <c r="A28" s="45">
        <v>5</v>
      </c>
      <c r="B28" s="150" t="s">
        <v>1601</v>
      </c>
    </row>
    <row r="29" spans="1:10" s="6" customFormat="1">
      <c r="A29" s="45">
        <v>6</v>
      </c>
      <c r="B29" s="150" t="s">
        <v>1604</v>
      </c>
    </row>
    <row r="30" spans="1:10" s="6" customFormat="1">
      <c r="A30" s="45">
        <v>7</v>
      </c>
      <c r="B30" s="150" t="s">
        <v>1604</v>
      </c>
    </row>
    <row r="31" spans="1:10">
      <c r="A31" s="45">
        <v>8</v>
      </c>
      <c r="B31" s="150" t="s">
        <v>1602</v>
      </c>
      <c r="C31" s="6"/>
    </row>
    <row r="32" spans="1:10">
      <c r="A32" s="45">
        <v>9</v>
      </c>
      <c r="B32" s="150" t="s">
        <v>1602</v>
      </c>
    </row>
    <row r="33" spans="1:8">
      <c r="A33" s="45">
        <v>10</v>
      </c>
      <c r="B33" s="150" t="s">
        <v>1602</v>
      </c>
    </row>
    <row r="34" spans="1:8">
      <c r="A34" s="72">
        <v>11</v>
      </c>
      <c r="B34" s="150" t="s">
        <v>1602</v>
      </c>
      <c r="C34" s="6"/>
    </row>
    <row r="35" spans="1:8">
      <c r="A35" s="73">
        <v>12</v>
      </c>
      <c r="B35" s="150" t="s">
        <v>1604</v>
      </c>
      <c r="C35" s="6"/>
    </row>
    <row r="36" spans="1:8">
      <c r="A36" s="74">
        <v>13</v>
      </c>
      <c r="B36" s="150" t="s">
        <v>1604</v>
      </c>
      <c r="C36" s="6"/>
    </row>
    <row r="37" spans="1:8">
      <c r="A37" s="75">
        <v>14</v>
      </c>
      <c r="B37" s="150" t="s">
        <v>1604</v>
      </c>
      <c r="C37" s="6"/>
    </row>
    <row r="38" spans="1:8">
      <c r="A38" s="45">
        <v>15</v>
      </c>
      <c r="B38" s="150" t="s">
        <v>1602</v>
      </c>
      <c r="C38" s="6"/>
    </row>
    <row r="40" spans="1:8" ht="15.5">
      <c r="D40" s="108"/>
      <c r="E40" s="108"/>
      <c r="F40" s="108"/>
      <c r="G40" s="109"/>
      <c r="H40" s="109"/>
    </row>
    <row r="41" spans="1:8" ht="15.5">
      <c r="A41" s="107" t="s">
        <v>97</v>
      </c>
      <c r="B41" s="108"/>
      <c r="C41" s="108"/>
      <c r="D41" s="111"/>
      <c r="E41" s="111"/>
      <c r="F41" s="111"/>
      <c r="G41" s="112"/>
      <c r="H41" s="112"/>
    </row>
    <row r="42" spans="1:8" ht="16" thickBot="1">
      <c r="A42" s="110"/>
      <c r="B42" s="110"/>
      <c r="C42" s="111"/>
    </row>
    <row r="43" spans="1:8" ht="16" thickTop="1">
      <c r="A43" s="165" t="s">
        <v>99</v>
      </c>
      <c r="B43" s="168" t="s">
        <v>137</v>
      </c>
      <c r="C43" s="170" t="s">
        <v>1605</v>
      </c>
      <c r="D43" s="170" t="s">
        <v>1643</v>
      </c>
    </row>
    <row r="44" spans="1:8" ht="16" thickBot="1">
      <c r="A44" s="167" t="str">
        <f>"Spanish "&amp;MID('Labels - Spanish'!$J$1,SEARCH("Environment: ",'Labels - Spanish'!$J$1)+13,SEARCH("Form",'Labels - Spanish'!$J$1)-SEARCH("Environment: ",'Labels - Spanish'!$J$1)-14)&amp;" Total Score"</f>
        <v>Spanish School Bus (BUS) Total Score</v>
      </c>
      <c r="B44" s="122">
        <v>38</v>
      </c>
      <c r="C44" s="132">
        <v>27</v>
      </c>
      <c r="D44" s="132" t="s">
        <v>138</v>
      </c>
      <c r="E44" s="108"/>
      <c r="F44" s="108"/>
      <c r="G44" s="109"/>
      <c r="H44" s="109"/>
    </row>
    <row r="45" spans="1:8" ht="16" thickTop="1">
      <c r="A45" s="108"/>
      <c r="B45" s="108"/>
      <c r="C45" s="108"/>
    </row>
  </sheetData>
  <conditionalFormatting sqref="A12:A13 A4 A7 A9">
    <cfRule type="containsText" dxfId="218" priority="7" operator="containsText" text="&quot;">
      <formula>NOT(ISERROR(SEARCH("""",A4)))</formula>
    </cfRule>
  </conditionalFormatting>
  <conditionalFormatting sqref="A6">
    <cfRule type="containsText" dxfId="217" priority="5" operator="containsText" text="&quot;">
      <formula>NOT(ISERROR(SEARCH("""",A6)))</formula>
    </cfRule>
  </conditionalFormatting>
  <conditionalFormatting sqref="A5">
    <cfRule type="containsText" dxfId="216" priority="4" operator="containsText" text="&quot;">
      <formula>NOT(ISERROR(SEARCH("""",A5)))</formula>
    </cfRule>
  </conditionalFormatting>
  <conditionalFormatting sqref="A11">
    <cfRule type="containsText" dxfId="215" priority="3" operator="containsText" text="&quot;">
      <formula>NOT(ISERROR(SEARCH("""",A11)))</formula>
    </cfRule>
  </conditionalFormatting>
  <conditionalFormatting sqref="A11">
    <cfRule type="containsText" dxfId="214" priority="2" operator="containsText" text="&quot;">
      <formula>NOT(ISERROR(SEARCH("""",A11)))</formula>
    </cfRule>
  </conditionalFormatting>
  <conditionalFormatting sqref="A8">
    <cfRule type="containsText" dxfId="213" priority="1" operator="containsText" text="&quot;">
      <formula>NOT(ISERROR(SEARCH("""",A8)))</formula>
    </cfRule>
  </conditionalFormatting>
  <pageMargins left="0.7" right="0.7" top="0.75" bottom="0.75" header="0.3" footer="0.3"/>
  <pageSetup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28345-828E-41A9-AA48-66A9357B02F9}">
  <dimension ref="A1:L45"/>
  <sheetViews>
    <sheetView topLeftCell="E1" zoomScale="80" zoomScaleNormal="80" workbookViewId="0">
      <pane ySplit="1" topLeftCell="A2" activePane="bottomLeft" state="frozen"/>
      <selection activeCell="B6" sqref="B6"/>
      <selection pane="bottomLeft" activeCell="K8" sqref="K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4.26953125" customWidth="1"/>
  </cols>
  <sheetData>
    <row r="1" spans="1:12" ht="28.5" customHeight="1">
      <c r="A1" s="175" t="str">
        <f>"Form: "&amp;'Labels - Spanish'!J1</f>
        <v>Form: Spanish Child School Environment: School Bus (BUS) Form (5-12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Case62_SP-SchEnv_Bus_Incomplet</v>
      </c>
      <c r="C3" s="129"/>
      <c r="D3" s="58"/>
      <c r="E3" s="105" t="s">
        <v>94</v>
      </c>
      <c r="F3" s="58"/>
      <c r="G3" s="59"/>
      <c r="H3" s="60"/>
      <c r="I3" s="60"/>
      <c r="J3" s="61"/>
    </row>
    <row r="4" spans="1:12">
      <c r="A4" s="46" t="str">
        <f>'Labels - Spanish'!A14</f>
        <v>Edad</v>
      </c>
      <c r="B4" s="310" t="str">
        <f>+$G$7&amp;" años "&amp;$H$7&amp;" meses "&amp;$I$7&amp;" dias "</f>
        <v xml:space="preserve">6 años 0 meses 13 dias </v>
      </c>
      <c r="C4" s="311">
        <f ca="1">+E7</f>
        <v>41991</v>
      </c>
      <c r="D4" s="52"/>
      <c r="F4" s="52" t="str">
        <f ca="1">"Original Date: "&amp; TEXT('Labels - Spanish'!$B$46, "mm/dd/yyyy")</f>
        <v>Original Date: 10/05/2021</v>
      </c>
      <c r="G4" s="9"/>
      <c r="H4" s="57"/>
      <c r="I4" s="57"/>
      <c r="J4" s="53"/>
    </row>
    <row r="5" spans="1:12" ht="15" thickBot="1">
      <c r="A5" s="185" t="str">
        <f>'Labels - Spanish'!$A$4</f>
        <v>Información del o de la estudiante</v>
      </c>
      <c r="B5" s="127"/>
      <c r="C5" s="314"/>
      <c r="D5" s="52"/>
      <c r="E5" s="97" t="s">
        <v>91</v>
      </c>
      <c r="F5" s="94"/>
      <c r="G5" s="95" t="s">
        <v>92</v>
      </c>
      <c r="H5" s="96"/>
      <c r="J5" t="s">
        <v>93</v>
      </c>
    </row>
    <row r="6" spans="1:12" ht="29">
      <c r="A6" s="46" t="str">
        <f>'Labels - Spanish'!A7</f>
        <v>Nombre del/de la estudiante que está siendo evaluado/a</v>
      </c>
      <c r="B6" s="126" t="str" cm="1">
        <f t="array" aca="1" ref="B6" ca="1">"SPM2_"&amp;MID(CELL("filename",A1),FIND("]",CELL("filename",A1))+1,255)</f>
        <v>SPM2_Case62_SP-SchEnv_Bus_Incomplet</v>
      </c>
      <c r="C6" s="125" t="str">
        <f ca="1">TEXT('Labels - Spanish'!$B$46, "mm/dd/yyyy")</f>
        <v>10/05/2021</v>
      </c>
      <c r="D6" s="52"/>
      <c r="E6" s="76" t="s">
        <v>15</v>
      </c>
      <c r="F6" s="62" t="s">
        <v>17</v>
      </c>
      <c r="G6" s="103" t="s">
        <v>89</v>
      </c>
      <c r="H6" s="62" t="s">
        <v>16</v>
      </c>
      <c r="I6" s="62" t="s">
        <v>34</v>
      </c>
      <c r="J6" s="136" t="s">
        <v>1758</v>
      </c>
      <c r="K6" s="329" t="s">
        <v>90</v>
      </c>
      <c r="L6" s="63" t="s">
        <v>109</v>
      </c>
    </row>
    <row r="7" spans="1:12" ht="15" thickBot="1">
      <c r="A7" s="46" t="str">
        <f>'Labels - Spanish'!A10</f>
        <v>Sexo</v>
      </c>
      <c r="B7" s="47" t="s">
        <v>1691</v>
      </c>
      <c r="C7" s="209"/>
      <c r="D7" s="52"/>
      <c r="E7" s="100">
        <f ca="1">DATE(YEAR(F7) -$G$7, MONTH(F7) - $H$7, DAY(F7) - $I$7)</f>
        <v>41991</v>
      </c>
      <c r="F7" s="99">
        <f ca="1">DATE(YEAR('Labels - Spanish'!$B$46),MONTH('Labels - Spanish'!$B$46)-$K$7,DAY('Labels - Spanish'!$B$46)-$L$7)</f>
        <v>44196</v>
      </c>
      <c r="G7" s="104">
        <v>6</v>
      </c>
      <c r="H7" s="102">
        <v>0</v>
      </c>
      <c r="I7" s="102">
        <v>13</v>
      </c>
      <c r="J7" s="137">
        <v>0</v>
      </c>
      <c r="K7" s="330">
        <v>9</v>
      </c>
      <c r="L7" s="98">
        <v>5</v>
      </c>
    </row>
    <row r="8" spans="1:12">
      <c r="A8" s="46" t="str">
        <f>'Labels - Spanish'!A28</f>
        <v>Fecha de hoy</v>
      </c>
      <c r="B8" s="313" t="str">
        <f>+$J$7&amp;" years "&amp;$K$7&amp;" months "&amp;$L$7&amp;" days "</f>
        <v xml:space="preserve">0 years 9 months 5 days </v>
      </c>
      <c r="C8" s="208"/>
      <c r="D8" s="52"/>
      <c r="E8" s="44"/>
      <c r="F8" s="44"/>
      <c r="G8" s="44"/>
      <c r="H8" s="44"/>
      <c r="I8" s="44"/>
      <c r="J8" s="53"/>
    </row>
    <row r="9" spans="1:12" ht="15" thickBot="1">
      <c r="A9" s="46" t="str">
        <f>'Labels - Spanish'!A15</f>
        <v>Grado escolar</v>
      </c>
      <c r="B9" s="177">
        <v>5</v>
      </c>
      <c r="C9" s="65"/>
      <c r="D9" s="52"/>
      <c r="E9" s="58"/>
      <c r="F9" s="58"/>
      <c r="G9" s="59"/>
      <c r="H9" s="60"/>
      <c r="I9" s="61"/>
    </row>
    <row r="10" spans="1:12">
      <c r="A10" s="49"/>
      <c r="B10" s="49"/>
      <c r="C10" s="66"/>
      <c r="D10" s="58"/>
      <c r="E10" s="52"/>
      <c r="G10" s="53"/>
      <c r="H10" s="53"/>
      <c r="I10" s="53"/>
    </row>
    <row r="11" spans="1:12">
      <c r="A11" s="54" t="str">
        <f>'Labels - Spanish'!$A$23</f>
        <v>Información del respondiente</v>
      </c>
      <c r="B11" s="46"/>
      <c r="C11" s="43"/>
      <c r="D11" s="52"/>
      <c r="E11" s="52"/>
      <c r="G11" s="53"/>
      <c r="H11" s="53"/>
      <c r="I11" s="53"/>
    </row>
    <row r="12" spans="1:12">
      <c r="A12" s="46" t="str">
        <f>'Labels - Spanish'!A24</f>
        <v>Nombre del respondiente</v>
      </c>
      <c r="B12" s="46" t="s">
        <v>143</v>
      </c>
      <c r="C12" s="43"/>
      <c r="D12" s="52"/>
      <c r="E12" s="52"/>
      <c r="F12" s="52"/>
      <c r="G12" s="53"/>
      <c r="H12" s="53"/>
      <c r="I12" s="53"/>
      <c r="J12" s="44"/>
    </row>
    <row r="13" spans="1:12" ht="29">
      <c r="A13" s="46" t="str">
        <f>'Labels - Spanish'!A27</f>
        <v>La relación del respondiente con la estudiante que está siendo evaluado/a</v>
      </c>
      <c r="B13" s="46" t="s">
        <v>142</v>
      </c>
      <c r="C13" s="43"/>
      <c r="D13" s="52"/>
      <c r="E13" s="52"/>
      <c r="F13" s="52"/>
      <c r="G13" s="53"/>
      <c r="H13" s="53"/>
      <c r="I13" s="53"/>
      <c r="J13" s="44"/>
    </row>
    <row r="14" spans="1:12">
      <c r="A14" s="50"/>
      <c r="B14" s="50"/>
      <c r="C14" s="67"/>
      <c r="D14" s="52"/>
      <c r="E14" s="52"/>
      <c r="F14" s="52"/>
      <c r="G14" s="53"/>
      <c r="H14" s="53"/>
      <c r="I14" s="53"/>
      <c r="J14" s="44"/>
    </row>
    <row r="15" spans="1:12" ht="132" customHeight="1">
      <c r="A15" s="46" t="s">
        <v>24</v>
      </c>
      <c r="B15" s="71" t="s">
        <v>1612</v>
      </c>
      <c r="C15" s="29"/>
      <c r="D15" s="52"/>
      <c r="E15" s="52"/>
      <c r="F15" s="52"/>
      <c r="G15" s="52"/>
      <c r="H15" s="52"/>
      <c r="I15" s="52"/>
      <c r="J15" s="52"/>
    </row>
    <row r="16" spans="1:12" ht="36.75" customHeight="1">
      <c r="A16" s="46" t="s">
        <v>26</v>
      </c>
      <c r="B16" s="39" t="s">
        <v>25</v>
      </c>
      <c r="C16" s="52"/>
      <c r="D16" s="52"/>
      <c r="E16" s="52"/>
      <c r="F16" s="52"/>
      <c r="G16" s="53"/>
      <c r="H16" s="53"/>
      <c r="I16" s="53"/>
      <c r="J16" s="44"/>
    </row>
    <row r="17" spans="1:10">
      <c r="A17" s="43" t="s">
        <v>180</v>
      </c>
      <c r="B17" s="193" t="s">
        <v>181</v>
      </c>
      <c r="D17" s="52"/>
      <c r="E17" s="36"/>
      <c r="F17" s="36"/>
      <c r="G17" s="35"/>
      <c r="H17" s="35"/>
      <c r="I17" s="35"/>
      <c r="J17" s="34"/>
    </row>
    <row r="18" spans="1:10" s="3" customFormat="1">
      <c r="A18" s="46" t="s">
        <v>12</v>
      </c>
      <c r="B18" s="51" t="s">
        <v>10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+B44</f>
        <v>37</v>
      </c>
      <c r="C21" s="2"/>
    </row>
    <row r="22" spans="1:10" s="3" customFormat="1" ht="21.75" customHeight="1">
      <c r="A22" s="38"/>
      <c r="B22" s="38"/>
      <c r="C22"/>
    </row>
    <row r="23" spans="1:10" s="6" customFormat="1">
      <c r="A23" s="68" t="s">
        <v>0</v>
      </c>
      <c r="B23" s="85" t="str">
        <f>'Labels - Spanish'!$A$44</f>
        <v>Formulario</v>
      </c>
      <c r="C23" s="42"/>
    </row>
    <row r="24" spans="1:10" s="6" customFormat="1">
      <c r="A24" s="72">
        <v>1</v>
      </c>
      <c r="B24" s="176" t="s">
        <v>52</v>
      </c>
    </row>
    <row r="25" spans="1:10" s="6" customFormat="1">
      <c r="A25" s="73">
        <v>2</v>
      </c>
      <c r="B25" s="150" t="s">
        <v>1601</v>
      </c>
    </row>
    <row r="26" spans="1:10" s="6" customFormat="1">
      <c r="A26" s="74">
        <v>3</v>
      </c>
      <c r="B26" s="150" t="s">
        <v>1601</v>
      </c>
    </row>
    <row r="27" spans="1:10" s="6" customFormat="1">
      <c r="A27" s="75">
        <v>4</v>
      </c>
      <c r="B27" s="150" t="s">
        <v>1602</v>
      </c>
    </row>
    <row r="28" spans="1:10" s="6" customFormat="1">
      <c r="A28" s="45">
        <v>5</v>
      </c>
      <c r="B28" s="150" t="s">
        <v>1601</v>
      </c>
    </row>
    <row r="29" spans="1:10" s="6" customFormat="1">
      <c r="A29" s="45">
        <v>6</v>
      </c>
      <c r="B29" s="176" t="s">
        <v>52</v>
      </c>
    </row>
    <row r="30" spans="1:10" s="6" customFormat="1">
      <c r="A30" s="45">
        <v>7</v>
      </c>
      <c r="B30" s="150" t="s">
        <v>1604</v>
      </c>
    </row>
    <row r="31" spans="1:10">
      <c r="A31" s="45">
        <v>8</v>
      </c>
      <c r="B31" s="150" t="s">
        <v>1602</v>
      </c>
      <c r="C31" s="6"/>
    </row>
    <row r="32" spans="1:10">
      <c r="A32" s="45">
        <v>9</v>
      </c>
      <c r="B32" s="150" t="s">
        <v>1602</v>
      </c>
    </row>
    <row r="33" spans="1:8">
      <c r="A33" s="45">
        <v>10</v>
      </c>
      <c r="B33" s="150" t="s">
        <v>1602</v>
      </c>
    </row>
    <row r="34" spans="1:8">
      <c r="A34" s="72">
        <v>11</v>
      </c>
      <c r="B34" s="150" t="s">
        <v>1602</v>
      </c>
      <c r="C34" s="6"/>
    </row>
    <row r="35" spans="1:8">
      <c r="A35" s="73">
        <v>12</v>
      </c>
      <c r="B35" s="150" t="s">
        <v>1604</v>
      </c>
      <c r="C35" s="6"/>
    </row>
    <row r="36" spans="1:8">
      <c r="A36" s="74">
        <v>13</v>
      </c>
      <c r="B36" s="150" t="s">
        <v>1604</v>
      </c>
      <c r="C36" s="6"/>
    </row>
    <row r="37" spans="1:8">
      <c r="A37" s="75">
        <v>14</v>
      </c>
      <c r="B37" s="150" t="s">
        <v>1604</v>
      </c>
      <c r="C37" s="6"/>
    </row>
    <row r="38" spans="1:8">
      <c r="A38" s="45">
        <v>15</v>
      </c>
      <c r="B38" s="150" t="s">
        <v>1602</v>
      </c>
      <c r="C38" s="6"/>
    </row>
    <row r="40" spans="1:8" ht="15.5">
      <c r="D40" s="108"/>
      <c r="E40" s="108"/>
      <c r="F40" s="108"/>
      <c r="G40" s="109"/>
      <c r="H40" s="109"/>
    </row>
    <row r="41" spans="1:8" ht="15.5">
      <c r="A41" s="107" t="s">
        <v>97</v>
      </c>
      <c r="B41" s="108"/>
      <c r="C41" s="108"/>
      <c r="D41" s="111"/>
      <c r="E41" s="111"/>
      <c r="F41" s="111"/>
      <c r="G41" s="112"/>
      <c r="H41" s="112"/>
    </row>
    <row r="42" spans="1:8" ht="16" thickBot="1">
      <c r="A42" s="110"/>
      <c r="B42" s="110"/>
      <c r="C42" s="111"/>
    </row>
    <row r="43" spans="1:8" ht="16" thickTop="1">
      <c r="A43" s="165" t="s">
        <v>99</v>
      </c>
      <c r="B43" s="168" t="s">
        <v>137</v>
      </c>
      <c r="C43" s="170" t="s">
        <v>1605</v>
      </c>
      <c r="D43" s="170" t="s">
        <v>1643</v>
      </c>
    </row>
    <row r="44" spans="1:8" ht="16" thickBot="1">
      <c r="A44" s="167" t="str">
        <f>"Spanish "&amp;MID('Labels - Spanish'!$J$1,SEARCH("Environment: ",'Labels - Spanish'!$J$1)+13,SEARCH("Form",'Labels - Spanish'!$J$1)-SEARCH("Environment: ",'Labels - Spanish'!$J$1)-14)&amp;" Total Score"</f>
        <v>Spanish School Bus (BUS) Total Score</v>
      </c>
      <c r="B44" s="122">
        <v>37</v>
      </c>
      <c r="C44" s="132">
        <v>27</v>
      </c>
      <c r="D44" s="132" t="s">
        <v>138</v>
      </c>
      <c r="E44" s="108"/>
      <c r="F44" s="108"/>
      <c r="G44" s="109"/>
      <c r="H44" s="109"/>
    </row>
    <row r="45" spans="1:8" ht="16" thickTop="1">
      <c r="A45" s="108"/>
      <c r="B45" s="108"/>
      <c r="C45" s="108"/>
    </row>
  </sheetData>
  <conditionalFormatting sqref="A12:A13 A4 A7 A9">
    <cfRule type="containsText" dxfId="212" priority="7" operator="containsText" text="&quot;">
      <formula>NOT(ISERROR(SEARCH("""",A4)))</formula>
    </cfRule>
  </conditionalFormatting>
  <conditionalFormatting sqref="A6">
    <cfRule type="containsText" dxfId="211" priority="5" operator="containsText" text="&quot;">
      <formula>NOT(ISERROR(SEARCH("""",A6)))</formula>
    </cfRule>
  </conditionalFormatting>
  <conditionalFormatting sqref="A5">
    <cfRule type="containsText" dxfId="210" priority="4" operator="containsText" text="&quot;">
      <formula>NOT(ISERROR(SEARCH("""",A5)))</formula>
    </cfRule>
  </conditionalFormatting>
  <conditionalFormatting sqref="A11">
    <cfRule type="containsText" dxfId="209" priority="3" operator="containsText" text="&quot;">
      <formula>NOT(ISERROR(SEARCH("""",A11)))</formula>
    </cfRule>
  </conditionalFormatting>
  <conditionalFormatting sqref="A11">
    <cfRule type="containsText" dxfId="208" priority="2" operator="containsText" text="&quot;">
      <formula>NOT(ISERROR(SEARCH("""",A11)))</formula>
    </cfRule>
  </conditionalFormatting>
  <conditionalFormatting sqref="A8">
    <cfRule type="containsText" dxfId="207" priority="1" operator="containsText" text="&quot;">
      <formula>NOT(ISERROR(SEARCH("""",A8)))</formula>
    </cfRule>
  </conditionalFormatting>
  <pageMargins left="0.7" right="0.7" top="0.75" bottom="0.75" header="0.3" footer="0.3"/>
  <pageSetup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6C171-1112-48F2-BE57-B41D2C13B6BE}">
  <dimension ref="A1:L45"/>
  <sheetViews>
    <sheetView topLeftCell="E1" zoomScale="80" zoomScaleNormal="80" workbookViewId="0">
      <pane ySplit="1" topLeftCell="A2" activePane="bottomLeft" state="frozen"/>
      <selection activeCell="B6" sqref="B6"/>
      <selection pane="bottomLeft" activeCell="K8" sqref="K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5.81640625" customWidth="1"/>
  </cols>
  <sheetData>
    <row r="1" spans="1:12" ht="28.5" customHeight="1">
      <c r="A1" s="175" t="str">
        <f>"Form: "&amp;'Labels - Spanish'!K1</f>
        <v>Form: Spanish Child School Environment: Cafeteria (CAF) Form (5-12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Case63_SP-SchEnv_Caf</v>
      </c>
      <c r="C3" s="129"/>
      <c r="D3" s="58"/>
      <c r="E3" s="105" t="s">
        <v>94</v>
      </c>
      <c r="F3" s="58"/>
      <c r="G3" s="59"/>
      <c r="H3" s="60"/>
      <c r="I3" s="60"/>
      <c r="J3" s="61"/>
    </row>
    <row r="4" spans="1:12">
      <c r="A4" s="46" t="str">
        <f>'Labels - Spanish'!A14</f>
        <v>Edad</v>
      </c>
      <c r="B4" s="310" t="str">
        <f>+$G$7&amp;" años "&amp;$H$7&amp;" meses "&amp;$I$7&amp;" dias "</f>
        <v xml:space="preserve">6 años 0 meses 13 dias </v>
      </c>
      <c r="C4" s="311">
        <f ca="1">+E7</f>
        <v>42146</v>
      </c>
      <c r="D4" s="52"/>
      <c r="F4" s="52" t="str">
        <f ca="1">"Original Date: "&amp; TEXT('Labels - Spanish'!$B$46, "mm/dd/yyyy")</f>
        <v>Original Date: 10/05/2021</v>
      </c>
      <c r="G4" s="9"/>
      <c r="H4" s="57"/>
      <c r="I4" s="57"/>
      <c r="J4" s="53"/>
    </row>
    <row r="5" spans="1:12" ht="15" thickBot="1">
      <c r="A5" s="185" t="str">
        <f>'Labels - Spanish'!$A$4</f>
        <v>Información del o de la estudiante</v>
      </c>
      <c r="B5" s="127"/>
      <c r="C5" s="314"/>
      <c r="D5" s="52"/>
      <c r="E5" s="97" t="s">
        <v>91</v>
      </c>
      <c r="F5" s="94"/>
      <c r="G5" s="95" t="s">
        <v>92</v>
      </c>
      <c r="H5" s="96"/>
      <c r="J5" t="s">
        <v>93</v>
      </c>
    </row>
    <row r="6" spans="1:12" ht="29">
      <c r="A6" s="46" t="str">
        <f>'Labels - Spanish'!A7</f>
        <v>Nombre del/de la estudiante que está siendo evaluado/a</v>
      </c>
      <c r="B6" s="126" t="str" cm="1">
        <f t="array" aca="1" ref="B6" ca="1">"SPM2_"&amp;MID(CELL("filename",A1),FIND("]",CELL("filename",A1))+1,255)</f>
        <v>SPM2_Case63_SP-SchEnv_Caf</v>
      </c>
      <c r="C6" s="125" t="str">
        <f ca="1">TEXT('Labels - Spanish'!$B$46, "mm/dd/yyyy")</f>
        <v>10/05/2021</v>
      </c>
      <c r="D6" s="52"/>
      <c r="E6" s="76" t="s">
        <v>15</v>
      </c>
      <c r="F6" s="62" t="s">
        <v>17</v>
      </c>
      <c r="G6" s="103" t="s">
        <v>89</v>
      </c>
      <c r="H6" s="62" t="s">
        <v>16</v>
      </c>
      <c r="I6" s="62" t="s">
        <v>34</v>
      </c>
      <c r="J6" s="136" t="s">
        <v>1758</v>
      </c>
      <c r="K6" s="329" t="s">
        <v>90</v>
      </c>
      <c r="L6" s="63" t="s">
        <v>109</v>
      </c>
    </row>
    <row r="7" spans="1:12" ht="15" thickBot="1">
      <c r="A7" s="46" t="str">
        <f>'Labels - Spanish'!A10</f>
        <v>Sexo</v>
      </c>
      <c r="B7" s="47" t="s">
        <v>1692</v>
      </c>
      <c r="C7" s="209"/>
      <c r="D7" s="52"/>
      <c r="E7" s="100">
        <f ca="1">DATE(YEAR(F7) -$G$7, MONTH(F7) - $H$7, DAY(F7) - $I$7)</f>
        <v>42146</v>
      </c>
      <c r="F7" s="99">
        <f ca="1">DATE(YEAR('Labels - Spanish'!$B$46),MONTH('Labels - Spanish'!$B$46)-$K$7,DAY('Labels - Spanish'!$B$46)-$L$7)</f>
        <v>44351</v>
      </c>
      <c r="G7" s="104">
        <v>6</v>
      </c>
      <c r="H7" s="102">
        <v>0</v>
      </c>
      <c r="I7" s="102">
        <v>13</v>
      </c>
      <c r="J7" s="137">
        <v>0</v>
      </c>
      <c r="K7" s="330">
        <v>4</v>
      </c>
      <c r="L7" s="98">
        <v>1</v>
      </c>
    </row>
    <row r="8" spans="1:12">
      <c r="A8" s="46" t="str">
        <f>'Labels - Spanish'!A28</f>
        <v>Fecha de hoy</v>
      </c>
      <c r="B8" s="313" t="str">
        <f>+$J$7&amp;" years "&amp;$K$7&amp;" months "&amp;$L$7&amp;" days "</f>
        <v xml:space="preserve">0 years 4 months 1 days </v>
      </c>
      <c r="C8" s="208"/>
      <c r="D8" s="52"/>
      <c r="E8" s="44"/>
      <c r="F8" s="44"/>
      <c r="G8" s="44"/>
      <c r="H8" s="44"/>
      <c r="I8" s="44"/>
      <c r="J8" s="53"/>
    </row>
    <row r="9" spans="1:12" ht="15" thickBot="1">
      <c r="A9" s="46" t="str">
        <f>'Labels - Spanish'!A15</f>
        <v>Grado escolar</v>
      </c>
      <c r="B9" s="177">
        <v>1</v>
      </c>
      <c r="C9" s="65"/>
      <c r="D9" s="52"/>
      <c r="E9" s="58"/>
      <c r="F9" s="58"/>
      <c r="G9" s="59"/>
      <c r="H9" s="60"/>
      <c r="I9" s="61"/>
    </row>
    <row r="10" spans="1:12">
      <c r="A10" s="49"/>
      <c r="B10" s="49"/>
      <c r="C10" s="66"/>
      <c r="D10" s="58"/>
      <c r="E10" s="52"/>
      <c r="G10" s="53"/>
      <c r="H10" s="53"/>
      <c r="I10" s="53"/>
    </row>
    <row r="11" spans="1:12">
      <c r="A11" s="54" t="str">
        <f>'Labels - Spanish'!$A$23</f>
        <v>Información del respondiente</v>
      </c>
      <c r="B11" s="46"/>
      <c r="C11" s="43"/>
      <c r="D11" s="52"/>
      <c r="E11" s="52"/>
      <c r="G11" s="53"/>
      <c r="H11" s="53"/>
      <c r="I11" s="53"/>
    </row>
    <row r="12" spans="1:12">
      <c r="A12" s="46" t="str">
        <f>'Labels - Spanish'!A24</f>
        <v>Nombre del respondiente</v>
      </c>
      <c r="B12" s="46" t="s">
        <v>35</v>
      </c>
      <c r="C12" s="43"/>
      <c r="D12" s="52"/>
      <c r="E12" s="52"/>
      <c r="F12" s="52"/>
      <c r="G12" s="53"/>
      <c r="H12" s="53"/>
      <c r="I12" s="53"/>
      <c r="J12" s="44"/>
    </row>
    <row r="13" spans="1:12" ht="29">
      <c r="A13" s="46" t="str">
        <f>'Labels - Spanish'!A27</f>
        <v>La relación del respondiente con la estudiante que está siendo evaluado/a</v>
      </c>
      <c r="B13" s="46" t="s">
        <v>144</v>
      </c>
      <c r="C13" s="43"/>
      <c r="D13" s="52"/>
      <c r="E13" s="52"/>
      <c r="F13" s="52"/>
      <c r="G13" s="53"/>
      <c r="H13" s="53"/>
      <c r="I13" s="53"/>
      <c r="J13" s="44"/>
    </row>
    <row r="14" spans="1:12">
      <c r="A14" s="50"/>
      <c r="B14" s="50"/>
      <c r="C14" s="67"/>
      <c r="D14" s="52"/>
      <c r="E14" s="52"/>
      <c r="F14" s="52"/>
      <c r="G14" s="53"/>
      <c r="H14" s="53"/>
      <c r="I14" s="53"/>
      <c r="J14" s="44"/>
    </row>
    <row r="15" spans="1:12" ht="132" customHeight="1">
      <c r="A15" s="46" t="s">
        <v>24</v>
      </c>
      <c r="B15" s="71" t="s">
        <v>1611</v>
      </c>
      <c r="C15" s="29"/>
      <c r="D15" s="52"/>
      <c r="E15" s="52"/>
      <c r="F15" s="52"/>
      <c r="G15" s="52"/>
      <c r="H15" s="52"/>
      <c r="I15" s="52"/>
      <c r="J15" s="52"/>
    </row>
    <row r="16" spans="1:12" ht="36.75" customHeight="1">
      <c r="A16" s="46" t="s">
        <v>26</v>
      </c>
      <c r="B16" s="39" t="s">
        <v>25</v>
      </c>
      <c r="C16" s="52"/>
      <c r="D16" s="52"/>
      <c r="E16" s="52"/>
      <c r="F16" s="52"/>
      <c r="G16" s="53"/>
      <c r="H16" s="53"/>
      <c r="I16" s="53"/>
      <c r="J16" s="44"/>
    </row>
    <row r="17" spans="1:10">
      <c r="A17" s="43" t="s">
        <v>180</v>
      </c>
      <c r="B17" s="193" t="s">
        <v>866</v>
      </c>
      <c r="D17" s="52"/>
      <c r="E17" s="36"/>
      <c r="F17" s="36"/>
      <c r="G17" s="35"/>
      <c r="H17" s="35"/>
      <c r="I17" s="35"/>
      <c r="J17" s="34"/>
    </row>
    <row r="18" spans="1:10" s="3" customFormat="1">
      <c r="A18" s="46" t="s">
        <v>12</v>
      </c>
      <c r="B18" s="51" t="s">
        <v>10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+B44</f>
        <v>25</v>
      </c>
      <c r="C21" s="2"/>
    </row>
    <row r="22" spans="1:10" s="3" customFormat="1" ht="21.75" customHeight="1">
      <c r="A22" s="38"/>
      <c r="B22" s="38"/>
      <c r="C22"/>
    </row>
    <row r="23" spans="1:10" s="6" customFormat="1">
      <c r="A23" s="68" t="s">
        <v>0</v>
      </c>
      <c r="B23" s="85" t="str">
        <f>'Labels - Spanish'!$A$44</f>
        <v>Formulario</v>
      </c>
      <c r="C23" s="42"/>
    </row>
    <row r="24" spans="1:10" s="6" customFormat="1">
      <c r="A24" s="72">
        <v>1</v>
      </c>
      <c r="B24" s="150" t="s">
        <v>1604</v>
      </c>
    </row>
    <row r="25" spans="1:10" s="6" customFormat="1">
      <c r="A25" s="73">
        <v>2</v>
      </c>
      <c r="B25" s="150" t="s">
        <v>1602</v>
      </c>
    </row>
    <row r="26" spans="1:10" s="6" customFormat="1">
      <c r="A26" s="74">
        <v>3</v>
      </c>
      <c r="B26" s="150" t="s">
        <v>1604</v>
      </c>
    </row>
    <row r="27" spans="1:10" s="6" customFormat="1">
      <c r="A27" s="75">
        <v>4</v>
      </c>
      <c r="B27" s="150" t="s">
        <v>1604</v>
      </c>
    </row>
    <row r="28" spans="1:10" s="6" customFormat="1">
      <c r="A28" s="45">
        <v>5</v>
      </c>
      <c r="B28" s="150" t="s">
        <v>1602</v>
      </c>
    </row>
    <row r="29" spans="1:10" s="6" customFormat="1">
      <c r="A29" s="45">
        <v>6</v>
      </c>
      <c r="B29" s="150" t="s">
        <v>1604</v>
      </c>
    </row>
    <row r="30" spans="1:10" s="6" customFormat="1">
      <c r="A30" s="45">
        <v>7</v>
      </c>
      <c r="B30" s="150" t="s">
        <v>1602</v>
      </c>
    </row>
    <row r="31" spans="1:10">
      <c r="A31" s="45">
        <v>8</v>
      </c>
      <c r="B31" s="150" t="s">
        <v>1604</v>
      </c>
      <c r="C31" s="6"/>
    </row>
    <row r="32" spans="1:10">
      <c r="A32" s="45">
        <v>9</v>
      </c>
      <c r="B32" s="150" t="s">
        <v>1602</v>
      </c>
    </row>
    <row r="33" spans="1:8">
      <c r="A33" s="45">
        <v>10</v>
      </c>
      <c r="B33" s="150" t="s">
        <v>1601</v>
      </c>
    </row>
    <row r="34" spans="1:8">
      <c r="A34" s="72">
        <v>11</v>
      </c>
      <c r="B34" s="150" t="s">
        <v>1601</v>
      </c>
      <c r="C34" s="6"/>
    </row>
    <row r="35" spans="1:8">
      <c r="A35" s="73">
        <v>12</v>
      </c>
      <c r="B35" s="150" t="s">
        <v>1604</v>
      </c>
      <c r="C35" s="6"/>
    </row>
    <row r="36" spans="1:8">
      <c r="A36" s="74">
        <v>13</v>
      </c>
      <c r="B36" s="150" t="s">
        <v>1602</v>
      </c>
      <c r="C36" s="6"/>
    </row>
    <row r="37" spans="1:8">
      <c r="A37" s="75">
        <v>14</v>
      </c>
      <c r="B37" s="150" t="s">
        <v>1603</v>
      </c>
      <c r="C37" s="6"/>
    </row>
    <row r="38" spans="1:8">
      <c r="A38" s="45">
        <v>15</v>
      </c>
      <c r="B38" s="150" t="s">
        <v>1603</v>
      </c>
      <c r="C38" s="6"/>
    </row>
    <row r="40" spans="1:8" ht="15.5">
      <c r="D40" s="108"/>
      <c r="E40" s="108"/>
      <c r="F40" s="108"/>
      <c r="G40" s="109"/>
      <c r="H40" s="109"/>
    </row>
    <row r="41" spans="1:8" ht="15.5">
      <c r="A41" s="107" t="s">
        <v>97</v>
      </c>
      <c r="B41" s="108"/>
      <c r="C41" s="108"/>
      <c r="D41" s="111"/>
      <c r="E41" s="111"/>
      <c r="F41" s="111"/>
      <c r="G41" s="112"/>
      <c r="H41" s="112"/>
    </row>
    <row r="42" spans="1:8" ht="16" thickBot="1">
      <c r="A42" s="110"/>
      <c r="B42" s="110"/>
      <c r="C42" s="111"/>
    </row>
    <row r="43" spans="1:8" ht="16" thickTop="1">
      <c r="A43" s="165" t="s">
        <v>99</v>
      </c>
      <c r="B43" s="168" t="s">
        <v>137</v>
      </c>
      <c r="C43" s="170" t="s">
        <v>1605</v>
      </c>
      <c r="D43" s="170" t="s">
        <v>1643</v>
      </c>
    </row>
    <row r="44" spans="1:8" ht="16" thickBot="1">
      <c r="A44" s="167" t="str">
        <f>"Spanish "&amp;MID('Labels - Spanish'!$K$1,SEARCH("Environment: ",'Labels - Spanish'!$K$1)+13,SEARCH("Form",'Labels - Spanish'!$K$1)-SEARCH("Environment: ",'Labels - Spanish'!$K$1)-14)&amp;" Total Score"</f>
        <v>Spanish Cafeteria (CAF) Total Score</v>
      </c>
      <c r="B44" s="122">
        <v>25</v>
      </c>
      <c r="C44" s="132">
        <v>22</v>
      </c>
      <c r="D44" s="132" t="s">
        <v>138</v>
      </c>
      <c r="E44" s="108"/>
      <c r="F44" s="108"/>
      <c r="G44" s="109"/>
      <c r="H44" s="109"/>
    </row>
    <row r="45" spans="1:8" ht="16" thickTop="1">
      <c r="A45" s="108"/>
      <c r="B45" s="108"/>
      <c r="C45" s="108"/>
    </row>
  </sheetData>
  <conditionalFormatting sqref="A12:A13 A4 A7 A9">
    <cfRule type="containsText" dxfId="206" priority="7" operator="containsText" text="&quot;">
      <formula>NOT(ISERROR(SEARCH("""",A4)))</formula>
    </cfRule>
  </conditionalFormatting>
  <conditionalFormatting sqref="A6">
    <cfRule type="containsText" dxfId="205" priority="5" operator="containsText" text="&quot;">
      <formula>NOT(ISERROR(SEARCH("""",A6)))</formula>
    </cfRule>
  </conditionalFormatting>
  <conditionalFormatting sqref="A5">
    <cfRule type="containsText" dxfId="204" priority="4" operator="containsText" text="&quot;">
      <formula>NOT(ISERROR(SEARCH("""",A5)))</formula>
    </cfRule>
  </conditionalFormatting>
  <conditionalFormatting sqref="A11">
    <cfRule type="containsText" dxfId="203" priority="3" operator="containsText" text="&quot;">
      <formula>NOT(ISERROR(SEARCH("""",A11)))</formula>
    </cfRule>
  </conditionalFormatting>
  <conditionalFormatting sqref="A11">
    <cfRule type="containsText" dxfId="202" priority="2" operator="containsText" text="&quot;">
      <formula>NOT(ISERROR(SEARCH("""",A11)))</formula>
    </cfRule>
  </conditionalFormatting>
  <conditionalFormatting sqref="A8">
    <cfRule type="containsText" dxfId="201" priority="1" operator="containsText" text="&quot;">
      <formula>NOT(ISERROR(SEARCH("""",A8)))</formula>
    </cfRule>
  </conditionalFormatting>
  <pageMargins left="0.7" right="0.7" top="0.75" bottom="0.75" header="0.3" footer="0.3"/>
  <pageSetup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7DBE-933D-45D2-8DB4-F149E67E0270}">
  <dimension ref="A1:L45"/>
  <sheetViews>
    <sheetView topLeftCell="E1" zoomScale="80" zoomScaleNormal="80" workbookViewId="0">
      <pane ySplit="1" topLeftCell="A2" activePane="bottomLeft" state="frozen"/>
      <selection activeCell="B6" sqref="B6"/>
      <selection pane="bottomLeft" activeCell="K8" sqref="K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4.1796875" customWidth="1"/>
  </cols>
  <sheetData>
    <row r="1" spans="1:12" ht="28.5" customHeight="1">
      <c r="A1" s="175" t="str">
        <f>"Form: "&amp;'Labels - Spanish'!K1</f>
        <v>Form: Spanish Child School Environment: Cafeteria (CAF) Form (5-12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Case64_SP-SchEnv_Caf_incomplet</v>
      </c>
      <c r="C3" s="129"/>
      <c r="D3" s="58"/>
      <c r="E3" s="105" t="s">
        <v>94</v>
      </c>
      <c r="F3" s="58"/>
      <c r="G3" s="59"/>
      <c r="H3" s="60"/>
      <c r="I3" s="60"/>
      <c r="J3" s="61"/>
    </row>
    <row r="4" spans="1:12">
      <c r="A4" s="46" t="str">
        <f>'Labels - Spanish'!A14</f>
        <v>Edad</v>
      </c>
      <c r="B4" s="310" t="str">
        <f>+$G$7&amp;" años "&amp;$H$7&amp;" meses "&amp;$I$7&amp;" dias "</f>
        <v xml:space="preserve">6 años 0 meses 13 dias </v>
      </c>
      <c r="C4" s="311">
        <f ca="1">+E7</f>
        <v>42079</v>
      </c>
      <c r="D4" s="52"/>
      <c r="F4" s="52" t="str">
        <f ca="1">"Original Date: "&amp; TEXT('Labels - Spanish'!$B$46, "mm/dd/yyyy")</f>
        <v>Original Date: 10/05/2021</v>
      </c>
      <c r="G4" s="9"/>
      <c r="H4" s="57"/>
      <c r="I4" s="57"/>
      <c r="J4" s="53"/>
    </row>
    <row r="5" spans="1:12" ht="15" thickBot="1">
      <c r="A5" s="185" t="str">
        <f>'Labels - Spanish'!$A$4</f>
        <v>Información del o de la estudiante</v>
      </c>
      <c r="B5" s="127"/>
      <c r="C5" s="314"/>
      <c r="D5" s="52"/>
      <c r="E5" s="97" t="s">
        <v>91</v>
      </c>
      <c r="F5" s="94"/>
      <c r="G5" s="95" t="s">
        <v>92</v>
      </c>
      <c r="H5" s="96"/>
      <c r="J5" t="s">
        <v>93</v>
      </c>
    </row>
    <row r="6" spans="1:12" ht="29">
      <c r="A6" s="46" t="str">
        <f>'Labels - Spanish'!A7</f>
        <v>Nombre del/de la estudiante que está siendo evaluado/a</v>
      </c>
      <c r="B6" s="126" t="str" cm="1">
        <f t="array" aca="1" ref="B6" ca="1">"SPM2_"&amp;MID(CELL("filename",A1),FIND("]",CELL("filename",A1))+1,255)</f>
        <v>SPM2_Case64_SP-SchEnv_Caf_incomplet</v>
      </c>
      <c r="C6" s="125" t="str">
        <f ca="1">TEXT('Labels - Spanish'!$B$46, "mm/dd/yyyy")</f>
        <v>10/05/2021</v>
      </c>
      <c r="D6" s="52"/>
      <c r="E6" s="76" t="s">
        <v>15</v>
      </c>
      <c r="F6" s="62" t="s">
        <v>17</v>
      </c>
      <c r="G6" s="103" t="s">
        <v>89</v>
      </c>
      <c r="H6" s="62" t="s">
        <v>16</v>
      </c>
      <c r="I6" s="62" t="s">
        <v>34</v>
      </c>
      <c r="J6" s="136" t="s">
        <v>1758</v>
      </c>
      <c r="K6" s="329" t="s">
        <v>90</v>
      </c>
      <c r="L6" s="63" t="s">
        <v>109</v>
      </c>
    </row>
    <row r="7" spans="1:12" ht="15" thickBot="1">
      <c r="A7" s="46" t="str">
        <f>'Labels - Spanish'!A10</f>
        <v>Sexo</v>
      </c>
      <c r="B7" s="47" t="s">
        <v>1691</v>
      </c>
      <c r="C7" s="209"/>
      <c r="D7" s="52"/>
      <c r="E7" s="100">
        <f ca="1">DATE(YEAR(F7) -$G$7, MONTH(F7) - $H$7, DAY(F7) - $I$7)</f>
        <v>42079</v>
      </c>
      <c r="F7" s="99">
        <f ca="1">DATE(YEAR('Labels - Spanish'!$B$46),MONTH('Labels - Spanish'!$B$46)-$K$7,DAY('Labels - Spanish'!$B$46)-$L$7)</f>
        <v>44284</v>
      </c>
      <c r="G7" s="104">
        <v>6</v>
      </c>
      <c r="H7" s="102">
        <v>0</v>
      </c>
      <c r="I7" s="102">
        <v>13</v>
      </c>
      <c r="J7" s="137">
        <v>0</v>
      </c>
      <c r="K7" s="330">
        <v>6</v>
      </c>
      <c r="L7" s="98">
        <v>7</v>
      </c>
    </row>
    <row r="8" spans="1:12">
      <c r="A8" s="46" t="str">
        <f>'Labels - Spanish'!A28</f>
        <v>Fecha de hoy</v>
      </c>
      <c r="B8" s="313" t="str">
        <f>+$J$7&amp;" years "&amp;$K$7&amp;" months "&amp;$L$7&amp;" days "</f>
        <v xml:space="preserve">0 years 6 months 7 days </v>
      </c>
      <c r="C8" s="208"/>
      <c r="D8" s="52"/>
      <c r="E8" s="44"/>
      <c r="F8" s="44"/>
      <c r="G8" s="44"/>
      <c r="H8" s="44"/>
      <c r="I8" s="44"/>
      <c r="J8" s="53"/>
    </row>
    <row r="9" spans="1:12" ht="15" thickBot="1">
      <c r="A9" s="46" t="str">
        <f>'Labels - Spanish'!A15</f>
        <v>Grado escolar</v>
      </c>
      <c r="B9" s="177">
        <v>4</v>
      </c>
      <c r="C9" s="65"/>
      <c r="D9" s="52"/>
      <c r="E9" s="58"/>
      <c r="F9" s="58"/>
      <c r="G9" s="59"/>
      <c r="H9" s="60"/>
      <c r="I9" s="61"/>
    </row>
    <row r="10" spans="1:12">
      <c r="A10" s="49"/>
      <c r="B10" s="49"/>
      <c r="C10" s="66"/>
      <c r="D10" s="58"/>
      <c r="E10" s="52"/>
      <c r="G10" s="53"/>
      <c r="H10" s="53"/>
      <c r="I10" s="53"/>
    </row>
    <row r="11" spans="1:12">
      <c r="A11" s="54" t="str">
        <f>'Labels - Spanish'!$A$23</f>
        <v>Información del respondiente</v>
      </c>
      <c r="B11" s="46"/>
      <c r="C11" s="43"/>
      <c r="D11" s="52"/>
      <c r="E11" s="52"/>
      <c r="G11" s="53"/>
      <c r="H11" s="53"/>
      <c r="I11" s="53"/>
    </row>
    <row r="12" spans="1:12">
      <c r="A12" s="46" t="str">
        <f>'Labels - Spanish'!A24</f>
        <v>Nombre del respondiente</v>
      </c>
      <c r="B12" s="46" t="s">
        <v>145</v>
      </c>
      <c r="C12" s="43"/>
      <c r="D12" s="52"/>
      <c r="E12" s="52"/>
      <c r="F12" s="52"/>
      <c r="G12" s="53"/>
      <c r="H12" s="53"/>
      <c r="I12" s="53"/>
      <c r="J12" s="44"/>
    </row>
    <row r="13" spans="1:12" ht="29">
      <c r="A13" s="46" t="str">
        <f>'Labels - Spanish'!A27</f>
        <v>La relación del respondiente con la estudiante que está siendo evaluado/a</v>
      </c>
      <c r="B13" s="46" t="s">
        <v>144</v>
      </c>
      <c r="C13" s="43"/>
      <c r="D13" s="52"/>
      <c r="E13" s="52"/>
      <c r="F13" s="52"/>
      <c r="G13" s="53"/>
      <c r="H13" s="53"/>
      <c r="I13" s="53"/>
      <c r="J13" s="44"/>
    </row>
    <row r="14" spans="1:12">
      <c r="A14" s="50"/>
      <c r="B14" s="50"/>
      <c r="C14" s="67"/>
      <c r="D14" s="52"/>
      <c r="E14" s="52"/>
      <c r="F14" s="52"/>
      <c r="G14" s="53"/>
      <c r="H14" s="53"/>
      <c r="I14" s="53"/>
      <c r="J14" s="44"/>
    </row>
    <row r="15" spans="1:12" ht="132" customHeight="1">
      <c r="A15" s="46" t="s">
        <v>24</v>
      </c>
      <c r="B15" s="71" t="s">
        <v>1612</v>
      </c>
      <c r="C15" s="29"/>
      <c r="D15" s="52"/>
      <c r="E15" s="52"/>
      <c r="F15" s="52"/>
      <c r="G15" s="52"/>
      <c r="H15" s="52"/>
      <c r="I15" s="52"/>
      <c r="J15" s="52"/>
    </row>
    <row r="16" spans="1:12" ht="36.75" customHeight="1">
      <c r="A16" s="46" t="s">
        <v>26</v>
      </c>
      <c r="B16" s="39" t="s">
        <v>25</v>
      </c>
      <c r="C16" s="52"/>
      <c r="D16" s="52"/>
      <c r="E16" s="52"/>
      <c r="F16" s="52"/>
      <c r="G16" s="53"/>
      <c r="H16" s="53"/>
      <c r="I16" s="53"/>
      <c r="J16" s="44"/>
    </row>
    <row r="17" spans="1:10">
      <c r="A17" s="43" t="s">
        <v>180</v>
      </c>
      <c r="B17" s="193" t="s">
        <v>181</v>
      </c>
      <c r="D17" s="52"/>
      <c r="E17" s="36"/>
      <c r="F17" s="36"/>
      <c r="G17" s="35"/>
      <c r="H17" s="35"/>
      <c r="I17" s="35"/>
      <c r="J17" s="34"/>
    </row>
    <row r="18" spans="1:10" s="3" customFormat="1">
      <c r="A18" s="46" t="s">
        <v>12</v>
      </c>
      <c r="B18" s="51" t="s">
        <v>10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+B44</f>
        <v>24</v>
      </c>
      <c r="C21" s="2"/>
    </row>
    <row r="22" spans="1:10" s="3" customFormat="1" ht="21.75" customHeight="1">
      <c r="A22" s="38"/>
      <c r="B22" s="38"/>
      <c r="C22"/>
    </row>
    <row r="23" spans="1:10" s="6" customFormat="1">
      <c r="A23" s="68" t="s">
        <v>0</v>
      </c>
      <c r="B23" s="85" t="str">
        <f>'Labels - Spanish'!$A$44</f>
        <v>Formulario</v>
      </c>
      <c r="C23" s="42"/>
    </row>
    <row r="24" spans="1:10" s="6" customFormat="1">
      <c r="A24" s="72">
        <v>1</v>
      </c>
      <c r="B24" s="150" t="s">
        <v>1604</v>
      </c>
    </row>
    <row r="25" spans="1:10" s="6" customFormat="1">
      <c r="A25" s="73">
        <v>2</v>
      </c>
      <c r="B25" s="150" t="s">
        <v>1602</v>
      </c>
    </row>
    <row r="26" spans="1:10" s="6" customFormat="1">
      <c r="A26" s="74">
        <v>3</v>
      </c>
      <c r="B26" s="150" t="s">
        <v>1604</v>
      </c>
    </row>
    <row r="27" spans="1:10" s="6" customFormat="1">
      <c r="A27" s="75">
        <v>4</v>
      </c>
      <c r="B27" s="150" t="s">
        <v>1604</v>
      </c>
    </row>
    <row r="28" spans="1:10" s="6" customFormat="1">
      <c r="A28" s="45">
        <v>5</v>
      </c>
      <c r="B28" s="176" t="s">
        <v>52</v>
      </c>
    </row>
    <row r="29" spans="1:10" s="6" customFormat="1">
      <c r="A29" s="45">
        <v>6</v>
      </c>
      <c r="B29" s="176" t="s">
        <v>52</v>
      </c>
    </row>
    <row r="30" spans="1:10" s="6" customFormat="1">
      <c r="A30" s="45">
        <v>7</v>
      </c>
      <c r="B30" s="150" t="s">
        <v>1602</v>
      </c>
    </row>
    <row r="31" spans="1:10">
      <c r="A31" s="45">
        <v>8</v>
      </c>
      <c r="B31" s="150" t="s">
        <v>1604</v>
      </c>
      <c r="C31" s="6"/>
    </row>
    <row r="32" spans="1:10">
      <c r="A32" s="45">
        <v>9</v>
      </c>
      <c r="B32" s="150" t="s">
        <v>1602</v>
      </c>
    </row>
    <row r="33" spans="1:8">
      <c r="A33" s="45">
        <v>10</v>
      </c>
      <c r="B33" s="150" t="s">
        <v>1601</v>
      </c>
    </row>
    <row r="34" spans="1:8">
      <c r="A34" s="72">
        <v>11</v>
      </c>
      <c r="B34" s="150" t="s">
        <v>1601</v>
      </c>
      <c r="C34" s="6"/>
    </row>
    <row r="35" spans="1:8">
      <c r="A35" s="73">
        <v>12</v>
      </c>
      <c r="B35" s="176" t="s">
        <v>52</v>
      </c>
      <c r="C35" s="6"/>
    </row>
    <row r="36" spans="1:8">
      <c r="A36" s="74">
        <v>13</v>
      </c>
      <c r="B36" s="150" t="s">
        <v>1602</v>
      </c>
      <c r="C36" s="6"/>
    </row>
    <row r="37" spans="1:8">
      <c r="A37" s="75">
        <v>14</v>
      </c>
      <c r="B37" s="150" t="s">
        <v>1603</v>
      </c>
      <c r="C37" s="6"/>
    </row>
    <row r="38" spans="1:8">
      <c r="A38" s="45">
        <v>15</v>
      </c>
      <c r="B38" s="150" t="s">
        <v>1603</v>
      </c>
      <c r="C38" s="6"/>
    </row>
    <row r="40" spans="1:8" ht="15.5">
      <c r="D40" s="108"/>
      <c r="E40" s="108"/>
      <c r="F40" s="108"/>
      <c r="G40" s="109"/>
      <c r="H40" s="109"/>
    </row>
    <row r="41" spans="1:8" ht="15.5">
      <c r="A41" s="107" t="s">
        <v>97</v>
      </c>
      <c r="B41" s="108"/>
      <c r="C41" s="108"/>
      <c r="D41" s="111"/>
      <c r="E41" s="111"/>
      <c r="F41" s="111"/>
      <c r="G41" s="112"/>
      <c r="H41" s="112"/>
    </row>
    <row r="42" spans="1:8" ht="16" thickBot="1">
      <c r="A42" s="110"/>
      <c r="B42" s="110"/>
      <c r="C42" s="111"/>
    </row>
    <row r="43" spans="1:8" ht="16" thickTop="1">
      <c r="A43" s="165" t="s">
        <v>99</v>
      </c>
      <c r="B43" s="168" t="s">
        <v>137</v>
      </c>
      <c r="C43" s="170" t="s">
        <v>1605</v>
      </c>
      <c r="D43" s="170" t="s">
        <v>1643</v>
      </c>
    </row>
    <row r="44" spans="1:8" ht="16" thickBot="1">
      <c r="A44" s="167" t="str">
        <f>"Spanish "&amp;MID('Labels - Spanish'!$K$1,SEARCH("Environment: ",'Labels - Spanish'!$K$1)+13,SEARCH("Form",'Labels - Spanish'!$K$1)-SEARCH("Environment: ",'Labels - Spanish'!$K$1)-14)&amp;" Total Score"</f>
        <v>Spanish Cafeteria (CAF) Total Score</v>
      </c>
      <c r="B44" s="122">
        <v>24</v>
      </c>
      <c r="C44" s="132">
        <v>22</v>
      </c>
      <c r="D44" s="132" t="s">
        <v>138</v>
      </c>
      <c r="E44" s="108"/>
      <c r="F44" s="108"/>
      <c r="G44" s="109"/>
      <c r="H44" s="109"/>
    </row>
    <row r="45" spans="1:8" ht="16" thickTop="1">
      <c r="A45" s="108"/>
      <c r="B45" s="108"/>
      <c r="C45" s="108"/>
    </row>
  </sheetData>
  <conditionalFormatting sqref="A12:A13 A4 A7 A9">
    <cfRule type="containsText" dxfId="200" priority="7" operator="containsText" text="&quot;">
      <formula>NOT(ISERROR(SEARCH("""",A4)))</formula>
    </cfRule>
  </conditionalFormatting>
  <conditionalFormatting sqref="A6">
    <cfRule type="containsText" dxfId="199" priority="5" operator="containsText" text="&quot;">
      <formula>NOT(ISERROR(SEARCH("""",A6)))</formula>
    </cfRule>
  </conditionalFormatting>
  <conditionalFormatting sqref="A5">
    <cfRule type="containsText" dxfId="198" priority="4" operator="containsText" text="&quot;">
      <formula>NOT(ISERROR(SEARCH("""",A5)))</formula>
    </cfRule>
  </conditionalFormatting>
  <conditionalFormatting sqref="A11">
    <cfRule type="containsText" dxfId="197" priority="3" operator="containsText" text="&quot;">
      <formula>NOT(ISERROR(SEARCH("""",A11)))</formula>
    </cfRule>
  </conditionalFormatting>
  <conditionalFormatting sqref="A11">
    <cfRule type="containsText" dxfId="196" priority="2" operator="containsText" text="&quot;">
      <formula>NOT(ISERROR(SEARCH("""",A11)))</formula>
    </cfRule>
  </conditionalFormatting>
  <conditionalFormatting sqref="A8">
    <cfRule type="containsText" dxfId="195" priority="1" operator="containsText" text="&quot;">
      <formula>NOT(ISERROR(SEARCH("""",A8)))</formula>
    </cfRule>
  </conditionalFormatting>
  <pageMargins left="0.7" right="0.7" top="0.75" bottom="0.75" header="0.3" footer="0.3"/>
  <pageSetup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E7171-EB3B-477A-9029-8553A0A6666A}">
  <dimension ref="A1:L45"/>
  <sheetViews>
    <sheetView topLeftCell="E1" zoomScale="80" zoomScaleNormal="80" workbookViewId="0">
      <pane ySplit="1" topLeftCell="A2" activePane="bottomLeft" state="frozen"/>
      <selection activeCell="B6" sqref="B6"/>
      <selection pane="bottomLeft" activeCell="K8" sqref="K8"/>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6.08984375" customWidth="1"/>
  </cols>
  <sheetData>
    <row r="1" spans="1:12" ht="28.5" customHeight="1">
      <c r="A1" s="175" t="str">
        <f>"Form: "&amp;'Labels - Spanish'!L1</f>
        <v>Form: Spanish Child School Environment: Music (MUS) Form (5-12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Case65_SP-SchEnv_Mus</v>
      </c>
      <c r="C3" s="129"/>
      <c r="D3" s="58"/>
      <c r="E3" s="105" t="s">
        <v>94</v>
      </c>
      <c r="F3" s="58"/>
      <c r="G3" s="59"/>
      <c r="H3" s="60"/>
      <c r="I3" s="60"/>
      <c r="J3" s="61"/>
    </row>
    <row r="4" spans="1:12">
      <c r="A4" s="46" t="str">
        <f>'Labels - Spanish'!A14</f>
        <v>Edad</v>
      </c>
      <c r="B4" s="310" t="str">
        <f>+$G$7&amp;" años "&amp;$H$7&amp;" meses "&amp;$I$7&amp;" dias "</f>
        <v xml:space="preserve">6 años 0 meses 13 dias </v>
      </c>
      <c r="C4" s="311">
        <f ca="1">+E7</f>
        <v>42184</v>
      </c>
      <c r="D4" s="52"/>
      <c r="F4" s="52" t="str">
        <f ca="1">"Original Date: "&amp; TEXT('Labels - Spanish'!$B$46, "mm/dd/yyyy")</f>
        <v>Original Date: 10/05/2021</v>
      </c>
      <c r="G4" s="9"/>
      <c r="H4" s="57"/>
      <c r="I4" s="57"/>
      <c r="J4" s="53"/>
    </row>
    <row r="5" spans="1:12" ht="15" thickBot="1">
      <c r="A5" s="185" t="str">
        <f>'Labels - Spanish'!$A$4</f>
        <v>Información del o de la estudiante</v>
      </c>
      <c r="B5" s="127"/>
      <c r="C5" s="314"/>
      <c r="D5" s="52"/>
      <c r="E5" s="97" t="s">
        <v>91</v>
      </c>
      <c r="F5" s="94"/>
      <c r="G5" s="95" t="s">
        <v>92</v>
      </c>
      <c r="H5" s="96"/>
      <c r="J5" t="s">
        <v>93</v>
      </c>
    </row>
    <row r="6" spans="1:12" ht="29">
      <c r="A6" s="46" t="str">
        <f>'Labels - Spanish'!A7</f>
        <v>Nombre del/de la estudiante que está siendo evaluado/a</v>
      </c>
      <c r="B6" s="126" t="str" cm="1">
        <f t="array" aca="1" ref="B6" ca="1">"SPM2_"&amp;MID(CELL("filename",A1),FIND("]",CELL("filename",A1))+1,255)</f>
        <v>SPM2_Case65_SP-SchEnv_Mus</v>
      </c>
      <c r="C6" s="125" t="str">
        <f ca="1">TEXT('Labels - Spanish'!$B$46, "mm/dd/yyyy")</f>
        <v>10/05/2021</v>
      </c>
      <c r="D6" s="52"/>
      <c r="E6" s="76" t="s">
        <v>15</v>
      </c>
      <c r="F6" s="62" t="s">
        <v>17</v>
      </c>
      <c r="G6" s="103" t="s">
        <v>89</v>
      </c>
      <c r="H6" s="62" t="s">
        <v>16</v>
      </c>
      <c r="I6" s="62" t="s">
        <v>34</v>
      </c>
      <c r="J6" s="136" t="s">
        <v>1758</v>
      </c>
      <c r="K6" s="329" t="s">
        <v>90</v>
      </c>
      <c r="L6" s="63" t="s">
        <v>109</v>
      </c>
    </row>
    <row r="7" spans="1:12" ht="15" thickBot="1">
      <c r="A7" s="46" t="str">
        <f>'Labels - Spanish'!A10</f>
        <v>Sexo</v>
      </c>
      <c r="B7" s="47" t="s">
        <v>1691</v>
      </c>
      <c r="C7" s="209"/>
      <c r="D7" s="52"/>
      <c r="E7" s="100">
        <f ca="1">DATE(YEAR(F7) -$G$7, MONTH(F7) - $H$7, DAY(F7) - $I$7)</f>
        <v>42184</v>
      </c>
      <c r="F7" s="99">
        <f ca="1">DATE(YEAR('Labels - Spanish'!$B$46),MONTH('Labels - Spanish'!$B$46)-$K$7,DAY('Labels - Spanish'!$B$46)-$L$7)</f>
        <v>44389</v>
      </c>
      <c r="G7" s="104">
        <v>6</v>
      </c>
      <c r="H7" s="102">
        <v>0</v>
      </c>
      <c r="I7" s="102">
        <v>13</v>
      </c>
      <c r="J7" s="137">
        <v>0</v>
      </c>
      <c r="K7" s="330">
        <v>3</v>
      </c>
      <c r="L7" s="98">
        <v>-7</v>
      </c>
    </row>
    <row r="8" spans="1:12">
      <c r="A8" s="46" t="str">
        <f>'Labels - Spanish'!A28</f>
        <v>Fecha de hoy</v>
      </c>
      <c r="B8" s="313" t="str">
        <f>+$J$7&amp;" years "&amp;$K$7&amp;" months "&amp;$L$7&amp;" days "</f>
        <v xml:space="preserve">0 years 3 months -7 days </v>
      </c>
      <c r="C8" s="208"/>
      <c r="D8" s="52"/>
      <c r="E8" s="44"/>
      <c r="F8" s="44"/>
      <c r="G8" s="44"/>
      <c r="H8" s="44"/>
      <c r="I8" s="44"/>
      <c r="J8" s="53"/>
    </row>
    <row r="9" spans="1:12" ht="15" thickBot="1">
      <c r="A9" s="46" t="str">
        <f>'Labels - Spanish'!A15</f>
        <v>Grado escolar</v>
      </c>
      <c r="B9" s="177">
        <v>4</v>
      </c>
      <c r="C9" s="65"/>
      <c r="D9" s="52"/>
      <c r="E9" s="58"/>
      <c r="F9" s="58"/>
      <c r="G9" s="59"/>
      <c r="H9" s="60"/>
      <c r="I9" s="61"/>
    </row>
    <row r="10" spans="1:12">
      <c r="A10" s="49"/>
      <c r="B10" s="49"/>
      <c r="C10" s="66"/>
      <c r="D10" s="58"/>
      <c r="E10" s="52"/>
      <c r="G10" s="53"/>
      <c r="H10" s="53"/>
      <c r="I10" s="53"/>
    </row>
    <row r="11" spans="1:12">
      <c r="A11" s="54" t="str">
        <f>'Labels - Spanish'!$A$23</f>
        <v>Información del respondiente</v>
      </c>
      <c r="B11" s="46"/>
      <c r="C11" s="43"/>
      <c r="D11" s="52"/>
      <c r="E11" s="52"/>
      <c r="G11" s="53"/>
      <c r="H11" s="53"/>
      <c r="I11" s="53"/>
    </row>
    <row r="12" spans="1:12">
      <c r="A12" s="46" t="str">
        <f>'Labels - Spanish'!A24</f>
        <v>Nombre del respondiente</v>
      </c>
      <c r="B12" s="46" t="s">
        <v>146</v>
      </c>
      <c r="C12" s="43"/>
      <c r="D12" s="52"/>
      <c r="E12" s="52"/>
      <c r="F12" s="52"/>
      <c r="G12" s="53"/>
      <c r="H12" s="53"/>
      <c r="I12" s="53"/>
      <c r="J12" s="44"/>
    </row>
    <row r="13" spans="1:12" ht="29">
      <c r="A13" s="46" t="str">
        <f>'Labels - Spanish'!A27</f>
        <v>La relación del respondiente con la estudiante que está siendo evaluado/a</v>
      </c>
      <c r="B13" s="46" t="s">
        <v>147</v>
      </c>
      <c r="C13" s="43"/>
      <c r="D13" s="52"/>
      <c r="E13" s="52"/>
      <c r="F13" s="52"/>
      <c r="G13" s="53"/>
      <c r="H13" s="53"/>
      <c r="I13" s="53"/>
      <c r="J13" s="44"/>
    </row>
    <row r="14" spans="1:12">
      <c r="A14" s="50"/>
      <c r="B14" s="50"/>
      <c r="C14" s="67"/>
      <c r="D14" s="52"/>
      <c r="E14" s="52"/>
      <c r="F14" s="52"/>
      <c r="G14" s="53"/>
      <c r="H14" s="53"/>
      <c r="I14" s="53"/>
      <c r="J14" s="44"/>
    </row>
    <row r="15" spans="1:12" ht="132" customHeight="1">
      <c r="A15" s="46" t="s">
        <v>24</v>
      </c>
      <c r="B15" s="71" t="s">
        <v>1611</v>
      </c>
      <c r="C15" s="29"/>
      <c r="D15" s="52"/>
      <c r="E15" s="52"/>
      <c r="F15" s="52"/>
      <c r="G15" s="52"/>
      <c r="H15" s="52"/>
      <c r="I15" s="52"/>
      <c r="J15" s="52"/>
    </row>
    <row r="16" spans="1:12" ht="36.75" customHeight="1">
      <c r="A16" s="46" t="s">
        <v>26</v>
      </c>
      <c r="B16" s="39" t="s">
        <v>25</v>
      </c>
      <c r="C16" s="52"/>
      <c r="D16" s="52"/>
      <c r="E16" s="52"/>
      <c r="F16" s="52"/>
      <c r="G16" s="53"/>
      <c r="H16" s="53"/>
      <c r="I16" s="53"/>
      <c r="J16" s="44"/>
    </row>
    <row r="17" spans="1:10">
      <c r="A17" s="43" t="s">
        <v>180</v>
      </c>
      <c r="B17" s="193" t="s">
        <v>866</v>
      </c>
      <c r="D17" s="52"/>
      <c r="E17" s="36"/>
      <c r="F17" s="36"/>
      <c r="G17" s="35"/>
      <c r="H17" s="35"/>
      <c r="I17" s="35"/>
      <c r="J17" s="34"/>
    </row>
    <row r="18" spans="1:10" s="3" customFormat="1">
      <c r="A18" s="46" t="s">
        <v>12</v>
      </c>
      <c r="B18" s="51" t="s">
        <v>10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+B44</f>
        <v>29</v>
      </c>
      <c r="C21" s="2"/>
    </row>
    <row r="22" spans="1:10" s="3" customFormat="1" ht="21.75" customHeight="1">
      <c r="A22" s="38"/>
      <c r="B22" s="38"/>
      <c r="C22"/>
    </row>
    <row r="23" spans="1:10" s="6" customFormat="1">
      <c r="A23" s="68" t="s">
        <v>0</v>
      </c>
      <c r="B23" s="85" t="str">
        <f>'Labels - Spanish'!$A$44</f>
        <v>Formulario</v>
      </c>
      <c r="C23" s="42"/>
    </row>
    <row r="24" spans="1:10" s="6" customFormat="1">
      <c r="A24" s="72">
        <v>1</v>
      </c>
      <c r="B24" s="150" t="s">
        <v>1601</v>
      </c>
    </row>
    <row r="25" spans="1:10" s="6" customFormat="1">
      <c r="A25" s="73">
        <v>2</v>
      </c>
      <c r="B25" s="150" t="s">
        <v>1601</v>
      </c>
    </row>
    <row r="26" spans="1:10" s="6" customFormat="1">
      <c r="A26" s="74">
        <v>3</v>
      </c>
      <c r="B26" s="150" t="s">
        <v>1602</v>
      </c>
    </row>
    <row r="27" spans="1:10" s="6" customFormat="1">
      <c r="A27" s="75">
        <v>4</v>
      </c>
      <c r="B27" s="150" t="s">
        <v>1602</v>
      </c>
    </row>
    <row r="28" spans="1:10" s="6" customFormat="1">
      <c r="A28" s="45">
        <v>5</v>
      </c>
      <c r="B28" s="150" t="s">
        <v>1604</v>
      </c>
    </row>
    <row r="29" spans="1:10" s="6" customFormat="1">
      <c r="A29" s="45">
        <v>6</v>
      </c>
      <c r="B29" s="150" t="s">
        <v>1604</v>
      </c>
    </row>
    <row r="30" spans="1:10" s="6" customFormat="1">
      <c r="A30" s="45">
        <v>7</v>
      </c>
      <c r="B30" s="150" t="s">
        <v>1604</v>
      </c>
    </row>
    <row r="31" spans="1:10">
      <c r="A31" s="45">
        <v>8</v>
      </c>
      <c r="B31" s="150" t="s">
        <v>1604</v>
      </c>
      <c r="C31" s="6"/>
    </row>
    <row r="32" spans="1:10">
      <c r="A32" s="45">
        <v>9</v>
      </c>
      <c r="B32" s="150" t="s">
        <v>1602</v>
      </c>
    </row>
    <row r="33" spans="1:8">
      <c r="A33" s="45">
        <v>10</v>
      </c>
      <c r="B33" s="150" t="s">
        <v>1604</v>
      </c>
    </row>
    <row r="34" spans="1:8">
      <c r="A34" s="72">
        <v>11</v>
      </c>
      <c r="B34" s="150" t="s">
        <v>1604</v>
      </c>
      <c r="C34" s="6"/>
    </row>
    <row r="35" spans="1:8">
      <c r="A35" s="73">
        <v>12</v>
      </c>
      <c r="B35" s="150" t="s">
        <v>1601</v>
      </c>
      <c r="C35" s="6"/>
    </row>
    <row r="36" spans="1:8">
      <c r="A36" s="74">
        <v>13</v>
      </c>
      <c r="B36" s="150" t="s">
        <v>1602</v>
      </c>
      <c r="C36" s="6"/>
    </row>
    <row r="37" spans="1:8">
      <c r="A37" s="75">
        <v>14</v>
      </c>
      <c r="B37" s="150" t="s">
        <v>1602</v>
      </c>
      <c r="C37" s="6"/>
    </row>
    <row r="38" spans="1:8">
      <c r="A38" s="45">
        <v>15</v>
      </c>
      <c r="B38" s="150" t="s">
        <v>1602</v>
      </c>
      <c r="C38" s="6"/>
    </row>
    <row r="40" spans="1:8" ht="15.5">
      <c r="D40" s="108"/>
      <c r="E40" s="108"/>
      <c r="F40" s="108"/>
      <c r="G40" s="109"/>
      <c r="H40" s="109"/>
    </row>
    <row r="41" spans="1:8" ht="15.5">
      <c r="A41" s="107" t="s">
        <v>97</v>
      </c>
      <c r="B41" s="108"/>
      <c r="C41" s="108"/>
      <c r="D41" s="111"/>
      <c r="E41" s="111"/>
      <c r="F41" s="111"/>
      <c r="G41" s="112"/>
      <c r="H41" s="112"/>
    </row>
    <row r="42" spans="1:8" ht="16" thickBot="1">
      <c r="A42" s="110"/>
      <c r="B42" s="110"/>
      <c r="C42" s="111"/>
    </row>
    <row r="43" spans="1:8" ht="16" thickTop="1">
      <c r="A43" s="165" t="s">
        <v>99</v>
      </c>
      <c r="B43" s="168" t="s">
        <v>137</v>
      </c>
      <c r="C43" s="170" t="s">
        <v>1605</v>
      </c>
      <c r="D43" s="170" t="s">
        <v>1643</v>
      </c>
    </row>
    <row r="44" spans="1:8" ht="16" thickBot="1">
      <c r="A44" s="167" t="str">
        <f>"Spanish "&amp;MID('Labels - Spanish'!$L$1,SEARCH("Environment: ",'Labels - Spanish'!$L$1)+13,SEARCH("Form",'Labels - Spanish'!$L$1)-SEARCH("Environment: ",'Labels - Spanish'!$L$1)-14)&amp;" Total Score"</f>
        <v>Spanish Music (MUS) Total Score</v>
      </c>
      <c r="B44" s="122">
        <v>29</v>
      </c>
      <c r="C44" s="132">
        <v>25</v>
      </c>
      <c r="D44" s="132" t="s">
        <v>138</v>
      </c>
      <c r="E44" s="108"/>
      <c r="F44" s="108"/>
      <c r="G44" s="109"/>
      <c r="H44" s="109"/>
    </row>
    <row r="45" spans="1:8" ht="16" thickTop="1">
      <c r="A45" s="108"/>
      <c r="B45" s="108"/>
      <c r="C45" s="108"/>
    </row>
  </sheetData>
  <conditionalFormatting sqref="A12:A13 A4 A7 A9">
    <cfRule type="containsText" dxfId="194" priority="7" operator="containsText" text="&quot;">
      <formula>NOT(ISERROR(SEARCH("""",A4)))</formula>
    </cfRule>
  </conditionalFormatting>
  <conditionalFormatting sqref="A6">
    <cfRule type="containsText" dxfId="193" priority="5" operator="containsText" text="&quot;">
      <formula>NOT(ISERROR(SEARCH("""",A6)))</formula>
    </cfRule>
  </conditionalFormatting>
  <conditionalFormatting sqref="A5">
    <cfRule type="containsText" dxfId="192" priority="4" operator="containsText" text="&quot;">
      <formula>NOT(ISERROR(SEARCH("""",A5)))</formula>
    </cfRule>
  </conditionalFormatting>
  <conditionalFormatting sqref="A11">
    <cfRule type="containsText" dxfId="191" priority="3" operator="containsText" text="&quot;">
      <formula>NOT(ISERROR(SEARCH("""",A11)))</formula>
    </cfRule>
  </conditionalFormatting>
  <conditionalFormatting sqref="A11">
    <cfRule type="containsText" dxfId="190" priority="2" operator="containsText" text="&quot;">
      <formula>NOT(ISERROR(SEARCH("""",A11)))</formula>
    </cfRule>
  </conditionalFormatting>
  <conditionalFormatting sqref="A8">
    <cfRule type="containsText" dxfId="189" priority="1" operator="containsText" text="&quot;">
      <formula>NOT(ISERROR(SEARCH("""",A8)))</formula>
    </cfRule>
  </conditionalFormatting>
  <pageMargins left="0.7" right="0.7" top="0.75" bottom="0.75" header="0.3" footer="0.3"/>
  <pageSetup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5F119-CD3F-4D7D-9B87-DB44822E113E}">
  <dimension ref="A1:L45"/>
  <sheetViews>
    <sheetView topLeftCell="E1" zoomScale="80" zoomScaleNormal="80" workbookViewId="0">
      <pane ySplit="1" topLeftCell="A2" activePane="bottomLeft" state="frozen"/>
      <selection activeCell="B6" sqref="B6"/>
      <selection pane="bottomLeft" activeCell="K8" sqref="K8"/>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1.6328125" customWidth="1"/>
  </cols>
  <sheetData>
    <row r="1" spans="1:12" ht="28.5" customHeight="1">
      <c r="A1" s="175" t="str">
        <f>"Form: "&amp;'Labels - Spanish'!L1</f>
        <v>Form: Spanish Child School Environment: Music (MUS) Form (5-12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Case66_SP-SchEnv_Mus_incomplet</v>
      </c>
      <c r="C3" s="129"/>
      <c r="D3" s="58"/>
      <c r="E3" s="105" t="s">
        <v>94</v>
      </c>
      <c r="F3" s="58"/>
      <c r="G3" s="59"/>
      <c r="H3" s="60"/>
      <c r="I3" s="60"/>
      <c r="J3" s="61"/>
    </row>
    <row r="4" spans="1:12">
      <c r="A4" s="46" t="str">
        <f>'Labels - Spanish'!A14</f>
        <v>Edad</v>
      </c>
      <c r="B4" s="310" t="str">
        <f>+$G$7&amp;" años "&amp;$H$7&amp;" meses "&amp;$I$7&amp;" dias "</f>
        <v xml:space="preserve">6 años 0 meses 13 dias </v>
      </c>
      <c r="C4" s="311">
        <f ca="1">+E7</f>
        <v>42140</v>
      </c>
      <c r="D4" s="52"/>
      <c r="F4" s="52" t="str">
        <f ca="1">"Original Date: "&amp; TEXT('Labels - Spanish'!$B$46, "mm/dd/yyyy")</f>
        <v>Original Date: 10/05/2021</v>
      </c>
      <c r="G4" s="9"/>
      <c r="H4" s="57"/>
      <c r="I4" s="57"/>
      <c r="J4" s="53"/>
    </row>
    <row r="5" spans="1:12" ht="15" thickBot="1">
      <c r="A5" s="185" t="str">
        <f>'Labels - Spanish'!$A$4</f>
        <v>Información del o de la estudiante</v>
      </c>
      <c r="B5" s="127"/>
      <c r="C5" s="314"/>
      <c r="D5" s="52"/>
      <c r="E5" s="97" t="s">
        <v>91</v>
      </c>
      <c r="F5" s="94"/>
      <c r="G5" s="95" t="s">
        <v>92</v>
      </c>
      <c r="H5" s="96"/>
      <c r="J5" t="s">
        <v>93</v>
      </c>
    </row>
    <row r="6" spans="1:12" ht="29">
      <c r="A6" s="46" t="str">
        <f>'Labels - Spanish'!A7</f>
        <v>Nombre del/de la estudiante que está siendo evaluado/a</v>
      </c>
      <c r="B6" s="126" t="str" cm="1">
        <f t="array" aca="1" ref="B6" ca="1">"SPM2_"&amp;MID(CELL("filename",A1),FIND("]",CELL("filename",A1))+1,255)</f>
        <v>SPM2_Case66_SP-SchEnv_Mus_incomplet</v>
      </c>
      <c r="C6" s="125" t="str">
        <f ca="1">TEXT('Labels - Spanish'!$B$46, "mm/dd/yyyy")</f>
        <v>10/05/2021</v>
      </c>
      <c r="D6" s="52"/>
      <c r="E6" s="76" t="s">
        <v>15</v>
      </c>
      <c r="F6" s="62" t="s">
        <v>17</v>
      </c>
      <c r="G6" s="103" t="s">
        <v>89</v>
      </c>
      <c r="H6" s="62" t="s">
        <v>16</v>
      </c>
      <c r="I6" s="62" t="s">
        <v>34</v>
      </c>
      <c r="J6" s="136" t="s">
        <v>1758</v>
      </c>
      <c r="K6" s="329" t="s">
        <v>90</v>
      </c>
      <c r="L6" s="63" t="s">
        <v>109</v>
      </c>
    </row>
    <row r="7" spans="1:12" ht="15" thickBot="1">
      <c r="A7" s="46" t="str">
        <f>'Labels - Spanish'!A10</f>
        <v>Sexo</v>
      </c>
      <c r="B7" s="47" t="s">
        <v>1692</v>
      </c>
      <c r="C7" s="209"/>
      <c r="D7" s="52"/>
      <c r="E7" s="100">
        <f ca="1">DATE(YEAR(F7) -$G$7, MONTH(F7) - $H$7, DAY(F7) - $I$7)</f>
        <v>42140</v>
      </c>
      <c r="F7" s="99">
        <f ca="1">DATE(YEAR('Labels - Spanish'!$B$46),MONTH('Labels - Spanish'!$B$46)-$K$7,DAY('Labels - Spanish'!$B$46)-$L$7)</f>
        <v>44345</v>
      </c>
      <c r="G7" s="104">
        <v>6</v>
      </c>
      <c r="H7" s="102">
        <v>0</v>
      </c>
      <c r="I7" s="102">
        <v>13</v>
      </c>
      <c r="J7" s="137">
        <v>0</v>
      </c>
      <c r="K7" s="330">
        <v>4</v>
      </c>
      <c r="L7" s="98">
        <v>7</v>
      </c>
    </row>
    <row r="8" spans="1:12">
      <c r="A8" s="46" t="str">
        <f>'Labels - Spanish'!A28</f>
        <v>Fecha de hoy</v>
      </c>
      <c r="B8" s="313" t="str">
        <f>+$J$7&amp;" years "&amp;$K$7&amp;" months "&amp;$L$7&amp;" days "</f>
        <v xml:space="preserve">0 years 4 months 7 days </v>
      </c>
      <c r="C8" s="208"/>
      <c r="D8" s="52"/>
      <c r="E8" s="44"/>
      <c r="F8" s="44"/>
      <c r="G8" s="44"/>
      <c r="H8" s="44"/>
      <c r="I8" s="44"/>
      <c r="J8" s="53"/>
    </row>
    <row r="9" spans="1:12" ht="15" thickBot="1">
      <c r="A9" s="46" t="str">
        <f>'Labels - Spanish'!A15</f>
        <v>Grado escolar</v>
      </c>
      <c r="B9" s="177">
        <v>3</v>
      </c>
      <c r="C9" s="65"/>
      <c r="D9" s="52"/>
      <c r="E9" s="58"/>
      <c r="F9" s="58"/>
      <c r="G9" s="59"/>
      <c r="H9" s="60"/>
      <c r="I9" s="61"/>
    </row>
    <row r="10" spans="1:12">
      <c r="A10" s="49"/>
      <c r="B10" s="49"/>
      <c r="C10" s="66"/>
      <c r="D10" s="58"/>
      <c r="E10" s="52"/>
      <c r="G10" s="53"/>
      <c r="H10" s="53"/>
      <c r="I10" s="53"/>
    </row>
    <row r="11" spans="1:12">
      <c r="A11" s="54" t="str">
        <f>'Labels - Spanish'!$A$23</f>
        <v>Información del respondiente</v>
      </c>
      <c r="B11" s="46"/>
      <c r="C11" s="43"/>
      <c r="D11" s="52"/>
      <c r="E11" s="52"/>
      <c r="G11" s="53"/>
      <c r="H11" s="53"/>
      <c r="I11" s="53"/>
    </row>
    <row r="12" spans="1:12">
      <c r="A12" s="46" t="str">
        <f>'Labels - Spanish'!A24</f>
        <v>Nombre del respondiente</v>
      </c>
      <c r="B12" s="46" t="s">
        <v>148</v>
      </c>
      <c r="C12" s="43"/>
      <c r="D12" s="52"/>
      <c r="E12" s="52"/>
      <c r="F12" s="52"/>
      <c r="G12" s="53"/>
      <c r="H12" s="53"/>
      <c r="I12" s="53"/>
      <c r="J12" s="44"/>
    </row>
    <row r="13" spans="1:12" ht="29">
      <c r="A13" s="46" t="str">
        <f>'Labels - Spanish'!A27</f>
        <v>La relación del respondiente con la estudiante que está siendo evaluado/a</v>
      </c>
      <c r="B13" s="46" t="s">
        <v>147</v>
      </c>
      <c r="C13" s="43"/>
      <c r="D13" s="52"/>
      <c r="E13" s="52"/>
      <c r="F13" s="52"/>
      <c r="G13" s="53"/>
      <c r="H13" s="53"/>
      <c r="I13" s="53"/>
      <c r="J13" s="44"/>
    </row>
    <row r="14" spans="1:12">
      <c r="A14" s="50"/>
      <c r="B14" s="50"/>
      <c r="C14" s="67"/>
      <c r="D14" s="52"/>
      <c r="E14" s="52"/>
      <c r="F14" s="52"/>
      <c r="G14" s="53"/>
      <c r="H14" s="53"/>
      <c r="I14" s="53"/>
      <c r="J14" s="44"/>
    </row>
    <row r="15" spans="1:12" ht="132" customHeight="1">
      <c r="A15" s="46" t="s">
        <v>24</v>
      </c>
      <c r="B15" s="71" t="s">
        <v>1612</v>
      </c>
      <c r="C15" s="29"/>
      <c r="D15" s="52"/>
      <c r="E15" s="52"/>
      <c r="F15" s="52"/>
      <c r="G15" s="52"/>
      <c r="H15" s="52"/>
      <c r="I15" s="52"/>
      <c r="J15" s="52"/>
    </row>
    <row r="16" spans="1:12" ht="36.75" customHeight="1">
      <c r="A16" s="46" t="s">
        <v>26</v>
      </c>
      <c r="B16" s="39" t="s">
        <v>25</v>
      </c>
      <c r="C16" s="52"/>
      <c r="E16" s="52"/>
      <c r="F16" s="52"/>
      <c r="G16" s="53"/>
      <c r="H16" s="53"/>
      <c r="I16" s="53"/>
      <c r="J16" s="44"/>
    </row>
    <row r="17" spans="1:10">
      <c r="A17" s="43" t="s">
        <v>180</v>
      </c>
      <c r="B17" s="193" t="s">
        <v>181</v>
      </c>
      <c r="D17" s="52"/>
      <c r="E17" s="36"/>
      <c r="F17" s="36"/>
      <c r="G17" s="35"/>
      <c r="H17" s="35"/>
      <c r="I17" s="35"/>
      <c r="J17" s="34"/>
    </row>
    <row r="18" spans="1:10" s="3" customFormat="1">
      <c r="A18" s="46" t="s">
        <v>12</v>
      </c>
      <c r="B18" s="51" t="s">
        <v>10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+B44</f>
        <v>27</v>
      </c>
      <c r="C21" s="2"/>
    </row>
    <row r="22" spans="1:10" s="3" customFormat="1" ht="21.75" customHeight="1">
      <c r="A22" s="38"/>
      <c r="B22" s="38"/>
      <c r="C22"/>
    </row>
    <row r="23" spans="1:10" s="6" customFormat="1">
      <c r="A23" s="68" t="s">
        <v>0</v>
      </c>
      <c r="B23" s="85" t="str">
        <f>'Labels - Spanish'!$A$44</f>
        <v>Formulario</v>
      </c>
      <c r="C23" s="42"/>
    </row>
    <row r="24" spans="1:10" s="6" customFormat="1">
      <c r="A24" s="72">
        <v>1</v>
      </c>
      <c r="B24" s="176" t="s">
        <v>52</v>
      </c>
    </row>
    <row r="25" spans="1:10" s="6" customFormat="1">
      <c r="A25" s="73">
        <v>2</v>
      </c>
      <c r="B25" s="150" t="s">
        <v>1601</v>
      </c>
    </row>
    <row r="26" spans="1:10" s="6" customFormat="1">
      <c r="A26" s="74">
        <v>3</v>
      </c>
      <c r="B26" s="150" t="s">
        <v>1602</v>
      </c>
    </row>
    <row r="27" spans="1:10" s="6" customFormat="1">
      <c r="A27" s="75">
        <v>4</v>
      </c>
      <c r="B27" s="150" t="s">
        <v>1602</v>
      </c>
    </row>
    <row r="28" spans="1:10" s="6" customFormat="1">
      <c r="A28" s="45">
        <v>5</v>
      </c>
      <c r="B28" s="150" t="s">
        <v>1604</v>
      </c>
    </row>
    <row r="29" spans="1:10" s="6" customFormat="1">
      <c r="A29" s="45">
        <v>6</v>
      </c>
      <c r="B29" s="150" t="s">
        <v>1604</v>
      </c>
    </row>
    <row r="30" spans="1:10" s="6" customFormat="1">
      <c r="A30" s="45">
        <v>7</v>
      </c>
      <c r="B30" s="150" t="s">
        <v>1604</v>
      </c>
    </row>
    <row r="31" spans="1:10">
      <c r="A31" s="45">
        <v>8</v>
      </c>
      <c r="B31" s="150" t="s">
        <v>1604</v>
      </c>
      <c r="C31" s="6"/>
    </row>
    <row r="32" spans="1:10">
      <c r="A32" s="45">
        <v>9</v>
      </c>
      <c r="B32" s="150" t="s">
        <v>1602</v>
      </c>
    </row>
    <row r="33" spans="1:8">
      <c r="A33" s="45">
        <v>10</v>
      </c>
      <c r="B33" s="150" t="s">
        <v>1604</v>
      </c>
    </row>
    <row r="34" spans="1:8">
      <c r="A34" s="72">
        <v>11</v>
      </c>
      <c r="B34" s="176" t="s">
        <v>52</v>
      </c>
      <c r="C34" s="6"/>
    </row>
    <row r="35" spans="1:8">
      <c r="A35" s="73">
        <v>12</v>
      </c>
      <c r="B35" s="150" t="s">
        <v>1601</v>
      </c>
      <c r="C35" s="6"/>
    </row>
    <row r="36" spans="1:8">
      <c r="A36" s="74">
        <v>13</v>
      </c>
      <c r="B36" s="150" t="s">
        <v>1602</v>
      </c>
      <c r="C36" s="6"/>
    </row>
    <row r="37" spans="1:8">
      <c r="A37" s="75">
        <v>14</v>
      </c>
      <c r="B37" s="150" t="s">
        <v>1602</v>
      </c>
      <c r="C37" s="6"/>
    </row>
    <row r="38" spans="1:8">
      <c r="A38" s="45">
        <v>15</v>
      </c>
      <c r="B38" s="150" t="s">
        <v>1602</v>
      </c>
      <c r="C38" s="6"/>
    </row>
    <row r="40" spans="1:8" ht="15.5">
      <c r="D40" s="108"/>
      <c r="E40" s="108"/>
      <c r="F40" s="108"/>
      <c r="G40" s="109"/>
      <c r="H40" s="109"/>
    </row>
    <row r="41" spans="1:8" ht="15.5">
      <c r="A41" s="107" t="s">
        <v>97</v>
      </c>
      <c r="B41" s="108"/>
      <c r="C41" s="108"/>
      <c r="D41" s="111"/>
      <c r="E41" s="111"/>
      <c r="F41" s="111"/>
      <c r="G41" s="112"/>
      <c r="H41" s="112"/>
    </row>
    <row r="42" spans="1:8" ht="16" thickBot="1">
      <c r="A42" s="110"/>
      <c r="B42" s="110"/>
      <c r="C42" s="111"/>
    </row>
    <row r="43" spans="1:8" ht="16" thickTop="1">
      <c r="A43" s="165" t="s">
        <v>99</v>
      </c>
      <c r="B43" s="168" t="s">
        <v>137</v>
      </c>
      <c r="C43" s="170" t="s">
        <v>1605</v>
      </c>
      <c r="D43" s="170" t="s">
        <v>1643</v>
      </c>
    </row>
    <row r="44" spans="1:8" ht="16" thickBot="1">
      <c r="A44" s="167" t="str">
        <f>"Spanish "&amp;MID('Labels - Spanish'!$L$1,SEARCH("Environment: ",'Labels - Spanish'!$L$1)+13,SEARCH("Form",'Labels - Spanish'!$L$1)-SEARCH("Environment: ",'Labels - Spanish'!$L$1)-14)&amp;" Total Score"</f>
        <v>Spanish Music (MUS) Total Score</v>
      </c>
      <c r="B44" s="122">
        <v>27</v>
      </c>
      <c r="C44" s="132">
        <v>25</v>
      </c>
      <c r="D44" s="132" t="s">
        <v>138</v>
      </c>
      <c r="E44" s="108"/>
      <c r="F44" s="108"/>
      <c r="G44" s="109"/>
      <c r="H44" s="109"/>
    </row>
    <row r="45" spans="1:8" ht="16" thickTop="1">
      <c r="A45" s="108"/>
      <c r="B45" s="108"/>
      <c r="C45" s="108"/>
      <c r="D45" s="108"/>
    </row>
  </sheetData>
  <conditionalFormatting sqref="A12:A13 A4 A7 A9">
    <cfRule type="containsText" dxfId="188" priority="7" operator="containsText" text="&quot;">
      <formula>NOT(ISERROR(SEARCH("""",A4)))</formula>
    </cfRule>
  </conditionalFormatting>
  <conditionalFormatting sqref="A6">
    <cfRule type="containsText" dxfId="187" priority="5" operator="containsText" text="&quot;">
      <formula>NOT(ISERROR(SEARCH("""",A6)))</formula>
    </cfRule>
  </conditionalFormatting>
  <conditionalFormatting sqref="A5">
    <cfRule type="containsText" dxfId="186" priority="4" operator="containsText" text="&quot;">
      <formula>NOT(ISERROR(SEARCH("""",A5)))</formula>
    </cfRule>
  </conditionalFormatting>
  <conditionalFormatting sqref="A11">
    <cfRule type="containsText" dxfId="185" priority="3" operator="containsText" text="&quot;">
      <formula>NOT(ISERROR(SEARCH("""",A11)))</formula>
    </cfRule>
  </conditionalFormatting>
  <conditionalFormatting sqref="A11">
    <cfRule type="containsText" dxfId="184" priority="2" operator="containsText" text="&quot;">
      <formula>NOT(ISERROR(SEARCH("""",A11)))</formula>
    </cfRule>
  </conditionalFormatting>
  <conditionalFormatting sqref="A8">
    <cfRule type="containsText" dxfId="183" priority="1" operator="containsText" text="&quot;">
      <formula>NOT(ISERROR(SEARCH("""",A8)))</formula>
    </cfRule>
  </conditionalFormatting>
  <pageMargins left="0.7" right="0.7" top="0.75" bottom="0.75" header="0.3" footer="0.3"/>
  <pageSetup orientation="portrait"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CCB4C-0C82-45C4-A208-24998593D796}">
  <dimension ref="A1:L45"/>
  <sheetViews>
    <sheetView topLeftCell="G1" zoomScale="80" zoomScaleNormal="80" workbookViewId="0">
      <pane ySplit="1" topLeftCell="A2" activePane="bottomLeft" state="frozen"/>
      <selection activeCell="B6" sqref="B6"/>
      <selection pane="bottomLeft" activeCell="K8" sqref="K8"/>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3.1796875" customWidth="1"/>
  </cols>
  <sheetData>
    <row r="1" spans="1:12" ht="28.5" customHeight="1">
      <c r="A1" s="175" t="str">
        <f>"Form: "&amp;'Labels - Spanish'!M1</f>
        <v>Form: Spanish Child School Environment: Physical Education (PHY) Form (5-12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Case67_SP-SchEnv_PH</v>
      </c>
      <c r="C3" s="129"/>
      <c r="D3" s="58"/>
      <c r="E3" s="105" t="s">
        <v>94</v>
      </c>
      <c r="F3" s="58"/>
      <c r="G3" s="59"/>
      <c r="H3" s="60"/>
      <c r="I3" s="60"/>
      <c r="J3" s="61"/>
    </row>
    <row r="4" spans="1:12">
      <c r="A4" s="46" t="str">
        <f>'Labels - Spanish'!A14</f>
        <v>Edad</v>
      </c>
      <c r="B4" s="310" t="str">
        <f>+$G$7&amp;" años "&amp;$H$7&amp;" meses "&amp;$I$7&amp;" dias "</f>
        <v xml:space="preserve">6 años 0 meses 13 dias </v>
      </c>
      <c r="C4" s="311">
        <f ca="1">+E7</f>
        <v>42203</v>
      </c>
      <c r="D4" s="52"/>
      <c r="F4" s="52" t="str">
        <f ca="1">"Original Date: "&amp; TEXT('Labels - Spanish'!$B$46, "mm/dd/yyyy")</f>
        <v>Original Date: 10/05/2021</v>
      </c>
      <c r="G4" s="9"/>
      <c r="H4" s="57"/>
      <c r="I4" s="57"/>
      <c r="J4" s="53"/>
    </row>
    <row r="5" spans="1:12" ht="15" thickBot="1">
      <c r="A5" s="185" t="str">
        <f>'Labels - Spanish'!$A$4</f>
        <v>Información del o de la estudiante</v>
      </c>
      <c r="B5" s="127"/>
      <c r="C5" s="314"/>
      <c r="D5" s="52"/>
      <c r="E5" s="97" t="s">
        <v>91</v>
      </c>
      <c r="F5" s="94"/>
      <c r="G5" s="95" t="s">
        <v>92</v>
      </c>
      <c r="H5" s="96"/>
      <c r="J5" t="s">
        <v>93</v>
      </c>
    </row>
    <row r="6" spans="1:12" ht="29">
      <c r="A6" s="46" t="str">
        <f>'Labels - Spanish'!A7</f>
        <v>Nombre del/de la estudiante que está siendo evaluado/a</v>
      </c>
      <c r="B6" s="126" t="str" cm="1">
        <f t="array" aca="1" ref="B6" ca="1">"SPM2_"&amp;MID(CELL("filename",A1),FIND("]",CELL("filename",A1))+1,255)</f>
        <v>SPM2_Case67_SP-SchEnv_PH</v>
      </c>
      <c r="C6" s="125" t="str">
        <f ca="1">TEXT('Labels - Spanish'!$B$46, "mm/dd/yyyy")</f>
        <v>10/05/2021</v>
      </c>
      <c r="D6" s="52"/>
      <c r="E6" s="76" t="s">
        <v>15</v>
      </c>
      <c r="F6" s="62" t="s">
        <v>17</v>
      </c>
      <c r="G6" s="103" t="s">
        <v>89</v>
      </c>
      <c r="H6" s="62" t="s">
        <v>16</v>
      </c>
      <c r="I6" s="62" t="s">
        <v>34</v>
      </c>
      <c r="J6" s="136" t="s">
        <v>1758</v>
      </c>
      <c r="K6" s="329" t="s">
        <v>90</v>
      </c>
      <c r="L6" s="63" t="s">
        <v>109</v>
      </c>
    </row>
    <row r="7" spans="1:12" ht="15" thickBot="1">
      <c r="A7" s="46" t="str">
        <f>'Labels - Spanish'!A10</f>
        <v>Sexo</v>
      </c>
      <c r="B7" s="47" t="s">
        <v>1692</v>
      </c>
      <c r="C7" s="209"/>
      <c r="D7" s="52"/>
      <c r="E7" s="100">
        <f ca="1">DATE(YEAR(F7) -$G$7, MONTH(F7) - $H$7, DAY(F7) - $I$7)</f>
        <v>42203</v>
      </c>
      <c r="F7" s="99">
        <f ca="1">DATE(YEAR('Labels - Spanish'!$B$46),MONTH('Labels - Spanish'!$B$46)-$K$7,DAY('Labels - Spanish'!$B$46)-$L$7)</f>
        <v>44408</v>
      </c>
      <c r="G7" s="104">
        <v>6</v>
      </c>
      <c r="H7" s="102">
        <v>0</v>
      </c>
      <c r="I7" s="102">
        <v>13</v>
      </c>
      <c r="J7" s="137">
        <v>0</v>
      </c>
      <c r="K7" s="330">
        <v>2</v>
      </c>
      <c r="L7" s="98">
        <v>5</v>
      </c>
    </row>
    <row r="8" spans="1:12">
      <c r="A8" s="46" t="str">
        <f>'Labels - Spanish'!A28</f>
        <v>Fecha de hoy</v>
      </c>
      <c r="B8" s="313" t="str">
        <f>+$J$7&amp;" years "&amp;$K$7&amp;" months "&amp;$L$7&amp;" days "</f>
        <v xml:space="preserve">0 years 2 months 5 days </v>
      </c>
      <c r="C8" s="208"/>
      <c r="D8" s="52"/>
      <c r="E8" s="44"/>
      <c r="F8" s="44"/>
      <c r="G8" s="44"/>
      <c r="H8" s="44"/>
      <c r="I8" s="44"/>
      <c r="J8" s="53"/>
    </row>
    <row r="9" spans="1:12" ht="15" thickBot="1">
      <c r="A9" s="46" t="str">
        <f>'Labels - Spanish'!A15</f>
        <v>Grado escolar</v>
      </c>
      <c r="B9" s="177">
        <v>5</v>
      </c>
      <c r="C9" s="65"/>
      <c r="D9" s="52"/>
      <c r="E9" s="58"/>
      <c r="F9" s="58"/>
      <c r="G9" s="59"/>
      <c r="H9" s="60"/>
      <c r="I9" s="61"/>
    </row>
    <row r="10" spans="1:12">
      <c r="A10" s="49"/>
      <c r="B10" s="49"/>
      <c r="C10" s="66"/>
      <c r="D10" s="58"/>
      <c r="E10" s="52"/>
      <c r="G10" s="53"/>
      <c r="H10" s="53"/>
      <c r="I10" s="53"/>
    </row>
    <row r="11" spans="1:12">
      <c r="A11" s="54" t="str">
        <f>'Labels - Spanish'!$A$23</f>
        <v>Información del respondiente</v>
      </c>
      <c r="B11" s="46"/>
      <c r="C11" s="43"/>
      <c r="D11" s="52"/>
      <c r="E11" s="52"/>
      <c r="G11" s="53"/>
      <c r="H11" s="53"/>
      <c r="I11" s="53"/>
    </row>
    <row r="12" spans="1:12">
      <c r="A12" s="46" t="str">
        <f>'Labels - Spanish'!A24</f>
        <v>Nombre del respondiente</v>
      </c>
      <c r="B12" s="46" t="s">
        <v>149</v>
      </c>
      <c r="C12" s="43"/>
      <c r="D12" s="52"/>
      <c r="E12" s="52"/>
      <c r="F12" s="52"/>
      <c r="G12" s="53"/>
      <c r="H12" s="53"/>
      <c r="I12" s="53"/>
      <c r="J12" s="44"/>
    </row>
    <row r="13" spans="1:12" ht="29">
      <c r="A13" s="46" t="str">
        <f>'Labels - Spanish'!A27</f>
        <v>La relación del respondiente con la estudiante que está siendo evaluado/a</v>
      </c>
      <c r="B13" s="46" t="s">
        <v>150</v>
      </c>
      <c r="C13" s="43"/>
      <c r="D13" s="52"/>
      <c r="E13" s="52"/>
      <c r="F13" s="52"/>
      <c r="G13" s="53"/>
      <c r="H13" s="53"/>
      <c r="I13" s="53"/>
      <c r="J13" s="44"/>
    </row>
    <row r="14" spans="1:12">
      <c r="A14" s="50"/>
      <c r="B14" s="50"/>
      <c r="C14" s="67"/>
      <c r="D14" s="52"/>
      <c r="E14" s="52"/>
      <c r="F14" s="52"/>
      <c r="G14" s="53"/>
      <c r="H14" s="53"/>
      <c r="I14" s="53"/>
      <c r="J14" s="44"/>
    </row>
    <row r="15" spans="1:12" ht="132" customHeight="1">
      <c r="A15" s="46" t="s">
        <v>24</v>
      </c>
      <c r="B15" s="71" t="s">
        <v>1611</v>
      </c>
      <c r="C15" s="29"/>
      <c r="D15" s="52"/>
      <c r="E15" s="52"/>
      <c r="F15" s="52"/>
      <c r="G15" s="52"/>
      <c r="H15" s="52"/>
      <c r="I15" s="52"/>
      <c r="J15" s="52"/>
    </row>
    <row r="16" spans="1:12" ht="36.75" customHeight="1">
      <c r="A16" s="46" t="s">
        <v>26</v>
      </c>
      <c r="B16" s="39" t="s">
        <v>25</v>
      </c>
      <c r="C16" s="52"/>
      <c r="D16" s="52"/>
      <c r="E16" s="52"/>
      <c r="F16" s="52"/>
      <c r="G16" s="53"/>
      <c r="H16" s="53"/>
      <c r="I16" s="53"/>
      <c r="J16" s="44"/>
    </row>
    <row r="17" spans="1:10">
      <c r="A17" s="43" t="s">
        <v>180</v>
      </c>
      <c r="B17" s="193" t="s">
        <v>866</v>
      </c>
      <c r="D17" s="52"/>
      <c r="E17" s="36"/>
      <c r="F17" s="36"/>
      <c r="G17" s="35"/>
      <c r="H17" s="35"/>
      <c r="I17" s="35"/>
      <c r="J17" s="34"/>
    </row>
    <row r="18" spans="1:10" s="3" customFormat="1">
      <c r="A18" s="46" t="s">
        <v>12</v>
      </c>
      <c r="B18" s="51" t="s">
        <v>10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+B44</f>
        <v>35</v>
      </c>
      <c r="C21" s="2"/>
    </row>
    <row r="22" spans="1:10" s="3" customFormat="1" ht="21.75" customHeight="1">
      <c r="A22" s="38"/>
      <c r="B22" s="38"/>
      <c r="C22"/>
    </row>
    <row r="23" spans="1:10" s="6" customFormat="1">
      <c r="A23" s="68" t="s">
        <v>0</v>
      </c>
      <c r="B23" s="85" t="str">
        <f>'Labels - Spanish'!$A$44</f>
        <v>Formulario</v>
      </c>
      <c r="C23" s="42"/>
    </row>
    <row r="24" spans="1:10" s="6" customFormat="1">
      <c r="A24" s="72">
        <v>1</v>
      </c>
      <c r="B24" s="150" t="s">
        <v>1603</v>
      </c>
    </row>
    <row r="25" spans="1:10" s="6" customFormat="1">
      <c r="A25" s="73">
        <v>2</v>
      </c>
      <c r="B25" s="150" t="s">
        <v>1602</v>
      </c>
    </row>
    <row r="26" spans="1:10" s="6" customFormat="1">
      <c r="A26" s="74">
        <v>3</v>
      </c>
      <c r="B26" s="150" t="s">
        <v>1602</v>
      </c>
    </row>
    <row r="27" spans="1:10" s="6" customFormat="1">
      <c r="A27" s="75">
        <v>4</v>
      </c>
      <c r="B27" s="150" t="s">
        <v>1601</v>
      </c>
    </row>
    <row r="28" spans="1:10" s="6" customFormat="1">
      <c r="A28" s="45">
        <v>5</v>
      </c>
      <c r="B28" s="150" t="s">
        <v>1604</v>
      </c>
    </row>
    <row r="29" spans="1:10" s="6" customFormat="1">
      <c r="A29" s="45">
        <v>6</v>
      </c>
      <c r="B29" s="150" t="s">
        <v>1604</v>
      </c>
    </row>
    <row r="30" spans="1:10" s="6" customFormat="1">
      <c r="A30" s="45">
        <v>7</v>
      </c>
      <c r="B30" s="150" t="s">
        <v>1604</v>
      </c>
    </row>
    <row r="31" spans="1:10">
      <c r="A31" s="45">
        <v>8</v>
      </c>
      <c r="B31" s="150" t="s">
        <v>1601</v>
      </c>
      <c r="C31" s="6"/>
    </row>
    <row r="32" spans="1:10">
      <c r="A32" s="45">
        <v>9</v>
      </c>
      <c r="B32" s="150" t="s">
        <v>1602</v>
      </c>
    </row>
    <row r="33" spans="1:8">
      <c r="A33" s="45">
        <v>10</v>
      </c>
      <c r="B33" s="150" t="s">
        <v>1603</v>
      </c>
    </row>
    <row r="34" spans="1:8">
      <c r="A34" s="72">
        <v>11</v>
      </c>
      <c r="B34" s="150" t="s">
        <v>1601</v>
      </c>
      <c r="C34" s="6"/>
    </row>
    <row r="35" spans="1:8">
      <c r="A35" s="73">
        <v>12</v>
      </c>
      <c r="B35" s="150" t="s">
        <v>1601</v>
      </c>
      <c r="C35" s="6"/>
    </row>
    <row r="36" spans="1:8">
      <c r="A36" s="74">
        <v>13</v>
      </c>
      <c r="B36" s="150" t="s">
        <v>1601</v>
      </c>
      <c r="C36" s="6"/>
    </row>
    <row r="37" spans="1:8">
      <c r="A37" s="75">
        <v>14</v>
      </c>
      <c r="B37" s="150" t="s">
        <v>1602</v>
      </c>
      <c r="C37" s="6"/>
    </row>
    <row r="38" spans="1:8">
      <c r="A38" s="45">
        <v>15</v>
      </c>
      <c r="B38" s="150" t="s">
        <v>1603</v>
      </c>
      <c r="C38" s="6"/>
    </row>
    <row r="40" spans="1:8" ht="15.5">
      <c r="D40" s="108"/>
      <c r="E40" s="108"/>
      <c r="F40" s="108"/>
      <c r="G40" s="109"/>
      <c r="H40" s="109"/>
    </row>
    <row r="41" spans="1:8" ht="15.5">
      <c r="A41" s="107" t="s">
        <v>97</v>
      </c>
      <c r="B41" s="108"/>
      <c r="C41" s="108"/>
      <c r="D41" s="111"/>
      <c r="E41" s="111"/>
      <c r="F41" s="111"/>
      <c r="G41" s="112"/>
      <c r="H41" s="112"/>
    </row>
    <row r="42" spans="1:8" ht="16" thickBot="1">
      <c r="A42" s="110"/>
      <c r="B42" s="110"/>
      <c r="C42" s="111"/>
    </row>
    <row r="43" spans="1:8" ht="16" thickTop="1">
      <c r="A43" s="165" t="s">
        <v>99</v>
      </c>
      <c r="B43" s="168" t="s">
        <v>137</v>
      </c>
      <c r="C43" s="170" t="s">
        <v>1605</v>
      </c>
      <c r="D43" s="170" t="s">
        <v>1643</v>
      </c>
    </row>
    <row r="44" spans="1:8" ht="16" thickBot="1">
      <c r="A44" s="167" t="str">
        <f>"Spanish "&amp;MID('Labels - Spanish'!$M$1,SEARCH("Environment: ",'Labels - Spanish'!$M$1)+13,SEARCH("Form",'Labels - Spanish'!$M$1)-SEARCH("Environment: ",'Labels - Spanish'!$M$1)-14)&amp;" Total Score"</f>
        <v>Spanish Physical Education (PHY) Total Score</v>
      </c>
      <c r="B44" s="122">
        <v>35</v>
      </c>
      <c r="C44" s="132">
        <v>30</v>
      </c>
      <c r="D44" s="132" t="s">
        <v>138</v>
      </c>
      <c r="E44" s="108"/>
      <c r="F44" s="108"/>
      <c r="G44" s="109"/>
      <c r="H44" s="109"/>
    </row>
    <row r="45" spans="1:8" ht="16" thickTop="1">
      <c r="A45" s="108"/>
      <c r="B45" s="108"/>
      <c r="C45" s="108"/>
      <c r="D45" s="108"/>
    </row>
  </sheetData>
  <conditionalFormatting sqref="A12:A13 A4 A7 A9">
    <cfRule type="containsText" dxfId="182" priority="7" operator="containsText" text="&quot;">
      <formula>NOT(ISERROR(SEARCH("""",A4)))</formula>
    </cfRule>
  </conditionalFormatting>
  <conditionalFormatting sqref="A6">
    <cfRule type="containsText" dxfId="181" priority="5" operator="containsText" text="&quot;">
      <formula>NOT(ISERROR(SEARCH("""",A6)))</formula>
    </cfRule>
  </conditionalFormatting>
  <conditionalFormatting sqref="A5">
    <cfRule type="containsText" dxfId="180" priority="4" operator="containsText" text="&quot;">
      <formula>NOT(ISERROR(SEARCH("""",A5)))</formula>
    </cfRule>
  </conditionalFormatting>
  <conditionalFormatting sqref="A11">
    <cfRule type="containsText" dxfId="179" priority="3" operator="containsText" text="&quot;">
      <formula>NOT(ISERROR(SEARCH("""",A11)))</formula>
    </cfRule>
  </conditionalFormatting>
  <conditionalFormatting sqref="A11">
    <cfRule type="containsText" dxfId="178" priority="2" operator="containsText" text="&quot;">
      <formula>NOT(ISERROR(SEARCH("""",A11)))</formula>
    </cfRule>
  </conditionalFormatting>
  <conditionalFormatting sqref="A8">
    <cfRule type="containsText" dxfId="177" priority="1" operator="containsText" text="&quot;">
      <formula>NOT(ISERROR(SEARCH("""",A8)))</formula>
    </cfRule>
  </conditionalFormatting>
  <pageMargins left="0.7" right="0.7" top="0.75" bottom="0.75" header="0.3" footer="0.3"/>
  <pageSetup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BC1CD-FB25-4545-9762-0A89B7614432}">
  <dimension ref="A1:L45"/>
  <sheetViews>
    <sheetView topLeftCell="E1" zoomScale="80" zoomScaleNormal="80" workbookViewId="0">
      <pane ySplit="1" topLeftCell="A2" activePane="bottomLeft" state="frozen"/>
      <selection activeCell="B6" sqref="B6"/>
      <selection pane="bottomLeft" activeCell="K8" sqref="K8"/>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1.90625" customWidth="1"/>
  </cols>
  <sheetData>
    <row r="1" spans="1:12" ht="28.5" customHeight="1">
      <c r="A1" s="175" t="str">
        <f>"Form: "&amp;'Labels - Spanish'!M1</f>
        <v>Form: Spanish Child School Environment: Physical Education (PHY) Form (5-12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Case68_SP-SchEnv_PH_incomplete</v>
      </c>
      <c r="C3" s="129"/>
      <c r="D3" s="58"/>
      <c r="E3" s="105" t="s">
        <v>94</v>
      </c>
      <c r="F3" s="58"/>
      <c r="G3" s="59"/>
      <c r="H3" s="60"/>
      <c r="I3" s="60"/>
      <c r="J3" s="61"/>
    </row>
    <row r="4" spans="1:12">
      <c r="A4" s="46" t="str">
        <f>'Labels - Spanish'!A14</f>
        <v>Edad</v>
      </c>
      <c r="B4" s="310" t="str">
        <f>+$G$7&amp;" años "&amp;$H$7&amp;" meses "&amp;$I$7&amp;" dias "</f>
        <v xml:space="preserve">6 años 0 meses 13 dias </v>
      </c>
      <c r="C4" s="311">
        <f ca="1">+E7</f>
        <v>42200</v>
      </c>
      <c r="D4" s="52"/>
      <c r="F4" s="52" t="str">
        <f ca="1">"Original Date: "&amp; TEXT('Labels - Spanish'!$B$46, "mm/dd/yyyy")</f>
        <v>Original Date: 10/05/2021</v>
      </c>
      <c r="G4" s="9"/>
      <c r="H4" s="57"/>
      <c r="I4" s="57"/>
      <c r="J4" s="53"/>
    </row>
    <row r="5" spans="1:12" ht="15" thickBot="1">
      <c r="A5" s="185" t="str">
        <f>'Labels - Spanish'!$A$4</f>
        <v>Información del o de la estudiante</v>
      </c>
      <c r="B5" s="127"/>
      <c r="C5" s="314"/>
      <c r="D5" s="52"/>
      <c r="E5" s="97" t="s">
        <v>91</v>
      </c>
      <c r="F5" s="94"/>
      <c r="G5" s="95" t="s">
        <v>92</v>
      </c>
      <c r="H5" s="96"/>
      <c r="J5" t="s">
        <v>93</v>
      </c>
    </row>
    <row r="6" spans="1:12" ht="29">
      <c r="A6" s="46" t="str">
        <f>'Labels - Spanish'!A7</f>
        <v>Nombre del/de la estudiante que está siendo evaluado/a</v>
      </c>
      <c r="B6" s="126" t="str" cm="1">
        <f t="array" aca="1" ref="B6" ca="1">"SPM2_"&amp;MID(CELL("filename",A1),FIND("]",CELL("filename",A1))+1,255)</f>
        <v>SPM2_Case68_SP-SchEnv_PH_incomplete</v>
      </c>
      <c r="C6" s="125" t="str">
        <f ca="1">TEXT('Labels - Spanish'!$B$46, "mm/dd/yyyy")</f>
        <v>10/05/2021</v>
      </c>
      <c r="D6" s="52"/>
      <c r="E6" s="76" t="s">
        <v>15</v>
      </c>
      <c r="F6" s="62" t="s">
        <v>17</v>
      </c>
      <c r="G6" s="103" t="s">
        <v>89</v>
      </c>
      <c r="H6" s="62" t="s">
        <v>16</v>
      </c>
      <c r="I6" s="62" t="s">
        <v>34</v>
      </c>
      <c r="J6" s="136" t="s">
        <v>1758</v>
      </c>
      <c r="K6" s="329" t="s">
        <v>90</v>
      </c>
      <c r="L6" s="63" t="s">
        <v>109</v>
      </c>
    </row>
    <row r="7" spans="1:12" ht="15" thickBot="1">
      <c r="A7" s="46" t="str">
        <f>'Labels - Spanish'!A10</f>
        <v>Sexo</v>
      </c>
      <c r="B7" s="47" t="s">
        <v>1691</v>
      </c>
      <c r="C7" s="209"/>
      <c r="D7" s="52"/>
      <c r="E7" s="100">
        <f ca="1">DATE(YEAR(F7) -$G$7, MONTH(F7) - $H$7, DAY(F7) - $I$7)</f>
        <v>42200</v>
      </c>
      <c r="F7" s="99">
        <f ca="1">DATE(YEAR('Labels - Spanish'!$B$46),MONTH('Labels - Spanish'!$B$46)-$K$7,DAY('Labels - Spanish'!$B$46)-$L$7)</f>
        <v>44405</v>
      </c>
      <c r="G7" s="104">
        <v>6</v>
      </c>
      <c r="H7" s="102">
        <v>0</v>
      </c>
      <c r="I7" s="102">
        <v>13</v>
      </c>
      <c r="J7" s="137">
        <v>0</v>
      </c>
      <c r="K7" s="330">
        <v>2</v>
      </c>
      <c r="L7" s="98">
        <v>8</v>
      </c>
    </row>
    <row r="8" spans="1:12">
      <c r="A8" s="46" t="str">
        <f>'Labels - Spanish'!A28</f>
        <v>Fecha de hoy</v>
      </c>
      <c r="B8" s="313" t="str">
        <f>+$J$7&amp;" years "&amp;$K$7&amp;" months "&amp;$L$7&amp;" days "</f>
        <v xml:space="preserve">0 years 2 months 8 days </v>
      </c>
      <c r="C8" s="208"/>
      <c r="D8" s="52"/>
      <c r="E8" s="44"/>
      <c r="F8" s="44"/>
      <c r="G8" s="44"/>
      <c r="H8" s="44"/>
      <c r="I8" s="44"/>
      <c r="J8" s="53"/>
    </row>
    <row r="9" spans="1:12" ht="15" thickBot="1">
      <c r="A9" s="46" t="str">
        <f>'Labels - Spanish'!A15</f>
        <v>Grado escolar</v>
      </c>
      <c r="B9" s="177">
        <v>3</v>
      </c>
      <c r="C9" s="65"/>
      <c r="D9" s="52"/>
      <c r="E9" s="58"/>
      <c r="F9" s="58"/>
      <c r="G9" s="59"/>
      <c r="H9" s="60"/>
      <c r="I9" s="61"/>
    </row>
    <row r="10" spans="1:12">
      <c r="A10" s="49"/>
      <c r="B10" s="49"/>
      <c r="C10" s="66"/>
      <c r="D10" s="58"/>
      <c r="E10" s="52"/>
      <c r="G10" s="53"/>
      <c r="H10" s="53"/>
      <c r="I10" s="53"/>
    </row>
    <row r="11" spans="1:12">
      <c r="A11" s="54" t="str">
        <f>'Labels - Spanish'!$A$23</f>
        <v>Información del respondiente</v>
      </c>
      <c r="B11" s="46"/>
      <c r="C11" s="43"/>
      <c r="D11" s="52"/>
      <c r="E11" s="52"/>
      <c r="G11" s="53"/>
      <c r="H11" s="53"/>
      <c r="I11" s="53"/>
    </row>
    <row r="12" spans="1:12">
      <c r="A12" s="46" t="str">
        <f>'Labels - Spanish'!A24</f>
        <v>Nombre del respondiente</v>
      </c>
      <c r="B12" s="46" t="s">
        <v>151</v>
      </c>
      <c r="C12" s="43"/>
      <c r="D12" s="52"/>
      <c r="E12" s="52"/>
      <c r="F12" s="52"/>
      <c r="G12" s="53"/>
      <c r="H12" s="53"/>
      <c r="I12" s="53"/>
      <c r="J12" s="44"/>
    </row>
    <row r="13" spans="1:12" ht="29">
      <c r="A13" s="46" t="str">
        <f>'Labels - Spanish'!A27</f>
        <v>La relación del respondiente con la estudiante que está siendo evaluado/a</v>
      </c>
      <c r="B13" s="46" t="s">
        <v>150</v>
      </c>
      <c r="C13" s="43"/>
      <c r="D13" s="52"/>
      <c r="E13" s="52"/>
      <c r="F13" s="52"/>
      <c r="G13" s="53"/>
      <c r="H13" s="53"/>
      <c r="I13" s="53"/>
      <c r="J13" s="44"/>
    </row>
    <row r="14" spans="1:12">
      <c r="A14" s="50"/>
      <c r="B14" s="50"/>
      <c r="C14" s="67"/>
      <c r="D14" s="52"/>
      <c r="E14" s="52"/>
      <c r="F14" s="52"/>
      <c r="G14" s="53"/>
      <c r="H14" s="53"/>
      <c r="I14" s="53"/>
      <c r="J14" s="44"/>
    </row>
    <row r="15" spans="1:12" ht="132" customHeight="1">
      <c r="A15" s="46" t="s">
        <v>24</v>
      </c>
      <c r="B15" s="71" t="s">
        <v>1612</v>
      </c>
      <c r="C15" s="29"/>
      <c r="D15" s="52"/>
      <c r="E15" s="52"/>
      <c r="F15" s="52"/>
      <c r="G15" s="52"/>
      <c r="H15" s="52"/>
      <c r="I15" s="52"/>
      <c r="J15" s="52"/>
    </row>
    <row r="16" spans="1:12" ht="36.75" customHeight="1">
      <c r="A16" s="46" t="s">
        <v>26</v>
      </c>
      <c r="B16" s="39" t="s">
        <v>25</v>
      </c>
      <c r="C16" s="52"/>
      <c r="D16" s="52"/>
      <c r="E16" s="52"/>
      <c r="F16" s="52"/>
      <c r="G16" s="53"/>
      <c r="H16" s="53"/>
      <c r="I16" s="53"/>
      <c r="J16" s="44"/>
    </row>
    <row r="17" spans="1:10">
      <c r="A17" s="43" t="s">
        <v>180</v>
      </c>
      <c r="B17" s="193" t="s">
        <v>181</v>
      </c>
      <c r="D17" s="52"/>
      <c r="E17" s="36"/>
      <c r="F17" s="36"/>
      <c r="G17" s="35"/>
      <c r="H17" s="35"/>
      <c r="I17" s="35"/>
      <c r="J17" s="34"/>
    </row>
    <row r="18" spans="1:10" s="3" customFormat="1">
      <c r="A18" s="46" t="s">
        <v>12</v>
      </c>
      <c r="B18" s="51" t="s">
        <v>10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+B44</f>
        <v>30</v>
      </c>
      <c r="C21" s="2"/>
    </row>
    <row r="22" spans="1:10" s="3" customFormat="1" ht="21.75" customHeight="1">
      <c r="A22" s="38"/>
      <c r="B22" s="38"/>
      <c r="C22"/>
    </row>
    <row r="23" spans="1:10" s="6" customFormat="1">
      <c r="A23" s="68" t="s">
        <v>0</v>
      </c>
      <c r="B23" s="85" t="str">
        <f>'Labels - Spanish'!$A$44</f>
        <v>Formulario</v>
      </c>
      <c r="C23" s="42"/>
    </row>
    <row r="24" spans="1:10" s="6" customFormat="1">
      <c r="A24" s="72">
        <v>1</v>
      </c>
      <c r="B24" s="176" t="s">
        <v>52</v>
      </c>
    </row>
    <row r="25" spans="1:10" s="6" customFormat="1">
      <c r="A25" s="73">
        <v>2</v>
      </c>
      <c r="B25" s="176" t="s">
        <v>52</v>
      </c>
    </row>
    <row r="26" spans="1:10" s="6" customFormat="1">
      <c r="A26" s="74">
        <v>3</v>
      </c>
      <c r="B26" s="176" t="s">
        <v>52</v>
      </c>
    </row>
    <row r="27" spans="1:10" s="6" customFormat="1">
      <c r="A27" s="75">
        <v>4</v>
      </c>
      <c r="B27" s="150" t="s">
        <v>1601</v>
      </c>
    </row>
    <row r="28" spans="1:10" s="6" customFormat="1">
      <c r="A28" s="45">
        <v>5</v>
      </c>
      <c r="B28" s="150" t="s">
        <v>1604</v>
      </c>
    </row>
    <row r="29" spans="1:10" s="6" customFormat="1">
      <c r="A29" s="45">
        <v>6</v>
      </c>
      <c r="B29" s="150" t="s">
        <v>1604</v>
      </c>
    </row>
    <row r="30" spans="1:10" s="6" customFormat="1">
      <c r="A30" s="45">
        <v>7</v>
      </c>
      <c r="B30" s="150" t="s">
        <v>1604</v>
      </c>
    </row>
    <row r="31" spans="1:10">
      <c r="A31" s="45">
        <v>8</v>
      </c>
      <c r="B31" s="150" t="s">
        <v>1601</v>
      </c>
      <c r="C31" s="6"/>
    </row>
    <row r="32" spans="1:10">
      <c r="A32" s="45">
        <v>9</v>
      </c>
      <c r="B32" s="150" t="s">
        <v>1602</v>
      </c>
    </row>
    <row r="33" spans="1:8">
      <c r="A33" s="45">
        <v>10</v>
      </c>
      <c r="B33" s="150" t="s">
        <v>1603</v>
      </c>
    </row>
    <row r="34" spans="1:8">
      <c r="A34" s="72">
        <v>11</v>
      </c>
      <c r="B34" s="150" t="s">
        <v>1601</v>
      </c>
      <c r="C34" s="6"/>
    </row>
    <row r="35" spans="1:8">
      <c r="A35" s="73">
        <v>12</v>
      </c>
      <c r="B35" s="150" t="s">
        <v>1601</v>
      </c>
      <c r="C35" s="6"/>
    </row>
    <row r="36" spans="1:8">
      <c r="A36" s="74">
        <v>13</v>
      </c>
      <c r="B36" s="150" t="s">
        <v>1601</v>
      </c>
      <c r="C36" s="6"/>
    </row>
    <row r="37" spans="1:8">
      <c r="A37" s="75">
        <v>14</v>
      </c>
      <c r="B37" s="150" t="s">
        <v>1602</v>
      </c>
      <c r="C37" s="6"/>
    </row>
    <row r="38" spans="1:8">
      <c r="A38" s="45">
        <v>15</v>
      </c>
      <c r="B38" s="150" t="s">
        <v>1603</v>
      </c>
      <c r="C38" s="6"/>
    </row>
    <row r="40" spans="1:8" ht="15.5">
      <c r="D40" s="108"/>
      <c r="E40" s="108"/>
      <c r="F40" s="108"/>
      <c r="G40" s="109"/>
      <c r="H40" s="109"/>
    </row>
    <row r="41" spans="1:8" ht="15.5">
      <c r="A41" s="107" t="s">
        <v>97</v>
      </c>
      <c r="B41" s="108"/>
      <c r="C41" s="108"/>
      <c r="D41" s="111"/>
      <c r="E41" s="111"/>
      <c r="F41" s="111"/>
      <c r="G41" s="112"/>
      <c r="H41" s="112"/>
    </row>
    <row r="42" spans="1:8" ht="16" thickBot="1">
      <c r="A42" s="110"/>
      <c r="B42" s="110"/>
      <c r="C42" s="111"/>
    </row>
    <row r="43" spans="1:8" ht="16" thickTop="1">
      <c r="A43" s="165" t="s">
        <v>99</v>
      </c>
      <c r="B43" s="168" t="s">
        <v>137</v>
      </c>
      <c r="C43" s="170" t="s">
        <v>1605</v>
      </c>
      <c r="D43" s="170" t="s">
        <v>1643</v>
      </c>
    </row>
    <row r="44" spans="1:8" ht="16" thickBot="1">
      <c r="A44" s="167" t="str">
        <f>"Spanish "&amp;MID('Labels - Spanish'!$M$1,SEARCH("Environment: ",'Labels - Spanish'!$M$1)+13,SEARCH("Form",'Labels - Spanish'!$M$1)-SEARCH("Environment: ",'Labels - Spanish'!$M$1)-14)&amp;" Total Score"</f>
        <v>Spanish Physical Education (PHY) Total Score</v>
      </c>
      <c r="B44" s="122">
        <v>30</v>
      </c>
      <c r="C44" s="132">
        <v>30</v>
      </c>
      <c r="D44" s="132" t="s">
        <v>138</v>
      </c>
      <c r="E44" s="108"/>
      <c r="F44" s="108"/>
      <c r="G44" s="109"/>
      <c r="H44" s="109"/>
    </row>
    <row r="45" spans="1:8" ht="16" thickTop="1">
      <c r="A45" s="108"/>
      <c r="B45" s="108"/>
      <c r="C45" s="108"/>
      <c r="D45" s="108"/>
    </row>
  </sheetData>
  <conditionalFormatting sqref="A12:A13 A4 A7 A9">
    <cfRule type="containsText" dxfId="176" priority="7" operator="containsText" text="&quot;">
      <formula>NOT(ISERROR(SEARCH("""",A4)))</formula>
    </cfRule>
  </conditionalFormatting>
  <conditionalFormatting sqref="A6">
    <cfRule type="containsText" dxfId="175" priority="5" operator="containsText" text="&quot;">
      <formula>NOT(ISERROR(SEARCH("""",A6)))</formula>
    </cfRule>
  </conditionalFormatting>
  <conditionalFormatting sqref="A5">
    <cfRule type="containsText" dxfId="174" priority="4" operator="containsText" text="&quot;">
      <formula>NOT(ISERROR(SEARCH("""",A5)))</formula>
    </cfRule>
  </conditionalFormatting>
  <conditionalFormatting sqref="A11">
    <cfRule type="containsText" dxfId="173" priority="3" operator="containsText" text="&quot;">
      <formula>NOT(ISERROR(SEARCH("""",A11)))</formula>
    </cfRule>
  </conditionalFormatting>
  <conditionalFormatting sqref="A11">
    <cfRule type="containsText" dxfId="172" priority="2" operator="containsText" text="&quot;">
      <formula>NOT(ISERROR(SEARCH("""",A11)))</formula>
    </cfRule>
  </conditionalFormatting>
  <conditionalFormatting sqref="A8">
    <cfRule type="containsText" dxfId="171" priority="1" operator="containsText" text="&quot;">
      <formula>NOT(ISERROR(SEARCH("""",A8)))</formula>
    </cfRule>
  </conditionalFormatting>
  <pageMargins left="0.7" right="0.7" top="0.75" bottom="0.75" header="0.3" footer="0.3"/>
  <pageSetup orientation="portrait"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1BE6D-FCC3-47B8-A460-29F7A7126227}">
  <dimension ref="A1:L45"/>
  <sheetViews>
    <sheetView topLeftCell="G1" zoomScale="80" zoomScaleNormal="80" workbookViewId="0">
      <pane ySplit="1" topLeftCell="A4" activePane="bottomLeft" state="frozen"/>
      <selection activeCell="B6" sqref="B6"/>
      <selection pane="bottomLeft" activeCell="K8" sqref="K8"/>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5.08984375" customWidth="1"/>
  </cols>
  <sheetData>
    <row r="1" spans="1:12" ht="28.5" customHeight="1">
      <c r="A1" s="175" t="str">
        <f>"Form: "&amp;'Labels - Spanish'!N1</f>
        <v>Form: Spanish Child School Environment: Recess/Playground (REC) Form (5-12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Case69_SP-SchEnv_Recess</v>
      </c>
      <c r="C3" s="129"/>
      <c r="D3" s="58"/>
      <c r="E3" s="105" t="s">
        <v>94</v>
      </c>
      <c r="F3" s="58"/>
      <c r="G3" s="59"/>
      <c r="H3" s="60"/>
      <c r="I3" s="60"/>
      <c r="J3" s="61"/>
    </row>
    <row r="4" spans="1:12">
      <c r="A4" s="46" t="str">
        <f>'Labels - Spanish'!A14</f>
        <v>Edad</v>
      </c>
      <c r="B4" s="310" t="str">
        <f>+$G$7&amp;" años "&amp;$H$7&amp;" meses "&amp;$I$7&amp;" dias "</f>
        <v xml:space="preserve">6 años 0 meses 13 dias </v>
      </c>
      <c r="C4" s="311">
        <f ca="1">+E7</f>
        <v>42203</v>
      </c>
      <c r="D4" s="52"/>
      <c r="F4" s="52" t="str">
        <f ca="1">"Original Date: "&amp; TEXT('Labels - Spanish'!$B$46, "mm/dd/yyyy")</f>
        <v>Original Date: 10/05/2021</v>
      </c>
      <c r="G4" s="9"/>
      <c r="H4" s="57"/>
      <c r="I4" s="57"/>
      <c r="J4" s="53"/>
    </row>
    <row r="5" spans="1:12" ht="15" thickBot="1">
      <c r="A5" s="185" t="str">
        <f>'Labels - Spanish'!$A$4</f>
        <v>Información del o de la estudiante</v>
      </c>
      <c r="B5" s="127"/>
      <c r="C5" s="314"/>
      <c r="D5" s="52"/>
      <c r="E5" s="97" t="s">
        <v>91</v>
      </c>
      <c r="F5" s="94"/>
      <c r="G5" s="95" t="s">
        <v>92</v>
      </c>
      <c r="H5" s="96"/>
      <c r="J5" t="s">
        <v>93</v>
      </c>
    </row>
    <row r="6" spans="1:12" ht="29">
      <c r="A6" s="46" t="str">
        <f>'Labels - Spanish'!A7</f>
        <v>Nombre del/de la estudiante que está siendo evaluado/a</v>
      </c>
      <c r="B6" s="126" t="str" cm="1">
        <f t="array" aca="1" ref="B6" ca="1">"SPM2_"&amp;MID(CELL("filename",A1),FIND("]",CELL("filename",A1))+1,255)</f>
        <v>SPM2_Case69_SP-SchEnv_Recess</v>
      </c>
      <c r="C6" s="125" t="str">
        <f ca="1">TEXT('Labels - Spanish'!$B$46, "mm/dd/yyyy")</f>
        <v>10/05/2021</v>
      </c>
      <c r="D6" s="52"/>
      <c r="E6" s="76" t="s">
        <v>15</v>
      </c>
      <c r="F6" s="62" t="s">
        <v>17</v>
      </c>
      <c r="G6" s="103" t="s">
        <v>89</v>
      </c>
      <c r="H6" s="62" t="s">
        <v>16</v>
      </c>
      <c r="I6" s="62" t="s">
        <v>34</v>
      </c>
      <c r="J6" s="136" t="s">
        <v>1758</v>
      </c>
      <c r="K6" s="329" t="s">
        <v>90</v>
      </c>
      <c r="L6" s="63" t="s">
        <v>109</v>
      </c>
    </row>
    <row r="7" spans="1:12" ht="15" thickBot="1">
      <c r="A7" s="46" t="str">
        <f>'Labels - Spanish'!A10</f>
        <v>Sexo</v>
      </c>
      <c r="B7" s="47" t="s">
        <v>1692</v>
      </c>
      <c r="C7" s="209"/>
      <c r="D7" s="52"/>
      <c r="E7" s="100">
        <f ca="1">DATE(YEAR(F7) -$G$7, MONTH(F7) - $H$7, DAY(F7) - $I$7)</f>
        <v>42203</v>
      </c>
      <c r="F7" s="99">
        <f ca="1">DATE(YEAR('Labels - Spanish'!$B$46),MONTH('Labels - Spanish'!$B$46)-$K$7,DAY('Labels - Spanish'!$B$46)-$L$7)</f>
        <v>44408</v>
      </c>
      <c r="G7" s="104">
        <v>6</v>
      </c>
      <c r="H7" s="102">
        <v>0</v>
      </c>
      <c r="I7" s="102">
        <v>13</v>
      </c>
      <c r="J7" s="137">
        <v>0</v>
      </c>
      <c r="K7" s="330">
        <v>2</v>
      </c>
      <c r="L7" s="98">
        <v>5</v>
      </c>
    </row>
    <row r="8" spans="1:12">
      <c r="A8" s="46" t="str">
        <f>'Labels - Spanish'!A28</f>
        <v>Fecha de hoy</v>
      </c>
      <c r="B8" s="313" t="str">
        <f>+$J$7&amp;" years "&amp;$K$7&amp;" months "&amp;$L$7&amp;" days "</f>
        <v xml:space="preserve">0 years 2 months 5 days </v>
      </c>
      <c r="C8" s="208"/>
      <c r="D8" s="52"/>
      <c r="E8" s="44"/>
      <c r="F8" s="44"/>
      <c r="G8" s="44"/>
      <c r="H8" s="44"/>
      <c r="I8" s="44"/>
      <c r="J8" s="53"/>
    </row>
    <row r="9" spans="1:12" ht="15" thickBot="1">
      <c r="A9" s="46" t="str">
        <f>'Labels - Spanish'!A15</f>
        <v>Grado escolar</v>
      </c>
      <c r="B9" s="177">
        <v>1</v>
      </c>
      <c r="C9" s="65"/>
      <c r="D9" s="52"/>
      <c r="E9" s="58"/>
      <c r="F9" s="58"/>
      <c r="G9" s="59"/>
      <c r="H9" s="60"/>
      <c r="I9" s="61"/>
    </row>
    <row r="10" spans="1:12">
      <c r="A10" s="49"/>
      <c r="B10" s="49"/>
      <c r="C10" s="66"/>
      <c r="D10" s="58"/>
      <c r="E10" s="52"/>
      <c r="G10" s="53"/>
      <c r="H10" s="53"/>
      <c r="I10" s="53"/>
    </row>
    <row r="11" spans="1:12">
      <c r="A11" s="54" t="str">
        <f>'Labels - Spanish'!$A$23</f>
        <v>Información del respondiente</v>
      </c>
      <c r="B11" s="46"/>
      <c r="C11" s="43"/>
      <c r="D11" s="52"/>
      <c r="E11" s="52"/>
      <c r="G11" s="53"/>
      <c r="H11" s="53"/>
      <c r="I11" s="53"/>
    </row>
    <row r="12" spans="1:12">
      <c r="A12" s="46" t="str">
        <f>'Labels - Spanish'!A24</f>
        <v>Nombre del respondiente</v>
      </c>
      <c r="B12" s="46" t="s">
        <v>152</v>
      </c>
      <c r="C12" s="43"/>
      <c r="D12" s="52"/>
      <c r="E12" s="52"/>
      <c r="F12" s="52"/>
      <c r="G12" s="53"/>
      <c r="H12" s="53"/>
      <c r="I12" s="53"/>
      <c r="J12" s="44"/>
    </row>
    <row r="13" spans="1:12" ht="29">
      <c r="A13" s="46" t="str">
        <f>'Labels - Spanish'!A27</f>
        <v>La relación del respondiente con la estudiante que está siendo evaluado/a</v>
      </c>
      <c r="B13" s="46" t="s">
        <v>153</v>
      </c>
      <c r="C13" s="43"/>
      <c r="D13" s="52"/>
      <c r="E13" s="52"/>
      <c r="F13" s="52"/>
      <c r="G13" s="53"/>
      <c r="H13" s="53"/>
      <c r="I13" s="53"/>
      <c r="J13" s="44"/>
    </row>
    <row r="14" spans="1:12">
      <c r="A14" s="50"/>
      <c r="B14" s="50"/>
      <c r="C14" s="67"/>
      <c r="D14" s="52"/>
      <c r="E14" s="52"/>
      <c r="F14" s="52"/>
      <c r="G14" s="53"/>
      <c r="H14" s="53"/>
      <c r="I14" s="53"/>
      <c r="J14" s="44"/>
    </row>
    <row r="15" spans="1:12" ht="132" customHeight="1">
      <c r="A15" s="46" t="s">
        <v>24</v>
      </c>
      <c r="B15" s="71" t="s">
        <v>1611</v>
      </c>
      <c r="C15" s="29"/>
      <c r="D15" s="52"/>
      <c r="E15" s="52"/>
      <c r="F15" s="52"/>
      <c r="G15" s="52"/>
      <c r="H15" s="52"/>
      <c r="I15" s="52"/>
      <c r="J15" s="52"/>
    </row>
    <row r="16" spans="1:12" ht="36.75" customHeight="1">
      <c r="A16" s="46" t="s">
        <v>26</v>
      </c>
      <c r="B16" s="39" t="s">
        <v>25</v>
      </c>
      <c r="C16" s="52"/>
      <c r="D16" s="52"/>
      <c r="E16" s="52"/>
      <c r="F16" s="52"/>
      <c r="G16" s="53"/>
      <c r="H16" s="53"/>
      <c r="I16" s="53"/>
      <c r="J16" s="44"/>
    </row>
    <row r="17" spans="1:10">
      <c r="A17" s="43" t="s">
        <v>180</v>
      </c>
      <c r="B17" s="193" t="s">
        <v>866</v>
      </c>
      <c r="D17" s="52"/>
      <c r="E17" s="36"/>
      <c r="F17" s="36"/>
      <c r="G17" s="35"/>
      <c r="H17" s="35"/>
      <c r="I17" s="35"/>
      <c r="J17" s="34"/>
    </row>
    <row r="18" spans="1:10" s="3" customFormat="1">
      <c r="A18" s="46" t="s">
        <v>12</v>
      </c>
      <c r="B18" s="51" t="s">
        <v>10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+B44</f>
        <v>41</v>
      </c>
      <c r="C21" s="2"/>
    </row>
    <row r="22" spans="1:10" s="3" customFormat="1" ht="21.75" customHeight="1">
      <c r="A22" s="38"/>
      <c r="B22" s="38"/>
      <c r="C22"/>
    </row>
    <row r="23" spans="1:10" s="6" customFormat="1">
      <c r="A23" s="68" t="s">
        <v>0</v>
      </c>
      <c r="B23" s="85" t="str">
        <f>'Labels - Spanish'!$A$44</f>
        <v>Formulario</v>
      </c>
      <c r="C23" s="42"/>
    </row>
    <row r="24" spans="1:10" s="6" customFormat="1">
      <c r="A24" s="72">
        <v>1</v>
      </c>
      <c r="B24" s="150" t="s">
        <v>1603</v>
      </c>
    </row>
    <row r="25" spans="1:10" s="6" customFormat="1">
      <c r="A25" s="73">
        <v>2</v>
      </c>
      <c r="B25" s="150" t="s">
        <v>1603</v>
      </c>
    </row>
    <row r="26" spans="1:10" s="6" customFormat="1">
      <c r="A26" s="74">
        <v>3</v>
      </c>
      <c r="B26" s="150" t="s">
        <v>1603</v>
      </c>
    </row>
    <row r="27" spans="1:10" s="6" customFormat="1">
      <c r="A27" s="75">
        <v>4</v>
      </c>
      <c r="B27" s="150" t="s">
        <v>1604</v>
      </c>
    </row>
    <row r="28" spans="1:10" s="6" customFormat="1">
      <c r="A28" s="45">
        <v>5</v>
      </c>
      <c r="B28" s="150" t="s">
        <v>1604</v>
      </c>
    </row>
    <row r="29" spans="1:10" s="6" customFormat="1">
      <c r="A29" s="45">
        <v>6</v>
      </c>
      <c r="B29" s="150" t="s">
        <v>1604</v>
      </c>
    </row>
    <row r="30" spans="1:10" s="6" customFormat="1">
      <c r="A30" s="45">
        <v>7</v>
      </c>
      <c r="B30" s="150" t="s">
        <v>1601</v>
      </c>
    </row>
    <row r="31" spans="1:10">
      <c r="A31" s="45">
        <v>8</v>
      </c>
      <c r="B31" s="150" t="s">
        <v>1601</v>
      </c>
      <c r="C31" s="6"/>
    </row>
    <row r="32" spans="1:10">
      <c r="A32" s="45">
        <v>9</v>
      </c>
      <c r="B32" s="150" t="s">
        <v>1603</v>
      </c>
    </row>
    <row r="33" spans="1:8">
      <c r="A33" s="45">
        <v>10</v>
      </c>
      <c r="B33" s="150" t="s">
        <v>1604</v>
      </c>
    </row>
    <row r="34" spans="1:8">
      <c r="A34" s="72">
        <v>11</v>
      </c>
      <c r="B34" s="150" t="s">
        <v>1601</v>
      </c>
      <c r="C34" s="6"/>
    </row>
    <row r="35" spans="1:8">
      <c r="A35" s="73">
        <v>12</v>
      </c>
      <c r="B35" s="150" t="s">
        <v>1601</v>
      </c>
      <c r="C35" s="6"/>
    </row>
    <row r="36" spans="1:8">
      <c r="A36" s="74">
        <v>13</v>
      </c>
      <c r="B36" s="150" t="s">
        <v>1602</v>
      </c>
      <c r="C36" s="6"/>
    </row>
    <row r="37" spans="1:8">
      <c r="A37" s="75">
        <v>14</v>
      </c>
      <c r="B37" s="150" t="s">
        <v>1602</v>
      </c>
      <c r="C37" s="6"/>
    </row>
    <row r="38" spans="1:8">
      <c r="A38" s="45">
        <v>15</v>
      </c>
      <c r="B38" s="150" t="s">
        <v>1604</v>
      </c>
      <c r="C38" s="6"/>
    </row>
    <row r="40" spans="1:8" ht="15.5">
      <c r="D40" s="108"/>
      <c r="E40" s="108"/>
      <c r="F40" s="108"/>
      <c r="G40" s="109"/>
      <c r="H40" s="109"/>
    </row>
    <row r="41" spans="1:8" ht="15.5">
      <c r="A41" s="107" t="s">
        <v>97</v>
      </c>
      <c r="B41" s="108"/>
      <c r="C41" s="108"/>
      <c r="D41" s="111"/>
      <c r="E41" s="111"/>
      <c r="F41" s="111"/>
      <c r="G41" s="112"/>
      <c r="H41" s="112"/>
    </row>
    <row r="42" spans="1:8" ht="16" thickBot="1">
      <c r="A42" s="110"/>
      <c r="B42" s="110"/>
      <c r="C42" s="111"/>
    </row>
    <row r="43" spans="1:8" ht="16" thickTop="1">
      <c r="A43" s="165" t="s">
        <v>99</v>
      </c>
      <c r="B43" s="168" t="s">
        <v>137</v>
      </c>
      <c r="C43" s="170" t="s">
        <v>1605</v>
      </c>
      <c r="D43" s="170" t="s">
        <v>1643</v>
      </c>
    </row>
    <row r="44" spans="1:8" ht="16" thickBot="1">
      <c r="A44" s="167" t="str">
        <f>"Spanish "&amp;MID('Labels - Spanish'!$N$1,SEARCH("Environment: ",'Labels - Spanish'!$N$1)+13,SEARCH("Form",'Labels - Spanish'!$N$1)-SEARCH("Environment: ",'Labels - Spanish'!$N$1)-14)&amp;" Total Score"</f>
        <v>Spanish Recess/Playground (REC) Total Score</v>
      </c>
      <c r="B44" s="122">
        <v>41</v>
      </c>
      <c r="C44" s="132">
        <v>25</v>
      </c>
      <c r="D44" s="132" t="s">
        <v>138</v>
      </c>
      <c r="E44" s="108"/>
      <c r="F44" s="108"/>
      <c r="G44" s="109"/>
      <c r="H44" s="109"/>
    </row>
    <row r="45" spans="1:8" ht="16" thickTop="1">
      <c r="A45" s="108"/>
      <c r="B45" s="108"/>
      <c r="C45" s="108"/>
      <c r="D45" s="108"/>
    </row>
  </sheetData>
  <conditionalFormatting sqref="A7 A12:A13 A9">
    <cfRule type="containsText" dxfId="170" priority="8" operator="containsText" text="&quot;">
      <formula>NOT(ISERROR(SEARCH("""",A7)))</formula>
    </cfRule>
  </conditionalFormatting>
  <conditionalFormatting sqref="A6">
    <cfRule type="containsText" dxfId="169" priority="6" operator="containsText" text="&quot;">
      <formula>NOT(ISERROR(SEARCH("""",A6)))</formula>
    </cfRule>
  </conditionalFormatting>
  <conditionalFormatting sqref="A5">
    <cfRule type="containsText" dxfId="168" priority="5" operator="containsText" text="&quot;">
      <formula>NOT(ISERROR(SEARCH("""",A5)))</formula>
    </cfRule>
  </conditionalFormatting>
  <conditionalFormatting sqref="A11">
    <cfRule type="containsText" dxfId="167" priority="4" operator="containsText" text="&quot;">
      <formula>NOT(ISERROR(SEARCH("""",A11)))</formula>
    </cfRule>
  </conditionalFormatting>
  <conditionalFormatting sqref="A11">
    <cfRule type="containsText" dxfId="166" priority="3" operator="containsText" text="&quot;">
      <formula>NOT(ISERROR(SEARCH("""",A11)))</formula>
    </cfRule>
  </conditionalFormatting>
  <conditionalFormatting sqref="A4">
    <cfRule type="containsText" dxfId="165" priority="2" operator="containsText" text="&quot;">
      <formula>NOT(ISERROR(SEARCH("""",A4)))</formula>
    </cfRule>
  </conditionalFormatting>
  <conditionalFormatting sqref="A8">
    <cfRule type="containsText" dxfId="164" priority="1" operator="containsText" text="&quot;">
      <formula>NOT(ISERROR(SEARCH("""",A8)))</formula>
    </cfRule>
  </conditionalFormatting>
  <pageMargins left="0.7" right="0.7" top="0.75" bottom="0.75" header="0.3" footer="0.3"/>
  <pageSetup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37CD1-A8C7-443B-A546-D532164E90C2}">
  <dimension ref="A1:L45"/>
  <sheetViews>
    <sheetView topLeftCell="F1" zoomScale="80" zoomScaleNormal="80" workbookViewId="0">
      <pane ySplit="1" topLeftCell="A2" activePane="bottomLeft" state="frozen"/>
      <selection activeCell="B6" sqref="B6"/>
      <selection pane="bottomLeft" activeCell="K8" sqref="K8"/>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0.6328125" customWidth="1"/>
  </cols>
  <sheetData>
    <row r="1" spans="1:12" ht="28.5" customHeight="1">
      <c r="A1" s="175" t="str">
        <f>"Form: "&amp;'Labels - Spanish'!N1</f>
        <v>Form: Spanish Child School Environment: Recess/Playground (REC) Form (5-12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Case70_SP-SchEnv_Recess_incomp</v>
      </c>
      <c r="C3" s="129"/>
      <c r="D3" s="58"/>
      <c r="E3" s="105" t="s">
        <v>94</v>
      </c>
      <c r="F3" s="58"/>
      <c r="G3" s="59"/>
      <c r="H3" s="60"/>
      <c r="I3" s="60"/>
      <c r="J3" s="61"/>
    </row>
    <row r="4" spans="1:12">
      <c r="A4" s="46" t="str">
        <f>'Labels - Spanish'!A14</f>
        <v>Edad</v>
      </c>
      <c r="B4" s="310" t="str">
        <f>+$G$7&amp;" años "&amp;$H$7&amp;" meses "&amp;$I$7&amp;" dias "</f>
        <v xml:space="preserve">6 años 0 meses 13 dias </v>
      </c>
      <c r="C4" s="311">
        <f ca="1">+E7</f>
        <v>42187</v>
      </c>
      <c r="D4" s="52"/>
      <c r="F4" s="52" t="str">
        <f ca="1">"Original Date: "&amp; TEXT('Labels - Spanish'!$B$46, "mm/dd/yyyy")</f>
        <v>Original Date: 10/05/2021</v>
      </c>
      <c r="G4" s="9"/>
      <c r="H4" s="57"/>
      <c r="I4" s="57"/>
      <c r="J4" s="53"/>
    </row>
    <row r="5" spans="1:12" ht="15" thickBot="1">
      <c r="A5" s="185" t="str">
        <f>'Labels - Spanish'!$A$4</f>
        <v>Información del o de la estudiante</v>
      </c>
      <c r="B5" s="127"/>
      <c r="C5" s="314"/>
      <c r="D5" s="52"/>
      <c r="E5" s="97" t="s">
        <v>91</v>
      </c>
      <c r="F5" s="94"/>
      <c r="G5" s="95" t="s">
        <v>92</v>
      </c>
      <c r="H5" s="96"/>
      <c r="J5" t="s">
        <v>93</v>
      </c>
    </row>
    <row r="6" spans="1:12" ht="29">
      <c r="A6" s="46" t="str">
        <f>'Labels - Spanish'!A7</f>
        <v>Nombre del/de la estudiante que está siendo evaluado/a</v>
      </c>
      <c r="B6" s="126" t="str" cm="1">
        <f t="array" aca="1" ref="B6" ca="1">"SPM2_"&amp;MID(CELL("filename",A1),FIND("]",CELL("filename",A1))+1,255)</f>
        <v>SPM2_Case70_SP-SchEnv_Recess_incomp</v>
      </c>
      <c r="C6" s="125" t="str">
        <f ca="1">TEXT('Labels - Spanish'!$B$46, "mm/dd/yyyy")</f>
        <v>10/05/2021</v>
      </c>
      <c r="D6" s="52"/>
      <c r="E6" s="76" t="s">
        <v>15</v>
      </c>
      <c r="F6" s="62" t="s">
        <v>17</v>
      </c>
      <c r="G6" s="103" t="s">
        <v>89</v>
      </c>
      <c r="H6" s="62" t="s">
        <v>16</v>
      </c>
      <c r="I6" s="62" t="s">
        <v>34</v>
      </c>
      <c r="J6" s="136" t="s">
        <v>1758</v>
      </c>
      <c r="K6" s="329" t="s">
        <v>90</v>
      </c>
      <c r="L6" s="63" t="s">
        <v>109</v>
      </c>
    </row>
    <row r="7" spans="1:12" ht="15" thickBot="1">
      <c r="A7" s="46" t="str">
        <f>'Labels - Spanish'!A10</f>
        <v>Sexo</v>
      </c>
      <c r="B7" s="47" t="s">
        <v>1691</v>
      </c>
      <c r="C7" s="209"/>
      <c r="D7" s="52"/>
      <c r="E7" s="100">
        <f ca="1">DATE(YEAR(F7) -$G$7, MONTH(F7) - $H$7, DAY(F7) - $I$7)</f>
        <v>42187</v>
      </c>
      <c r="F7" s="99">
        <f ca="1">DATE(YEAR('Labels - Spanish'!$B$46),MONTH('Labels - Spanish'!$B$46)-$K$7,DAY('Labels - Spanish'!$B$46)-$L$7)</f>
        <v>44392</v>
      </c>
      <c r="G7" s="104">
        <v>6</v>
      </c>
      <c r="H7" s="102">
        <v>0</v>
      </c>
      <c r="I7" s="102">
        <v>13</v>
      </c>
      <c r="J7" s="137">
        <v>0</v>
      </c>
      <c r="K7" s="330">
        <v>3</v>
      </c>
      <c r="L7" s="98">
        <v>-10</v>
      </c>
    </row>
    <row r="8" spans="1:12">
      <c r="A8" s="46" t="str">
        <f>'Labels - Spanish'!A28</f>
        <v>Fecha de hoy</v>
      </c>
      <c r="B8" s="313" t="str">
        <f>+$J$7&amp;" years "&amp;$K$7&amp;" months "&amp;$L$7&amp;" days "</f>
        <v xml:space="preserve">0 years 3 months -10 days </v>
      </c>
      <c r="C8" s="208"/>
      <c r="D8" s="52"/>
      <c r="E8" s="44"/>
      <c r="F8" s="44"/>
      <c r="G8" s="44"/>
      <c r="H8" s="44"/>
      <c r="I8" s="44"/>
      <c r="J8" s="53"/>
    </row>
    <row r="9" spans="1:12" ht="15" thickBot="1">
      <c r="A9" s="46" t="str">
        <f>'Labels - Spanish'!A15</f>
        <v>Grado escolar</v>
      </c>
      <c r="B9" s="177">
        <v>5</v>
      </c>
      <c r="C9" s="65"/>
      <c r="D9" s="52"/>
      <c r="E9" s="58"/>
      <c r="F9" s="58"/>
      <c r="G9" s="59"/>
      <c r="H9" s="60"/>
      <c r="I9" s="61"/>
    </row>
    <row r="10" spans="1:12">
      <c r="A10" s="49"/>
      <c r="B10" s="49"/>
      <c r="C10" s="66"/>
      <c r="D10" s="58"/>
      <c r="E10" s="52"/>
      <c r="G10" s="53"/>
      <c r="H10" s="53"/>
      <c r="I10" s="53"/>
    </row>
    <row r="11" spans="1:12">
      <c r="A11" s="54" t="str">
        <f>'Labels - Spanish'!$A$23</f>
        <v>Información del respondiente</v>
      </c>
      <c r="B11" s="46"/>
      <c r="C11" s="43"/>
      <c r="D11" s="52"/>
      <c r="E11" s="52"/>
      <c r="G11" s="53"/>
      <c r="H11" s="53"/>
      <c r="I11" s="53"/>
    </row>
    <row r="12" spans="1:12">
      <c r="A12" s="46" t="str">
        <f>'Labels - Spanish'!A24</f>
        <v>Nombre del respondiente</v>
      </c>
      <c r="B12" s="46" t="s">
        <v>154</v>
      </c>
      <c r="C12" s="43"/>
      <c r="D12" s="52"/>
      <c r="E12" s="52"/>
      <c r="F12" s="52"/>
      <c r="G12" s="53"/>
      <c r="H12" s="53"/>
      <c r="I12" s="53"/>
      <c r="J12" s="44"/>
    </row>
    <row r="13" spans="1:12" ht="29">
      <c r="A13" s="46" t="str">
        <f>'Labels - Spanish'!A27</f>
        <v>La relación del respondiente con la estudiante que está siendo evaluado/a</v>
      </c>
      <c r="B13" s="46" t="s">
        <v>153</v>
      </c>
      <c r="C13" s="43"/>
      <c r="D13" s="52"/>
      <c r="E13" s="52"/>
      <c r="F13" s="52"/>
      <c r="G13" s="53"/>
      <c r="H13" s="53"/>
      <c r="I13" s="44"/>
      <c r="J13" s="44"/>
    </row>
    <row r="14" spans="1:12">
      <c r="A14" s="50"/>
      <c r="B14" s="50"/>
      <c r="C14" s="67"/>
      <c r="D14" s="52"/>
      <c r="E14" s="52"/>
      <c r="F14" s="52"/>
      <c r="G14" s="53"/>
      <c r="H14" s="53"/>
      <c r="I14" s="53"/>
      <c r="J14" s="44"/>
    </row>
    <row r="15" spans="1:12" ht="132" customHeight="1">
      <c r="A15" s="46" t="s">
        <v>24</v>
      </c>
      <c r="B15" s="71" t="s">
        <v>1612</v>
      </c>
      <c r="C15" s="29"/>
      <c r="D15" s="52"/>
      <c r="E15" s="52"/>
      <c r="F15" s="52"/>
      <c r="G15" s="52"/>
      <c r="H15" s="52"/>
      <c r="I15" s="52"/>
      <c r="J15" s="52"/>
    </row>
    <row r="16" spans="1:12" ht="36.75" customHeight="1">
      <c r="A16" s="46" t="s">
        <v>26</v>
      </c>
      <c r="B16" s="39" t="s">
        <v>25</v>
      </c>
      <c r="C16" s="52"/>
      <c r="D16" s="52"/>
      <c r="E16" s="52"/>
      <c r="F16" s="52"/>
      <c r="G16" s="53"/>
      <c r="H16" s="53"/>
      <c r="I16" s="53"/>
      <c r="J16" s="44"/>
    </row>
    <row r="17" spans="1:10">
      <c r="A17" s="43" t="s">
        <v>180</v>
      </c>
      <c r="B17" s="193" t="s">
        <v>181</v>
      </c>
      <c r="D17" s="52"/>
      <c r="E17" s="36"/>
      <c r="F17" s="36"/>
      <c r="G17" s="35"/>
      <c r="H17" s="35"/>
      <c r="I17" s="35"/>
      <c r="J17" s="34"/>
    </row>
    <row r="18" spans="1:10" s="3" customFormat="1">
      <c r="A18" s="46" t="s">
        <v>12</v>
      </c>
      <c r="B18" s="51" t="s">
        <v>10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+B44</f>
        <v>37</v>
      </c>
      <c r="C21" s="2"/>
    </row>
    <row r="22" spans="1:10" s="3" customFormat="1" ht="21.75" customHeight="1">
      <c r="A22" s="38"/>
      <c r="B22" s="38"/>
      <c r="C22"/>
    </row>
    <row r="23" spans="1:10" s="6" customFormat="1">
      <c r="A23" s="68" t="s">
        <v>0</v>
      </c>
      <c r="B23" s="85" t="str">
        <f>'Labels - Spanish'!$A$44</f>
        <v>Formulario</v>
      </c>
      <c r="C23" s="42"/>
    </row>
    <row r="24" spans="1:10" s="6" customFormat="1">
      <c r="A24" s="72">
        <v>1</v>
      </c>
      <c r="B24" s="150" t="s">
        <v>1603</v>
      </c>
    </row>
    <row r="25" spans="1:10" s="6" customFormat="1">
      <c r="A25" s="73">
        <v>2</v>
      </c>
      <c r="B25" s="150" t="s">
        <v>1603</v>
      </c>
    </row>
    <row r="26" spans="1:10" s="6" customFormat="1">
      <c r="A26" s="74">
        <v>3</v>
      </c>
      <c r="B26" s="150" t="s">
        <v>1603</v>
      </c>
    </row>
    <row r="27" spans="1:10" s="6" customFormat="1">
      <c r="A27" s="75">
        <v>4</v>
      </c>
      <c r="B27" s="150" t="s">
        <v>1604</v>
      </c>
    </row>
    <row r="28" spans="1:10" s="6" customFormat="1">
      <c r="A28" s="45">
        <v>5</v>
      </c>
      <c r="B28" s="150" t="s">
        <v>1604</v>
      </c>
    </row>
    <row r="29" spans="1:10" s="6" customFormat="1">
      <c r="A29" s="45">
        <v>6</v>
      </c>
      <c r="B29" s="176" t="s">
        <v>52</v>
      </c>
    </row>
    <row r="30" spans="1:10" s="6" customFormat="1">
      <c r="A30" s="45">
        <v>7</v>
      </c>
      <c r="B30" s="176" t="s">
        <v>52</v>
      </c>
    </row>
    <row r="31" spans="1:10">
      <c r="A31" s="45">
        <v>8</v>
      </c>
      <c r="B31" s="150" t="s">
        <v>1601</v>
      </c>
      <c r="C31" s="6"/>
    </row>
    <row r="32" spans="1:10">
      <c r="A32" s="45">
        <v>9</v>
      </c>
      <c r="B32" s="150" t="s">
        <v>1603</v>
      </c>
    </row>
    <row r="33" spans="1:8">
      <c r="A33" s="45">
        <v>10</v>
      </c>
      <c r="B33" s="150" t="s">
        <v>1604</v>
      </c>
    </row>
    <row r="34" spans="1:8">
      <c r="A34" s="72">
        <v>11</v>
      </c>
      <c r="B34" s="176" t="s">
        <v>52</v>
      </c>
      <c r="C34" s="6"/>
    </row>
    <row r="35" spans="1:8">
      <c r="A35" s="73">
        <v>12</v>
      </c>
      <c r="B35" s="150" t="s">
        <v>1601</v>
      </c>
      <c r="C35" s="6"/>
    </row>
    <row r="36" spans="1:8">
      <c r="A36" s="74">
        <v>13</v>
      </c>
      <c r="B36" s="150" t="s">
        <v>1602</v>
      </c>
      <c r="C36" s="6"/>
    </row>
    <row r="37" spans="1:8">
      <c r="A37" s="75">
        <v>14</v>
      </c>
      <c r="B37" s="150" t="s">
        <v>1602</v>
      </c>
      <c r="C37" s="6"/>
    </row>
    <row r="38" spans="1:8">
      <c r="A38" s="45">
        <v>15</v>
      </c>
      <c r="B38" s="150" t="s">
        <v>1604</v>
      </c>
      <c r="C38" s="6"/>
    </row>
    <row r="40" spans="1:8" ht="15.5">
      <c r="D40" s="108"/>
      <c r="E40" s="108"/>
      <c r="F40" s="108"/>
      <c r="G40" s="109"/>
      <c r="H40" s="109"/>
    </row>
    <row r="41" spans="1:8" ht="15.5">
      <c r="A41" s="107" t="s">
        <v>97</v>
      </c>
      <c r="B41" s="108"/>
      <c r="C41" s="108"/>
      <c r="D41" s="111"/>
      <c r="E41" s="111"/>
      <c r="F41" s="111"/>
      <c r="G41" s="112"/>
      <c r="H41" s="112"/>
    </row>
    <row r="42" spans="1:8" ht="16" thickBot="1">
      <c r="A42" s="110"/>
      <c r="B42" s="110"/>
      <c r="C42" s="111"/>
    </row>
    <row r="43" spans="1:8" ht="16" thickTop="1">
      <c r="A43" s="165" t="s">
        <v>99</v>
      </c>
      <c r="B43" s="168" t="s">
        <v>137</v>
      </c>
      <c r="C43" s="170" t="s">
        <v>1605</v>
      </c>
      <c r="D43" s="170" t="s">
        <v>1643</v>
      </c>
    </row>
    <row r="44" spans="1:8" ht="16" thickBot="1">
      <c r="A44" s="167" t="str">
        <f>"Spanish "&amp;MID('Labels - Spanish'!$N$1,SEARCH("Environment: ",'Labels - Spanish'!$N$1)+13,SEARCH("Form",'Labels - Spanish'!$N$1)-SEARCH("Environment: ",'Labels - Spanish'!$N$1)-14)&amp;" Total Score"</f>
        <v>Spanish Recess/Playground (REC) Total Score</v>
      </c>
      <c r="B44" s="122">
        <v>37</v>
      </c>
      <c r="C44" s="132">
        <v>25</v>
      </c>
      <c r="D44" s="132" t="s">
        <v>138</v>
      </c>
      <c r="E44" s="108"/>
      <c r="F44" s="108"/>
      <c r="G44" s="109"/>
      <c r="H44" s="109"/>
    </row>
    <row r="45" spans="1:8" ht="16" thickTop="1">
      <c r="A45" s="108"/>
      <c r="B45" s="108"/>
      <c r="C45" s="108"/>
    </row>
  </sheetData>
  <conditionalFormatting sqref="A7 A12:A13 A9">
    <cfRule type="containsText" dxfId="163" priority="8" operator="containsText" text="&quot;">
      <formula>NOT(ISERROR(SEARCH("""",A7)))</formula>
    </cfRule>
  </conditionalFormatting>
  <conditionalFormatting sqref="A6">
    <cfRule type="containsText" dxfId="162" priority="6" operator="containsText" text="&quot;">
      <formula>NOT(ISERROR(SEARCH("""",A6)))</formula>
    </cfRule>
  </conditionalFormatting>
  <conditionalFormatting sqref="A5">
    <cfRule type="containsText" dxfId="161" priority="5" operator="containsText" text="&quot;">
      <formula>NOT(ISERROR(SEARCH("""",A5)))</formula>
    </cfRule>
  </conditionalFormatting>
  <conditionalFormatting sqref="A11">
    <cfRule type="containsText" dxfId="160" priority="4" operator="containsText" text="&quot;">
      <formula>NOT(ISERROR(SEARCH("""",A11)))</formula>
    </cfRule>
  </conditionalFormatting>
  <conditionalFormatting sqref="A11">
    <cfRule type="containsText" dxfId="159" priority="3" operator="containsText" text="&quot;">
      <formula>NOT(ISERROR(SEARCH("""",A11)))</formula>
    </cfRule>
  </conditionalFormatting>
  <conditionalFormatting sqref="A8">
    <cfRule type="containsText" dxfId="158" priority="2" operator="containsText" text="&quot;">
      <formula>NOT(ISERROR(SEARCH("""",A8)))</formula>
    </cfRule>
  </conditionalFormatting>
  <conditionalFormatting sqref="A4">
    <cfRule type="containsText" dxfId="157" priority="1" operator="containsText" text="&quot;">
      <formula>NOT(ISERROR(SEARCH("""",A4)))</formula>
    </cfRule>
  </conditionalFormatting>
  <pageMargins left="0.7" right="0.7" top="0.75" bottom="0.75" header="0.3" footer="0.3"/>
  <pageSetup orientation="portrait"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0C989-7012-4EB9-9BBD-B6E26B9AF084}">
  <dimension ref="A1:L50"/>
  <sheetViews>
    <sheetView topLeftCell="E1" zoomScale="70" zoomScaleNormal="70" workbookViewId="0">
      <pane ySplit="1" topLeftCell="A2" activePane="bottomLeft" state="frozen"/>
      <selection activeCell="B6" sqref="B6"/>
      <selection pane="bottomLeft" activeCell="K8" sqref="K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4.453125" customWidth="1"/>
  </cols>
  <sheetData>
    <row r="1" spans="1:12" ht="28.5" customHeight="1">
      <c r="A1" s="164" t="str">
        <f>"Form: "&amp;'Labels - Spanish'!O1</f>
        <v>Form: Spanish Adolescent Home Form (12-21 years)</v>
      </c>
      <c r="B1" s="164"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Case71_SP-AdolHome</v>
      </c>
      <c r="C3" s="129"/>
      <c r="D3" s="58"/>
      <c r="E3" s="105" t="s">
        <v>94</v>
      </c>
      <c r="F3" s="58"/>
      <c r="G3" s="59"/>
      <c r="H3" s="60"/>
      <c r="I3" s="60"/>
      <c r="J3" s="61"/>
    </row>
    <row r="4" spans="1:12" ht="15" thickBot="1">
      <c r="A4" s="54" t="str">
        <f>'Labels - Spanish'!A5</f>
        <v>Información del cliente</v>
      </c>
      <c r="B4" s="127"/>
      <c r="C4" s="314"/>
      <c r="D4" s="52"/>
      <c r="F4" s="52" t="str">
        <f ca="1">"Original Date: "&amp; TEXT('Labels - Spanish'!$B$46, "mm/dd/yyyy")</f>
        <v>Original Date: 10/05/2021</v>
      </c>
      <c r="G4" s="9"/>
      <c r="H4" s="57"/>
      <c r="I4" s="57"/>
      <c r="J4" s="53"/>
    </row>
    <row r="5" spans="1:12" ht="15" thickBot="1">
      <c r="A5" s="46" t="str">
        <f>'Labels - Spanish'!A8</f>
        <v>Nombre del individuo que está siendo evaluado/a</v>
      </c>
      <c r="B5" s="126" t="str" cm="1">
        <f t="array" aca="1" ref="B5" ca="1">"SPM2_"&amp;MID(CELL("filename",A1),FIND("]",CELL("filename",A1))+1,255)</f>
        <v>SPM2_Case71_SP-AdolHome</v>
      </c>
      <c r="C5" s="125" t="str">
        <f ca="1">TEXT('Labels - Spanish'!$B$46, "mm/dd/yyyy")</f>
        <v>10/05/2021</v>
      </c>
      <c r="D5" s="52"/>
      <c r="E5" s="97" t="s">
        <v>91</v>
      </c>
      <c r="F5" s="94"/>
      <c r="G5" s="95" t="s">
        <v>92</v>
      </c>
      <c r="H5" s="96"/>
      <c r="J5" t="s">
        <v>93</v>
      </c>
    </row>
    <row r="6" spans="1:12">
      <c r="A6" s="46" t="str">
        <f>'Labels - Spanish'!A10</f>
        <v>Sexo</v>
      </c>
      <c r="B6" s="47" t="s">
        <v>1691</v>
      </c>
      <c r="C6" s="209"/>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39740</v>
      </c>
      <c r="C7" s="207"/>
      <c r="D7" s="52"/>
      <c r="E7" s="100">
        <f ca="1">DATE(YEAR(F7) -$G$7, MONTH(F7) - $H$7, DAY(F7) - $I$7)</f>
        <v>39740</v>
      </c>
      <c r="F7" s="99">
        <f ca="1">DATE(YEAR('Labels - Spanish'!$B$46),MONTH('Labels - Spanish'!$B$46)-$K$7,DAY('Labels - Spanish'!$B$46)-$L$7)</f>
        <v>44375</v>
      </c>
      <c r="G7" s="104">
        <v>12</v>
      </c>
      <c r="H7" s="102">
        <v>8</v>
      </c>
      <c r="I7" s="102">
        <v>9</v>
      </c>
      <c r="J7" s="137">
        <v>0</v>
      </c>
      <c r="K7" s="330">
        <v>3</v>
      </c>
      <c r="L7" s="98">
        <v>7</v>
      </c>
    </row>
    <row r="8" spans="1:12">
      <c r="A8" s="46" t="str">
        <f>'Labels - Spanish'!A14</f>
        <v>Edad</v>
      </c>
      <c r="B8" s="48" t="str">
        <f>+$G$7&amp;" años "&amp;$H$7&amp;" meses "&amp;$I$7&amp;" dias "</f>
        <v xml:space="preserve">12 años 8 meses 9 dias </v>
      </c>
      <c r="C8" s="208">
        <f ca="1">+E7</f>
        <v>39740</v>
      </c>
      <c r="D8" s="52"/>
      <c r="E8" s="44"/>
      <c r="F8" s="44"/>
      <c r="G8" s="44"/>
      <c r="H8" s="44"/>
      <c r="I8" s="44"/>
      <c r="J8" s="53"/>
    </row>
    <row r="9" spans="1:12">
      <c r="A9" s="46" t="str">
        <f>'Labels - Spanish'!A18</f>
        <v>Escuela/Agencia</v>
      </c>
      <c r="B9" s="48" t="s">
        <v>156</v>
      </c>
      <c r="C9" s="209"/>
      <c r="D9" s="52"/>
      <c r="E9" s="44"/>
      <c r="F9" s="44"/>
      <c r="G9" s="44"/>
      <c r="H9" s="44"/>
      <c r="I9" s="44"/>
    </row>
    <row r="10" spans="1:12" ht="15" thickBot="1">
      <c r="A10" s="46" t="str">
        <f>'Labels - Spanish'!A15</f>
        <v>Grado escolar</v>
      </c>
      <c r="B10" s="177">
        <v>6</v>
      </c>
      <c r="C10" s="65"/>
      <c r="D10" s="52"/>
      <c r="E10" s="58"/>
      <c r="F10" s="58"/>
      <c r="G10" s="59"/>
      <c r="H10" s="60"/>
      <c r="I10" s="61"/>
    </row>
    <row r="11" spans="1:12">
      <c r="A11" s="49"/>
      <c r="B11" s="49"/>
      <c r="C11" s="66"/>
      <c r="D11" s="58"/>
      <c r="E11" s="52"/>
      <c r="G11" s="53"/>
      <c r="H11" s="53"/>
      <c r="I11" s="53"/>
    </row>
    <row r="12" spans="1:12">
      <c r="A12" s="54" t="str">
        <f>'Labels - Spanish'!$A$23</f>
        <v>Información del respondiente</v>
      </c>
      <c r="B12" s="46"/>
      <c r="C12" s="43"/>
      <c r="D12" s="52"/>
      <c r="E12" s="52"/>
      <c r="G12" s="53"/>
      <c r="H12" s="53"/>
      <c r="I12" s="53"/>
      <c r="J12" s="44"/>
    </row>
    <row r="13" spans="1:12">
      <c r="A13" s="46" t="str">
        <f>'Labels - Spanish'!A24</f>
        <v>Nombre del respondiente</v>
      </c>
      <c r="B13" s="46" t="s">
        <v>155</v>
      </c>
      <c r="C13" s="43"/>
      <c r="D13" s="52"/>
      <c r="E13" s="52"/>
      <c r="F13" s="52"/>
      <c r="G13" s="53"/>
      <c r="H13" s="53"/>
      <c r="I13" s="53"/>
      <c r="J13" s="44"/>
    </row>
    <row r="14" spans="1:12" ht="29">
      <c r="A14" s="46" t="str">
        <f>'Labels - Spanish'!A25</f>
        <v>La relación del respondiente con el individuo que está siendo evaluado/a</v>
      </c>
      <c r="B14" s="46" t="s">
        <v>96</v>
      </c>
      <c r="C14" s="43"/>
      <c r="D14" s="52"/>
      <c r="E14" s="52"/>
      <c r="F14" s="52"/>
      <c r="G14" s="53"/>
      <c r="H14" s="53"/>
      <c r="I14" s="53"/>
      <c r="J14" s="44"/>
    </row>
    <row r="15" spans="1:12">
      <c r="A15" s="46" t="str">
        <f>'Labels - Spanish'!A28</f>
        <v>Fecha de hoy</v>
      </c>
      <c r="B15" s="101" t="str">
        <f>+$J$7&amp;" years "&amp;$K$7&amp;" months "&amp;$L$7&amp;" days "</f>
        <v xml:space="preserve">0 years 3 months 7 days </v>
      </c>
      <c r="C15" s="43"/>
      <c r="D15" s="52"/>
      <c r="E15" s="52"/>
      <c r="F15" s="52"/>
      <c r="G15" s="53"/>
      <c r="H15" s="53"/>
      <c r="I15" s="44"/>
      <c r="J15" s="44"/>
    </row>
    <row r="16" spans="1:12">
      <c r="A16" s="50"/>
      <c r="B16" s="50"/>
      <c r="C16" s="67"/>
      <c r="D16" s="52"/>
      <c r="E16" s="52"/>
      <c r="F16" s="52"/>
      <c r="G16" s="53"/>
      <c r="H16" s="53"/>
      <c r="I16" s="53"/>
      <c r="J16" s="44"/>
    </row>
    <row r="17" spans="1:11" ht="132" customHeight="1">
      <c r="A17" s="46" t="s">
        <v>24</v>
      </c>
      <c r="B17" s="71" t="s">
        <v>1611</v>
      </c>
      <c r="C17" s="29"/>
      <c r="D17" s="52"/>
      <c r="E17" s="52"/>
      <c r="F17" s="52"/>
      <c r="G17" s="52"/>
      <c r="H17" s="52"/>
      <c r="I17" s="52"/>
      <c r="J17" s="52"/>
    </row>
    <row r="18" spans="1:11" ht="36.75" customHeight="1">
      <c r="A18" s="46" t="s">
        <v>26</v>
      </c>
      <c r="B18" s="39" t="s">
        <v>25</v>
      </c>
      <c r="C18" s="52"/>
      <c r="D18" s="52"/>
      <c r="E18" s="52"/>
      <c r="F18" s="52"/>
      <c r="G18" s="53"/>
      <c r="H18" s="53"/>
      <c r="I18" s="53"/>
      <c r="J18" s="44"/>
    </row>
    <row r="19" spans="1:11">
      <c r="A19" s="43" t="s">
        <v>180</v>
      </c>
      <c r="B19" s="193" t="s">
        <v>866</v>
      </c>
      <c r="D19" s="52"/>
      <c r="E19" s="36"/>
      <c r="F19" s="36"/>
      <c r="G19" s="35"/>
      <c r="H19" s="35"/>
      <c r="I19" s="35"/>
      <c r="J19" s="34"/>
    </row>
    <row r="20" spans="1:11" s="3" customFormat="1">
      <c r="A20" s="46" t="s">
        <v>12</v>
      </c>
      <c r="B20" s="51" t="s">
        <v>10</v>
      </c>
      <c r="C20" s="43"/>
      <c r="D20" s="36"/>
      <c r="E20" s="52"/>
      <c r="F20" s="52"/>
      <c r="G20" s="53"/>
      <c r="H20" s="53"/>
      <c r="I20" s="53"/>
      <c r="J20" s="44"/>
    </row>
    <row r="21" spans="1:11">
      <c r="A21" s="46"/>
      <c r="B21" s="46"/>
      <c r="C21" s="52"/>
      <c r="D21" s="44"/>
      <c r="J21" s="41"/>
    </row>
    <row r="22" spans="1:11" s="2" customFormat="1">
      <c r="A22" s="46"/>
      <c r="B22" s="46"/>
      <c r="C22" s="44"/>
    </row>
    <row r="23" spans="1:11">
      <c r="A23" s="69" t="s">
        <v>51</v>
      </c>
      <c r="B23" s="41">
        <f>+B41</f>
        <v>23</v>
      </c>
      <c r="C23" s="41">
        <f>+B42</f>
        <v>19</v>
      </c>
      <c r="D23" s="41">
        <f>+B43</f>
        <v>20</v>
      </c>
      <c r="E23" s="41">
        <f>+B44</f>
        <v>27</v>
      </c>
      <c r="F23" s="41">
        <f>+B45</f>
        <v>12</v>
      </c>
      <c r="G23" s="106">
        <f>+B46</f>
        <v>10</v>
      </c>
      <c r="H23" s="2">
        <f>+B47</f>
        <v>20</v>
      </c>
      <c r="I23" s="41">
        <f>+B48</f>
        <v>22</v>
      </c>
      <c r="J23" s="70">
        <f>+B49</f>
        <v>111</v>
      </c>
    </row>
    <row r="24" spans="1:11" s="3" customFormat="1" ht="21.75" customHeight="1">
      <c r="A24" s="38"/>
      <c r="B24" s="38"/>
      <c r="C24" s="38"/>
      <c r="D24" s="38"/>
      <c r="E24" s="38"/>
      <c r="F24" s="38"/>
      <c r="G24" s="38"/>
      <c r="H24" s="38"/>
      <c r="I24" s="38"/>
      <c r="J24" s="42"/>
      <c r="K24" s="42"/>
    </row>
    <row r="25" spans="1:11" s="6" customFormat="1">
      <c r="A25" s="68" t="s">
        <v>0</v>
      </c>
      <c r="B25" s="86" t="str">
        <f>'Labels - Spanish'!$A$37</f>
        <v>Visión</v>
      </c>
      <c r="C25" s="87" t="str">
        <f>'Labels - Spanish'!$A$38</f>
        <v>Oído</v>
      </c>
      <c r="D25" s="88" t="str">
        <f>'Labels - Spanish'!$A$39</f>
        <v>Tacto</v>
      </c>
      <c r="E25" s="89" t="str">
        <f>'Labels - Spanish'!$A$40</f>
        <v>Gusto y olfato</v>
      </c>
      <c r="F25" s="90" t="str">
        <f>'Labels - Spanish'!$A$41</f>
        <v>Conciencia del cuerpo</v>
      </c>
      <c r="G25" s="91" t="str">
        <f>'Labels - Spanish'!$A$42</f>
        <v>Equilibrio y movimiento</v>
      </c>
      <c r="H25" s="92" t="str">
        <f>'Labels - Spanish'!$A$43</f>
        <v>Planificación e ideas</v>
      </c>
      <c r="I25" s="85" t="str">
        <f>'Labels - Spanish'!$A$36</f>
        <v>Participación social</v>
      </c>
      <c r="J25" s="43"/>
    </row>
    <row r="26" spans="1:11" s="6" customFormat="1">
      <c r="A26" s="72">
        <v>1</v>
      </c>
      <c r="B26" s="150" t="s">
        <v>1601</v>
      </c>
      <c r="C26" s="150" t="s">
        <v>1601</v>
      </c>
      <c r="D26" s="150" t="s">
        <v>1604</v>
      </c>
      <c r="E26" s="150" t="s">
        <v>1603</v>
      </c>
      <c r="F26" s="150" t="s">
        <v>1604</v>
      </c>
      <c r="G26" s="150" t="s">
        <v>1604</v>
      </c>
      <c r="H26" s="150" t="s">
        <v>1604</v>
      </c>
      <c r="I26" s="150" t="s">
        <v>1601</v>
      </c>
      <c r="J26" s="43"/>
    </row>
    <row r="27" spans="1:11" s="6" customFormat="1">
      <c r="A27" s="73">
        <v>2</v>
      </c>
      <c r="B27" s="150" t="s">
        <v>1604</v>
      </c>
      <c r="C27" s="150" t="s">
        <v>1604</v>
      </c>
      <c r="D27" s="150" t="s">
        <v>1603</v>
      </c>
      <c r="E27" s="150" t="s">
        <v>1601</v>
      </c>
      <c r="F27" s="150" t="s">
        <v>1604</v>
      </c>
      <c r="G27" s="150" t="s">
        <v>1604</v>
      </c>
      <c r="H27" s="150" t="s">
        <v>1604</v>
      </c>
      <c r="I27" s="150" t="s">
        <v>1603</v>
      </c>
      <c r="J27" s="43"/>
    </row>
    <row r="28" spans="1:11" s="6" customFormat="1">
      <c r="A28" s="74">
        <v>3</v>
      </c>
      <c r="B28" s="150" t="s">
        <v>1603</v>
      </c>
      <c r="C28" s="150" t="s">
        <v>1601</v>
      </c>
      <c r="D28" s="150" t="s">
        <v>1601</v>
      </c>
      <c r="E28" s="150" t="s">
        <v>1601</v>
      </c>
      <c r="F28" s="150" t="s">
        <v>1601</v>
      </c>
      <c r="G28" s="150" t="s">
        <v>1604</v>
      </c>
      <c r="H28" s="150" t="s">
        <v>1604</v>
      </c>
      <c r="I28" s="150" t="s">
        <v>1601</v>
      </c>
      <c r="J28" s="43"/>
    </row>
    <row r="29" spans="1:11" s="6" customFormat="1">
      <c r="A29" s="75">
        <v>4</v>
      </c>
      <c r="B29" s="150" t="s">
        <v>1601</v>
      </c>
      <c r="C29" s="150" t="s">
        <v>1601</v>
      </c>
      <c r="D29" s="150" t="s">
        <v>1604</v>
      </c>
      <c r="E29" s="150" t="s">
        <v>1602</v>
      </c>
      <c r="F29" s="150" t="s">
        <v>1604</v>
      </c>
      <c r="G29" s="150" t="s">
        <v>1604</v>
      </c>
      <c r="H29" s="150" t="s">
        <v>1602</v>
      </c>
      <c r="I29" s="150" t="s">
        <v>1604</v>
      </c>
      <c r="J29" s="43"/>
    </row>
    <row r="30" spans="1:11" s="6" customFormat="1">
      <c r="A30" s="45">
        <v>5</v>
      </c>
      <c r="B30" s="150" t="s">
        <v>1601</v>
      </c>
      <c r="C30" s="150" t="s">
        <v>1602</v>
      </c>
      <c r="D30" s="150" t="s">
        <v>1604</v>
      </c>
      <c r="E30" s="150" t="s">
        <v>1603</v>
      </c>
      <c r="F30" s="150" t="s">
        <v>1604</v>
      </c>
      <c r="G30" s="150" t="s">
        <v>1604</v>
      </c>
      <c r="H30" s="150" t="s">
        <v>1604</v>
      </c>
      <c r="I30" s="150" t="s">
        <v>1601</v>
      </c>
      <c r="J30" s="43"/>
    </row>
    <row r="31" spans="1:11" s="6" customFormat="1">
      <c r="A31" s="45">
        <v>6</v>
      </c>
      <c r="B31" s="150" t="s">
        <v>1604</v>
      </c>
      <c r="C31" s="150" t="s">
        <v>1602</v>
      </c>
      <c r="D31" s="150" t="s">
        <v>1603</v>
      </c>
      <c r="E31" s="150" t="s">
        <v>1604</v>
      </c>
      <c r="F31" s="150" t="s">
        <v>1604</v>
      </c>
      <c r="G31" s="150" t="s">
        <v>1604</v>
      </c>
      <c r="H31" s="150" t="s">
        <v>1604</v>
      </c>
      <c r="I31" s="150" t="s">
        <v>1602</v>
      </c>
      <c r="J31" s="43"/>
    </row>
    <row r="32" spans="1:11" s="6" customFormat="1">
      <c r="A32" s="45">
        <v>7</v>
      </c>
      <c r="B32" s="150" t="s">
        <v>1602</v>
      </c>
      <c r="C32" s="150" t="s">
        <v>1604</v>
      </c>
      <c r="D32" s="150" t="s">
        <v>1601</v>
      </c>
      <c r="E32" s="150" t="s">
        <v>1602</v>
      </c>
      <c r="F32" s="150" t="s">
        <v>1604</v>
      </c>
      <c r="G32" s="150" t="s">
        <v>1604</v>
      </c>
      <c r="H32" s="150" t="s">
        <v>1602</v>
      </c>
      <c r="I32" s="150" t="s">
        <v>1602</v>
      </c>
      <c r="J32" s="43"/>
    </row>
    <row r="33" spans="1:9">
      <c r="A33" s="45">
        <v>8</v>
      </c>
      <c r="B33" s="150" t="s">
        <v>1604</v>
      </c>
      <c r="C33" s="150" t="s">
        <v>1602</v>
      </c>
      <c r="D33" s="150" t="s">
        <v>1604</v>
      </c>
      <c r="E33" s="150" t="s">
        <v>1601</v>
      </c>
      <c r="F33" s="150" t="s">
        <v>1604</v>
      </c>
      <c r="G33" s="150" t="s">
        <v>1604</v>
      </c>
      <c r="H33" s="150" t="s">
        <v>1603</v>
      </c>
      <c r="I33" s="150" t="s">
        <v>1604</v>
      </c>
    </row>
    <row r="34" spans="1:9">
      <c r="A34" s="45">
        <v>9</v>
      </c>
      <c r="B34" s="150" t="s">
        <v>1602</v>
      </c>
      <c r="C34" s="150" t="s">
        <v>1604</v>
      </c>
      <c r="D34" s="150" t="s">
        <v>1604</v>
      </c>
      <c r="E34" s="150" t="s">
        <v>1601</v>
      </c>
      <c r="F34" s="150" t="s">
        <v>1604</v>
      </c>
      <c r="G34" s="150" t="s">
        <v>1604</v>
      </c>
      <c r="H34" s="150" t="s">
        <v>1601</v>
      </c>
      <c r="I34" s="150" t="s">
        <v>1601</v>
      </c>
    </row>
    <row r="35" spans="1:9">
      <c r="A35" s="45">
        <v>10</v>
      </c>
      <c r="B35" s="150" t="s">
        <v>1601</v>
      </c>
      <c r="C35" s="150" t="s">
        <v>1604</v>
      </c>
      <c r="D35" s="150" t="s">
        <v>1604</v>
      </c>
      <c r="E35" s="150" t="s">
        <v>1602</v>
      </c>
      <c r="F35" s="150" t="s">
        <v>1604</v>
      </c>
      <c r="G35" s="150" t="s">
        <v>1604</v>
      </c>
      <c r="H35" s="150" t="s">
        <v>1603</v>
      </c>
      <c r="I35" s="150" t="s">
        <v>1601</v>
      </c>
    </row>
    <row r="38" spans="1:9" ht="15.5">
      <c r="A38" s="107" t="s">
        <v>97</v>
      </c>
      <c r="B38" s="108"/>
      <c r="C38" s="108"/>
      <c r="D38" s="108"/>
      <c r="E38" s="108"/>
      <c r="F38" s="108"/>
      <c r="G38" s="109"/>
      <c r="H38" s="109"/>
    </row>
    <row r="39" spans="1:9" ht="16" thickBot="1">
      <c r="A39" s="110"/>
      <c r="B39" s="110"/>
      <c r="C39" s="111"/>
      <c r="D39" s="111"/>
      <c r="E39" s="111"/>
      <c r="F39" s="111"/>
      <c r="G39" s="112"/>
      <c r="H39" s="112"/>
    </row>
    <row r="40" spans="1:9" ht="16" thickTop="1">
      <c r="A40" s="165" t="s">
        <v>99</v>
      </c>
      <c r="B40" s="168" t="s">
        <v>1641</v>
      </c>
      <c r="C40" s="169" t="s">
        <v>1642</v>
      </c>
      <c r="D40" s="169" t="s">
        <v>1644</v>
      </c>
      <c r="E40" s="170" t="s">
        <v>1643</v>
      </c>
    </row>
    <row r="41" spans="1:9" ht="15.5">
      <c r="A41" s="166" t="str">
        <f>'Labels - Spanish'!A37</f>
        <v>Visión</v>
      </c>
      <c r="B41" s="118">
        <v>23</v>
      </c>
      <c r="C41" s="119">
        <v>68</v>
      </c>
      <c r="D41" s="119">
        <v>96</v>
      </c>
      <c r="E41" s="120" t="s">
        <v>101</v>
      </c>
    </row>
    <row r="42" spans="1:9" ht="15.5">
      <c r="A42" s="166" t="str">
        <f>'Labels - Spanish'!A38</f>
        <v>Oído</v>
      </c>
      <c r="B42" s="118">
        <v>19</v>
      </c>
      <c r="C42" s="119">
        <v>63</v>
      </c>
      <c r="D42" s="119">
        <v>90</v>
      </c>
      <c r="E42" s="120" t="s">
        <v>101</v>
      </c>
    </row>
    <row r="43" spans="1:9" ht="15.5">
      <c r="A43" s="166" t="str">
        <f>'Labels - Spanish'!A39</f>
        <v>Tacto</v>
      </c>
      <c r="B43" s="118">
        <v>20</v>
      </c>
      <c r="C43" s="119">
        <v>65</v>
      </c>
      <c r="D43" s="119">
        <v>93</v>
      </c>
      <c r="E43" s="120" t="s">
        <v>101</v>
      </c>
    </row>
    <row r="44" spans="1:9" ht="15.5">
      <c r="A44" s="166" t="str">
        <f>'Labels - Spanish'!A40</f>
        <v>Gusto y olfato</v>
      </c>
      <c r="B44" s="118">
        <v>27</v>
      </c>
      <c r="C44" s="119">
        <v>69</v>
      </c>
      <c r="D44" s="119">
        <v>97</v>
      </c>
      <c r="E44" s="120" t="s">
        <v>101</v>
      </c>
    </row>
    <row r="45" spans="1:9" ht="15.5">
      <c r="A45" s="166" t="str">
        <f>'Labels - Spanish'!A41</f>
        <v>Conciencia del cuerpo</v>
      </c>
      <c r="B45" s="118">
        <v>12</v>
      </c>
      <c r="C45" s="119">
        <v>52</v>
      </c>
      <c r="D45" s="119">
        <v>58</v>
      </c>
      <c r="E45" s="120" t="s">
        <v>102</v>
      </c>
    </row>
    <row r="46" spans="1:9" ht="15.5">
      <c r="A46" s="166" t="str">
        <f>'Labels - Spanish'!A42</f>
        <v>Equilibrio y movimiento</v>
      </c>
      <c r="B46" s="118">
        <v>10</v>
      </c>
      <c r="C46" s="119">
        <v>43</v>
      </c>
      <c r="D46" s="119">
        <v>24</v>
      </c>
      <c r="E46" s="120" t="s">
        <v>102</v>
      </c>
    </row>
    <row r="47" spans="1:9" ht="15.5">
      <c r="A47" s="166" t="str">
        <f>'Labels - Spanish'!A43</f>
        <v>Planificación e ideas</v>
      </c>
      <c r="B47" s="118">
        <v>20</v>
      </c>
      <c r="C47" s="119">
        <v>61</v>
      </c>
      <c r="D47" s="119">
        <v>86</v>
      </c>
      <c r="E47" s="120" t="s">
        <v>101</v>
      </c>
    </row>
    <row r="48" spans="1:9" ht="15.5">
      <c r="A48" s="166" t="str">
        <f>'Labels - Spanish'!A36</f>
        <v>Participación social</v>
      </c>
      <c r="B48" s="118">
        <v>22</v>
      </c>
      <c r="C48" s="119">
        <v>59</v>
      </c>
      <c r="D48" s="119">
        <v>82</v>
      </c>
      <c r="E48" s="120" t="s">
        <v>102</v>
      </c>
    </row>
    <row r="49" spans="1:8" ht="16" thickBot="1">
      <c r="A49" s="167" t="s">
        <v>100</v>
      </c>
      <c r="B49" s="122">
        <v>111</v>
      </c>
      <c r="C49" s="131">
        <v>64</v>
      </c>
      <c r="D49" s="131">
        <v>92</v>
      </c>
      <c r="E49" s="132" t="s">
        <v>101</v>
      </c>
    </row>
    <row r="50" spans="1:8" ht="16" thickTop="1">
      <c r="A50" s="108"/>
      <c r="B50" s="108"/>
      <c r="C50" s="108"/>
      <c r="D50" s="108"/>
      <c r="E50" s="108"/>
      <c r="F50" s="108"/>
      <c r="G50" s="109"/>
      <c r="H50" s="109"/>
    </row>
  </sheetData>
  <conditionalFormatting sqref="A12:A15 A6 A8:A10">
    <cfRule type="containsText" dxfId="156" priority="5" operator="containsText" text="&quot;">
      <formula>NOT(ISERROR(SEARCH("""",A6)))</formula>
    </cfRule>
  </conditionalFormatting>
  <conditionalFormatting sqref="A4">
    <cfRule type="containsText" dxfId="155" priority="3" operator="containsText" text="&quot;">
      <formula>NOT(ISERROR(SEARCH("""",A4)))</formula>
    </cfRule>
  </conditionalFormatting>
  <conditionalFormatting sqref="A5">
    <cfRule type="containsText" dxfId="154" priority="2" operator="containsText" text="&quot;">
      <formula>NOT(ISERROR(SEARCH("""",A5)))</formula>
    </cfRule>
  </conditionalFormatting>
  <conditionalFormatting sqref="A12">
    <cfRule type="containsText" dxfId="153" priority="4" operator="containsText" text="&quot;">
      <formula>NOT(ISERROR(SEARCH("""",A12)))</formula>
    </cfRule>
  </conditionalFormatting>
  <conditionalFormatting sqref="A7">
    <cfRule type="containsText" dxfId="152" priority="1" operator="containsText" text="&quot;">
      <formula>NOT(ISERROR(SEARCH("""",A7)))</formula>
    </cfRule>
  </conditionalFormatting>
  <pageMargins left="0.7" right="0.7" top="0.75" bottom="0.75" header="0.3" footer="0.3"/>
  <pageSetup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BEFA-9195-4744-8111-C94DE41916AE}">
  <dimension ref="A1:L50"/>
  <sheetViews>
    <sheetView topLeftCell="F1" zoomScale="70" zoomScaleNormal="70" workbookViewId="0">
      <pane ySplit="1" topLeftCell="A2" activePane="bottomLeft" state="frozen"/>
      <selection activeCell="B6" sqref="B6"/>
      <selection pane="bottomLeft" activeCell="L8" sqref="L8"/>
    </sheetView>
  </sheetViews>
  <sheetFormatPr defaultRowHeight="14.5"/>
  <cols>
    <col min="1" max="1" width="63.906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2.36328125" customWidth="1"/>
  </cols>
  <sheetData>
    <row r="1" spans="1:12" ht="28.5" customHeight="1">
      <c r="A1" s="164" t="str">
        <f>"Form: "&amp;'Labels - Spanish'!O1</f>
        <v>Form: Spanish Adolescent Home Form (12-21 years)</v>
      </c>
      <c r="B1" s="164"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Case72_SP-AdolHome_incomplete</v>
      </c>
      <c r="C3" s="129"/>
      <c r="D3" s="58"/>
      <c r="E3" s="105" t="s">
        <v>94</v>
      </c>
      <c r="F3" s="58"/>
      <c r="G3" s="59"/>
      <c r="H3" s="60"/>
      <c r="I3" s="60"/>
      <c r="J3" s="61"/>
    </row>
    <row r="4" spans="1:12" ht="15" thickBot="1">
      <c r="A4" s="54" t="str">
        <f>'Labels - Spanish'!A5</f>
        <v>Información del cliente</v>
      </c>
      <c r="B4" s="127"/>
      <c r="C4" s="314"/>
      <c r="D4" s="52"/>
      <c r="F4" s="52" t="str">
        <f ca="1">"Original Date: "&amp; TEXT('Labels - Spanish'!$B$46, "mm/dd/yyyy")</f>
        <v>Original Date: 10/05/2021</v>
      </c>
      <c r="G4" s="9"/>
      <c r="H4" s="57"/>
      <c r="I4" s="57"/>
      <c r="J4" s="53"/>
    </row>
    <row r="5" spans="1:12" ht="15" thickBot="1">
      <c r="A5" s="46" t="str">
        <f>'Labels - Spanish'!A8</f>
        <v>Nombre del individuo que está siendo evaluado/a</v>
      </c>
      <c r="B5" s="126" t="str" cm="1">
        <f t="array" aca="1" ref="B5" ca="1">"SPM2_"&amp;MID(CELL("filename",A1),FIND("]",CELL("filename",A1))+1,255)</f>
        <v>SPM2_Case72_SP-AdolHome_incomplete</v>
      </c>
      <c r="C5" s="125" t="str">
        <f ca="1">TEXT('Labels - Spanish'!$B$46, "mm/dd/yyyy")</f>
        <v>10/05/2021</v>
      </c>
      <c r="D5" s="52"/>
      <c r="E5" s="97" t="s">
        <v>91</v>
      </c>
      <c r="F5" s="94"/>
      <c r="G5" s="95" t="s">
        <v>92</v>
      </c>
      <c r="H5" s="96"/>
      <c r="J5" t="s">
        <v>93</v>
      </c>
    </row>
    <row r="6" spans="1:12">
      <c r="A6" s="46" t="str">
        <f>'Labels - Spanish'!A10</f>
        <v>Sexo</v>
      </c>
      <c r="B6" s="47" t="s">
        <v>1692</v>
      </c>
      <c r="C6" s="64"/>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39637</v>
      </c>
      <c r="C7" s="207"/>
      <c r="D7" s="52"/>
      <c r="E7" s="100">
        <f ca="1">DATE(YEAR(F7) -$G$7, MONTH(F7) - $H$7, DAY(F7) - $I$7)</f>
        <v>39637</v>
      </c>
      <c r="F7" s="99">
        <f ca="1">DATE(YEAR('Labels - Spanish'!$B$46),MONTH('Labels - Spanish'!$B$46)-$K$7,DAY('Labels - Spanish'!$B$46)-$L$7)</f>
        <v>44470</v>
      </c>
      <c r="G7" s="104">
        <v>13</v>
      </c>
      <c r="H7" s="102">
        <v>2</v>
      </c>
      <c r="I7" s="102">
        <v>24</v>
      </c>
      <c r="J7" s="137">
        <v>0</v>
      </c>
      <c r="K7" s="330">
        <v>0</v>
      </c>
      <c r="L7" s="98">
        <v>4</v>
      </c>
    </row>
    <row r="8" spans="1:12">
      <c r="A8" s="46" t="str">
        <f>'Labels - Spanish'!A14</f>
        <v>Edad</v>
      </c>
      <c r="B8" s="48" t="str">
        <f>+$G$7&amp;" años "&amp;$H$7&amp;" meses "&amp;$I$7&amp;" dias "</f>
        <v xml:space="preserve">13 años 2 meses 24 dias </v>
      </c>
      <c r="C8" s="210">
        <f ca="1">+E7</f>
        <v>39637</v>
      </c>
      <c r="D8" s="52"/>
      <c r="E8" s="44"/>
      <c r="F8" s="44"/>
      <c r="G8" s="44"/>
      <c r="H8" s="44"/>
      <c r="I8" s="44"/>
      <c r="J8" s="53"/>
    </row>
    <row r="9" spans="1:12">
      <c r="A9" s="46" t="str">
        <f>'Labels - Spanish'!A18</f>
        <v>Escuela/Agencia</v>
      </c>
      <c r="B9" s="48" t="s">
        <v>157</v>
      </c>
      <c r="C9" s="209"/>
      <c r="D9" s="52"/>
      <c r="E9" s="44"/>
      <c r="F9" s="44"/>
      <c r="G9" s="44"/>
      <c r="H9" s="44"/>
      <c r="I9" s="44"/>
    </row>
    <row r="10" spans="1:12" ht="15" thickBot="1">
      <c r="A10" s="46" t="str">
        <f>'Labels - Spanish'!A15</f>
        <v>Grado escolar</v>
      </c>
      <c r="B10" s="177">
        <v>7</v>
      </c>
      <c r="C10" s="65"/>
      <c r="D10" s="52"/>
      <c r="E10" s="58"/>
      <c r="F10" s="58"/>
      <c r="G10" s="59"/>
      <c r="H10" s="60"/>
      <c r="I10" s="61"/>
    </row>
    <row r="11" spans="1:12">
      <c r="A11" s="49"/>
      <c r="B11" s="49"/>
      <c r="C11" s="66"/>
      <c r="D11" s="58"/>
      <c r="E11" s="52"/>
      <c r="G11" s="53"/>
      <c r="H11" s="53"/>
      <c r="I11" s="53"/>
    </row>
    <row r="12" spans="1:12">
      <c r="A12" s="54" t="str">
        <f>'Labels - Spanish'!$A$23</f>
        <v>Información del respondiente</v>
      </c>
      <c r="B12" s="46"/>
      <c r="C12" s="43"/>
      <c r="D12" s="52"/>
      <c r="E12" s="52"/>
      <c r="G12" s="53"/>
      <c r="H12" s="53"/>
      <c r="I12" s="53"/>
      <c r="J12" s="44"/>
    </row>
    <row r="13" spans="1:12">
      <c r="A13" s="46" t="str">
        <f>'Labels - Spanish'!A24</f>
        <v>Nombre del respondiente</v>
      </c>
      <c r="B13" s="46" t="s">
        <v>158</v>
      </c>
      <c r="C13" s="43"/>
      <c r="D13" s="52"/>
      <c r="E13" s="52"/>
      <c r="F13" s="52"/>
      <c r="G13" s="53"/>
      <c r="H13" s="53"/>
      <c r="I13" s="53"/>
      <c r="J13" s="44"/>
    </row>
    <row r="14" spans="1:12">
      <c r="A14" s="46" t="str">
        <f>'Labels - Spanish'!A25</f>
        <v>La relación del respondiente con el individuo que está siendo evaluado/a</v>
      </c>
      <c r="B14" s="46" t="s">
        <v>106</v>
      </c>
      <c r="C14" s="43"/>
      <c r="D14" s="52"/>
      <c r="E14" s="52"/>
      <c r="F14" s="52"/>
      <c r="G14" s="53"/>
      <c r="H14" s="53"/>
      <c r="I14" s="53"/>
      <c r="J14" s="44"/>
    </row>
    <row r="15" spans="1:12">
      <c r="A15" s="46" t="str">
        <f>'Labels - Spanish'!A28</f>
        <v>Fecha de hoy</v>
      </c>
      <c r="B15" s="101" t="str">
        <f>+$J$7&amp;" years "&amp;$K$7&amp;" months "&amp;$L$7&amp;" days "</f>
        <v xml:space="preserve">0 years 0 months 4 days </v>
      </c>
      <c r="C15" s="43"/>
      <c r="D15" s="52"/>
      <c r="E15" s="52"/>
      <c r="F15" s="52"/>
      <c r="G15" s="53"/>
      <c r="H15" s="53"/>
      <c r="I15" s="44"/>
      <c r="J15" s="44"/>
    </row>
    <row r="16" spans="1:12">
      <c r="A16" s="50"/>
      <c r="B16" s="50"/>
      <c r="C16" s="67"/>
      <c r="D16" s="52"/>
      <c r="E16" s="52"/>
      <c r="F16" s="52"/>
      <c r="G16" s="53"/>
      <c r="H16" s="53"/>
      <c r="I16" s="53"/>
      <c r="J16" s="44"/>
    </row>
    <row r="17" spans="1:11" ht="132" customHeight="1">
      <c r="A17" s="46" t="s">
        <v>24</v>
      </c>
      <c r="B17" s="71" t="s">
        <v>1612</v>
      </c>
      <c r="C17" s="29"/>
      <c r="D17" s="52"/>
      <c r="E17" s="52"/>
      <c r="F17" s="52"/>
      <c r="G17" s="52"/>
      <c r="H17" s="52"/>
      <c r="I17" s="52"/>
      <c r="J17" s="52"/>
    </row>
    <row r="18" spans="1:11" ht="36.75" customHeight="1">
      <c r="A18" s="46" t="s">
        <v>26</v>
      </c>
      <c r="B18" s="39" t="s">
        <v>25</v>
      </c>
      <c r="C18" s="52"/>
      <c r="D18" s="52"/>
      <c r="E18" s="52"/>
      <c r="F18" s="52"/>
      <c r="G18" s="53"/>
      <c r="H18" s="53"/>
      <c r="I18" s="53"/>
      <c r="J18" s="44"/>
    </row>
    <row r="19" spans="1:11">
      <c r="A19" s="43" t="s">
        <v>180</v>
      </c>
      <c r="B19" s="193" t="s">
        <v>181</v>
      </c>
      <c r="D19" s="52"/>
      <c r="E19" s="36"/>
      <c r="F19" s="36"/>
      <c r="G19" s="35"/>
      <c r="H19" s="35"/>
      <c r="I19" s="35"/>
      <c r="J19" s="34"/>
    </row>
    <row r="20" spans="1:11" s="3" customFormat="1">
      <c r="A20" s="46" t="s">
        <v>12</v>
      </c>
      <c r="B20" s="51" t="s">
        <v>10</v>
      </c>
      <c r="C20" s="43"/>
      <c r="D20" s="36"/>
      <c r="E20" s="52"/>
      <c r="F20" s="52"/>
      <c r="G20" s="53"/>
      <c r="H20" s="53"/>
      <c r="I20" s="53"/>
      <c r="J20" s="44"/>
    </row>
    <row r="21" spans="1:11">
      <c r="A21" s="46"/>
      <c r="B21" s="46"/>
      <c r="C21" s="52"/>
      <c r="D21" s="44"/>
      <c r="J21" s="41"/>
    </row>
    <row r="22" spans="1:11" s="2" customFormat="1">
      <c r="A22" s="46"/>
      <c r="B22" s="46"/>
      <c r="C22" s="44"/>
    </row>
    <row r="23" spans="1:11">
      <c r="A23" s="69" t="s">
        <v>51</v>
      </c>
      <c r="B23" s="41">
        <f>+B41</f>
        <v>23</v>
      </c>
      <c r="C23" s="41">
        <f>+B42</f>
        <v>17</v>
      </c>
      <c r="D23" s="41">
        <f>+B43</f>
        <v>20</v>
      </c>
      <c r="E23" s="41">
        <f>+B44</f>
        <v>26</v>
      </c>
      <c r="F23" s="41">
        <f>+B45</f>
        <v>12</v>
      </c>
      <c r="G23" s="106">
        <f>+B46</f>
        <v>10</v>
      </c>
      <c r="H23" s="2">
        <f>+B47</f>
        <v>20</v>
      </c>
      <c r="I23" s="41">
        <f>+B48</f>
        <v>22</v>
      </c>
      <c r="J23" s="70">
        <f>+B49</f>
        <v>108</v>
      </c>
      <c r="K23" s="2"/>
    </row>
    <row r="24" spans="1:11" s="3" customFormat="1" ht="21.75" customHeight="1">
      <c r="A24" s="38"/>
      <c r="B24" s="38"/>
      <c r="C24" s="38"/>
      <c r="D24" s="38"/>
      <c r="E24" s="38"/>
      <c r="F24" s="38"/>
      <c r="G24" s="38"/>
      <c r="H24" s="38"/>
      <c r="I24" s="38"/>
      <c r="J24" s="42"/>
      <c r="K24"/>
    </row>
    <row r="25" spans="1:11" s="6" customFormat="1">
      <c r="A25" s="68" t="s">
        <v>0</v>
      </c>
      <c r="B25" s="86" t="str">
        <f>'Labels - Spanish'!$A$37</f>
        <v>Visión</v>
      </c>
      <c r="C25" s="87" t="str">
        <f>'Labels - Spanish'!$A$38</f>
        <v>Oído</v>
      </c>
      <c r="D25" s="88" t="str">
        <f>'Labels - Spanish'!$A$39</f>
        <v>Tacto</v>
      </c>
      <c r="E25" s="89" t="str">
        <f>'Labels - Spanish'!$A$40</f>
        <v>Gusto y olfato</v>
      </c>
      <c r="F25" s="90" t="str">
        <f>'Labels - Spanish'!$A$41</f>
        <v>Conciencia del cuerpo</v>
      </c>
      <c r="G25" s="91" t="str">
        <f>'Labels - Spanish'!$A$42</f>
        <v>Equilibrio y movimiento</v>
      </c>
      <c r="H25" s="92" t="str">
        <f>'Labels - Spanish'!$A$43</f>
        <v>Planificación e ideas</v>
      </c>
      <c r="I25" s="85" t="str">
        <f>'Labels - Spanish'!$A$36</f>
        <v>Participación social</v>
      </c>
      <c r="J25" s="43"/>
      <c r="K25" s="42"/>
    </row>
    <row r="26" spans="1:11" s="6" customFormat="1">
      <c r="A26" s="72">
        <v>1</v>
      </c>
      <c r="B26" s="150" t="s">
        <v>1601</v>
      </c>
      <c r="C26" s="150" t="s">
        <v>1601</v>
      </c>
      <c r="D26" s="150" t="s">
        <v>1604</v>
      </c>
      <c r="E26" s="150" t="s">
        <v>1603</v>
      </c>
      <c r="F26" s="150" t="s">
        <v>1604</v>
      </c>
      <c r="G26" s="150" t="s">
        <v>1604</v>
      </c>
      <c r="H26" s="150" t="s">
        <v>1604</v>
      </c>
      <c r="I26" s="150" t="s">
        <v>1601</v>
      </c>
      <c r="J26" s="43"/>
    </row>
    <row r="27" spans="1:11" s="6" customFormat="1">
      <c r="A27" s="73">
        <v>2</v>
      </c>
      <c r="B27" s="150" t="s">
        <v>1604</v>
      </c>
      <c r="C27" s="150" t="s">
        <v>1604</v>
      </c>
      <c r="D27" s="150" t="s">
        <v>1603</v>
      </c>
      <c r="E27" s="176" t="s">
        <v>52</v>
      </c>
      <c r="F27" s="150" t="s">
        <v>1604</v>
      </c>
      <c r="G27" s="150" t="s">
        <v>1604</v>
      </c>
      <c r="H27" s="150" t="s">
        <v>1604</v>
      </c>
      <c r="I27" s="150" t="s">
        <v>1603</v>
      </c>
      <c r="J27" s="43"/>
    </row>
    <row r="28" spans="1:11" s="6" customFormat="1">
      <c r="A28" s="74">
        <v>3</v>
      </c>
      <c r="B28" s="150" t="s">
        <v>1603</v>
      </c>
      <c r="C28" s="150" t="s">
        <v>1601</v>
      </c>
      <c r="D28" s="150" t="s">
        <v>1601</v>
      </c>
      <c r="E28" s="150" t="s">
        <v>1601</v>
      </c>
      <c r="F28" s="150" t="s">
        <v>1601</v>
      </c>
      <c r="G28" s="150" t="s">
        <v>1604</v>
      </c>
      <c r="H28" s="150" t="s">
        <v>1604</v>
      </c>
      <c r="I28" s="150" t="s">
        <v>1601</v>
      </c>
      <c r="J28" s="43"/>
    </row>
    <row r="29" spans="1:11" s="6" customFormat="1">
      <c r="A29" s="75">
        <v>4</v>
      </c>
      <c r="B29" s="150" t="s">
        <v>1601</v>
      </c>
      <c r="C29" s="150" t="s">
        <v>1601</v>
      </c>
      <c r="D29" s="150" t="s">
        <v>1604</v>
      </c>
      <c r="E29" s="150" t="s">
        <v>1602</v>
      </c>
      <c r="F29" s="150" t="s">
        <v>1604</v>
      </c>
      <c r="G29" s="150" t="s">
        <v>1604</v>
      </c>
      <c r="H29" s="150" t="s">
        <v>1602</v>
      </c>
      <c r="I29" s="150" t="s">
        <v>1604</v>
      </c>
      <c r="J29" s="43"/>
    </row>
    <row r="30" spans="1:11" s="6" customFormat="1">
      <c r="A30" s="45">
        <v>5</v>
      </c>
      <c r="B30" s="150" t="s">
        <v>1601</v>
      </c>
      <c r="C30" s="176" t="s">
        <v>52</v>
      </c>
      <c r="D30" s="150" t="s">
        <v>1604</v>
      </c>
      <c r="E30" s="150" t="s">
        <v>1603</v>
      </c>
      <c r="F30" s="150" t="s">
        <v>1604</v>
      </c>
      <c r="G30" s="150" t="s">
        <v>1604</v>
      </c>
      <c r="H30" s="150" t="s">
        <v>1604</v>
      </c>
      <c r="I30" s="150" t="s">
        <v>1601</v>
      </c>
      <c r="J30" s="43"/>
    </row>
    <row r="31" spans="1:11" s="6" customFormat="1">
      <c r="A31" s="45">
        <v>6</v>
      </c>
      <c r="B31" s="150" t="s">
        <v>1604</v>
      </c>
      <c r="C31" s="176" t="s">
        <v>52</v>
      </c>
      <c r="D31" s="150" t="s">
        <v>1603</v>
      </c>
      <c r="E31" s="150" t="s">
        <v>1604</v>
      </c>
      <c r="F31" s="176" t="s">
        <v>52</v>
      </c>
      <c r="G31" s="150" t="s">
        <v>1604</v>
      </c>
      <c r="H31" s="150" t="s">
        <v>1604</v>
      </c>
      <c r="I31" s="150" t="s">
        <v>1602</v>
      </c>
      <c r="J31" s="43"/>
    </row>
    <row r="32" spans="1:11" s="6" customFormat="1">
      <c r="A32" s="45">
        <v>7</v>
      </c>
      <c r="B32" s="150" t="s">
        <v>1602</v>
      </c>
      <c r="C32" s="176" t="s">
        <v>52</v>
      </c>
      <c r="D32" s="150" t="s">
        <v>1601</v>
      </c>
      <c r="E32" s="150" t="s">
        <v>1602</v>
      </c>
      <c r="F32" s="150" t="s">
        <v>1604</v>
      </c>
      <c r="G32" s="150" t="s">
        <v>1604</v>
      </c>
      <c r="H32" s="150" t="s">
        <v>1602</v>
      </c>
      <c r="I32" s="150" t="s">
        <v>1602</v>
      </c>
      <c r="J32" s="43"/>
    </row>
    <row r="33" spans="1:11">
      <c r="A33" s="45">
        <v>8</v>
      </c>
      <c r="B33" s="150" t="s">
        <v>1604</v>
      </c>
      <c r="C33" s="150" t="s">
        <v>1602</v>
      </c>
      <c r="D33" s="150" t="s">
        <v>1604</v>
      </c>
      <c r="E33" s="150" t="s">
        <v>1601</v>
      </c>
      <c r="F33" s="150" t="s">
        <v>1604</v>
      </c>
      <c r="G33" s="150" t="s">
        <v>1604</v>
      </c>
      <c r="H33" s="150" t="s">
        <v>1603</v>
      </c>
      <c r="I33" s="150" t="s">
        <v>1604</v>
      </c>
      <c r="K33" s="6"/>
    </row>
    <row r="34" spans="1:11">
      <c r="A34" s="45">
        <v>9</v>
      </c>
      <c r="B34" s="150" t="s">
        <v>1602</v>
      </c>
      <c r="C34" s="150" t="s">
        <v>1604</v>
      </c>
      <c r="D34" s="150" t="s">
        <v>1604</v>
      </c>
      <c r="E34" s="150" t="s">
        <v>1601</v>
      </c>
      <c r="F34" s="150" t="s">
        <v>1604</v>
      </c>
      <c r="G34" s="150" t="s">
        <v>1604</v>
      </c>
      <c r="H34" s="150" t="s">
        <v>1601</v>
      </c>
      <c r="I34" s="150" t="s">
        <v>1601</v>
      </c>
    </row>
    <row r="35" spans="1:11">
      <c r="A35" s="45">
        <v>10</v>
      </c>
      <c r="B35" s="150" t="s">
        <v>1601</v>
      </c>
      <c r="C35" s="150" t="s">
        <v>1604</v>
      </c>
      <c r="D35" s="176" t="s">
        <v>52</v>
      </c>
      <c r="E35" s="150" t="s">
        <v>1602</v>
      </c>
      <c r="F35" s="150" t="s">
        <v>1604</v>
      </c>
      <c r="G35" s="150" t="s">
        <v>1604</v>
      </c>
      <c r="H35" s="150" t="s">
        <v>1603</v>
      </c>
      <c r="I35" s="150" t="s">
        <v>1601</v>
      </c>
    </row>
    <row r="38" spans="1:11" ht="15.5">
      <c r="A38" s="107" t="s">
        <v>97</v>
      </c>
      <c r="B38" s="108"/>
      <c r="C38" s="108"/>
      <c r="D38" s="108"/>
      <c r="E38" s="108"/>
      <c r="F38" s="108"/>
      <c r="G38" s="109"/>
      <c r="H38" s="109"/>
    </row>
    <row r="39" spans="1:11" ht="16" thickBot="1">
      <c r="A39" s="110"/>
      <c r="B39" s="110"/>
      <c r="C39" s="111"/>
      <c r="D39" s="111"/>
      <c r="E39" s="111"/>
      <c r="F39" s="111"/>
      <c r="G39" s="112"/>
      <c r="H39" s="112"/>
    </row>
    <row r="40" spans="1:11" ht="16" thickTop="1">
      <c r="A40" s="165" t="s">
        <v>99</v>
      </c>
      <c r="B40" s="168" t="s">
        <v>1641</v>
      </c>
      <c r="C40" s="169" t="s">
        <v>1642</v>
      </c>
      <c r="D40" s="169" t="s">
        <v>1644</v>
      </c>
      <c r="E40" s="170" t="s">
        <v>1643</v>
      </c>
    </row>
    <row r="41" spans="1:11" ht="15.5">
      <c r="A41" s="166" t="str">
        <f>'Labels - Spanish'!A37</f>
        <v>Visión</v>
      </c>
      <c r="B41" s="118">
        <v>23</v>
      </c>
      <c r="C41" s="119">
        <v>68</v>
      </c>
      <c r="D41" s="119">
        <v>96</v>
      </c>
      <c r="E41" s="120" t="s">
        <v>101</v>
      </c>
    </row>
    <row r="42" spans="1:11" ht="15.5">
      <c r="A42" s="166" t="str">
        <f>'Labels - Spanish'!A38</f>
        <v>Oído</v>
      </c>
      <c r="B42" s="118">
        <v>17</v>
      </c>
      <c r="C42" s="119">
        <v>61</v>
      </c>
      <c r="D42" s="119">
        <v>86</v>
      </c>
      <c r="E42" s="120" t="s">
        <v>101</v>
      </c>
    </row>
    <row r="43" spans="1:11" ht="15.5">
      <c r="A43" s="166" t="str">
        <f>'Labels - Spanish'!A39</f>
        <v>Tacto</v>
      </c>
      <c r="B43" s="118">
        <v>20</v>
      </c>
      <c r="C43" s="119">
        <v>65</v>
      </c>
      <c r="D43" s="119">
        <v>93</v>
      </c>
      <c r="E43" s="120" t="s">
        <v>101</v>
      </c>
    </row>
    <row r="44" spans="1:11" ht="15.5">
      <c r="A44" s="166" t="str">
        <f>'Labels - Spanish'!A40</f>
        <v>Gusto y olfato</v>
      </c>
      <c r="B44" s="118">
        <v>26</v>
      </c>
      <c r="C44" s="119">
        <v>69</v>
      </c>
      <c r="D44" s="119">
        <v>97</v>
      </c>
      <c r="E44" s="120" t="s">
        <v>101</v>
      </c>
    </row>
    <row r="45" spans="1:11" ht="15.5">
      <c r="A45" s="166" t="str">
        <f>'Labels - Spanish'!A41</f>
        <v>Conciencia del cuerpo</v>
      </c>
      <c r="B45" s="118">
        <v>12</v>
      </c>
      <c r="C45" s="119">
        <v>52</v>
      </c>
      <c r="D45" s="119">
        <v>58</v>
      </c>
      <c r="E45" s="120" t="s">
        <v>102</v>
      </c>
    </row>
    <row r="46" spans="1:11" ht="15.5">
      <c r="A46" s="166" t="str">
        <f>'Labels - Spanish'!A42</f>
        <v>Equilibrio y movimiento</v>
      </c>
      <c r="B46" s="118">
        <v>10</v>
      </c>
      <c r="C46" s="119">
        <v>43</v>
      </c>
      <c r="D46" s="119">
        <v>24</v>
      </c>
      <c r="E46" s="120" t="s">
        <v>102</v>
      </c>
    </row>
    <row r="47" spans="1:11" ht="15.5">
      <c r="A47" s="166" t="str">
        <f>'Labels - Spanish'!A43</f>
        <v>Planificación e ideas</v>
      </c>
      <c r="B47" s="118">
        <v>20</v>
      </c>
      <c r="C47" s="119">
        <v>61</v>
      </c>
      <c r="D47" s="119">
        <v>86</v>
      </c>
      <c r="E47" s="120" t="s">
        <v>101</v>
      </c>
    </row>
    <row r="48" spans="1:11" ht="15.5">
      <c r="A48" s="166" t="str">
        <f>'Labels - Spanish'!A36</f>
        <v>Participación social</v>
      </c>
      <c r="B48" s="118">
        <v>22</v>
      </c>
      <c r="C48" s="119">
        <v>59</v>
      </c>
      <c r="D48" s="119">
        <v>82</v>
      </c>
      <c r="E48" s="120" t="s">
        <v>102</v>
      </c>
    </row>
    <row r="49" spans="1:8" ht="16" thickBot="1">
      <c r="A49" s="167" t="s">
        <v>100</v>
      </c>
      <c r="B49" s="122">
        <v>108</v>
      </c>
      <c r="C49" s="131">
        <v>63</v>
      </c>
      <c r="D49" s="131">
        <v>90</v>
      </c>
      <c r="E49" s="132" t="s">
        <v>101</v>
      </c>
    </row>
    <row r="50" spans="1:8" ht="16" thickTop="1">
      <c r="A50" s="108"/>
      <c r="B50" s="108"/>
      <c r="C50" s="108"/>
      <c r="D50" s="108"/>
      <c r="E50" s="108"/>
      <c r="F50" s="108"/>
      <c r="G50" s="109"/>
      <c r="H50" s="109"/>
    </row>
  </sheetData>
  <conditionalFormatting sqref="A13:A15 A6 A8:A10">
    <cfRule type="containsText" dxfId="151" priority="7" operator="containsText" text="&quot;">
      <formula>NOT(ISERROR(SEARCH("""",A6)))</formula>
    </cfRule>
  </conditionalFormatting>
  <conditionalFormatting sqref="A4">
    <cfRule type="containsText" dxfId="150" priority="5" operator="containsText" text="&quot;">
      <formula>NOT(ISERROR(SEARCH("""",A4)))</formula>
    </cfRule>
  </conditionalFormatting>
  <conditionalFormatting sqref="A5">
    <cfRule type="containsText" dxfId="149" priority="4" operator="containsText" text="&quot;">
      <formula>NOT(ISERROR(SEARCH("""",A5)))</formula>
    </cfRule>
  </conditionalFormatting>
  <conditionalFormatting sqref="A12">
    <cfRule type="containsText" dxfId="148" priority="3" operator="containsText" text="&quot;">
      <formula>NOT(ISERROR(SEARCH("""",A12)))</formula>
    </cfRule>
  </conditionalFormatting>
  <conditionalFormatting sqref="A12">
    <cfRule type="containsText" dxfId="147" priority="2" operator="containsText" text="&quot;">
      <formula>NOT(ISERROR(SEARCH("""",A12)))</formula>
    </cfRule>
  </conditionalFormatting>
  <conditionalFormatting sqref="A7">
    <cfRule type="containsText" dxfId="146" priority="1" operator="containsText" text="&quot;">
      <formula>NOT(ISERROR(SEARCH("""",A7)))</formula>
    </cfRule>
  </conditionalFormatting>
  <pageMargins left="0.7" right="0.7" top="0.75" bottom="0.75" header="0.3" footer="0.3"/>
  <pageSetup orientation="portrait"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DE048-EB97-420A-8F13-996E74AF0265}">
  <dimension ref="A1:T50"/>
  <sheetViews>
    <sheetView topLeftCell="E1" zoomScale="70" zoomScaleNormal="70" workbookViewId="0">
      <pane ySplit="1" topLeftCell="A2" activePane="bottomLeft" state="frozen"/>
      <selection activeCell="B6" sqref="B6"/>
      <selection pane="bottomLeft" activeCell="L7" sqref="L7"/>
    </sheetView>
  </sheetViews>
  <sheetFormatPr defaultRowHeight="14.5"/>
  <cols>
    <col min="1" max="1" width="64.72656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2" customWidth="1"/>
  </cols>
  <sheetData>
    <row r="1" spans="1:12" ht="28.5" customHeight="1">
      <c r="A1" s="175" t="str">
        <f>"Form: "&amp;'Labels - Spanish'!P1</f>
        <v>Form: Spanish Adolescent School Form (12-21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Case73_SP-AdolSchool</v>
      </c>
      <c r="C3" s="129"/>
      <c r="D3" s="58"/>
      <c r="E3" s="105" t="s">
        <v>94</v>
      </c>
      <c r="F3" s="58"/>
      <c r="G3" s="59"/>
      <c r="H3" s="60"/>
      <c r="I3" s="60"/>
      <c r="J3" s="61"/>
    </row>
    <row r="4" spans="1:12" ht="15" thickBot="1">
      <c r="A4" s="54" t="str">
        <f>'Labels - Spanish'!A4</f>
        <v>Información del o de la estudiante</v>
      </c>
      <c r="B4" s="127"/>
      <c r="C4" s="314"/>
      <c r="D4" s="52"/>
      <c r="F4" s="52" t="str">
        <f ca="1">"Original Date: "&amp; TEXT('Labels - Spanish'!$B$46, "mm/dd/yyyy")</f>
        <v>Original Date: 10/05/2021</v>
      </c>
      <c r="G4" s="9"/>
      <c r="H4" s="57"/>
      <c r="I4" s="57"/>
      <c r="J4" s="53"/>
    </row>
    <row r="5" spans="1:12" ht="15" thickBot="1">
      <c r="A5" s="46" t="str">
        <f>'Labels - Spanish'!A7</f>
        <v>Nombre del/de la estudiante que está siendo evaluado/a</v>
      </c>
      <c r="B5" s="126" t="str" cm="1">
        <f t="array" aca="1" ref="B5" ca="1">"SPM2_"&amp;MID(CELL("filename",A1),FIND("]",CELL("filename",A1))+1,255)</f>
        <v>SPM2_Case73_SP-AdolSchool</v>
      </c>
      <c r="C5" s="125" t="str">
        <f ca="1">TEXT('Labels - Spanish'!$B$46, "mm/dd/yyyy")</f>
        <v>10/05/2021</v>
      </c>
      <c r="D5" s="52"/>
      <c r="E5" s="97" t="s">
        <v>91</v>
      </c>
      <c r="F5" s="94"/>
      <c r="G5" s="95" t="s">
        <v>92</v>
      </c>
      <c r="H5" s="96"/>
      <c r="J5" t="s">
        <v>93</v>
      </c>
    </row>
    <row r="6" spans="1:12">
      <c r="A6" s="46" t="str">
        <f>'Labels - Spanish'!A10</f>
        <v>Sexo</v>
      </c>
      <c r="B6" s="47" t="s">
        <v>1692</v>
      </c>
      <c r="C6" s="64"/>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39237</v>
      </c>
      <c r="C7" s="207"/>
      <c r="D7" s="52"/>
      <c r="E7" s="100">
        <f ca="1">DATE(YEAR(F7) -$G$7, MONTH(F7) - $H$7, DAY(F7) - $I$7)</f>
        <v>39237</v>
      </c>
      <c r="F7" s="99">
        <f ca="1">DATE(YEAR('Labels - Spanish'!$B$46),MONTH('Labels - Spanish'!$B$46)-$K$7,DAY('Labels - Spanish'!$B$46)-$L$7)</f>
        <v>44470</v>
      </c>
      <c r="G7" s="104">
        <v>14</v>
      </c>
      <c r="H7" s="102">
        <v>3</v>
      </c>
      <c r="I7" s="102">
        <v>27</v>
      </c>
      <c r="J7" s="137">
        <v>0</v>
      </c>
      <c r="K7" s="330">
        <v>0</v>
      </c>
      <c r="L7" s="98">
        <v>4</v>
      </c>
    </row>
    <row r="8" spans="1:12">
      <c r="A8" s="46" t="str">
        <f>'Labels - Spanish'!A14</f>
        <v>Edad</v>
      </c>
      <c r="B8" s="48" t="str">
        <f>+$G$7&amp;" años "&amp;$H$7&amp;" meses "&amp;$I$7&amp;" dias "</f>
        <v xml:space="preserve">14 años 3 meses 27 dias </v>
      </c>
      <c r="C8" s="207">
        <f ca="1">+E7</f>
        <v>39237</v>
      </c>
      <c r="D8" s="52"/>
      <c r="E8" s="44"/>
      <c r="F8" s="44"/>
      <c r="G8" s="44"/>
      <c r="H8" s="44"/>
      <c r="I8" s="44"/>
      <c r="J8" s="53"/>
    </row>
    <row r="9" spans="1:12">
      <c r="A9" s="46" t="str">
        <f>'Labels - Spanish'!A18</f>
        <v>Escuela/Agencia</v>
      </c>
      <c r="B9" s="48" t="s">
        <v>161</v>
      </c>
      <c r="C9" s="64"/>
      <c r="D9" s="52"/>
      <c r="E9" s="44"/>
      <c r="F9" s="44"/>
      <c r="G9" s="44"/>
      <c r="H9" s="44"/>
      <c r="I9" s="44"/>
    </row>
    <row r="10" spans="1:12" ht="15" thickBot="1">
      <c r="A10" s="46" t="str">
        <f>'Labels - Spanish'!A15</f>
        <v>Grado escolar</v>
      </c>
      <c r="B10" s="177">
        <v>8</v>
      </c>
      <c r="C10" s="65"/>
      <c r="D10" s="52"/>
      <c r="E10" s="58"/>
      <c r="F10" s="58"/>
      <c r="G10" s="59"/>
      <c r="H10" s="60"/>
      <c r="I10" s="61"/>
    </row>
    <row r="11" spans="1:12">
      <c r="A11" s="49"/>
      <c r="B11" s="49"/>
      <c r="C11" s="66"/>
      <c r="D11" s="58"/>
      <c r="E11" s="52"/>
      <c r="G11" s="53"/>
      <c r="H11" s="53"/>
      <c r="I11" s="53"/>
    </row>
    <row r="12" spans="1:12">
      <c r="A12" s="54" t="str">
        <f>'Labels - Spanish'!$A$23</f>
        <v>Información del respondiente</v>
      </c>
      <c r="B12" s="46"/>
      <c r="C12" s="43"/>
      <c r="D12" s="52"/>
      <c r="E12" s="52"/>
      <c r="G12" s="53"/>
      <c r="H12" s="53"/>
      <c r="I12" s="53"/>
      <c r="J12" s="44"/>
    </row>
    <row r="13" spans="1:12">
      <c r="A13" s="46" t="str">
        <f>'Labels - Spanish'!A24</f>
        <v>Nombre del respondiente</v>
      </c>
      <c r="B13" s="46" t="s">
        <v>159</v>
      </c>
      <c r="C13" s="43"/>
      <c r="D13" s="52"/>
      <c r="E13" s="52"/>
      <c r="F13" s="52"/>
      <c r="G13" s="53"/>
      <c r="H13" s="53"/>
      <c r="I13" s="53"/>
      <c r="J13" s="44"/>
    </row>
    <row r="14" spans="1:12">
      <c r="A14" s="46" t="str">
        <f>'Labels - Spanish'!A27</f>
        <v>La relación del respondiente con la estudiante que está siendo evaluado/a</v>
      </c>
      <c r="B14" s="46" t="s">
        <v>160</v>
      </c>
      <c r="C14" s="43"/>
      <c r="D14" s="52"/>
      <c r="E14" s="52"/>
      <c r="F14" s="52"/>
      <c r="G14" s="53"/>
      <c r="H14" s="53"/>
      <c r="I14" s="53"/>
      <c r="J14" s="44"/>
    </row>
    <row r="15" spans="1:12">
      <c r="A15" s="46" t="str">
        <f>'Labels - Spanish'!A28</f>
        <v>Fecha de hoy</v>
      </c>
      <c r="B15" s="101" t="str">
        <f>+$J$7&amp;" years "&amp;$K$7&amp;" months "&amp;$L$7&amp;" days "</f>
        <v xml:space="preserve">0 years 0 months 4 days </v>
      </c>
      <c r="C15" s="43"/>
      <c r="D15" s="52"/>
      <c r="E15" s="52"/>
      <c r="F15" s="52"/>
      <c r="G15" s="53"/>
      <c r="H15" s="53"/>
      <c r="I15" s="44"/>
      <c r="J15" s="44"/>
    </row>
    <row r="16" spans="1:12">
      <c r="A16" s="50"/>
      <c r="B16" s="50"/>
      <c r="C16" s="67"/>
      <c r="D16" s="52"/>
      <c r="E16" s="52"/>
      <c r="F16" s="52"/>
      <c r="G16" s="53"/>
      <c r="H16" s="53"/>
      <c r="I16" s="53"/>
      <c r="J16" s="44"/>
    </row>
    <row r="17" spans="1:20" ht="132" customHeight="1">
      <c r="A17" s="46" t="s">
        <v>24</v>
      </c>
      <c r="B17" s="71" t="s">
        <v>1611</v>
      </c>
      <c r="C17" s="29"/>
      <c r="D17" s="52"/>
      <c r="E17" s="52"/>
      <c r="F17" s="52"/>
      <c r="G17" s="52"/>
      <c r="H17" s="52"/>
      <c r="I17" s="52"/>
      <c r="J17" s="52"/>
    </row>
    <row r="18" spans="1:20" ht="36.75" customHeight="1">
      <c r="A18" s="46" t="s">
        <v>26</v>
      </c>
      <c r="B18" s="39" t="s">
        <v>25</v>
      </c>
      <c r="C18" s="52"/>
      <c r="D18" s="52"/>
      <c r="E18" s="52"/>
      <c r="F18" s="52"/>
      <c r="G18" s="53"/>
      <c r="H18" s="53"/>
      <c r="I18" s="53"/>
      <c r="J18" s="44"/>
    </row>
    <row r="19" spans="1:20">
      <c r="A19" s="43" t="s">
        <v>180</v>
      </c>
      <c r="B19" s="193" t="s">
        <v>866</v>
      </c>
      <c r="D19" s="52"/>
      <c r="E19" s="36"/>
      <c r="F19" s="36"/>
      <c r="G19" s="35"/>
      <c r="H19" s="35"/>
      <c r="I19" s="35"/>
      <c r="J19" s="34"/>
    </row>
    <row r="20" spans="1:20" s="3" customFormat="1">
      <c r="A20" s="46" t="s">
        <v>12</v>
      </c>
      <c r="B20" s="51" t="s">
        <v>10</v>
      </c>
      <c r="C20" s="43"/>
      <c r="D20" s="36"/>
      <c r="E20" s="52"/>
      <c r="F20" s="52"/>
      <c r="G20" s="53"/>
      <c r="H20" s="53"/>
      <c r="I20" s="53"/>
      <c r="J20" s="44"/>
    </row>
    <row r="21" spans="1:20">
      <c r="A21" s="46"/>
      <c r="B21" s="46"/>
      <c r="C21" s="52"/>
      <c r="D21" s="44"/>
      <c r="J21" s="41"/>
    </row>
    <row r="22" spans="1:20" s="2" customFormat="1">
      <c r="A22" s="46"/>
      <c r="B22" s="46"/>
      <c r="C22" s="44"/>
    </row>
    <row r="23" spans="1:20">
      <c r="A23" s="69" t="s">
        <v>51</v>
      </c>
      <c r="B23" s="41">
        <f>+B41</f>
        <v>33</v>
      </c>
      <c r="C23" s="41">
        <f>+B42</f>
        <v>19</v>
      </c>
      <c r="D23" s="41">
        <f>+B43</f>
        <v>23</v>
      </c>
      <c r="E23" s="41">
        <f>+B44</f>
        <v>22</v>
      </c>
      <c r="F23" s="41">
        <f>+B45</f>
        <v>13</v>
      </c>
      <c r="G23" s="106">
        <f>+B46</f>
        <v>32</v>
      </c>
      <c r="H23" s="2">
        <f>+B47</f>
        <v>15</v>
      </c>
      <c r="I23" s="41">
        <f>+B48</f>
        <v>29</v>
      </c>
      <c r="J23" s="70">
        <f>+B49</f>
        <v>142</v>
      </c>
      <c r="K23" s="2"/>
      <c r="L23" s="2"/>
      <c r="M23" s="2"/>
      <c r="N23" s="2"/>
      <c r="O23" s="2"/>
      <c r="P23" s="2"/>
      <c r="Q23" s="2"/>
      <c r="R23" s="2"/>
      <c r="S23" s="2"/>
      <c r="T23" s="2"/>
    </row>
    <row r="24" spans="1:20" s="3" customFormat="1" ht="21.75" customHeight="1">
      <c r="A24" s="38"/>
      <c r="B24" s="38"/>
      <c r="C24" s="38"/>
      <c r="D24" s="38"/>
      <c r="E24" s="38"/>
      <c r="F24" s="38"/>
      <c r="G24" s="38"/>
      <c r="H24" s="38"/>
      <c r="I24" s="38"/>
      <c r="J24" s="42"/>
      <c r="K24"/>
      <c r="L24"/>
      <c r="M24"/>
      <c r="N24"/>
      <c r="O24"/>
      <c r="P24"/>
      <c r="Q24"/>
      <c r="R24"/>
      <c r="S24"/>
      <c r="T24"/>
    </row>
    <row r="25" spans="1:20" s="6" customFormat="1">
      <c r="A25" s="68" t="s">
        <v>0</v>
      </c>
      <c r="B25" s="86" t="str">
        <f>'Labels - Spanish'!$A$37</f>
        <v>Visión</v>
      </c>
      <c r="C25" s="87" t="str">
        <f>'Labels - Spanish'!$A$38</f>
        <v>Oído</v>
      </c>
      <c r="D25" s="88" t="str">
        <f>'Labels - Spanish'!$A$39</f>
        <v>Tacto</v>
      </c>
      <c r="E25" s="89" t="str">
        <f>'Labels - Spanish'!$A$40</f>
        <v>Gusto y olfato</v>
      </c>
      <c r="F25" s="90" t="str">
        <f>'Labels - Spanish'!$A$41</f>
        <v>Conciencia del cuerpo</v>
      </c>
      <c r="G25" s="91" t="str">
        <f>'Labels - Spanish'!$A$42</f>
        <v>Equilibrio y movimiento</v>
      </c>
      <c r="H25" s="92" t="str">
        <f>'Labels - Spanish'!$A$43</f>
        <v>Planificación e ideas</v>
      </c>
      <c r="I25" s="85" t="str">
        <f>'Labels - Spanish'!$A$36</f>
        <v>Participación social</v>
      </c>
      <c r="J25" s="43"/>
      <c r="K25" s="42"/>
      <c r="L25" s="3"/>
      <c r="M25" s="3"/>
      <c r="N25" s="3"/>
      <c r="O25" s="3"/>
      <c r="P25" s="3"/>
      <c r="Q25" s="3"/>
      <c r="R25" s="3"/>
      <c r="S25" s="3"/>
      <c r="T25" s="3"/>
    </row>
    <row r="26" spans="1:20" s="6" customFormat="1">
      <c r="A26" s="72">
        <v>1</v>
      </c>
      <c r="B26" s="150" t="s">
        <v>1603</v>
      </c>
      <c r="C26" s="150" t="s">
        <v>1604</v>
      </c>
      <c r="D26" s="150" t="s">
        <v>1602</v>
      </c>
      <c r="E26" s="150" t="s">
        <v>1602</v>
      </c>
      <c r="F26" s="150" t="s">
        <v>1604</v>
      </c>
      <c r="G26" s="150" t="s">
        <v>1601</v>
      </c>
      <c r="H26" s="150" t="s">
        <v>1604</v>
      </c>
      <c r="I26" s="150" t="s">
        <v>1604</v>
      </c>
      <c r="J26" s="43"/>
    </row>
    <row r="27" spans="1:20" s="6" customFormat="1">
      <c r="A27" s="73">
        <v>2</v>
      </c>
      <c r="B27" s="150" t="s">
        <v>1601</v>
      </c>
      <c r="C27" s="150" t="s">
        <v>1604</v>
      </c>
      <c r="D27" s="150" t="s">
        <v>1602</v>
      </c>
      <c r="E27" s="150" t="s">
        <v>1602</v>
      </c>
      <c r="F27" s="150" t="s">
        <v>1604</v>
      </c>
      <c r="G27" s="150" t="s">
        <v>1601</v>
      </c>
      <c r="H27" s="150" t="s">
        <v>1604</v>
      </c>
      <c r="I27" s="150" t="s">
        <v>1604</v>
      </c>
      <c r="J27" s="43"/>
    </row>
    <row r="28" spans="1:20" s="6" customFormat="1">
      <c r="A28" s="74">
        <v>3</v>
      </c>
      <c r="B28" s="150" t="s">
        <v>1603</v>
      </c>
      <c r="C28" s="150" t="s">
        <v>1604</v>
      </c>
      <c r="D28" s="150" t="s">
        <v>1602</v>
      </c>
      <c r="E28" s="150" t="s">
        <v>1602</v>
      </c>
      <c r="F28" s="150" t="s">
        <v>1604</v>
      </c>
      <c r="G28" s="150" t="s">
        <v>1601</v>
      </c>
      <c r="H28" s="150" t="s">
        <v>1604</v>
      </c>
      <c r="I28" s="150" t="s">
        <v>1604</v>
      </c>
      <c r="J28" s="43"/>
    </row>
    <row r="29" spans="1:20" s="6" customFormat="1">
      <c r="A29" s="75">
        <v>4</v>
      </c>
      <c r="B29" s="150" t="s">
        <v>1603</v>
      </c>
      <c r="C29" s="150" t="s">
        <v>1604</v>
      </c>
      <c r="D29" s="150" t="s">
        <v>1602</v>
      </c>
      <c r="E29" s="150" t="s">
        <v>1603</v>
      </c>
      <c r="F29" s="150" t="s">
        <v>1604</v>
      </c>
      <c r="G29" s="150" t="s">
        <v>1603</v>
      </c>
      <c r="H29" s="150" t="s">
        <v>1602</v>
      </c>
      <c r="I29" s="150" t="s">
        <v>1604</v>
      </c>
      <c r="J29" s="43"/>
    </row>
    <row r="30" spans="1:20" s="6" customFormat="1">
      <c r="A30" s="45">
        <v>5</v>
      </c>
      <c r="B30" s="150" t="s">
        <v>1603</v>
      </c>
      <c r="C30" s="150" t="s">
        <v>1602</v>
      </c>
      <c r="D30" s="150" t="s">
        <v>1601</v>
      </c>
      <c r="E30" s="150" t="s">
        <v>1603</v>
      </c>
      <c r="F30" s="150" t="s">
        <v>1602</v>
      </c>
      <c r="G30" s="150" t="s">
        <v>1601</v>
      </c>
      <c r="H30" s="150" t="s">
        <v>1604</v>
      </c>
      <c r="I30" s="150" t="s">
        <v>1604</v>
      </c>
      <c r="J30" s="43"/>
    </row>
    <row r="31" spans="1:20" s="6" customFormat="1">
      <c r="A31" s="45">
        <v>6</v>
      </c>
      <c r="B31" s="150" t="s">
        <v>1603</v>
      </c>
      <c r="C31" s="150" t="s">
        <v>1602</v>
      </c>
      <c r="D31" s="150" t="s">
        <v>1601</v>
      </c>
      <c r="E31" s="150" t="s">
        <v>1604</v>
      </c>
      <c r="F31" s="150" t="s">
        <v>1602</v>
      </c>
      <c r="G31" s="150" t="s">
        <v>1601</v>
      </c>
      <c r="H31" s="150" t="s">
        <v>1602</v>
      </c>
      <c r="I31" s="150" t="s">
        <v>1602</v>
      </c>
      <c r="J31" s="43"/>
    </row>
    <row r="32" spans="1:20" s="6" customFormat="1">
      <c r="A32" s="45">
        <v>7</v>
      </c>
      <c r="B32" s="150" t="s">
        <v>1601</v>
      </c>
      <c r="C32" s="150" t="s">
        <v>1602</v>
      </c>
      <c r="D32" s="150" t="s">
        <v>1602</v>
      </c>
      <c r="E32" s="150" t="s">
        <v>1604</v>
      </c>
      <c r="F32" s="150" t="s">
        <v>1602</v>
      </c>
      <c r="G32" s="150" t="s">
        <v>1603</v>
      </c>
      <c r="H32" s="150" t="s">
        <v>1604</v>
      </c>
      <c r="I32" s="150" t="s">
        <v>1601</v>
      </c>
      <c r="J32" s="43"/>
    </row>
    <row r="33" spans="1:20">
      <c r="A33" s="45">
        <v>8</v>
      </c>
      <c r="B33" s="150" t="s">
        <v>1601</v>
      </c>
      <c r="C33" s="150" t="s">
        <v>1603</v>
      </c>
      <c r="D33" s="150" t="s">
        <v>1603</v>
      </c>
      <c r="E33" s="150" t="s">
        <v>1602</v>
      </c>
      <c r="F33" s="150" t="s">
        <v>1604</v>
      </c>
      <c r="G33" s="150" t="s">
        <v>1601</v>
      </c>
      <c r="H33" s="150" t="s">
        <v>1602</v>
      </c>
      <c r="I33" s="150" t="s">
        <v>1603</v>
      </c>
      <c r="K33" s="6"/>
      <c r="L33" s="6"/>
      <c r="M33" s="6"/>
      <c r="N33" s="6"/>
      <c r="O33" s="6"/>
      <c r="P33" s="6"/>
      <c r="Q33" s="6"/>
      <c r="R33" s="6"/>
      <c r="S33" s="6"/>
      <c r="T33" s="6"/>
    </row>
    <row r="34" spans="1:20">
      <c r="A34" s="45">
        <v>9</v>
      </c>
      <c r="B34" s="150" t="s">
        <v>1602</v>
      </c>
      <c r="C34" s="150" t="s">
        <v>1601</v>
      </c>
      <c r="D34" s="150" t="s">
        <v>1604</v>
      </c>
      <c r="E34" s="150" t="s">
        <v>1602</v>
      </c>
      <c r="F34" s="150" t="s">
        <v>1604</v>
      </c>
      <c r="G34" s="150" t="s">
        <v>1601</v>
      </c>
      <c r="H34" s="150" t="s">
        <v>1602</v>
      </c>
      <c r="I34" s="150" t="s">
        <v>1603</v>
      </c>
    </row>
    <row r="35" spans="1:20">
      <c r="A35" s="45">
        <v>10</v>
      </c>
      <c r="B35" s="150" t="s">
        <v>1602</v>
      </c>
      <c r="C35" s="150" t="s">
        <v>1602</v>
      </c>
      <c r="D35" s="150" t="s">
        <v>1602</v>
      </c>
      <c r="E35" s="150" t="s">
        <v>1602</v>
      </c>
      <c r="F35" s="150" t="s">
        <v>1604</v>
      </c>
      <c r="G35" s="150" t="s">
        <v>1601</v>
      </c>
      <c r="H35" s="150" t="s">
        <v>1602</v>
      </c>
      <c r="I35" s="150" t="s">
        <v>1602</v>
      </c>
    </row>
    <row r="38" spans="1:20" ht="15.5">
      <c r="A38" s="107" t="s">
        <v>97</v>
      </c>
      <c r="B38" s="108"/>
      <c r="C38" s="108"/>
      <c r="D38" s="108"/>
      <c r="E38" s="108"/>
      <c r="F38" s="108"/>
      <c r="G38" s="109"/>
      <c r="H38" s="109"/>
    </row>
    <row r="39" spans="1:20" ht="16" thickBot="1">
      <c r="A39" s="110"/>
      <c r="B39" s="110"/>
      <c r="C39" s="111"/>
      <c r="D39" s="111"/>
      <c r="E39" s="111"/>
      <c r="F39" s="111"/>
      <c r="G39" s="112"/>
      <c r="H39" s="112"/>
    </row>
    <row r="40" spans="1:20" ht="16" thickTop="1">
      <c r="A40" s="165" t="s">
        <v>99</v>
      </c>
      <c r="B40" s="168" t="s">
        <v>1641</v>
      </c>
      <c r="C40" s="169" t="s">
        <v>1642</v>
      </c>
      <c r="D40" s="169" t="s">
        <v>1644</v>
      </c>
      <c r="E40" s="170" t="s">
        <v>1643</v>
      </c>
    </row>
    <row r="41" spans="1:20" ht="15.5">
      <c r="A41" s="166" t="str">
        <f>'Labels - Spanish'!A37</f>
        <v>Visión</v>
      </c>
      <c r="B41" s="118">
        <v>33</v>
      </c>
      <c r="C41" s="119">
        <v>78</v>
      </c>
      <c r="D41" s="119" t="s">
        <v>126</v>
      </c>
      <c r="E41" s="120" t="s">
        <v>103</v>
      </c>
    </row>
    <row r="42" spans="1:20" ht="15.5">
      <c r="A42" s="166" t="str">
        <f>'Labels - Spanish'!A38</f>
        <v>Oído</v>
      </c>
      <c r="B42" s="118">
        <v>19</v>
      </c>
      <c r="C42" s="119">
        <v>65</v>
      </c>
      <c r="D42" s="119">
        <v>93</v>
      </c>
      <c r="E42" s="120" t="s">
        <v>101</v>
      </c>
    </row>
    <row r="43" spans="1:20" ht="15.5">
      <c r="A43" s="166" t="str">
        <f>'Labels - Spanish'!A39</f>
        <v>Tacto</v>
      </c>
      <c r="B43" s="118">
        <v>23</v>
      </c>
      <c r="C43" s="119">
        <v>71</v>
      </c>
      <c r="D43" s="119">
        <v>98</v>
      </c>
      <c r="E43" s="120" t="s">
        <v>103</v>
      </c>
    </row>
    <row r="44" spans="1:20" ht="15.5">
      <c r="A44" s="166" t="str">
        <f>'Labels - Spanish'!A40</f>
        <v>Gusto y olfato</v>
      </c>
      <c r="B44" s="118">
        <v>22</v>
      </c>
      <c r="C44" s="119">
        <v>68</v>
      </c>
      <c r="D44" s="119">
        <v>96</v>
      </c>
      <c r="E44" s="120" t="s">
        <v>101</v>
      </c>
    </row>
    <row r="45" spans="1:20" ht="15.5">
      <c r="A45" s="166" t="str">
        <f>'Labels - Spanish'!A41</f>
        <v>Conciencia del cuerpo</v>
      </c>
      <c r="B45" s="118">
        <v>13</v>
      </c>
      <c r="C45" s="119">
        <v>61</v>
      </c>
      <c r="D45" s="119">
        <v>86</v>
      </c>
      <c r="E45" s="120" t="s">
        <v>101</v>
      </c>
    </row>
    <row r="46" spans="1:20" ht="15.5">
      <c r="A46" s="166" t="str">
        <f>'Labels - Spanish'!A42</f>
        <v>Equilibrio y movimiento</v>
      </c>
      <c r="B46" s="118">
        <v>32</v>
      </c>
      <c r="C46" s="119">
        <v>78</v>
      </c>
      <c r="D46" s="119" t="s">
        <v>126</v>
      </c>
      <c r="E46" s="120" t="s">
        <v>103</v>
      </c>
    </row>
    <row r="47" spans="1:20" ht="15.5">
      <c r="A47" s="166" t="str">
        <f>'Labels - Spanish'!A43</f>
        <v>Planificación e ideas</v>
      </c>
      <c r="B47" s="118">
        <v>15</v>
      </c>
      <c r="C47" s="119">
        <v>55</v>
      </c>
      <c r="D47" s="119">
        <v>69</v>
      </c>
      <c r="E47" s="120" t="s">
        <v>102</v>
      </c>
    </row>
    <row r="48" spans="1:20" ht="15.5">
      <c r="A48" s="166" t="str">
        <f>'Labels - Spanish'!A36</f>
        <v>Participación social</v>
      </c>
      <c r="B48" s="118">
        <v>29</v>
      </c>
      <c r="C48" s="119">
        <v>69</v>
      </c>
      <c r="D48" s="119">
        <v>97</v>
      </c>
      <c r="E48" s="120" t="s">
        <v>101</v>
      </c>
    </row>
    <row r="49" spans="1:8" ht="16" thickBot="1">
      <c r="A49" s="167" t="s">
        <v>100</v>
      </c>
      <c r="B49" s="122">
        <v>142</v>
      </c>
      <c r="C49" s="131">
        <v>70</v>
      </c>
      <c r="D49" s="131">
        <v>98</v>
      </c>
      <c r="E49" s="132" t="s">
        <v>103</v>
      </c>
    </row>
    <row r="50" spans="1:8" ht="16" thickTop="1">
      <c r="A50" s="108"/>
      <c r="B50" s="108"/>
      <c r="C50" s="108"/>
      <c r="D50" s="108"/>
      <c r="E50" s="108"/>
      <c r="F50" s="108"/>
      <c r="G50" s="109"/>
      <c r="H50" s="109"/>
    </row>
  </sheetData>
  <conditionalFormatting sqref="A13:A15 A6 A8:A10">
    <cfRule type="containsText" dxfId="145" priority="7" operator="containsText" text="&quot;">
      <formula>NOT(ISERROR(SEARCH("""",A6)))</formula>
    </cfRule>
  </conditionalFormatting>
  <conditionalFormatting sqref="A4">
    <cfRule type="containsText" dxfId="144" priority="5" operator="containsText" text="&quot;">
      <formula>NOT(ISERROR(SEARCH("""",A4)))</formula>
    </cfRule>
  </conditionalFormatting>
  <conditionalFormatting sqref="A5">
    <cfRule type="containsText" dxfId="143" priority="4" operator="containsText" text="&quot;">
      <formula>NOT(ISERROR(SEARCH("""",A5)))</formula>
    </cfRule>
  </conditionalFormatting>
  <conditionalFormatting sqref="A12">
    <cfRule type="containsText" dxfId="142" priority="3" operator="containsText" text="&quot;">
      <formula>NOT(ISERROR(SEARCH("""",A12)))</formula>
    </cfRule>
  </conditionalFormatting>
  <conditionalFormatting sqref="A12">
    <cfRule type="containsText" dxfId="141" priority="2" operator="containsText" text="&quot;">
      <formula>NOT(ISERROR(SEARCH("""",A12)))</formula>
    </cfRule>
  </conditionalFormatting>
  <conditionalFormatting sqref="A7">
    <cfRule type="containsText" dxfId="140" priority="1" operator="containsText" text="&quot;">
      <formula>NOT(ISERROR(SEARCH("""",A7)))</formula>
    </cfRule>
  </conditionalFormatting>
  <pageMargins left="0.7" right="0.7" top="0.75" bottom="0.75" header="0.3" footer="0.3"/>
  <pageSetup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C086-2256-475C-9868-6499D51E43F5}">
  <dimension ref="A1:L50"/>
  <sheetViews>
    <sheetView topLeftCell="E1" zoomScale="80" zoomScaleNormal="80" workbookViewId="0">
      <pane ySplit="1" topLeftCell="A2" activePane="bottomLeft" state="frozen"/>
      <selection activeCell="B6" sqref="B6"/>
      <selection pane="bottomLeft" activeCell="K8" sqref="K8"/>
    </sheetView>
  </sheetViews>
  <sheetFormatPr defaultRowHeight="14.5"/>
  <cols>
    <col min="1" max="1" width="64.72656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5.90625" customWidth="1"/>
  </cols>
  <sheetData>
    <row r="1" spans="1:12" ht="28.5" customHeight="1">
      <c r="A1" s="175" t="str">
        <f>"Form: "&amp;'Labels - Spanish'!P1</f>
        <v>Form: Spanish Adolescent School Form (12-21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Case74_SP-AdolSchool_incomplet</v>
      </c>
      <c r="C3" s="129"/>
      <c r="D3" s="58"/>
      <c r="E3" s="105" t="s">
        <v>94</v>
      </c>
      <c r="F3" s="58"/>
      <c r="G3" s="59"/>
      <c r="H3" s="60"/>
      <c r="I3" s="60"/>
      <c r="J3" s="61"/>
    </row>
    <row r="4" spans="1:12" ht="15" thickBot="1">
      <c r="A4" s="54" t="str">
        <f>'Labels - Spanish'!A4</f>
        <v>Información del o de la estudiante</v>
      </c>
      <c r="B4" s="127"/>
      <c r="C4" s="314"/>
      <c r="D4" s="52"/>
      <c r="F4" s="52" t="str">
        <f ca="1">"Original Date: "&amp; TEXT('Labels - Spanish'!$B$46, "mm/dd/yyyy")</f>
        <v>Original Date: 10/05/2021</v>
      </c>
      <c r="G4" s="9"/>
      <c r="H4" s="57"/>
      <c r="I4" s="57"/>
      <c r="J4" s="53"/>
    </row>
    <row r="5" spans="1:12" ht="15" thickBot="1">
      <c r="A5" s="46" t="str">
        <f>'Labels - Spanish'!A7</f>
        <v>Nombre del/de la estudiante que está siendo evaluado/a</v>
      </c>
      <c r="B5" s="126" t="str" cm="1">
        <f t="array" aca="1" ref="B5" ca="1">"SPM2_"&amp;MID(CELL("filename",A1),FIND("]",CELL("filename",A1))+1,255)</f>
        <v>SPM2_Case74_SP-AdolSchool_incomplet</v>
      </c>
      <c r="C5" s="125" t="str">
        <f ca="1">TEXT('Labels - Spanish'!$B$46, "mm/dd/yyyy")</f>
        <v>10/05/2021</v>
      </c>
      <c r="D5" s="52"/>
      <c r="E5" s="97" t="s">
        <v>91</v>
      </c>
      <c r="F5" s="94"/>
      <c r="G5" s="95" t="s">
        <v>92</v>
      </c>
      <c r="H5" s="96"/>
      <c r="J5" t="s">
        <v>93</v>
      </c>
    </row>
    <row r="6" spans="1:12">
      <c r="A6" s="46" t="str">
        <f>'Labels - Spanish'!A10</f>
        <v>Sexo</v>
      </c>
      <c r="B6" s="47" t="s">
        <v>1691</v>
      </c>
      <c r="C6" s="64"/>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40028</v>
      </c>
      <c r="C7" s="207"/>
      <c r="D7" s="52"/>
      <c r="E7" s="100">
        <f ca="1">DATE(YEAR(F7) -$G$7, MONTH(F7) - $H$7, DAY(F7) - $I$7)</f>
        <v>40028</v>
      </c>
      <c r="F7" s="99">
        <f ca="1">DATE(YEAR('Labels - Spanish'!$B$46),MONTH('Labels - Spanish'!$B$46)-$K$7,DAY('Labels - Spanish'!$B$46)-$L$7)</f>
        <v>44436</v>
      </c>
      <c r="G7" s="104">
        <v>12</v>
      </c>
      <c r="H7" s="102">
        <v>0</v>
      </c>
      <c r="I7" s="102">
        <v>25</v>
      </c>
      <c r="J7" s="137">
        <v>0</v>
      </c>
      <c r="K7" s="330">
        <v>1</v>
      </c>
      <c r="L7" s="98">
        <v>8</v>
      </c>
    </row>
    <row r="8" spans="1:12">
      <c r="A8" s="46" t="str">
        <f>'Labels - Spanish'!A14</f>
        <v>Edad</v>
      </c>
      <c r="B8" s="48" t="str">
        <f>+$G$7&amp;" años "&amp;$H$7&amp;" meses "&amp;$I$7&amp;" dias "</f>
        <v xml:space="preserve">12 años 0 meses 25 dias </v>
      </c>
      <c r="C8" s="207">
        <f ca="1">+E7</f>
        <v>40028</v>
      </c>
      <c r="D8" s="52"/>
      <c r="E8" s="44"/>
      <c r="F8" s="44"/>
      <c r="G8" s="44"/>
      <c r="H8" s="44"/>
      <c r="I8" s="44"/>
      <c r="J8" s="53"/>
    </row>
    <row r="9" spans="1:12">
      <c r="A9" s="46" t="str">
        <f>'Labels - Spanish'!A18</f>
        <v>Escuela/Agencia</v>
      </c>
      <c r="B9" s="48" t="s">
        <v>162</v>
      </c>
      <c r="C9" s="64"/>
      <c r="D9" s="52"/>
      <c r="E9" s="44"/>
      <c r="F9" s="44"/>
      <c r="G9" s="44"/>
      <c r="H9" s="44"/>
      <c r="I9" s="44"/>
    </row>
    <row r="10" spans="1:12" ht="15" thickBot="1">
      <c r="A10" s="46" t="str">
        <f>'Labels - Spanish'!A15</f>
        <v>Grado escolar</v>
      </c>
      <c r="B10" s="177">
        <v>7</v>
      </c>
      <c r="C10" s="65"/>
      <c r="D10" s="52"/>
      <c r="E10" s="58"/>
      <c r="F10" s="58"/>
      <c r="G10" s="59"/>
      <c r="H10" s="60"/>
      <c r="I10" s="61"/>
    </row>
    <row r="11" spans="1:12">
      <c r="A11" s="49"/>
      <c r="B11" s="49"/>
      <c r="C11" s="66"/>
      <c r="D11" s="58"/>
      <c r="E11" s="52"/>
      <c r="G11" s="53"/>
      <c r="H11" s="53"/>
      <c r="I11" s="53"/>
    </row>
    <row r="12" spans="1:12">
      <c r="A12" s="54" t="str">
        <f>'Labels - Spanish'!$A$23</f>
        <v>Información del respondiente</v>
      </c>
      <c r="B12" s="46"/>
      <c r="C12" s="43"/>
      <c r="D12" s="52"/>
      <c r="E12" s="52"/>
      <c r="G12" s="53"/>
      <c r="H12" s="53"/>
      <c r="I12" s="53"/>
      <c r="J12" s="44"/>
    </row>
    <row r="13" spans="1:12">
      <c r="A13" s="46" t="str">
        <f>'Labels - Spanish'!A24</f>
        <v>Nombre del respondiente</v>
      </c>
      <c r="B13" s="46" t="s">
        <v>163</v>
      </c>
      <c r="C13" s="43"/>
      <c r="D13" s="52"/>
      <c r="E13" s="52"/>
      <c r="F13" s="52"/>
      <c r="G13" s="53"/>
      <c r="H13" s="53"/>
      <c r="I13" s="53"/>
      <c r="J13" s="44"/>
    </row>
    <row r="14" spans="1:12">
      <c r="A14" s="46" t="str">
        <f>'Labels - Spanish'!A27</f>
        <v>La relación del respondiente con la estudiante que está siendo evaluado/a</v>
      </c>
      <c r="B14" s="46" t="s">
        <v>164</v>
      </c>
      <c r="C14" s="43"/>
      <c r="D14" s="52"/>
      <c r="E14" s="52"/>
      <c r="F14" s="52"/>
      <c r="G14" s="53"/>
      <c r="H14" s="53"/>
      <c r="I14" s="53"/>
      <c r="J14" s="44"/>
    </row>
    <row r="15" spans="1:12">
      <c r="A15" s="46" t="str">
        <f>'Labels - Spanish'!A28</f>
        <v>Fecha de hoy</v>
      </c>
      <c r="B15" s="101" t="str">
        <f>+$J$7&amp;" years "&amp;$K$7&amp;" months "&amp;$L$7&amp;" days "</f>
        <v xml:space="preserve">0 years 1 months 8 days </v>
      </c>
      <c r="C15" s="43"/>
      <c r="D15" s="52"/>
      <c r="E15" s="52"/>
      <c r="F15" s="52"/>
      <c r="G15" s="53"/>
      <c r="H15" s="53"/>
      <c r="I15" s="44"/>
      <c r="J15" s="44"/>
    </row>
    <row r="16" spans="1:12">
      <c r="A16" s="50"/>
      <c r="B16" s="50"/>
      <c r="C16" s="67"/>
      <c r="D16" s="52"/>
      <c r="E16" s="52"/>
      <c r="F16" s="52"/>
      <c r="G16" s="53"/>
      <c r="H16" s="53"/>
      <c r="I16" s="53"/>
      <c r="J16" s="44"/>
    </row>
    <row r="17" spans="1:11" ht="132" customHeight="1">
      <c r="A17" s="46" t="s">
        <v>24</v>
      </c>
      <c r="B17" s="71" t="s">
        <v>1612</v>
      </c>
      <c r="C17" s="29"/>
      <c r="D17" s="52"/>
      <c r="E17" s="52"/>
      <c r="F17" s="52"/>
      <c r="G17" s="52"/>
      <c r="H17" s="52"/>
      <c r="I17" s="52"/>
      <c r="J17" s="52"/>
    </row>
    <row r="18" spans="1:11" ht="36.75" customHeight="1">
      <c r="A18" s="46" t="s">
        <v>26</v>
      </c>
      <c r="B18" s="39" t="s">
        <v>25</v>
      </c>
      <c r="C18" s="52"/>
      <c r="D18" s="52"/>
      <c r="E18" s="52"/>
      <c r="F18" s="52"/>
      <c r="G18" s="53"/>
      <c r="H18" s="53"/>
      <c r="I18" s="53"/>
      <c r="J18" s="44"/>
    </row>
    <row r="19" spans="1:11">
      <c r="A19" s="43" t="s">
        <v>180</v>
      </c>
      <c r="B19" s="193" t="s">
        <v>181</v>
      </c>
      <c r="D19" s="52"/>
      <c r="E19" s="36"/>
      <c r="F19" s="36"/>
      <c r="G19" s="35"/>
      <c r="H19" s="35"/>
      <c r="I19" s="35"/>
      <c r="J19" s="34"/>
    </row>
    <row r="20" spans="1:11" s="3" customFormat="1">
      <c r="A20" s="46" t="s">
        <v>12</v>
      </c>
      <c r="B20" s="51" t="s">
        <v>10</v>
      </c>
      <c r="C20" s="43"/>
      <c r="D20" s="36"/>
      <c r="E20" s="52"/>
      <c r="F20" s="52"/>
      <c r="G20" s="53"/>
      <c r="H20" s="53"/>
      <c r="I20" s="53"/>
      <c r="J20" s="44"/>
    </row>
    <row r="21" spans="1:11">
      <c r="A21" s="46"/>
      <c r="B21" s="46"/>
      <c r="C21" s="52"/>
      <c r="D21" s="44"/>
      <c r="J21" s="41"/>
    </row>
    <row r="22" spans="1:11" s="2" customFormat="1">
      <c r="A22" s="46"/>
      <c r="B22" s="46"/>
      <c r="C22" s="44"/>
    </row>
    <row r="23" spans="1:11">
      <c r="A23" s="69" t="s">
        <v>51</v>
      </c>
      <c r="B23" s="41">
        <f>+B41</f>
        <v>33</v>
      </c>
      <c r="C23" s="41">
        <f>+B42</f>
        <v>16</v>
      </c>
      <c r="D23" s="41">
        <f>+B43</f>
        <v>20</v>
      </c>
      <c r="E23" s="41">
        <f>+B44</f>
        <v>22</v>
      </c>
      <c r="F23" s="41">
        <f>+B45</f>
        <v>13</v>
      </c>
      <c r="G23" s="106">
        <f>+B46</f>
        <v>32</v>
      </c>
      <c r="H23" s="2">
        <f>+B47</f>
        <v>15</v>
      </c>
      <c r="I23" s="41">
        <f>+B48</f>
        <v>29</v>
      </c>
      <c r="J23" s="70">
        <f>+B49</f>
        <v>136</v>
      </c>
      <c r="K23" s="2"/>
    </row>
    <row r="24" spans="1:11" s="3" customFormat="1" ht="21.75" customHeight="1">
      <c r="A24" s="38"/>
      <c r="B24" s="38"/>
      <c r="C24" s="38"/>
      <c r="D24" s="38"/>
      <c r="E24" s="38"/>
      <c r="F24" s="38"/>
      <c r="G24" s="38"/>
      <c r="H24" s="38"/>
      <c r="I24" s="38"/>
      <c r="J24" s="42"/>
      <c r="K24"/>
    </row>
    <row r="25" spans="1:11" s="6" customFormat="1">
      <c r="A25" s="68" t="s">
        <v>0</v>
      </c>
      <c r="B25" s="86" t="str">
        <f>'Labels - Spanish'!$A$37</f>
        <v>Visión</v>
      </c>
      <c r="C25" s="87" t="str">
        <f>'Labels - Spanish'!$A$38</f>
        <v>Oído</v>
      </c>
      <c r="D25" s="88" t="str">
        <f>'Labels - Spanish'!$A$39</f>
        <v>Tacto</v>
      </c>
      <c r="E25" s="89" t="str">
        <f>'Labels - Spanish'!$A$40</f>
        <v>Gusto y olfato</v>
      </c>
      <c r="F25" s="90" t="str">
        <f>'Labels - Spanish'!$A$41</f>
        <v>Conciencia del cuerpo</v>
      </c>
      <c r="G25" s="91" t="str">
        <f>'Labels - Spanish'!$A$42</f>
        <v>Equilibrio y movimiento</v>
      </c>
      <c r="H25" s="92" t="str">
        <f>'Labels - Spanish'!$A$43</f>
        <v>Planificación e ideas</v>
      </c>
      <c r="I25" s="85" t="str">
        <f>'Labels - Spanish'!$A$36</f>
        <v>Participación social</v>
      </c>
      <c r="J25" s="43"/>
      <c r="K25" s="42"/>
    </row>
    <row r="26" spans="1:11" s="6" customFormat="1">
      <c r="A26" s="72">
        <v>1</v>
      </c>
      <c r="B26" s="150" t="s">
        <v>1603</v>
      </c>
      <c r="C26" s="150" t="s">
        <v>1604</v>
      </c>
      <c r="D26" s="150" t="s">
        <v>1602</v>
      </c>
      <c r="E26" s="150" t="s">
        <v>1602</v>
      </c>
      <c r="F26" s="176" t="s">
        <v>52</v>
      </c>
      <c r="G26" s="150" t="s">
        <v>1601</v>
      </c>
      <c r="H26" s="150" t="s">
        <v>1604</v>
      </c>
      <c r="I26" s="150" t="s">
        <v>1604</v>
      </c>
      <c r="J26" s="43"/>
    </row>
    <row r="27" spans="1:11" s="6" customFormat="1">
      <c r="A27" s="73">
        <v>2</v>
      </c>
      <c r="B27" s="150" t="s">
        <v>1601</v>
      </c>
      <c r="C27" s="150" t="s">
        <v>1604</v>
      </c>
      <c r="D27" s="150" t="s">
        <v>1602</v>
      </c>
      <c r="E27" s="150" t="s">
        <v>1602</v>
      </c>
      <c r="F27" s="150" t="s">
        <v>1604</v>
      </c>
      <c r="G27" s="150" t="s">
        <v>1601</v>
      </c>
      <c r="H27" s="150" t="s">
        <v>1604</v>
      </c>
      <c r="I27" s="150" t="s">
        <v>1604</v>
      </c>
      <c r="J27" s="43"/>
    </row>
    <row r="28" spans="1:11" s="6" customFormat="1">
      <c r="A28" s="74">
        <v>3</v>
      </c>
      <c r="B28" s="150" t="s">
        <v>1603</v>
      </c>
      <c r="C28" s="150" t="s">
        <v>1604</v>
      </c>
      <c r="D28" s="150" t="s">
        <v>1602</v>
      </c>
      <c r="E28" s="150" t="s">
        <v>1602</v>
      </c>
      <c r="F28" s="150" t="s">
        <v>1604</v>
      </c>
      <c r="G28" s="150" t="s">
        <v>1601</v>
      </c>
      <c r="H28" s="150" t="s">
        <v>1604</v>
      </c>
      <c r="I28" s="150" t="s">
        <v>1604</v>
      </c>
      <c r="J28" s="43"/>
    </row>
    <row r="29" spans="1:11" s="6" customFormat="1">
      <c r="A29" s="75">
        <v>4</v>
      </c>
      <c r="B29" s="150" t="s">
        <v>1603</v>
      </c>
      <c r="C29" s="150" t="s">
        <v>1604</v>
      </c>
      <c r="D29" s="150" t="s">
        <v>1602</v>
      </c>
      <c r="E29" s="150" t="s">
        <v>1603</v>
      </c>
      <c r="F29" s="150" t="s">
        <v>1604</v>
      </c>
      <c r="G29" s="150" t="s">
        <v>1603</v>
      </c>
      <c r="H29" s="150" t="s">
        <v>1602</v>
      </c>
      <c r="I29" s="150" t="s">
        <v>1604</v>
      </c>
      <c r="J29" s="43"/>
    </row>
    <row r="30" spans="1:11" s="6" customFormat="1">
      <c r="A30" s="45">
        <v>5</v>
      </c>
      <c r="B30" s="150" t="s">
        <v>1603</v>
      </c>
      <c r="C30" s="150" t="s">
        <v>1602</v>
      </c>
      <c r="D30" s="150" t="s">
        <v>1601</v>
      </c>
      <c r="E30" s="150" t="s">
        <v>1603</v>
      </c>
      <c r="F30" s="150" t="s">
        <v>1602</v>
      </c>
      <c r="G30" s="150" t="s">
        <v>1601</v>
      </c>
      <c r="H30" s="150" t="s">
        <v>1604</v>
      </c>
      <c r="I30" s="150" t="s">
        <v>1604</v>
      </c>
      <c r="J30" s="43"/>
    </row>
    <row r="31" spans="1:11" s="6" customFormat="1">
      <c r="A31" s="45">
        <v>6</v>
      </c>
      <c r="B31" s="150" t="s">
        <v>1603</v>
      </c>
      <c r="C31" s="150" t="s">
        <v>1602</v>
      </c>
      <c r="D31" s="150" t="s">
        <v>1601</v>
      </c>
      <c r="E31" s="150" t="s">
        <v>1604</v>
      </c>
      <c r="F31" s="150" t="s">
        <v>1602</v>
      </c>
      <c r="G31" s="150" t="s">
        <v>1601</v>
      </c>
      <c r="H31" s="150" t="s">
        <v>1602</v>
      </c>
      <c r="I31" s="150" t="s">
        <v>1602</v>
      </c>
      <c r="J31" s="43"/>
    </row>
    <row r="32" spans="1:11" s="6" customFormat="1">
      <c r="A32" s="45">
        <v>7</v>
      </c>
      <c r="B32" s="150" t="s">
        <v>1601</v>
      </c>
      <c r="C32" s="150" t="s">
        <v>1602</v>
      </c>
      <c r="D32" s="150" t="s">
        <v>1602</v>
      </c>
      <c r="E32" s="176" t="s">
        <v>52</v>
      </c>
      <c r="F32" s="150" t="s">
        <v>1602</v>
      </c>
      <c r="G32" s="150" t="s">
        <v>1603</v>
      </c>
      <c r="H32" s="150" t="s">
        <v>1604</v>
      </c>
      <c r="I32" s="150" t="s">
        <v>1601</v>
      </c>
      <c r="J32" s="43"/>
    </row>
    <row r="33" spans="1:11">
      <c r="A33" s="45">
        <v>8</v>
      </c>
      <c r="B33" s="150" t="s">
        <v>1601</v>
      </c>
      <c r="C33" s="176" t="s">
        <v>52</v>
      </c>
      <c r="D33" s="176" t="s">
        <v>52</v>
      </c>
      <c r="E33" s="150" t="s">
        <v>1602</v>
      </c>
      <c r="F33" s="150" t="s">
        <v>1604</v>
      </c>
      <c r="G33" s="150" t="s">
        <v>1601</v>
      </c>
      <c r="H33" s="150" t="s">
        <v>1602</v>
      </c>
      <c r="I33" s="150" t="s">
        <v>1603</v>
      </c>
      <c r="K33" s="6"/>
    </row>
    <row r="34" spans="1:11">
      <c r="A34" s="45">
        <v>9</v>
      </c>
      <c r="B34" s="150" t="s">
        <v>1602</v>
      </c>
      <c r="C34" s="150" t="s">
        <v>1601</v>
      </c>
      <c r="D34" s="176" t="s">
        <v>52</v>
      </c>
      <c r="E34" s="150" t="s">
        <v>1602</v>
      </c>
      <c r="F34" s="150" t="s">
        <v>1604</v>
      </c>
      <c r="G34" s="150" t="s">
        <v>1601</v>
      </c>
      <c r="H34" s="150" t="s">
        <v>1602</v>
      </c>
      <c r="I34" s="176" t="s">
        <v>52</v>
      </c>
    </row>
    <row r="35" spans="1:11">
      <c r="A35" s="45">
        <v>10</v>
      </c>
      <c r="B35" s="150" t="s">
        <v>1602</v>
      </c>
      <c r="C35" s="150" t="s">
        <v>1602</v>
      </c>
      <c r="D35" s="150" t="s">
        <v>1602</v>
      </c>
      <c r="E35" s="150" t="s">
        <v>1602</v>
      </c>
      <c r="F35" s="150" t="s">
        <v>1604</v>
      </c>
      <c r="G35" s="150" t="s">
        <v>1601</v>
      </c>
      <c r="H35" s="150" t="s">
        <v>1602</v>
      </c>
      <c r="I35" s="176" t="s">
        <v>52</v>
      </c>
    </row>
    <row r="38" spans="1:11" ht="15.5">
      <c r="A38" s="107" t="s">
        <v>97</v>
      </c>
      <c r="B38" s="108"/>
      <c r="C38" s="108"/>
      <c r="D38" s="108"/>
      <c r="E38" s="108"/>
      <c r="F38" s="108"/>
      <c r="G38" s="109"/>
      <c r="H38" s="109"/>
    </row>
    <row r="39" spans="1:11" ht="16" thickBot="1">
      <c r="A39" s="110"/>
      <c r="B39" s="110"/>
      <c r="C39" s="111"/>
      <c r="D39" s="111"/>
      <c r="E39" s="111"/>
      <c r="F39" s="111"/>
      <c r="G39" s="112"/>
      <c r="H39" s="112"/>
    </row>
    <row r="40" spans="1:11" ht="16" thickTop="1">
      <c r="A40" s="165" t="s">
        <v>99</v>
      </c>
      <c r="B40" s="168" t="s">
        <v>1641</v>
      </c>
      <c r="C40" s="169" t="s">
        <v>1642</v>
      </c>
      <c r="D40" s="169" t="s">
        <v>1644</v>
      </c>
      <c r="E40" s="170" t="s">
        <v>1643</v>
      </c>
    </row>
    <row r="41" spans="1:11" ht="15.5">
      <c r="A41" s="166" t="str">
        <f>'Labels - Spanish'!A37</f>
        <v>Visión</v>
      </c>
      <c r="B41" s="118">
        <v>33</v>
      </c>
      <c r="C41" s="119">
        <v>78</v>
      </c>
      <c r="D41" s="119" t="s">
        <v>126</v>
      </c>
      <c r="E41" s="120" t="s">
        <v>103</v>
      </c>
    </row>
    <row r="42" spans="1:11" ht="15.5">
      <c r="A42" s="166" t="str">
        <f>'Labels - Spanish'!A38</f>
        <v>Oído</v>
      </c>
      <c r="B42" s="118">
        <v>16</v>
      </c>
      <c r="C42" s="119">
        <v>63</v>
      </c>
      <c r="D42" s="119">
        <v>90</v>
      </c>
      <c r="E42" s="120" t="s">
        <v>101</v>
      </c>
    </row>
    <row r="43" spans="1:11" ht="15.5">
      <c r="A43" s="166" t="str">
        <f>'Labels - Spanish'!A39</f>
        <v>Tacto</v>
      </c>
      <c r="B43" s="118">
        <v>20</v>
      </c>
      <c r="C43" s="119">
        <v>69</v>
      </c>
      <c r="D43" s="119">
        <v>97</v>
      </c>
      <c r="E43" s="120" t="s">
        <v>101</v>
      </c>
    </row>
    <row r="44" spans="1:11" ht="15.5">
      <c r="A44" s="166" t="str">
        <f>'Labels - Spanish'!A40</f>
        <v>Gusto y olfato</v>
      </c>
      <c r="B44" s="118">
        <v>22</v>
      </c>
      <c r="C44" s="119">
        <v>68</v>
      </c>
      <c r="D44" s="119">
        <v>96</v>
      </c>
      <c r="E44" s="120" t="s">
        <v>101</v>
      </c>
    </row>
    <row r="45" spans="1:11" ht="15.5">
      <c r="A45" s="166" t="str">
        <f>'Labels - Spanish'!A41</f>
        <v>Conciencia del cuerpo</v>
      </c>
      <c r="B45" s="118">
        <v>13</v>
      </c>
      <c r="C45" s="119">
        <v>61</v>
      </c>
      <c r="D45" s="119">
        <v>86</v>
      </c>
      <c r="E45" s="120" t="s">
        <v>101</v>
      </c>
    </row>
    <row r="46" spans="1:11" ht="15.5">
      <c r="A46" s="166" t="str">
        <f>'Labels - Spanish'!A42</f>
        <v>Equilibrio y movimiento</v>
      </c>
      <c r="B46" s="118">
        <v>32</v>
      </c>
      <c r="C46" s="119">
        <v>78</v>
      </c>
      <c r="D46" s="119" t="s">
        <v>126</v>
      </c>
      <c r="E46" s="120" t="s">
        <v>103</v>
      </c>
    </row>
    <row r="47" spans="1:11" ht="15.5">
      <c r="A47" s="166" t="str">
        <f>'Labels - Spanish'!A43</f>
        <v>Planificación e ideas</v>
      </c>
      <c r="B47" s="118">
        <v>15</v>
      </c>
      <c r="C47" s="119">
        <v>55</v>
      </c>
      <c r="D47" s="119">
        <v>69</v>
      </c>
      <c r="E47" s="120" t="s">
        <v>102</v>
      </c>
    </row>
    <row r="48" spans="1:11" ht="15.5">
      <c r="A48" s="166" t="str">
        <f>'Labels - Spanish'!A36</f>
        <v>Participación social</v>
      </c>
      <c r="B48" s="118">
        <v>29</v>
      </c>
      <c r="C48" s="119">
        <v>69</v>
      </c>
      <c r="D48" s="119">
        <v>97</v>
      </c>
      <c r="E48" s="120" t="s">
        <v>101</v>
      </c>
    </row>
    <row r="49" spans="1:8" ht="16" thickBot="1">
      <c r="A49" s="167" t="s">
        <v>100</v>
      </c>
      <c r="B49" s="122">
        <v>136</v>
      </c>
      <c r="C49" s="131">
        <v>69</v>
      </c>
      <c r="D49" s="131">
        <v>97</v>
      </c>
      <c r="E49" s="132" t="s">
        <v>101</v>
      </c>
    </row>
    <row r="50" spans="1:8" ht="16" thickTop="1">
      <c r="A50" s="108"/>
      <c r="B50" s="108"/>
      <c r="C50" s="108"/>
      <c r="D50" s="108"/>
      <c r="E50" s="108"/>
      <c r="F50" s="108"/>
      <c r="G50" s="109"/>
      <c r="H50" s="109"/>
    </row>
  </sheetData>
  <conditionalFormatting sqref="A13:A15 A6 A8:A10">
    <cfRule type="containsText" dxfId="139" priority="7" operator="containsText" text="&quot;">
      <formula>NOT(ISERROR(SEARCH("""",A6)))</formula>
    </cfRule>
  </conditionalFormatting>
  <conditionalFormatting sqref="A4">
    <cfRule type="containsText" dxfId="138" priority="5" operator="containsText" text="&quot;">
      <formula>NOT(ISERROR(SEARCH("""",A4)))</formula>
    </cfRule>
  </conditionalFormatting>
  <conditionalFormatting sqref="A5">
    <cfRule type="containsText" dxfId="137" priority="4" operator="containsText" text="&quot;">
      <formula>NOT(ISERROR(SEARCH("""",A5)))</formula>
    </cfRule>
  </conditionalFormatting>
  <conditionalFormatting sqref="A12">
    <cfRule type="containsText" dxfId="136" priority="3" operator="containsText" text="&quot;">
      <formula>NOT(ISERROR(SEARCH("""",A12)))</formula>
    </cfRule>
  </conditionalFormatting>
  <conditionalFormatting sqref="A12">
    <cfRule type="containsText" dxfId="135" priority="2" operator="containsText" text="&quot;">
      <formula>NOT(ISERROR(SEARCH("""",A12)))</formula>
    </cfRule>
  </conditionalFormatting>
  <conditionalFormatting sqref="A7">
    <cfRule type="containsText" dxfId="134" priority="1" operator="containsText" text="&quot;">
      <formula>NOT(ISERROR(SEARCH("""",A7)))</formula>
    </cfRule>
  </conditionalFormatting>
  <pageMargins left="0.7" right="0.7" top="0.75" bottom="0.75" header="0.3" footer="0.3"/>
  <pageSetup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10A59-0A42-4F2A-AE2F-E658805BA1DD}">
  <dimension ref="A1:L46"/>
  <sheetViews>
    <sheetView topLeftCell="F1" zoomScale="80" zoomScaleNormal="80" workbookViewId="0">
      <pane ySplit="1" topLeftCell="A2" activePane="bottomLeft" state="frozen"/>
      <selection activeCell="B6" sqref="B6"/>
      <selection pane="bottomLeft" activeCell="M14" sqref="M14"/>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3.1796875" customWidth="1"/>
  </cols>
  <sheetData>
    <row r="1" spans="1:12" ht="28.5" customHeight="1">
      <c r="A1" s="154" t="str">
        <f>"Form: "&amp;'Labels - Spanish'!Q1</f>
        <v>Form: Spanish Adolescent Self-Report Form (12-21 years)</v>
      </c>
      <c r="B1" s="154"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Case75_SP-AdolSelf</v>
      </c>
      <c r="C3" s="129"/>
      <c r="D3" s="58"/>
      <c r="E3" s="105" t="s">
        <v>94</v>
      </c>
      <c r="F3" s="58"/>
      <c r="G3" s="59"/>
      <c r="H3" s="60"/>
      <c r="I3" s="60"/>
      <c r="J3" s="61"/>
    </row>
    <row r="4" spans="1:12" ht="15" thickBot="1">
      <c r="A4" s="54" t="str">
        <f>'Labels - Spanish'!A3</f>
        <v>Tu información</v>
      </c>
      <c r="B4" s="127"/>
      <c r="C4" s="314"/>
      <c r="D4" s="52"/>
      <c r="F4" s="52" t="str">
        <f ca="1">"Original Date: "&amp; TEXT('Labels - Spanish'!$B$46, "mm/dd/yyyy")</f>
        <v>Original Date: 10/05/2021</v>
      </c>
      <c r="G4" s="9"/>
      <c r="H4" s="57"/>
      <c r="I4" s="57"/>
      <c r="J4" s="53"/>
    </row>
    <row r="5" spans="1:12" ht="15" thickBot="1">
      <c r="A5" s="46" t="str">
        <f>'Labels - Spanish'!A9</f>
        <v>Nombre</v>
      </c>
      <c r="B5" s="126" t="str" cm="1">
        <f t="array" aca="1" ref="B5" ca="1">"SPM2_"&amp;MID(CELL("filename",A1),FIND("]",CELL("filename",A1))+1,255)</f>
        <v>SPM2_Case75_SP-AdolSelf</v>
      </c>
      <c r="C5" s="125" t="str">
        <f ca="1">TEXT('Labels - Spanish'!$B$46, "mm/dd/yyyy")</f>
        <v>10/05/2021</v>
      </c>
      <c r="D5" s="52"/>
      <c r="E5" s="97" t="s">
        <v>91</v>
      </c>
      <c r="F5" s="94"/>
      <c r="G5" s="95" t="s">
        <v>92</v>
      </c>
      <c r="H5" s="96"/>
      <c r="J5" t="s">
        <v>93</v>
      </c>
    </row>
    <row r="6" spans="1:12">
      <c r="A6" s="46" t="str">
        <f>'Labels - Spanish'!A10</f>
        <v>Sexo</v>
      </c>
      <c r="B6" s="47" t="s">
        <v>1692</v>
      </c>
      <c r="C6" s="64"/>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39881</v>
      </c>
      <c r="C7" s="207"/>
      <c r="D7" s="52"/>
      <c r="E7" s="100">
        <f ca="1">DATE(YEAR(F7) -$G$7, MONTH(F7) - $H$7, DAY(F7) - $I$7)</f>
        <v>39881</v>
      </c>
      <c r="F7" s="99">
        <f ca="1">DATE(YEAR('Labels - Spanish'!$B$46),MONTH('Labels - Spanish'!$B$46)-$K$7,DAY('Labels - Spanish'!$B$46)-$L$7)</f>
        <v>44470</v>
      </c>
      <c r="G7" s="104">
        <v>12</v>
      </c>
      <c r="H7" s="102">
        <v>6</v>
      </c>
      <c r="I7" s="102">
        <v>23</v>
      </c>
      <c r="J7" s="137">
        <v>0</v>
      </c>
      <c r="K7" s="330">
        <v>0</v>
      </c>
      <c r="L7" s="98">
        <v>4</v>
      </c>
    </row>
    <row r="8" spans="1:12">
      <c r="A8" s="46" t="str">
        <f>'Labels - Spanish'!A14</f>
        <v>Edad</v>
      </c>
      <c r="B8" s="48" t="str">
        <f>+$G$7&amp;" años "&amp;$H$7&amp;" meses "&amp;$I$7&amp;" dias "</f>
        <v xml:space="preserve">12 años 6 meses 23 dias </v>
      </c>
      <c r="C8" s="207">
        <f ca="1">+E7</f>
        <v>39881</v>
      </c>
      <c r="D8" s="52"/>
      <c r="E8" s="44"/>
      <c r="F8" s="44"/>
      <c r="G8" s="44"/>
      <c r="H8" s="44"/>
      <c r="I8" s="44"/>
      <c r="J8" s="53"/>
    </row>
    <row r="9" spans="1:12">
      <c r="A9" s="46" t="str">
        <f>'Labels - Spanish'!A18</f>
        <v>Escuela/Agencia</v>
      </c>
      <c r="B9" s="48" t="s">
        <v>162</v>
      </c>
      <c r="C9" s="64"/>
      <c r="D9" s="52"/>
      <c r="E9" s="44"/>
      <c r="F9" s="44"/>
      <c r="G9" s="44"/>
      <c r="H9" s="44"/>
      <c r="I9" s="44"/>
    </row>
    <row r="10" spans="1:12">
      <c r="A10" s="46" t="str">
        <f>'Labels - Spanish'!A15</f>
        <v>Grado escolar</v>
      </c>
      <c r="B10" s="318">
        <v>7</v>
      </c>
      <c r="C10" s="207"/>
      <c r="D10" s="52"/>
      <c r="E10" s="58"/>
      <c r="F10" s="58"/>
      <c r="G10" s="59"/>
      <c r="H10" s="60"/>
      <c r="I10" s="61"/>
    </row>
    <row r="11" spans="1:12" ht="15" thickBot="1">
      <c r="A11" s="46" t="str">
        <f>'Labels - Spanish'!A28</f>
        <v>Fecha de hoy</v>
      </c>
      <c r="B11" s="317" t="str">
        <f>+$J$7&amp;" years "&amp;$K$7&amp;" months "&amp;$L$7&amp;" days "</f>
        <v xml:space="preserve">0 years 0 months 4 days </v>
      </c>
      <c r="C11" s="65"/>
      <c r="D11" s="52"/>
      <c r="E11" s="52"/>
      <c r="F11" s="52"/>
      <c r="G11" s="53"/>
      <c r="H11" s="53"/>
      <c r="I11" s="44"/>
    </row>
    <row r="12" spans="1:12" ht="16.5" customHeight="1">
      <c r="A12" s="50"/>
      <c r="B12" s="50"/>
      <c r="C12" s="67"/>
      <c r="D12" s="52"/>
      <c r="E12" s="52"/>
      <c r="F12" s="52"/>
      <c r="G12" s="52"/>
      <c r="H12" s="52"/>
      <c r="I12" s="52"/>
      <c r="J12" s="52"/>
    </row>
    <row r="13" spans="1:12" ht="36.5" customHeight="1">
      <c r="A13" s="46" t="s">
        <v>24</v>
      </c>
      <c r="B13" s="71" t="s">
        <v>1611</v>
      </c>
      <c r="C13" s="29"/>
      <c r="D13" s="52"/>
      <c r="E13" s="52"/>
      <c r="F13" s="52"/>
      <c r="G13" s="53"/>
      <c r="H13" s="53"/>
      <c r="I13" s="53"/>
      <c r="J13" s="44"/>
    </row>
    <row r="14" spans="1:12" ht="29">
      <c r="A14" s="46" t="s">
        <v>26</v>
      </c>
      <c r="B14" s="39" t="s">
        <v>25</v>
      </c>
      <c r="C14" s="52"/>
      <c r="D14" s="52"/>
      <c r="E14" s="36"/>
      <c r="F14" s="36"/>
      <c r="G14" s="35"/>
      <c r="H14" s="35"/>
      <c r="I14" s="35"/>
      <c r="J14" s="34"/>
    </row>
    <row r="15" spans="1:12" s="3" customFormat="1">
      <c r="A15" s="43" t="s">
        <v>180</v>
      </c>
      <c r="B15" s="193" t="s">
        <v>866</v>
      </c>
      <c r="C15"/>
      <c r="D15" s="36"/>
      <c r="E15" s="52"/>
      <c r="F15" s="52"/>
      <c r="G15" s="53"/>
      <c r="H15" s="53"/>
      <c r="I15" s="53"/>
      <c r="J15" s="44"/>
    </row>
    <row r="16" spans="1:12">
      <c r="A16" s="46" t="s">
        <v>12</v>
      </c>
      <c r="B16" s="51" t="s">
        <v>10</v>
      </c>
      <c r="C16" s="43"/>
      <c r="D16" s="52"/>
      <c r="E16" s="44"/>
      <c r="F16" s="44"/>
      <c r="G16" s="44"/>
      <c r="H16" s="53"/>
      <c r="I16" s="53"/>
      <c r="J16" s="44"/>
    </row>
    <row r="17" spans="1:11" s="2" customFormat="1">
      <c r="A17" s="46"/>
      <c r="B17" s="46"/>
      <c r="C17" s="52"/>
    </row>
    <row r="18" spans="1:11">
      <c r="A18" s="46"/>
      <c r="B18" s="46"/>
      <c r="C18" s="44"/>
    </row>
    <row r="19" spans="1:11" s="3" customFormat="1" ht="21.75" customHeight="1">
      <c r="A19" s="69" t="s">
        <v>51</v>
      </c>
      <c r="B19" s="41">
        <f>+B37</f>
        <v>17</v>
      </c>
      <c r="C19" s="41">
        <f>+B38</f>
        <v>23</v>
      </c>
      <c r="D19" s="41">
        <f>+B39</f>
        <v>14</v>
      </c>
      <c r="E19" s="41">
        <f>+B40</f>
        <v>28</v>
      </c>
      <c r="F19" s="41">
        <f>+B41</f>
        <v>21</v>
      </c>
      <c r="G19" s="106">
        <f>+B42</f>
        <v>22</v>
      </c>
      <c r="H19" s="2">
        <f>+B43</f>
        <v>27</v>
      </c>
      <c r="I19" s="41">
        <f>+B44</f>
        <v>22</v>
      </c>
      <c r="J19" s="70">
        <f>+B45</f>
        <v>125</v>
      </c>
      <c r="K19" s="42"/>
    </row>
    <row r="20" spans="1:11" s="6" customFormat="1">
      <c r="A20" s="38"/>
      <c r="B20" s="38"/>
      <c r="C20" s="38"/>
      <c r="D20" s="38"/>
      <c r="E20" s="38"/>
      <c r="F20" s="38"/>
      <c r="G20" s="38"/>
      <c r="H20" s="38"/>
      <c r="I20" s="38"/>
      <c r="J20" s="42"/>
    </row>
    <row r="21" spans="1:11" s="6" customFormat="1">
      <c r="A21" s="68" t="s">
        <v>0</v>
      </c>
      <c r="B21" s="86" t="str">
        <f>'Labels - Spanish'!$A$37</f>
        <v>Visión</v>
      </c>
      <c r="C21" s="87" t="str">
        <f>'Labels - Spanish'!$A$38</f>
        <v>Oído</v>
      </c>
      <c r="D21" s="88" t="str">
        <f>'Labels - Spanish'!$A$39</f>
        <v>Tacto</v>
      </c>
      <c r="E21" s="89" t="str">
        <f>'Labels - Spanish'!$A$40</f>
        <v>Gusto y olfato</v>
      </c>
      <c r="F21" s="90" t="str">
        <f>'Labels - Spanish'!$A$41</f>
        <v>Conciencia del cuerpo</v>
      </c>
      <c r="G21" s="91" t="str">
        <f>'Labels - Spanish'!$A$42</f>
        <v>Equilibrio y movimiento</v>
      </c>
      <c r="H21" s="92" t="str">
        <f>'Labels - Spanish'!$A$43</f>
        <v>Planificación e ideas</v>
      </c>
      <c r="I21" s="85" t="str">
        <f>'Labels - Spanish'!$A$36</f>
        <v>Participación social</v>
      </c>
      <c r="J21" s="43"/>
    </row>
    <row r="22" spans="1:11" s="6" customFormat="1">
      <c r="A22" s="72">
        <v>1</v>
      </c>
      <c r="B22" s="150" t="s">
        <v>1604</v>
      </c>
      <c r="C22" s="150" t="s">
        <v>1604</v>
      </c>
      <c r="D22" s="150" t="s">
        <v>1604</v>
      </c>
      <c r="E22" s="150" t="s">
        <v>1601</v>
      </c>
      <c r="F22" s="150" t="s">
        <v>1602</v>
      </c>
      <c r="G22" s="150" t="s">
        <v>1604</v>
      </c>
      <c r="H22" s="150" t="s">
        <v>1602</v>
      </c>
      <c r="I22" s="150" t="s">
        <v>1603</v>
      </c>
      <c r="J22" s="43"/>
    </row>
    <row r="23" spans="1:11" s="6" customFormat="1">
      <c r="A23" s="73">
        <v>2</v>
      </c>
      <c r="B23" s="150" t="s">
        <v>1604</v>
      </c>
      <c r="C23" s="150" t="s">
        <v>1602</v>
      </c>
      <c r="D23" s="150" t="s">
        <v>1604</v>
      </c>
      <c r="E23" s="150" t="s">
        <v>1603</v>
      </c>
      <c r="F23" s="150" t="s">
        <v>1602</v>
      </c>
      <c r="G23" s="150" t="s">
        <v>1604</v>
      </c>
      <c r="H23" s="150" t="s">
        <v>1602</v>
      </c>
      <c r="I23" s="150" t="s">
        <v>1603</v>
      </c>
      <c r="J23" s="43"/>
    </row>
    <row r="24" spans="1:11" s="6" customFormat="1">
      <c r="A24" s="74">
        <v>3</v>
      </c>
      <c r="B24" s="150" t="s">
        <v>1602</v>
      </c>
      <c r="C24" s="150" t="s">
        <v>1601</v>
      </c>
      <c r="D24" s="150" t="s">
        <v>1604</v>
      </c>
      <c r="E24" s="150" t="s">
        <v>1601</v>
      </c>
      <c r="F24" s="150" t="s">
        <v>1602</v>
      </c>
      <c r="G24" s="150" t="s">
        <v>1602</v>
      </c>
      <c r="H24" s="150" t="s">
        <v>1601</v>
      </c>
      <c r="I24" s="150" t="s">
        <v>1603</v>
      </c>
      <c r="J24" s="43"/>
    </row>
    <row r="25" spans="1:11" s="6" customFormat="1">
      <c r="A25" s="75">
        <v>4</v>
      </c>
      <c r="B25" s="150" t="s">
        <v>1602</v>
      </c>
      <c r="C25" s="150" t="s">
        <v>1603</v>
      </c>
      <c r="D25" s="150" t="s">
        <v>1602</v>
      </c>
      <c r="E25" s="150" t="s">
        <v>1602</v>
      </c>
      <c r="F25" s="150" t="s">
        <v>1601</v>
      </c>
      <c r="G25" s="150" t="s">
        <v>1604</v>
      </c>
      <c r="H25" s="150" t="s">
        <v>1601</v>
      </c>
      <c r="I25" s="150" t="s">
        <v>1601</v>
      </c>
      <c r="J25" s="43"/>
    </row>
    <row r="26" spans="1:11" s="6" customFormat="1">
      <c r="A26" s="45">
        <v>5</v>
      </c>
      <c r="B26" s="150" t="s">
        <v>1604</v>
      </c>
      <c r="C26" s="150" t="s">
        <v>1603</v>
      </c>
      <c r="D26" s="150" t="s">
        <v>1602</v>
      </c>
      <c r="E26" s="150" t="s">
        <v>1602</v>
      </c>
      <c r="F26" s="150" t="s">
        <v>1601</v>
      </c>
      <c r="G26" s="150" t="s">
        <v>1601</v>
      </c>
      <c r="H26" s="150" t="s">
        <v>1603</v>
      </c>
      <c r="I26" s="150" t="s">
        <v>1603</v>
      </c>
      <c r="J26" s="43"/>
    </row>
    <row r="27" spans="1:11" s="6" customFormat="1">
      <c r="A27" s="45">
        <v>6</v>
      </c>
      <c r="B27" s="150" t="s">
        <v>1602</v>
      </c>
      <c r="C27" s="150" t="s">
        <v>1601</v>
      </c>
      <c r="D27" s="150" t="s">
        <v>1604</v>
      </c>
      <c r="E27" s="150" t="s">
        <v>1604</v>
      </c>
      <c r="F27" s="150" t="s">
        <v>1603</v>
      </c>
      <c r="G27" s="150" t="s">
        <v>1601</v>
      </c>
      <c r="H27" s="150" t="s">
        <v>1603</v>
      </c>
      <c r="I27" s="150" t="s">
        <v>1601</v>
      </c>
      <c r="J27" s="43"/>
    </row>
    <row r="28" spans="1:11">
      <c r="A28" s="45">
        <v>7</v>
      </c>
      <c r="B28" s="150" t="s">
        <v>1601</v>
      </c>
      <c r="C28" s="150" t="s">
        <v>1602</v>
      </c>
      <c r="D28" s="150" t="s">
        <v>1602</v>
      </c>
      <c r="E28" s="150" t="s">
        <v>1602</v>
      </c>
      <c r="F28" s="150" t="s">
        <v>1604</v>
      </c>
      <c r="G28" s="150" t="s">
        <v>1603</v>
      </c>
      <c r="H28" s="150" t="s">
        <v>1604</v>
      </c>
      <c r="I28" s="150" t="s">
        <v>1603</v>
      </c>
      <c r="J28" s="43"/>
    </row>
    <row r="29" spans="1:11">
      <c r="A29" s="45">
        <v>8</v>
      </c>
      <c r="B29" s="150" t="s">
        <v>1601</v>
      </c>
      <c r="C29" s="150" t="s">
        <v>1602</v>
      </c>
      <c r="D29" s="150" t="s">
        <v>1604</v>
      </c>
      <c r="E29" s="150" t="s">
        <v>1601</v>
      </c>
      <c r="F29" s="150" t="s">
        <v>1602</v>
      </c>
      <c r="G29" s="150" t="s">
        <v>1603</v>
      </c>
      <c r="H29" s="150" t="s">
        <v>1602</v>
      </c>
      <c r="I29" s="150" t="s">
        <v>1601</v>
      </c>
    </row>
    <row r="30" spans="1:11">
      <c r="A30" s="45">
        <v>9</v>
      </c>
      <c r="B30" s="150" t="s">
        <v>1604</v>
      </c>
      <c r="C30" s="150" t="s">
        <v>1604</v>
      </c>
      <c r="D30" s="150" t="s">
        <v>1602</v>
      </c>
      <c r="E30" s="150" t="s">
        <v>1603</v>
      </c>
      <c r="F30" s="150" t="s">
        <v>1604</v>
      </c>
      <c r="G30" s="150" t="s">
        <v>1604</v>
      </c>
      <c r="H30" s="150" t="s">
        <v>1601</v>
      </c>
      <c r="I30" s="150" t="s">
        <v>1601</v>
      </c>
    </row>
    <row r="31" spans="1:11">
      <c r="A31" s="45">
        <v>10</v>
      </c>
      <c r="B31" s="150" t="s">
        <v>1604</v>
      </c>
      <c r="C31" s="150" t="s">
        <v>1604</v>
      </c>
      <c r="D31" s="150" t="s">
        <v>1604</v>
      </c>
      <c r="E31" s="150" t="s">
        <v>1603</v>
      </c>
      <c r="F31" s="150" t="s">
        <v>1604</v>
      </c>
      <c r="G31" s="150" t="s">
        <v>1602</v>
      </c>
      <c r="H31" s="150" t="s">
        <v>1601</v>
      </c>
      <c r="I31" s="150" t="s">
        <v>1601</v>
      </c>
    </row>
    <row r="34" spans="1:8" ht="15.5">
      <c r="A34" s="107" t="s">
        <v>97</v>
      </c>
      <c r="B34" s="108"/>
      <c r="C34" s="108"/>
      <c r="D34" s="108"/>
      <c r="E34" s="108"/>
      <c r="F34" s="108"/>
      <c r="G34" s="109"/>
      <c r="H34" s="109"/>
    </row>
    <row r="35" spans="1:8" ht="16" thickBot="1">
      <c r="A35" s="110"/>
      <c r="B35" s="110"/>
      <c r="C35" s="111"/>
      <c r="D35" s="111"/>
      <c r="E35" s="111"/>
      <c r="F35" s="111"/>
      <c r="G35" s="112"/>
      <c r="H35" s="112"/>
    </row>
    <row r="36" spans="1:8" ht="16" thickTop="1">
      <c r="A36" s="155" t="s">
        <v>99</v>
      </c>
      <c r="B36" s="156" t="s">
        <v>1641</v>
      </c>
      <c r="C36" s="157" t="s">
        <v>1642</v>
      </c>
      <c r="D36" s="157" t="s">
        <v>1644</v>
      </c>
      <c r="E36" s="158" t="s">
        <v>1643</v>
      </c>
    </row>
    <row r="37" spans="1:8" ht="15.5">
      <c r="A37" s="159" t="str">
        <f>'Labels - Spanish'!A37</f>
        <v>Visión</v>
      </c>
      <c r="B37" s="118">
        <v>17</v>
      </c>
      <c r="C37" s="119">
        <v>52</v>
      </c>
      <c r="D37" s="119">
        <v>58</v>
      </c>
      <c r="E37" s="120" t="s">
        <v>102</v>
      </c>
    </row>
    <row r="38" spans="1:8" ht="15.5">
      <c r="A38" s="159" t="str">
        <f>'Labels - Spanish'!A38</f>
        <v>Oído</v>
      </c>
      <c r="B38" s="118">
        <v>23</v>
      </c>
      <c r="C38" s="119">
        <v>61</v>
      </c>
      <c r="D38" s="119">
        <v>86</v>
      </c>
      <c r="E38" s="120" t="s">
        <v>101</v>
      </c>
    </row>
    <row r="39" spans="1:8" ht="15.5">
      <c r="A39" s="159" t="str">
        <f>'Labels - Spanish'!A39</f>
        <v>Tacto</v>
      </c>
      <c r="B39" s="118">
        <v>14</v>
      </c>
      <c r="C39" s="119">
        <v>48</v>
      </c>
      <c r="D39" s="119">
        <v>42</v>
      </c>
      <c r="E39" s="120" t="s">
        <v>102</v>
      </c>
    </row>
    <row r="40" spans="1:8" ht="15.5">
      <c r="A40" s="159" t="str">
        <f>'Labels - Spanish'!A40</f>
        <v>Gusto y olfato</v>
      </c>
      <c r="B40" s="118">
        <v>28</v>
      </c>
      <c r="C40" s="119">
        <v>69</v>
      </c>
      <c r="D40" s="119">
        <v>97</v>
      </c>
      <c r="E40" s="120" t="s">
        <v>101</v>
      </c>
    </row>
    <row r="41" spans="1:8" ht="15.5">
      <c r="A41" s="159" t="str">
        <f>'Labels - Spanish'!A41</f>
        <v>Conciencia del cuerpo</v>
      </c>
      <c r="B41" s="118">
        <v>21</v>
      </c>
      <c r="C41" s="119">
        <v>62</v>
      </c>
      <c r="D41" s="119">
        <v>88</v>
      </c>
      <c r="E41" s="120" t="s">
        <v>101</v>
      </c>
    </row>
    <row r="42" spans="1:8" ht="15.5">
      <c r="A42" s="159" t="str">
        <f>'Labels - Spanish'!A42</f>
        <v>Equilibrio y movimiento</v>
      </c>
      <c r="B42" s="118">
        <v>22</v>
      </c>
      <c r="C42" s="119">
        <v>65</v>
      </c>
      <c r="D42" s="119">
        <v>93</v>
      </c>
      <c r="E42" s="120" t="s">
        <v>101</v>
      </c>
    </row>
    <row r="43" spans="1:8" ht="15.5">
      <c r="A43" s="159" t="str">
        <f>'Labels - Spanish'!A43</f>
        <v>Planificación e ideas</v>
      </c>
      <c r="B43" s="118">
        <v>27</v>
      </c>
      <c r="C43" s="119">
        <v>68</v>
      </c>
      <c r="D43" s="119">
        <v>96</v>
      </c>
      <c r="E43" s="120" t="s">
        <v>101</v>
      </c>
    </row>
    <row r="44" spans="1:8" ht="15.5">
      <c r="A44" s="159" t="str">
        <f>'Labels - Spanish'!A36</f>
        <v>Participación social</v>
      </c>
      <c r="B44" s="118">
        <v>22</v>
      </c>
      <c r="C44" s="119">
        <v>60</v>
      </c>
      <c r="D44" s="119">
        <v>84</v>
      </c>
      <c r="E44" s="120" t="s">
        <v>101</v>
      </c>
    </row>
    <row r="45" spans="1:8" ht="16" thickBot="1">
      <c r="A45" s="160" t="s">
        <v>100</v>
      </c>
      <c r="B45" s="122">
        <v>125</v>
      </c>
      <c r="C45" s="131">
        <v>62</v>
      </c>
      <c r="D45" s="131">
        <v>88</v>
      </c>
      <c r="E45" s="132" t="s">
        <v>101</v>
      </c>
    </row>
    <row r="46" spans="1:8" ht="16" thickTop="1">
      <c r="A46" s="108"/>
      <c r="B46" s="108"/>
      <c r="C46" s="108"/>
      <c r="D46" s="108"/>
      <c r="E46" s="108"/>
      <c r="F46" s="108"/>
      <c r="G46" s="109"/>
      <c r="H46" s="109"/>
    </row>
  </sheetData>
  <conditionalFormatting sqref="A6 A8">
    <cfRule type="containsText" dxfId="133" priority="7" operator="containsText" text="&quot;">
      <formula>NOT(ISERROR(SEARCH("""",A6)))</formula>
    </cfRule>
  </conditionalFormatting>
  <conditionalFormatting sqref="A4">
    <cfRule type="containsText" dxfId="132" priority="6" operator="containsText" text="&quot;">
      <formula>NOT(ISERROR(SEARCH("""",A4)))</formula>
    </cfRule>
  </conditionalFormatting>
  <conditionalFormatting sqref="A5">
    <cfRule type="containsText" dxfId="131" priority="5" operator="containsText" text="&quot;">
      <formula>NOT(ISERROR(SEARCH("""",A5)))</formula>
    </cfRule>
  </conditionalFormatting>
  <conditionalFormatting sqref="A9">
    <cfRule type="containsText" dxfId="130" priority="4" operator="containsText" text="&quot;">
      <formula>NOT(ISERROR(SEARCH("""",A9)))</formula>
    </cfRule>
  </conditionalFormatting>
  <conditionalFormatting sqref="A11">
    <cfRule type="containsText" dxfId="129" priority="3" operator="containsText" text="&quot;">
      <formula>NOT(ISERROR(SEARCH("""",A11)))</formula>
    </cfRule>
  </conditionalFormatting>
  <conditionalFormatting sqref="A7">
    <cfRule type="containsText" dxfId="128" priority="2" operator="containsText" text="&quot;">
      <formula>NOT(ISERROR(SEARCH("""",A7)))</formula>
    </cfRule>
  </conditionalFormatting>
  <conditionalFormatting sqref="A10">
    <cfRule type="containsText" dxfId="127" priority="1" operator="containsText" text="&quot;">
      <formula>NOT(ISERROR(SEARCH("""",A10)))</formula>
    </cfRule>
  </conditionalFormatting>
  <pageMargins left="0.7" right="0.7" top="0.75" bottom="0.75" header="0.3" footer="0.3"/>
  <pageSetup orientation="portrait"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8F9E4-E295-4CD0-8E15-AC6FED298201}">
  <dimension ref="A1:L46"/>
  <sheetViews>
    <sheetView topLeftCell="F1" zoomScale="85" zoomScaleNormal="85" workbookViewId="0">
      <pane ySplit="1" topLeftCell="A2" activePane="bottomLeft" state="frozen"/>
      <selection activeCell="B6" sqref="B6"/>
      <selection pane="bottomLeft" activeCell="L7" sqref="L7"/>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1.90625" customWidth="1"/>
  </cols>
  <sheetData>
    <row r="1" spans="1:12" ht="28.5" customHeight="1">
      <c r="A1" s="154" t="str">
        <f>"Form: "&amp;'Labels - Spanish'!Q1</f>
        <v>Form: Spanish Adolescent Self-Report Form (12-21 years)</v>
      </c>
      <c r="B1" s="154"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Case76_SP-AdolSelf_incomplete</v>
      </c>
      <c r="C3" s="129"/>
      <c r="D3" s="58"/>
      <c r="E3" s="105" t="s">
        <v>94</v>
      </c>
      <c r="F3" s="58"/>
      <c r="G3" s="59"/>
      <c r="H3" s="60"/>
      <c r="I3" s="60"/>
      <c r="J3" s="61"/>
    </row>
    <row r="4" spans="1:12" ht="15" thickBot="1">
      <c r="A4" s="54" t="str">
        <f>'Labels - Spanish'!A3</f>
        <v>Tu información</v>
      </c>
      <c r="B4" s="127"/>
      <c r="C4" s="314"/>
      <c r="D4" s="52"/>
      <c r="F4" s="52" t="str">
        <f ca="1">"Original Date: "&amp; TEXT('Labels - Spanish'!$B$46, "mm/dd/yyyy")</f>
        <v>Original Date: 10/05/2021</v>
      </c>
      <c r="G4" s="9"/>
      <c r="H4" s="57"/>
      <c r="I4" s="57"/>
      <c r="J4" s="53"/>
    </row>
    <row r="5" spans="1:12" ht="15" thickBot="1">
      <c r="A5" s="46" t="str">
        <f>'Labels - Spanish'!A9</f>
        <v>Nombre</v>
      </c>
      <c r="B5" s="126" t="str" cm="1">
        <f t="array" aca="1" ref="B5" ca="1">"SPM2_"&amp;MID(CELL("filename",A1),FIND("]",CELL("filename",A1))+1,255)</f>
        <v>SPM2_Case76_SP-AdolSelf_incomplete</v>
      </c>
      <c r="C5" s="125" t="str">
        <f ca="1">TEXT('Labels - Spanish'!$B$46, "mm/dd/yyyy")</f>
        <v>10/05/2021</v>
      </c>
      <c r="D5" s="52"/>
      <c r="E5" s="97" t="s">
        <v>91</v>
      </c>
      <c r="F5" s="94"/>
      <c r="G5" s="95" t="s">
        <v>92</v>
      </c>
      <c r="H5" s="96"/>
      <c r="J5" t="s">
        <v>93</v>
      </c>
    </row>
    <row r="6" spans="1:12">
      <c r="A6" s="46" t="str">
        <f>'Labels - Spanish'!A10</f>
        <v>Sexo</v>
      </c>
      <c r="B6" s="47" t="s">
        <v>1691</v>
      </c>
      <c r="C6" s="64"/>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39663</v>
      </c>
      <c r="C7" s="207"/>
      <c r="D7" s="52"/>
      <c r="E7" s="100">
        <f ca="1">DATE(YEAR(F7) -$G$7, MONTH(F7) - $H$7, DAY(F7) - $I$7)</f>
        <v>39663</v>
      </c>
      <c r="F7" s="99">
        <f ca="1">DATE(YEAR('Labels - Spanish'!$B$46),MONTH('Labels - Spanish'!$B$46)-$K$7,DAY('Labels - Spanish'!$B$46)-$L$7)</f>
        <v>44472</v>
      </c>
      <c r="G7" s="104">
        <v>13</v>
      </c>
      <c r="H7" s="102">
        <v>2</v>
      </c>
      <c r="I7" s="102">
        <v>0</v>
      </c>
      <c r="J7" s="137">
        <v>0</v>
      </c>
      <c r="K7" s="330">
        <v>0</v>
      </c>
      <c r="L7" s="98">
        <v>2</v>
      </c>
    </row>
    <row r="8" spans="1:12">
      <c r="A8" s="46" t="str">
        <f>'Labels - Spanish'!A14</f>
        <v>Edad</v>
      </c>
      <c r="B8" s="48" t="str">
        <f>+$G$7&amp;" años "&amp;$H$7&amp;" meses "&amp;$I$7&amp;" dias "</f>
        <v xml:space="preserve">13 años 2 meses 0 dias </v>
      </c>
      <c r="C8" s="207">
        <f ca="1">+E7</f>
        <v>39663</v>
      </c>
      <c r="D8" s="52"/>
      <c r="E8" s="44"/>
      <c r="F8" s="44"/>
      <c r="G8" s="44"/>
      <c r="H8" s="44"/>
      <c r="I8" s="44"/>
      <c r="J8" s="53"/>
    </row>
    <row r="9" spans="1:12">
      <c r="A9" s="46" t="str">
        <f>'Labels - Spanish'!A18</f>
        <v>Escuela/Agencia</v>
      </c>
      <c r="B9" s="48" t="s">
        <v>165</v>
      </c>
      <c r="C9" s="64"/>
      <c r="D9" s="52"/>
      <c r="E9" s="44"/>
      <c r="F9" s="44"/>
      <c r="G9" s="44"/>
      <c r="H9" s="44"/>
      <c r="I9" s="44"/>
    </row>
    <row r="10" spans="1:12">
      <c r="A10" s="46" t="str">
        <f>'Labels - Spanish'!A15</f>
        <v>Grado escolar</v>
      </c>
      <c r="B10" s="318">
        <v>8</v>
      </c>
      <c r="C10" s="207"/>
      <c r="D10" s="52"/>
      <c r="E10" s="58"/>
      <c r="F10" s="58"/>
      <c r="G10" s="59"/>
      <c r="H10" s="60"/>
      <c r="I10" s="61"/>
    </row>
    <row r="11" spans="1:12" ht="15" thickBot="1">
      <c r="A11" s="46" t="str">
        <f>'Labels - Spanish'!$A$28</f>
        <v>Fecha de hoy</v>
      </c>
      <c r="B11" s="317" t="str">
        <f>+$J$7&amp;" years "&amp;$K$7&amp;" months "&amp;$L$7&amp;" days "</f>
        <v xml:space="preserve">0 years 0 months 2 days </v>
      </c>
      <c r="C11" s="65"/>
      <c r="D11" s="52"/>
      <c r="E11" s="52"/>
      <c r="F11" s="52"/>
      <c r="G11" s="53"/>
      <c r="H11" s="53"/>
      <c r="I11" s="44"/>
    </row>
    <row r="12" spans="1:12">
      <c r="A12" s="50"/>
      <c r="B12" s="50"/>
      <c r="C12" s="67"/>
      <c r="D12" s="52"/>
      <c r="E12" s="52"/>
      <c r="F12" s="52"/>
      <c r="G12" s="53"/>
      <c r="H12" s="53"/>
      <c r="I12" s="53"/>
      <c r="J12" s="44"/>
    </row>
    <row r="13" spans="1:12" ht="132" customHeight="1">
      <c r="A13" s="46" t="s">
        <v>24</v>
      </c>
      <c r="B13" s="71" t="s">
        <v>1612</v>
      </c>
      <c r="C13" s="29"/>
      <c r="D13" s="52"/>
      <c r="E13" s="52"/>
      <c r="F13" s="52"/>
      <c r="G13" s="52"/>
      <c r="H13" s="52"/>
      <c r="I13" s="52"/>
      <c r="J13" s="52"/>
    </row>
    <row r="14" spans="1:12" ht="36.75" customHeight="1">
      <c r="A14" s="46" t="s">
        <v>26</v>
      </c>
      <c r="B14" s="39" t="s">
        <v>25</v>
      </c>
      <c r="C14" s="52"/>
      <c r="D14" s="52"/>
      <c r="E14" s="52"/>
      <c r="F14" s="52"/>
      <c r="G14" s="53"/>
      <c r="H14" s="53"/>
      <c r="I14" s="53"/>
      <c r="J14" s="44"/>
    </row>
    <row r="15" spans="1:12">
      <c r="A15" s="43" t="s">
        <v>180</v>
      </c>
      <c r="B15" s="193" t="s">
        <v>181</v>
      </c>
      <c r="D15" s="52"/>
      <c r="E15" s="36"/>
      <c r="F15" s="36"/>
      <c r="G15" s="35"/>
      <c r="H15" s="35"/>
      <c r="I15" s="35"/>
      <c r="J15" s="34"/>
    </row>
    <row r="16" spans="1:12" s="3" customFormat="1">
      <c r="A16" s="46" t="s">
        <v>12</v>
      </c>
      <c r="B16" s="51" t="s">
        <v>10</v>
      </c>
      <c r="C16" s="43"/>
      <c r="D16" s="36"/>
      <c r="E16" s="52"/>
      <c r="F16" s="52"/>
      <c r="G16" s="53"/>
      <c r="H16" s="53"/>
      <c r="I16" s="53"/>
      <c r="J16" s="44"/>
    </row>
    <row r="17" spans="1:12">
      <c r="A17" s="46"/>
      <c r="B17" s="46"/>
      <c r="C17" s="52"/>
      <c r="D17" s="44"/>
      <c r="J17" s="41"/>
    </row>
    <row r="18" spans="1:12" s="2" customFormat="1">
      <c r="A18" s="46"/>
      <c r="B18" s="46"/>
      <c r="C18" s="44"/>
    </row>
    <row r="19" spans="1:12">
      <c r="A19" s="69" t="s">
        <v>51</v>
      </c>
      <c r="B19" s="41">
        <f>+B37</f>
        <v>17</v>
      </c>
      <c r="C19" s="41">
        <f>+B38</f>
        <v>21</v>
      </c>
      <c r="D19" s="41">
        <f>+B39</f>
        <v>14</v>
      </c>
      <c r="E19" s="41">
        <f>+B40</f>
        <v>28</v>
      </c>
      <c r="F19" s="41">
        <f>+B41</f>
        <v>21</v>
      </c>
      <c r="G19" s="106">
        <f>+B42</f>
        <v>22</v>
      </c>
      <c r="H19" s="2">
        <f>+B43</f>
        <v>27</v>
      </c>
      <c r="I19" s="41">
        <f>+B44</f>
        <v>22</v>
      </c>
      <c r="J19" s="70">
        <f>+B45</f>
        <v>123</v>
      </c>
      <c r="K19" s="2"/>
      <c r="L19" s="2"/>
    </row>
    <row r="20" spans="1:12" s="3" customFormat="1" ht="21.75" customHeight="1">
      <c r="A20" s="38"/>
      <c r="B20" s="38"/>
      <c r="C20" s="38"/>
      <c r="D20" s="38"/>
      <c r="E20" s="38"/>
      <c r="F20" s="38"/>
      <c r="G20" s="38"/>
      <c r="H20" s="38"/>
      <c r="I20" s="38"/>
      <c r="J20" s="42"/>
      <c r="K20"/>
      <c r="L20"/>
    </row>
    <row r="21" spans="1:12" s="6" customFormat="1">
      <c r="A21" s="68" t="s">
        <v>0</v>
      </c>
      <c r="B21" s="86" t="str">
        <f>'Labels - Spanish'!$A$37</f>
        <v>Visión</v>
      </c>
      <c r="C21" s="87" t="str">
        <f>'Labels - Spanish'!$A$38</f>
        <v>Oído</v>
      </c>
      <c r="D21" s="88" t="str">
        <f>'Labels - Spanish'!$A$39</f>
        <v>Tacto</v>
      </c>
      <c r="E21" s="89" t="str">
        <f>'Labels - Spanish'!$A$40</f>
        <v>Gusto y olfato</v>
      </c>
      <c r="F21" s="90" t="str">
        <f>'Labels - Spanish'!$A$41</f>
        <v>Conciencia del cuerpo</v>
      </c>
      <c r="G21" s="91" t="str">
        <f>'Labels - Spanish'!$A$42</f>
        <v>Equilibrio y movimiento</v>
      </c>
      <c r="H21" s="92" t="str">
        <f>'Labels - Spanish'!$A$43</f>
        <v>Planificación e ideas</v>
      </c>
      <c r="I21" s="85" t="str">
        <f>'Labels - Spanish'!$A$36</f>
        <v>Participación social</v>
      </c>
      <c r="J21" s="43"/>
      <c r="K21" s="42"/>
      <c r="L21" s="3"/>
    </row>
    <row r="22" spans="1:12" s="6" customFormat="1">
      <c r="A22" s="72">
        <v>1</v>
      </c>
      <c r="B22" s="176" t="s">
        <v>52</v>
      </c>
      <c r="C22" s="150" t="s">
        <v>1604</v>
      </c>
      <c r="D22" s="150" t="s">
        <v>1604</v>
      </c>
      <c r="E22" s="150" t="s">
        <v>1601</v>
      </c>
      <c r="F22" s="150" t="s">
        <v>1602</v>
      </c>
      <c r="G22" s="150" t="s">
        <v>1604</v>
      </c>
      <c r="H22" s="150" t="s">
        <v>1602</v>
      </c>
      <c r="I22" s="150" t="s">
        <v>1603</v>
      </c>
      <c r="J22" s="43"/>
    </row>
    <row r="23" spans="1:12" s="6" customFormat="1">
      <c r="A23" s="73">
        <v>2</v>
      </c>
      <c r="B23" s="150" t="s">
        <v>1604</v>
      </c>
      <c r="C23" s="150" t="s">
        <v>1602</v>
      </c>
      <c r="D23" s="150" t="s">
        <v>1604</v>
      </c>
      <c r="E23" s="150" t="s">
        <v>1603</v>
      </c>
      <c r="F23" s="150" t="s">
        <v>1602</v>
      </c>
      <c r="G23" s="150" t="s">
        <v>1604</v>
      </c>
      <c r="H23" s="150" t="s">
        <v>1602</v>
      </c>
      <c r="I23" s="150" t="s">
        <v>1603</v>
      </c>
      <c r="J23" s="43"/>
    </row>
    <row r="24" spans="1:12" s="6" customFormat="1">
      <c r="A24" s="74">
        <v>3</v>
      </c>
      <c r="B24" s="150" t="s">
        <v>1602</v>
      </c>
      <c r="C24" s="150" t="s">
        <v>1601</v>
      </c>
      <c r="D24" s="150" t="s">
        <v>1604</v>
      </c>
      <c r="E24" s="150" t="s">
        <v>1601</v>
      </c>
      <c r="F24" s="150" t="s">
        <v>1602</v>
      </c>
      <c r="G24" s="150" t="s">
        <v>1602</v>
      </c>
      <c r="H24" s="150" t="s">
        <v>1601</v>
      </c>
      <c r="I24" s="150" t="s">
        <v>1603</v>
      </c>
      <c r="J24" s="43"/>
    </row>
    <row r="25" spans="1:12" s="6" customFormat="1">
      <c r="A25" s="75">
        <v>4</v>
      </c>
      <c r="B25" s="150" t="s">
        <v>1602</v>
      </c>
      <c r="C25" s="150" t="s">
        <v>1603</v>
      </c>
      <c r="D25" s="150" t="s">
        <v>1602</v>
      </c>
      <c r="E25" s="150" t="s">
        <v>1602</v>
      </c>
      <c r="F25" s="150" t="s">
        <v>1601</v>
      </c>
      <c r="G25" s="150" t="s">
        <v>1604</v>
      </c>
      <c r="H25" s="150" t="s">
        <v>1601</v>
      </c>
      <c r="I25" s="150" t="s">
        <v>1601</v>
      </c>
      <c r="J25" s="43"/>
    </row>
    <row r="26" spans="1:12" s="6" customFormat="1">
      <c r="A26" s="45">
        <v>5</v>
      </c>
      <c r="B26" s="150" t="s">
        <v>1604</v>
      </c>
      <c r="C26" s="176" t="s">
        <v>52</v>
      </c>
      <c r="D26" s="150" t="s">
        <v>1602</v>
      </c>
      <c r="E26" s="150" t="s">
        <v>1602</v>
      </c>
      <c r="F26" s="150" t="s">
        <v>1601</v>
      </c>
      <c r="G26" s="150" t="s">
        <v>1601</v>
      </c>
      <c r="H26" s="150" t="s">
        <v>1603</v>
      </c>
      <c r="I26" s="150" t="s">
        <v>1603</v>
      </c>
      <c r="J26" s="43"/>
    </row>
    <row r="27" spans="1:12" s="6" customFormat="1">
      <c r="A27" s="45">
        <v>6</v>
      </c>
      <c r="B27" s="176" t="s">
        <v>52</v>
      </c>
      <c r="C27" s="150" t="s">
        <v>1601</v>
      </c>
      <c r="D27" s="150" t="s">
        <v>1604</v>
      </c>
      <c r="E27" s="176" t="s">
        <v>52</v>
      </c>
      <c r="F27" s="150" t="s">
        <v>1603</v>
      </c>
      <c r="G27" s="150" t="s">
        <v>1601</v>
      </c>
      <c r="H27" s="150" t="s">
        <v>1603</v>
      </c>
      <c r="I27" s="150" t="s">
        <v>1601</v>
      </c>
      <c r="J27" s="43"/>
    </row>
    <row r="28" spans="1:12" s="6" customFormat="1">
      <c r="A28" s="45">
        <v>7</v>
      </c>
      <c r="B28" s="150" t="s">
        <v>1601</v>
      </c>
      <c r="C28" s="150" t="s">
        <v>1602</v>
      </c>
      <c r="D28" s="150" t="s">
        <v>1602</v>
      </c>
      <c r="E28" s="150" t="s">
        <v>1602</v>
      </c>
      <c r="F28" s="150" t="s">
        <v>1604</v>
      </c>
      <c r="G28" s="150" t="s">
        <v>1603</v>
      </c>
      <c r="H28" s="150" t="s">
        <v>1604</v>
      </c>
      <c r="I28" s="150" t="s">
        <v>1603</v>
      </c>
      <c r="J28" s="43"/>
    </row>
    <row r="29" spans="1:12">
      <c r="A29" s="45">
        <v>8</v>
      </c>
      <c r="B29" s="150" t="s">
        <v>1601</v>
      </c>
      <c r="C29" s="150" t="s">
        <v>1602</v>
      </c>
      <c r="D29" s="150" t="s">
        <v>1604</v>
      </c>
      <c r="E29" s="150" t="s">
        <v>1601</v>
      </c>
      <c r="F29" s="150" t="s">
        <v>1602</v>
      </c>
      <c r="G29" s="150" t="s">
        <v>1603</v>
      </c>
      <c r="H29" s="150" t="s">
        <v>1602</v>
      </c>
      <c r="I29" s="150" t="s">
        <v>1601</v>
      </c>
      <c r="K29" s="6"/>
      <c r="L29" s="6"/>
    </row>
    <row r="30" spans="1:12">
      <c r="A30" s="45">
        <v>9</v>
      </c>
      <c r="B30" s="150" t="s">
        <v>1604</v>
      </c>
      <c r="C30" s="150" t="s">
        <v>1604</v>
      </c>
      <c r="D30" s="150" t="s">
        <v>1602</v>
      </c>
      <c r="E30" s="150" t="s">
        <v>1603</v>
      </c>
      <c r="F30" s="176" t="s">
        <v>52</v>
      </c>
      <c r="G30" s="150" t="s">
        <v>1604</v>
      </c>
      <c r="H30" s="150" t="s">
        <v>1601</v>
      </c>
      <c r="I30" s="150" t="s">
        <v>1601</v>
      </c>
    </row>
    <row r="31" spans="1:12">
      <c r="A31" s="45">
        <v>10</v>
      </c>
      <c r="B31" s="150" t="s">
        <v>1604</v>
      </c>
      <c r="C31" s="176" t="s">
        <v>52</v>
      </c>
      <c r="D31" s="176" t="s">
        <v>52</v>
      </c>
      <c r="E31" s="150" t="s">
        <v>1603</v>
      </c>
      <c r="F31" s="150" t="s">
        <v>1604</v>
      </c>
      <c r="G31" s="150" t="s">
        <v>1602</v>
      </c>
      <c r="H31" s="150" t="s">
        <v>1601</v>
      </c>
      <c r="I31" s="150" t="s">
        <v>1601</v>
      </c>
    </row>
    <row r="34" spans="1:8" ht="15.5">
      <c r="A34" s="107" t="s">
        <v>97</v>
      </c>
      <c r="B34" s="108"/>
      <c r="C34" s="108"/>
      <c r="D34" s="108"/>
      <c r="E34" s="108"/>
      <c r="F34" s="108"/>
      <c r="G34" s="109"/>
      <c r="H34" s="109"/>
    </row>
    <row r="35" spans="1:8" ht="16" thickBot="1">
      <c r="A35" s="110"/>
      <c r="B35" s="110"/>
      <c r="C35" s="111"/>
      <c r="D35" s="111"/>
      <c r="E35" s="111"/>
      <c r="F35" s="111"/>
      <c r="G35" s="112"/>
      <c r="H35" s="112"/>
    </row>
    <row r="36" spans="1:8" ht="16" thickTop="1">
      <c r="A36" s="155" t="s">
        <v>99</v>
      </c>
      <c r="B36" s="156" t="s">
        <v>1641</v>
      </c>
      <c r="C36" s="157" t="s">
        <v>1642</v>
      </c>
      <c r="D36" s="157" t="s">
        <v>1644</v>
      </c>
      <c r="E36" s="158" t="s">
        <v>1643</v>
      </c>
    </row>
    <row r="37" spans="1:8" ht="15.5">
      <c r="A37" s="159" t="str">
        <f>'Labels - Spanish'!A37</f>
        <v>Visión</v>
      </c>
      <c r="B37" s="118">
        <v>17</v>
      </c>
      <c r="C37" s="119">
        <v>52</v>
      </c>
      <c r="D37" s="119">
        <v>58</v>
      </c>
      <c r="E37" s="120" t="s">
        <v>102</v>
      </c>
    </row>
    <row r="38" spans="1:8" ht="15.5">
      <c r="A38" s="159" t="str">
        <f>'Labels - Spanish'!A38</f>
        <v>Oído</v>
      </c>
      <c r="B38" s="118">
        <v>21</v>
      </c>
      <c r="C38" s="119">
        <v>58</v>
      </c>
      <c r="D38" s="119">
        <v>79</v>
      </c>
      <c r="E38" s="120" t="s">
        <v>102</v>
      </c>
    </row>
    <row r="39" spans="1:8" ht="15.5">
      <c r="A39" s="159" t="str">
        <f>'Labels - Spanish'!A39</f>
        <v>Tacto</v>
      </c>
      <c r="B39" s="118">
        <v>14</v>
      </c>
      <c r="C39" s="119">
        <v>48</v>
      </c>
      <c r="D39" s="119">
        <v>42</v>
      </c>
      <c r="E39" s="120" t="s">
        <v>102</v>
      </c>
    </row>
    <row r="40" spans="1:8" ht="15.5">
      <c r="A40" s="159" t="str">
        <f>'Labels - Spanish'!A40</f>
        <v>Gusto y olfato</v>
      </c>
      <c r="B40" s="118">
        <v>28</v>
      </c>
      <c r="C40" s="119">
        <v>69</v>
      </c>
      <c r="D40" s="119">
        <v>97</v>
      </c>
      <c r="E40" s="120" t="s">
        <v>101</v>
      </c>
    </row>
    <row r="41" spans="1:8" ht="15.5">
      <c r="A41" s="159" t="str">
        <f>'Labels - Spanish'!A41</f>
        <v>Conciencia del cuerpo</v>
      </c>
      <c r="B41" s="118">
        <v>21</v>
      </c>
      <c r="C41" s="119">
        <v>62</v>
      </c>
      <c r="D41" s="119">
        <v>88</v>
      </c>
      <c r="E41" s="120" t="s">
        <v>101</v>
      </c>
    </row>
    <row r="42" spans="1:8" ht="15.5">
      <c r="A42" s="159" t="str">
        <f>'Labels - Spanish'!A42</f>
        <v>Equilibrio y movimiento</v>
      </c>
      <c r="B42" s="118">
        <v>22</v>
      </c>
      <c r="C42" s="119">
        <v>65</v>
      </c>
      <c r="D42" s="119">
        <v>93</v>
      </c>
      <c r="E42" s="120" t="s">
        <v>101</v>
      </c>
    </row>
    <row r="43" spans="1:8" ht="15.5">
      <c r="A43" s="159" t="str">
        <f>'Labels - Spanish'!A43</f>
        <v>Planificación e ideas</v>
      </c>
      <c r="B43" s="118">
        <v>27</v>
      </c>
      <c r="C43" s="119">
        <v>68</v>
      </c>
      <c r="D43" s="119">
        <v>96</v>
      </c>
      <c r="E43" s="120" t="s">
        <v>101</v>
      </c>
    </row>
    <row r="44" spans="1:8" ht="15.5">
      <c r="A44" s="159" t="str">
        <f>'Labels - Spanish'!A36</f>
        <v>Participación social</v>
      </c>
      <c r="B44" s="118">
        <v>22</v>
      </c>
      <c r="C44" s="119">
        <v>60</v>
      </c>
      <c r="D44" s="119">
        <v>84</v>
      </c>
      <c r="E44" s="120" t="s">
        <v>101</v>
      </c>
    </row>
    <row r="45" spans="1:8" ht="16" thickBot="1">
      <c r="A45" s="160" t="s">
        <v>100</v>
      </c>
      <c r="B45" s="122">
        <v>123</v>
      </c>
      <c r="C45" s="131">
        <v>61</v>
      </c>
      <c r="D45" s="131">
        <v>86</v>
      </c>
      <c r="E45" s="132" t="s">
        <v>101</v>
      </c>
    </row>
    <row r="46" spans="1:8" ht="16" thickTop="1">
      <c r="A46" s="108"/>
      <c r="B46" s="108"/>
      <c r="C46" s="108"/>
      <c r="D46" s="108"/>
      <c r="E46" s="108"/>
      <c r="F46" s="108"/>
      <c r="G46" s="109"/>
      <c r="H46" s="109"/>
    </row>
  </sheetData>
  <conditionalFormatting sqref="A6">
    <cfRule type="containsText" dxfId="126" priority="19" operator="containsText" text="&quot;">
      <formula>NOT(ISERROR(SEARCH("""",A6)))</formula>
    </cfRule>
  </conditionalFormatting>
  <conditionalFormatting sqref="A4">
    <cfRule type="containsText" dxfId="125" priority="18" operator="containsText" text="&quot;">
      <formula>NOT(ISERROR(SEARCH("""",A4)))</formula>
    </cfRule>
  </conditionalFormatting>
  <conditionalFormatting sqref="A5">
    <cfRule type="containsText" dxfId="124" priority="17" operator="containsText" text="&quot;">
      <formula>NOT(ISERROR(SEARCH("""",A5)))</formula>
    </cfRule>
  </conditionalFormatting>
  <conditionalFormatting sqref="A11">
    <cfRule type="containsText" dxfId="123" priority="3" operator="containsText" text="&quot;">
      <formula>NOT(ISERROR(SEARCH("""",A11)))</formula>
    </cfRule>
  </conditionalFormatting>
  <conditionalFormatting sqref="A7">
    <cfRule type="containsText" dxfId="122" priority="2" operator="containsText" text="&quot;">
      <formula>NOT(ISERROR(SEARCH("""",A7)))</formula>
    </cfRule>
  </conditionalFormatting>
  <conditionalFormatting sqref="A9">
    <cfRule type="containsText" dxfId="121" priority="4" operator="containsText" text="&quot;">
      <formula>NOT(ISERROR(SEARCH("""",A9)))</formula>
    </cfRule>
  </conditionalFormatting>
  <conditionalFormatting sqref="A10">
    <cfRule type="containsText" dxfId="120" priority="1" operator="containsText" text="&quot;">
      <formula>NOT(ISERROR(SEARCH("""",A10)))</formula>
    </cfRule>
  </conditionalFormatting>
  <conditionalFormatting sqref="A8">
    <cfRule type="containsText" dxfId="119" priority="5" operator="containsText" text="&quot;">
      <formula>NOT(ISERROR(SEARCH("""",A8)))</formula>
    </cfRule>
  </conditionalFormatting>
  <pageMargins left="0.7" right="0.7" top="0.75" bottom="0.75" header="0.3" footer="0.3"/>
  <pageSetup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B05B9-5AB0-452D-8E61-BAFDF819607C}">
  <dimension ref="A1:L44"/>
  <sheetViews>
    <sheetView topLeftCell="F1" zoomScale="90" zoomScaleNormal="90" workbookViewId="0">
      <pane ySplit="1" topLeftCell="A3" activePane="bottomLeft" state="frozen"/>
      <selection activeCell="B6" sqref="B6"/>
      <selection pane="bottomLeft" activeCell="L7" sqref="L7"/>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2.08984375" customWidth="1"/>
  </cols>
  <sheetData>
    <row r="1" spans="1:12" ht="28.5" customHeight="1">
      <c r="A1" s="175" t="str">
        <f>"Form: "&amp;'Labels - Spanish'!R1</f>
        <v>Form: Spanish Adolescent Driving Environment: Self-Report Form (Up to 21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Case77_SP-Adol_drivingself-rep</v>
      </c>
      <c r="C3" s="129"/>
      <c r="D3" s="58"/>
      <c r="E3" s="105" t="s">
        <v>94</v>
      </c>
      <c r="F3" s="58"/>
      <c r="G3" s="59"/>
      <c r="H3" s="60"/>
      <c r="I3" s="60"/>
      <c r="J3" s="61"/>
    </row>
    <row r="4" spans="1:12" ht="15" thickBot="1">
      <c r="A4" s="54" t="str">
        <f>'Labels - Spanish'!A3</f>
        <v>Tu información</v>
      </c>
      <c r="B4" s="127"/>
      <c r="C4" s="314"/>
      <c r="D4" s="52"/>
      <c r="F4" s="52" t="str">
        <f ca="1">"Original Date: "&amp; TEXT('Labels - Spanish'!$B$46, "mm/dd/yyyy")</f>
        <v>Original Date: 10/05/2021</v>
      </c>
      <c r="G4" s="9"/>
      <c r="H4" s="57"/>
      <c r="I4" s="57"/>
      <c r="J4" s="53"/>
    </row>
    <row r="5" spans="1:12" ht="15" thickBot="1">
      <c r="A5" s="46" t="str">
        <f>'Labels - Spanish'!A9</f>
        <v>Nombre</v>
      </c>
      <c r="B5" s="126" t="str" cm="1">
        <f t="array" aca="1" ref="B5" ca="1">"SPM2_"&amp;MID(CELL("filename",A1),FIND("]",CELL("filename",A1))+1,255)</f>
        <v>SPM2_Case77_SP-Adol_drivingself-rep</v>
      </c>
      <c r="C5" s="125" t="str">
        <f ca="1">TEXT('Labels - Spanish'!$B$46, "mm/dd/yyyy")</f>
        <v>10/05/2021</v>
      </c>
      <c r="D5" s="52"/>
      <c r="E5" s="97" t="s">
        <v>91</v>
      </c>
      <c r="F5" s="94"/>
      <c r="G5" s="95" t="s">
        <v>92</v>
      </c>
      <c r="H5" s="96"/>
      <c r="J5" t="s">
        <v>93</v>
      </c>
    </row>
    <row r="6" spans="1:12">
      <c r="A6" s="46" t="str">
        <f>'Labels - Spanish'!A10</f>
        <v>Sexo</v>
      </c>
      <c r="B6" s="47" t="s">
        <v>1692</v>
      </c>
      <c r="C6" s="64"/>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37858</v>
      </c>
      <c r="C7" s="207"/>
      <c r="D7" s="52"/>
      <c r="E7" s="100">
        <f ca="1">DATE(YEAR(F7) -$G$7, MONTH(F7) - $H$7, DAY(F7) - $I$7)</f>
        <v>37858</v>
      </c>
      <c r="F7" s="99">
        <f ca="1">DATE(YEAR('Labels - Spanish'!$B$46),MONTH('Labels - Spanish'!$B$46)-$K$7,DAY('Labels - Spanish'!$B$46)-$L$7)</f>
        <v>44473</v>
      </c>
      <c r="G7" s="104">
        <v>18</v>
      </c>
      <c r="H7" s="102">
        <v>1</v>
      </c>
      <c r="I7" s="102">
        <v>10</v>
      </c>
      <c r="J7" s="137">
        <v>0</v>
      </c>
      <c r="K7" s="330">
        <v>0</v>
      </c>
      <c r="L7" s="98">
        <v>1</v>
      </c>
    </row>
    <row r="8" spans="1:12">
      <c r="A8" s="46" t="str">
        <f>'Labels - Spanish'!A14</f>
        <v>Edad</v>
      </c>
      <c r="B8" s="48" t="str">
        <f>+$G$7&amp;" años "&amp;$H$7&amp;" meses "&amp;$I$7&amp;" dias "</f>
        <v xml:space="preserve">18 años 1 meses 10 dias </v>
      </c>
      <c r="C8" s="207">
        <f ca="1">+E7</f>
        <v>37858</v>
      </c>
      <c r="D8" s="52"/>
      <c r="E8" s="58"/>
      <c r="F8" s="58"/>
      <c r="G8" s="59"/>
      <c r="H8" s="60"/>
      <c r="I8" s="61"/>
      <c r="J8" s="61"/>
    </row>
    <row r="9" spans="1:12" ht="15" thickBot="1">
      <c r="A9" s="46" t="str">
        <f>'Labels - Spanish'!$A$28</f>
        <v>Fecha de hoy</v>
      </c>
      <c r="B9" s="317" t="str">
        <f>+$J$7&amp;" years "&amp;$K$7&amp;" months "&amp;$L$7&amp;" days "</f>
        <v xml:space="preserve">0 years 0 months 1 days </v>
      </c>
      <c r="C9" s="65"/>
      <c r="D9" s="52"/>
      <c r="E9" s="52"/>
      <c r="F9" s="52"/>
      <c r="G9" s="53"/>
      <c r="H9" s="53"/>
      <c r="I9" s="44"/>
    </row>
    <row r="10" spans="1:12">
      <c r="A10" s="50"/>
      <c r="B10" s="50"/>
      <c r="C10" s="67"/>
      <c r="D10" s="52"/>
      <c r="E10" s="52"/>
      <c r="F10" s="52"/>
      <c r="G10" s="53"/>
      <c r="H10" s="53"/>
      <c r="I10" s="53"/>
    </row>
    <row r="11" spans="1:12" ht="132" customHeight="1">
      <c r="A11" s="46" t="s">
        <v>24</v>
      </c>
      <c r="B11" s="71" t="s">
        <v>1611</v>
      </c>
      <c r="C11" s="29"/>
      <c r="D11" s="52"/>
      <c r="E11" s="52"/>
      <c r="F11" s="52"/>
      <c r="G11" s="52"/>
      <c r="H11" s="52"/>
      <c r="I11" s="52"/>
    </row>
    <row r="12" spans="1:12" ht="36.75" customHeight="1">
      <c r="A12" s="46" t="s">
        <v>26</v>
      </c>
      <c r="B12" s="39" t="s">
        <v>25</v>
      </c>
      <c r="C12" s="52"/>
      <c r="D12" s="52"/>
      <c r="E12" s="52"/>
      <c r="F12" s="52"/>
      <c r="G12" s="53"/>
      <c r="H12" s="53"/>
      <c r="I12" s="53"/>
      <c r="J12" s="44"/>
    </row>
    <row r="13" spans="1:12">
      <c r="A13" s="43" t="s">
        <v>180</v>
      </c>
      <c r="B13" s="193" t="s">
        <v>866</v>
      </c>
      <c r="D13" s="52"/>
      <c r="E13" s="36"/>
      <c r="F13" s="36"/>
      <c r="G13" s="35"/>
      <c r="H13" s="35"/>
      <c r="I13" s="35"/>
      <c r="J13" s="34"/>
    </row>
    <row r="14" spans="1:12" s="3" customFormat="1">
      <c r="A14" s="46" t="s">
        <v>12</v>
      </c>
      <c r="B14" s="51" t="s">
        <v>10</v>
      </c>
      <c r="C14" s="43"/>
      <c r="D14" s="36"/>
      <c r="E14" s="52"/>
      <c r="F14" s="52"/>
      <c r="G14" s="53"/>
      <c r="H14" s="53"/>
      <c r="I14" s="53"/>
      <c r="J14" s="44"/>
    </row>
    <row r="15" spans="1:12">
      <c r="A15" s="46"/>
      <c r="B15" s="46"/>
      <c r="C15" s="52"/>
      <c r="D15" s="44"/>
      <c r="J15" s="41"/>
    </row>
    <row r="16" spans="1:12" s="2" customFormat="1">
      <c r="A16" s="46"/>
      <c r="B16" s="46"/>
      <c r="C16" s="44"/>
    </row>
    <row r="17" spans="1:3">
      <c r="A17" s="69" t="s">
        <v>51</v>
      </c>
      <c r="B17" s="70">
        <f>+B43</f>
        <v>38</v>
      </c>
      <c r="C17" s="2"/>
    </row>
    <row r="18" spans="1:3" s="3" customFormat="1" ht="21.75" customHeight="1">
      <c r="A18" s="38"/>
      <c r="B18" s="38"/>
      <c r="C18"/>
    </row>
    <row r="19" spans="1:3" s="6" customFormat="1">
      <c r="A19" s="68" t="s">
        <v>0</v>
      </c>
      <c r="B19" s="85" t="str">
        <f>'Labels - Spanish'!$A$44</f>
        <v>Formulario</v>
      </c>
      <c r="C19" s="42"/>
    </row>
    <row r="20" spans="1:3" s="6" customFormat="1">
      <c r="A20" s="72">
        <v>1</v>
      </c>
      <c r="B20" s="150" t="s">
        <v>1601</v>
      </c>
    </row>
    <row r="21" spans="1:3" s="6" customFormat="1">
      <c r="A21" s="73">
        <v>2</v>
      </c>
      <c r="B21" s="150" t="s">
        <v>1602</v>
      </c>
    </row>
    <row r="22" spans="1:3" s="6" customFormat="1">
      <c r="A22" s="74">
        <v>3</v>
      </c>
      <c r="B22" s="150" t="s">
        <v>1602</v>
      </c>
    </row>
    <row r="23" spans="1:3" s="6" customFormat="1">
      <c r="A23" s="75">
        <v>4</v>
      </c>
      <c r="B23" s="150" t="s">
        <v>1602</v>
      </c>
    </row>
    <row r="24" spans="1:3" s="6" customFormat="1">
      <c r="A24" s="45">
        <v>5</v>
      </c>
      <c r="B24" s="150" t="s">
        <v>1601</v>
      </c>
    </row>
    <row r="25" spans="1:3" s="6" customFormat="1">
      <c r="A25" s="45">
        <v>6</v>
      </c>
      <c r="B25" s="150" t="s">
        <v>1602</v>
      </c>
    </row>
    <row r="26" spans="1:3" s="6" customFormat="1">
      <c r="A26" s="45">
        <v>7</v>
      </c>
      <c r="B26" s="150" t="s">
        <v>1604</v>
      </c>
    </row>
    <row r="27" spans="1:3">
      <c r="A27" s="45">
        <v>8</v>
      </c>
      <c r="B27" s="150" t="s">
        <v>1602</v>
      </c>
      <c r="C27" s="6"/>
    </row>
    <row r="28" spans="1:3">
      <c r="A28" s="45">
        <v>9</v>
      </c>
      <c r="B28" s="150" t="s">
        <v>1602</v>
      </c>
    </row>
    <row r="29" spans="1:3">
      <c r="A29" s="45">
        <v>10</v>
      </c>
      <c r="B29" s="150" t="s">
        <v>1604</v>
      </c>
    </row>
    <row r="30" spans="1:3">
      <c r="A30" s="72">
        <v>11</v>
      </c>
      <c r="B30" s="150" t="s">
        <v>1604</v>
      </c>
      <c r="C30" s="6"/>
    </row>
    <row r="31" spans="1:3">
      <c r="A31" s="73">
        <v>12</v>
      </c>
      <c r="B31" s="150" t="s">
        <v>1604</v>
      </c>
      <c r="C31" s="6"/>
    </row>
    <row r="32" spans="1:3">
      <c r="A32" s="74">
        <v>13</v>
      </c>
      <c r="B32" s="150" t="s">
        <v>1604</v>
      </c>
      <c r="C32" s="6"/>
    </row>
    <row r="33" spans="1:8">
      <c r="A33" s="75">
        <v>14</v>
      </c>
      <c r="B33" s="150" t="s">
        <v>1602</v>
      </c>
      <c r="C33" s="6"/>
    </row>
    <row r="34" spans="1:8">
      <c r="A34" s="45">
        <v>15</v>
      </c>
      <c r="B34" s="150" t="s">
        <v>1602</v>
      </c>
      <c r="C34" s="6"/>
    </row>
    <row r="35" spans="1:8">
      <c r="A35" s="45">
        <v>16</v>
      </c>
      <c r="B35" s="150" t="s">
        <v>1601</v>
      </c>
      <c r="C35" s="6"/>
    </row>
    <row r="36" spans="1:8">
      <c r="A36" s="45">
        <v>17</v>
      </c>
      <c r="B36" s="150" t="s">
        <v>1603</v>
      </c>
      <c r="C36" s="6"/>
    </row>
    <row r="37" spans="1:8">
      <c r="A37" s="45">
        <v>18</v>
      </c>
      <c r="B37" s="150" t="s">
        <v>1603</v>
      </c>
      <c r="C37" s="6"/>
    </row>
    <row r="39" spans="1:8" ht="15.5">
      <c r="D39" s="108"/>
      <c r="E39" s="108"/>
      <c r="F39" s="108"/>
      <c r="G39" s="109"/>
      <c r="H39" s="109"/>
    </row>
    <row r="40" spans="1:8" ht="15.5">
      <c r="A40" s="107" t="s">
        <v>97</v>
      </c>
      <c r="B40" s="108"/>
      <c r="C40" s="108"/>
      <c r="D40" s="111"/>
      <c r="E40" s="111"/>
      <c r="F40" s="111"/>
      <c r="G40" s="112"/>
      <c r="H40" s="112"/>
    </row>
    <row r="41" spans="1:8" ht="16" thickBot="1">
      <c r="A41" s="110"/>
      <c r="B41" s="110"/>
      <c r="C41" s="111"/>
    </row>
    <row r="42" spans="1:8" ht="16" thickTop="1">
      <c r="A42" s="165" t="s">
        <v>99</v>
      </c>
      <c r="B42" s="168" t="s">
        <v>137</v>
      </c>
      <c r="C42" s="170" t="s">
        <v>1605</v>
      </c>
      <c r="D42" s="170" t="s">
        <v>1643</v>
      </c>
    </row>
    <row r="43" spans="1:8" ht="16" thickBot="1">
      <c r="A43" s="167" t="str">
        <f>SUBSTITUTE(SUBSTITUTE(SUBSTITUTE('Labels - Spanish'!$R$1, "Environment: ", ""), " Form", ""), " (Up to 21 years)", "")&amp;" Total Score"</f>
        <v>Spanish Adolescent Driving Self-Report Total Score</v>
      </c>
      <c r="B43" s="122">
        <v>38</v>
      </c>
      <c r="C43" s="132">
        <v>34</v>
      </c>
      <c r="D43" s="132" t="s">
        <v>138</v>
      </c>
      <c r="E43" s="108"/>
      <c r="F43" s="108"/>
      <c r="G43" s="109"/>
      <c r="H43" s="109"/>
    </row>
    <row r="44" spans="1:8" ht="16" thickTop="1">
      <c r="A44" s="108"/>
      <c r="B44" s="108"/>
      <c r="C44" s="108"/>
      <c r="D44" s="108"/>
    </row>
  </sheetData>
  <conditionalFormatting sqref="A6">
    <cfRule type="containsText" dxfId="118" priority="6" operator="containsText" text="&quot;">
      <formula>NOT(ISERROR(SEARCH("""",A6)))</formula>
    </cfRule>
  </conditionalFormatting>
  <conditionalFormatting sqref="A4">
    <cfRule type="containsText" dxfId="117" priority="5" operator="containsText" text="&quot;">
      <formula>NOT(ISERROR(SEARCH("""",A4)))</formula>
    </cfRule>
  </conditionalFormatting>
  <conditionalFormatting sqref="A5">
    <cfRule type="containsText" dxfId="116" priority="4" operator="containsText" text="&quot;">
      <formula>NOT(ISERROR(SEARCH("""",A5)))</formula>
    </cfRule>
  </conditionalFormatting>
  <conditionalFormatting sqref="A7">
    <cfRule type="containsText" dxfId="115" priority="3" operator="containsText" text="&quot;">
      <formula>NOT(ISERROR(SEARCH("""",A7)))</formula>
    </cfRule>
  </conditionalFormatting>
  <conditionalFormatting sqref="A9">
    <cfRule type="containsText" dxfId="114" priority="1" operator="containsText" text="&quot;">
      <formula>NOT(ISERROR(SEARCH("""",A9)))</formula>
    </cfRule>
  </conditionalFormatting>
  <conditionalFormatting sqref="A8">
    <cfRule type="containsText" dxfId="113" priority="2" operator="containsText" text="&quot;">
      <formula>NOT(ISERROR(SEARCH("""",A8)))</formula>
    </cfRule>
  </conditionalFormatting>
  <pageMargins left="0.7" right="0.7" top="0.75" bottom="0.75" header="0.3" footer="0.3"/>
  <pageSetup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EE2EA-A513-4DB2-AD09-D782A136D5C5}">
  <dimension ref="A1:L44"/>
  <sheetViews>
    <sheetView topLeftCell="F1" zoomScale="90" zoomScaleNormal="90" workbookViewId="0">
      <pane ySplit="1" topLeftCell="A3" activePane="bottomLeft" state="frozen"/>
      <selection activeCell="B6" sqref="B6"/>
      <selection pane="bottomLeft" activeCell="L8" sqref="L8"/>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2.36328125" customWidth="1"/>
  </cols>
  <sheetData>
    <row r="1" spans="1:12" ht="28.5" customHeight="1">
      <c r="A1" s="175" t="str">
        <f>"Form: "&amp;'Labels - Spanish'!R1</f>
        <v>Form: Spanish Adolescent Driving Environment: Self-Report Form (Up to 21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Case78_SP-Adol_drivingself_inc</v>
      </c>
      <c r="C3" s="129"/>
      <c r="D3" s="58"/>
      <c r="E3" s="105" t="s">
        <v>94</v>
      </c>
      <c r="F3" s="58"/>
      <c r="G3" s="59"/>
      <c r="H3" s="60"/>
      <c r="I3" s="60"/>
      <c r="J3" s="61"/>
    </row>
    <row r="4" spans="1:12" ht="15" thickBot="1">
      <c r="A4" s="54" t="str">
        <f>'Labels - Spanish'!A3</f>
        <v>Tu información</v>
      </c>
      <c r="B4" s="127"/>
      <c r="C4" s="314"/>
      <c r="D4" s="52"/>
      <c r="F4" s="52" t="str">
        <f ca="1">"Original Date: "&amp; TEXT('Labels - Spanish'!$B$46, "mm/dd/yyyy")</f>
        <v>Original Date: 10/05/2021</v>
      </c>
      <c r="G4" s="9"/>
      <c r="H4" s="57"/>
      <c r="I4" s="57"/>
      <c r="J4" s="53"/>
    </row>
    <row r="5" spans="1:12" ht="15" thickBot="1">
      <c r="A5" s="46" t="str">
        <f>'Labels - Spanish'!A9</f>
        <v>Nombre</v>
      </c>
      <c r="B5" s="126" t="str" cm="1">
        <f t="array" aca="1" ref="B5" ca="1">"SPM2_"&amp;MID(CELL("filename",A1),FIND("]",CELL("filename",A1))+1,255)</f>
        <v>SPM2_Case78_SP-Adol_drivingself_inc</v>
      </c>
      <c r="C5" s="125" t="str">
        <f ca="1">TEXT('Labels - Spanish'!$B$46, "mm/dd/yyyy")</f>
        <v>10/05/2021</v>
      </c>
      <c r="D5" s="52"/>
      <c r="E5" s="97" t="s">
        <v>91</v>
      </c>
      <c r="F5" s="94"/>
      <c r="G5" s="95" t="s">
        <v>92</v>
      </c>
      <c r="H5" s="96"/>
      <c r="J5" t="s">
        <v>93</v>
      </c>
    </row>
    <row r="6" spans="1:12">
      <c r="A6" s="46" t="str">
        <f>'Labels - Spanish'!A10</f>
        <v>Sexo</v>
      </c>
      <c r="B6" s="47" t="s">
        <v>1691</v>
      </c>
      <c r="C6" s="64"/>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38235</v>
      </c>
      <c r="C7" s="207"/>
      <c r="D7" s="52"/>
      <c r="E7" s="100">
        <f ca="1">DATE(YEAR(F7) -$G$7, MONTH(F7) - $H$7, DAY(F7) - $I$7)</f>
        <v>38235</v>
      </c>
      <c r="F7" s="99">
        <f ca="1">DATE(YEAR('Labels - Spanish'!$B$46),MONTH('Labels - Spanish'!$B$46)-$K$7,DAY('Labels - Spanish'!$B$46)-$L$7)</f>
        <v>44498</v>
      </c>
      <c r="G7" s="104">
        <v>17</v>
      </c>
      <c r="H7" s="102">
        <v>1</v>
      </c>
      <c r="I7" s="102">
        <v>24</v>
      </c>
      <c r="J7" s="137">
        <v>0</v>
      </c>
      <c r="K7" s="330">
        <v>-1</v>
      </c>
      <c r="L7" s="98">
        <v>7</v>
      </c>
    </row>
    <row r="8" spans="1:12">
      <c r="A8" s="46" t="str">
        <f>'Labels - Spanish'!A14</f>
        <v>Edad</v>
      </c>
      <c r="B8" s="48" t="str">
        <f>+$G$7&amp;" años "&amp;$H$7&amp;" meses "&amp;$I$7&amp;" dias "</f>
        <v xml:space="preserve">17 años 1 meses 24 dias </v>
      </c>
      <c r="C8" s="207">
        <f ca="1">+E7</f>
        <v>38235</v>
      </c>
      <c r="D8" s="52"/>
      <c r="E8" s="58"/>
      <c r="F8" s="58"/>
      <c r="G8" s="59"/>
      <c r="H8" s="60"/>
      <c r="I8" s="61"/>
      <c r="J8" s="61"/>
    </row>
    <row r="9" spans="1:12" ht="15" thickBot="1">
      <c r="A9" s="46" t="str">
        <f>'Labels - Spanish'!$A$28</f>
        <v>Fecha de hoy</v>
      </c>
      <c r="B9" s="317" t="str">
        <f>+$J$7&amp;" years "&amp;$K$7&amp;" months "&amp;$L$7&amp;" days "</f>
        <v xml:space="preserve">0 years -1 months 7 days </v>
      </c>
      <c r="C9" s="65"/>
      <c r="D9" s="52"/>
      <c r="E9" s="52"/>
      <c r="F9" s="52"/>
      <c r="G9" s="53"/>
      <c r="H9" s="53"/>
      <c r="I9" s="44"/>
    </row>
    <row r="10" spans="1:12">
      <c r="A10" s="50"/>
      <c r="B10" s="50"/>
      <c r="C10" s="67"/>
      <c r="D10" s="52"/>
      <c r="E10" s="52"/>
      <c r="F10" s="52"/>
      <c r="G10" s="53"/>
      <c r="H10" s="53"/>
      <c r="I10" s="53"/>
    </row>
    <row r="11" spans="1:12" ht="132" customHeight="1">
      <c r="A11" s="46" t="s">
        <v>24</v>
      </c>
      <c r="B11" s="71" t="s">
        <v>1612</v>
      </c>
      <c r="C11" s="29"/>
      <c r="D11" s="52"/>
      <c r="E11" s="52"/>
      <c r="F11" s="52"/>
      <c r="G11" s="52"/>
      <c r="H11" s="52"/>
      <c r="I11" s="52"/>
    </row>
    <row r="12" spans="1:12" ht="36.75" customHeight="1">
      <c r="A12" s="46" t="s">
        <v>26</v>
      </c>
      <c r="B12" s="39" t="s">
        <v>25</v>
      </c>
      <c r="C12" s="52"/>
      <c r="D12" s="52"/>
      <c r="E12" s="52"/>
      <c r="F12" s="52"/>
      <c r="G12" s="53"/>
      <c r="H12" s="53"/>
      <c r="I12" s="53"/>
      <c r="J12" s="44"/>
    </row>
    <row r="13" spans="1:12">
      <c r="A13" s="43" t="s">
        <v>180</v>
      </c>
      <c r="B13" s="193" t="s">
        <v>181</v>
      </c>
      <c r="D13" s="52"/>
      <c r="E13" s="36"/>
      <c r="F13" s="36"/>
      <c r="G13" s="35"/>
      <c r="H13" s="35"/>
      <c r="I13" s="35"/>
      <c r="J13" s="34"/>
    </row>
    <row r="14" spans="1:12" s="3" customFormat="1">
      <c r="A14" s="46" t="s">
        <v>12</v>
      </c>
      <c r="B14" s="51" t="s">
        <v>10</v>
      </c>
      <c r="C14" s="43"/>
      <c r="D14" s="36"/>
      <c r="E14" s="52"/>
      <c r="F14" s="52"/>
      <c r="G14" s="53"/>
      <c r="H14" s="53"/>
      <c r="I14" s="53"/>
      <c r="J14" s="44"/>
    </row>
    <row r="15" spans="1:12">
      <c r="A15" s="46"/>
      <c r="B15" s="46"/>
      <c r="C15" s="52"/>
      <c r="D15" s="44"/>
      <c r="J15" s="41"/>
    </row>
    <row r="16" spans="1:12" s="2" customFormat="1">
      <c r="A16" s="46"/>
      <c r="B16" s="46"/>
      <c r="C16" s="44"/>
    </row>
    <row r="17" spans="1:3">
      <c r="A17" s="69" t="s">
        <v>51</v>
      </c>
      <c r="B17" s="70">
        <f>+B43</f>
        <v>33</v>
      </c>
      <c r="C17" s="2"/>
    </row>
    <row r="18" spans="1:3" s="3" customFormat="1" ht="21.75" customHeight="1">
      <c r="A18" s="38"/>
      <c r="B18" s="38"/>
      <c r="C18"/>
    </row>
    <row r="19" spans="1:3" s="6" customFormat="1">
      <c r="A19" s="68" t="s">
        <v>0</v>
      </c>
      <c r="B19" s="85" t="str">
        <f>'Labels - Spanish'!$A$44</f>
        <v>Formulario</v>
      </c>
      <c r="C19" s="42"/>
    </row>
    <row r="20" spans="1:3" s="6" customFormat="1">
      <c r="A20" s="72">
        <v>1</v>
      </c>
      <c r="B20" s="176" t="s">
        <v>52</v>
      </c>
    </row>
    <row r="21" spans="1:3" s="6" customFormat="1">
      <c r="A21" s="73">
        <v>2</v>
      </c>
      <c r="B21" s="150" t="s">
        <v>1602</v>
      </c>
    </row>
    <row r="22" spans="1:3" s="6" customFormat="1">
      <c r="A22" s="74">
        <v>3</v>
      </c>
      <c r="B22" s="150" t="s">
        <v>1602</v>
      </c>
    </row>
    <row r="23" spans="1:3" s="6" customFormat="1">
      <c r="A23" s="75">
        <v>4</v>
      </c>
      <c r="B23" s="150" t="s">
        <v>1602</v>
      </c>
    </row>
    <row r="24" spans="1:3" s="6" customFormat="1">
      <c r="A24" s="45">
        <v>5</v>
      </c>
      <c r="B24" s="150" t="s">
        <v>1601</v>
      </c>
    </row>
    <row r="25" spans="1:3" s="6" customFormat="1">
      <c r="A25" s="45">
        <v>6</v>
      </c>
      <c r="B25" s="150" t="s">
        <v>1602</v>
      </c>
    </row>
    <row r="26" spans="1:3" s="6" customFormat="1">
      <c r="A26" s="45">
        <v>7</v>
      </c>
      <c r="B26" s="150" t="s">
        <v>1604</v>
      </c>
    </row>
    <row r="27" spans="1:3">
      <c r="A27" s="45">
        <v>8</v>
      </c>
      <c r="B27" s="150" t="s">
        <v>1602</v>
      </c>
      <c r="C27" s="6"/>
    </row>
    <row r="28" spans="1:3">
      <c r="A28" s="45">
        <v>9</v>
      </c>
      <c r="B28" s="150" t="s">
        <v>1602</v>
      </c>
    </row>
    <row r="29" spans="1:3">
      <c r="A29" s="45">
        <v>10</v>
      </c>
      <c r="B29" s="150" t="s">
        <v>1604</v>
      </c>
    </row>
    <row r="30" spans="1:3">
      <c r="A30" s="72">
        <v>11</v>
      </c>
      <c r="B30" s="176" t="s">
        <v>52</v>
      </c>
      <c r="C30" s="6"/>
    </row>
    <row r="31" spans="1:3">
      <c r="A31" s="73">
        <v>12</v>
      </c>
      <c r="B31" s="150" t="s">
        <v>1604</v>
      </c>
      <c r="C31" s="6"/>
    </row>
    <row r="32" spans="1:3">
      <c r="A32" s="74">
        <v>13</v>
      </c>
      <c r="B32" s="150" t="s">
        <v>1604</v>
      </c>
      <c r="C32" s="6"/>
    </row>
    <row r="33" spans="1:8">
      <c r="A33" s="75">
        <v>14</v>
      </c>
      <c r="B33" s="150" t="s">
        <v>1602</v>
      </c>
      <c r="C33" s="6"/>
    </row>
    <row r="34" spans="1:8">
      <c r="A34" s="45">
        <v>15</v>
      </c>
      <c r="B34" s="150" t="s">
        <v>1602</v>
      </c>
      <c r="C34" s="6"/>
    </row>
    <row r="35" spans="1:8">
      <c r="A35" s="45">
        <v>16</v>
      </c>
      <c r="B35" s="150" t="s">
        <v>1601</v>
      </c>
      <c r="C35" s="6"/>
    </row>
    <row r="36" spans="1:8">
      <c r="A36" s="45">
        <v>17</v>
      </c>
      <c r="B36" s="150" t="s">
        <v>1603</v>
      </c>
      <c r="C36" s="6"/>
    </row>
    <row r="37" spans="1:8">
      <c r="A37" s="45">
        <v>18</v>
      </c>
      <c r="B37" s="176" t="s">
        <v>52</v>
      </c>
      <c r="C37" s="6"/>
    </row>
    <row r="39" spans="1:8" ht="15.5">
      <c r="D39" s="108"/>
      <c r="E39" s="108"/>
      <c r="F39" s="108"/>
      <c r="G39" s="109"/>
      <c r="H39" s="109"/>
    </row>
    <row r="40" spans="1:8" ht="15.5">
      <c r="A40" s="107" t="s">
        <v>97</v>
      </c>
      <c r="B40" s="108"/>
      <c r="C40" s="108"/>
      <c r="D40" s="111"/>
      <c r="E40" s="111"/>
      <c r="F40" s="111"/>
      <c r="G40" s="112"/>
      <c r="H40" s="112"/>
    </row>
    <row r="41" spans="1:8" ht="16" thickBot="1">
      <c r="A41" s="110"/>
      <c r="B41" s="110"/>
      <c r="C41" s="111"/>
    </row>
    <row r="42" spans="1:8" ht="16" thickTop="1">
      <c r="A42" s="165" t="s">
        <v>99</v>
      </c>
      <c r="B42" s="168" t="s">
        <v>137</v>
      </c>
      <c r="C42" s="170" t="s">
        <v>1605</v>
      </c>
      <c r="D42" s="170" t="s">
        <v>1643</v>
      </c>
    </row>
    <row r="43" spans="1:8" ht="16" thickBot="1">
      <c r="A43" s="167" t="str">
        <f>SUBSTITUTE(SUBSTITUTE(SUBSTITUTE('Labels - Spanish'!$R$1, "Environment: ", ""), " Form", ""), " (Up to 21 years)", "")&amp;" Total Score"</f>
        <v>Spanish Adolescent Driving Self-Report Total Score</v>
      </c>
      <c r="B43" s="122">
        <v>33</v>
      </c>
      <c r="C43" s="132">
        <v>34</v>
      </c>
      <c r="D43" s="132" t="s">
        <v>140</v>
      </c>
      <c r="E43" s="108"/>
      <c r="F43" s="108"/>
      <c r="G43" s="109"/>
      <c r="H43" s="109"/>
    </row>
    <row r="44" spans="1:8" ht="16" thickTop="1">
      <c r="A44" s="108"/>
      <c r="B44" s="108"/>
      <c r="C44" s="108"/>
      <c r="D44" s="108"/>
    </row>
  </sheetData>
  <conditionalFormatting sqref="A6">
    <cfRule type="containsText" dxfId="112" priority="6" operator="containsText" text="&quot;">
      <formula>NOT(ISERROR(SEARCH("""",A6)))</formula>
    </cfRule>
  </conditionalFormatting>
  <conditionalFormatting sqref="A4">
    <cfRule type="containsText" dxfId="111" priority="5" operator="containsText" text="&quot;">
      <formula>NOT(ISERROR(SEARCH("""",A4)))</formula>
    </cfRule>
  </conditionalFormatting>
  <conditionalFormatting sqref="A5">
    <cfRule type="containsText" dxfId="110" priority="4" operator="containsText" text="&quot;">
      <formula>NOT(ISERROR(SEARCH("""",A5)))</formula>
    </cfRule>
  </conditionalFormatting>
  <conditionalFormatting sqref="A7">
    <cfRule type="containsText" dxfId="109" priority="3" operator="containsText" text="&quot;">
      <formula>NOT(ISERROR(SEARCH("""",A7)))</formula>
    </cfRule>
  </conditionalFormatting>
  <conditionalFormatting sqref="A9">
    <cfRule type="containsText" dxfId="108" priority="1" operator="containsText" text="&quot;">
      <formula>NOT(ISERROR(SEARCH("""",A9)))</formula>
    </cfRule>
  </conditionalFormatting>
  <conditionalFormatting sqref="A8">
    <cfRule type="containsText" dxfId="107" priority="2" operator="containsText" text="&quot;">
      <formula>NOT(ISERROR(SEARCH("""",A8)))</formula>
    </cfRule>
  </conditionalFormatting>
  <pageMargins left="0.7" right="0.7" top="0.75" bottom="0.75" header="0.3" footer="0.3"/>
  <pageSetup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AAD73-3935-463F-8E27-17E7D2DEEC71}">
  <dimension ref="A1:L48"/>
  <sheetViews>
    <sheetView topLeftCell="F1" zoomScale="90" zoomScaleNormal="90" workbookViewId="0">
      <pane ySplit="1" topLeftCell="A2" activePane="bottomLeft" state="frozen"/>
      <selection activeCell="B6" sqref="B6"/>
      <selection pane="bottomLeft" activeCell="K8" sqref="K8"/>
    </sheetView>
  </sheetViews>
  <sheetFormatPr defaultRowHeight="14.5"/>
  <cols>
    <col min="1" max="1" width="63.906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0.54296875" customWidth="1"/>
  </cols>
  <sheetData>
    <row r="1" spans="1:12" ht="28.5" customHeight="1">
      <c r="A1" s="175" t="str">
        <f>"Form: "&amp;'Labels - Spanish'!S1</f>
        <v>Form: Spanish Adolescent Driving Environment: Rater Report Form (Up to 21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Case79_SP-Adol_DrivRater</v>
      </c>
      <c r="C3" s="129"/>
      <c r="D3" s="58"/>
      <c r="E3" s="105" t="s">
        <v>94</v>
      </c>
      <c r="F3" s="58"/>
      <c r="G3" s="59"/>
      <c r="H3" s="60"/>
      <c r="I3" s="60"/>
      <c r="J3" s="61"/>
    </row>
    <row r="4" spans="1:12" ht="15" thickBot="1">
      <c r="A4" s="54" t="str">
        <f>'Labels - Spanish'!$A$5</f>
        <v>Información del cliente</v>
      </c>
      <c r="B4" s="127"/>
      <c r="C4" s="314"/>
      <c r="D4" s="52"/>
      <c r="F4" s="52" t="str">
        <f ca="1">"Original Date: "&amp; TEXT('Labels - Spanish'!$B$46, "mm/dd/yyyy")</f>
        <v>Original Date: 10/05/2021</v>
      </c>
      <c r="G4" s="9"/>
      <c r="H4" s="57"/>
      <c r="I4" s="57"/>
      <c r="J4" s="53"/>
    </row>
    <row r="5" spans="1:12" ht="15" thickBot="1">
      <c r="A5" s="46" t="str">
        <f>'Labels - Spanish'!A8</f>
        <v>Nombre del individuo que está siendo evaluado/a</v>
      </c>
      <c r="B5" s="126" t="str" cm="1">
        <f t="array" aca="1" ref="B5" ca="1">"SPM2_"&amp;MID(CELL("filename",A1),FIND("]",CELL("filename",A1))+1,255)</f>
        <v>SPM2_Case79_SP-Adol_DrivRater</v>
      </c>
      <c r="C5" s="125" t="str">
        <f ca="1">TEXT('Labels - Spanish'!$B$46, "mm/dd/yyyy")</f>
        <v>10/05/2021</v>
      </c>
      <c r="D5" s="52"/>
      <c r="E5" s="97" t="s">
        <v>91</v>
      </c>
      <c r="F5" s="94"/>
      <c r="G5" s="95" t="s">
        <v>92</v>
      </c>
      <c r="H5" s="96"/>
      <c r="J5" t="s">
        <v>93</v>
      </c>
    </row>
    <row r="6" spans="1:12">
      <c r="A6" s="46" t="str">
        <f>'Labels - Spanish'!A10</f>
        <v>Sexo</v>
      </c>
      <c r="B6" s="47" t="s">
        <v>1692</v>
      </c>
      <c r="C6" s="64"/>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9">
        <f ca="1">$E$7</f>
        <v>37738</v>
      </c>
      <c r="C7" s="305"/>
      <c r="D7" s="52"/>
      <c r="E7" s="100">
        <f ca="1">DATE(YEAR(F7) -$G$7, MONTH(F7) - $H$7, DAY(F7) - $I$7)</f>
        <v>37738</v>
      </c>
      <c r="F7" s="99">
        <f ca="1">DATE(YEAR('Labels - Spanish'!$B$46),MONTH('Labels - Spanish'!$B$46)-$K$7,DAY('Labels - Spanish'!$B$46)-$L$7)</f>
        <v>44436</v>
      </c>
      <c r="G7" s="104">
        <v>18</v>
      </c>
      <c r="H7" s="102">
        <v>4</v>
      </c>
      <c r="I7" s="102">
        <v>1</v>
      </c>
      <c r="J7" s="137">
        <v>0</v>
      </c>
      <c r="K7" s="330">
        <v>1</v>
      </c>
      <c r="L7" s="98">
        <v>8</v>
      </c>
    </row>
    <row r="8" spans="1:12" ht="15" thickBot="1">
      <c r="A8" s="46" t="str">
        <f>'Labels - Spanish'!$A$14</f>
        <v>Edad</v>
      </c>
      <c r="B8" s="306" t="str">
        <f>+$G$7&amp;" años "&amp;$H$7&amp;" meses "&amp;$I$7&amp;" dias "</f>
        <v xml:space="preserve">18 años 4 meses 1 dias </v>
      </c>
      <c r="C8" s="211">
        <f ca="1">+$E$7</f>
        <v>37738</v>
      </c>
      <c r="D8" s="52"/>
      <c r="E8" s="301"/>
      <c r="F8" s="302"/>
      <c r="G8" s="303"/>
      <c r="H8" s="303"/>
      <c r="I8" s="303"/>
      <c r="J8" s="304"/>
      <c r="K8" s="304"/>
    </row>
    <row r="9" spans="1:12">
      <c r="A9" s="49"/>
      <c r="B9" s="49"/>
      <c r="C9" s="66"/>
      <c r="D9" s="52"/>
      <c r="E9" s="58"/>
      <c r="F9" s="58"/>
      <c r="G9" s="59"/>
      <c r="H9" s="60"/>
      <c r="I9" s="61"/>
    </row>
    <row r="10" spans="1:12">
      <c r="A10" s="54" t="str">
        <f>'Labels - Spanish'!$A$23</f>
        <v>Información del respondiente</v>
      </c>
      <c r="B10" s="46"/>
      <c r="C10" s="43"/>
      <c r="D10" s="58"/>
      <c r="E10" s="52"/>
      <c r="G10" s="53"/>
      <c r="H10" s="53"/>
      <c r="I10" s="53"/>
    </row>
    <row r="11" spans="1:12">
      <c r="A11" s="46" t="str">
        <f>'Labels - Spanish'!A24</f>
        <v>Nombre del respondiente</v>
      </c>
      <c r="B11" s="46" t="s">
        <v>166</v>
      </c>
      <c r="C11" s="43"/>
      <c r="D11" s="52"/>
      <c r="E11" s="52"/>
      <c r="G11" s="53"/>
      <c r="H11" s="53"/>
      <c r="I11" s="53"/>
    </row>
    <row r="12" spans="1:12">
      <c r="A12" s="46" t="str">
        <f>'Labels - Spanish'!A25</f>
        <v>La relación del respondiente con el individuo que está siendo evaluado/a</v>
      </c>
      <c r="B12" s="46" t="s">
        <v>96</v>
      </c>
      <c r="C12" s="43"/>
      <c r="D12" s="52"/>
      <c r="E12" s="52"/>
      <c r="F12" s="52"/>
      <c r="G12" s="53"/>
      <c r="H12" s="53"/>
      <c r="I12" s="53"/>
      <c r="J12" s="44"/>
    </row>
    <row r="13" spans="1:12">
      <c r="A13" s="46" t="str">
        <f>'Labels - Spanish'!A28</f>
        <v>Fecha de hoy</v>
      </c>
      <c r="B13" s="101" t="str">
        <f>+$J$7&amp;" years "&amp;$K$7&amp;" months "&amp;$L$7&amp;" days "</f>
        <v xml:space="preserve">0 years 1 months 8 days </v>
      </c>
      <c r="C13" s="43"/>
      <c r="D13" s="52"/>
      <c r="E13" s="52"/>
      <c r="F13" s="52"/>
      <c r="G13" s="53"/>
      <c r="H13" s="53"/>
      <c r="I13" s="53"/>
      <c r="J13" s="44"/>
    </row>
    <row r="14" spans="1:12">
      <c r="A14" s="50"/>
      <c r="B14" s="50"/>
      <c r="C14" s="67"/>
      <c r="D14" s="52"/>
      <c r="E14" s="52"/>
      <c r="F14" s="52"/>
      <c r="G14" s="53"/>
      <c r="H14" s="53"/>
      <c r="I14" s="44"/>
      <c r="J14" s="44"/>
    </row>
    <row r="15" spans="1:12" ht="29">
      <c r="A15" s="46" t="s">
        <v>24</v>
      </c>
      <c r="B15" s="71" t="s">
        <v>1611</v>
      </c>
      <c r="C15" s="29"/>
      <c r="D15" s="52"/>
      <c r="E15" s="52"/>
      <c r="F15" s="52"/>
      <c r="G15" s="53"/>
      <c r="H15" s="53"/>
      <c r="I15" s="53"/>
      <c r="J15" s="44"/>
    </row>
    <row r="16" spans="1:12" ht="132" customHeight="1">
      <c r="A16" s="46" t="s">
        <v>26</v>
      </c>
      <c r="B16" s="39" t="s">
        <v>25</v>
      </c>
      <c r="C16" s="52"/>
      <c r="D16" s="52"/>
      <c r="E16" s="52"/>
      <c r="F16" s="52"/>
      <c r="G16" s="52"/>
      <c r="H16" s="52"/>
      <c r="I16" s="52"/>
      <c r="J16" s="52"/>
    </row>
    <row r="17" spans="1:10" ht="36.75" customHeight="1">
      <c r="A17" s="43" t="s">
        <v>180</v>
      </c>
      <c r="B17" s="193" t="s">
        <v>866</v>
      </c>
      <c r="D17" s="52"/>
      <c r="E17" s="52"/>
      <c r="F17" s="52"/>
      <c r="G17" s="53"/>
      <c r="H17" s="53"/>
      <c r="I17" s="53"/>
      <c r="J17" s="44"/>
    </row>
    <row r="18" spans="1:10">
      <c r="A18" s="46" t="s">
        <v>12</v>
      </c>
      <c r="B18" s="51" t="s">
        <v>10</v>
      </c>
      <c r="C18" s="43"/>
      <c r="D18" s="52"/>
      <c r="E18" s="36"/>
      <c r="F18" s="36"/>
      <c r="G18" s="35"/>
      <c r="H18" s="35"/>
      <c r="I18" s="35"/>
      <c r="J18" s="34"/>
    </row>
    <row r="19" spans="1:10">
      <c r="A19" s="46"/>
      <c r="B19" s="46"/>
      <c r="C19" s="52"/>
      <c r="D19" s="52"/>
      <c r="E19" s="44"/>
      <c r="F19" s="44"/>
      <c r="G19" s="44"/>
      <c r="H19" s="53"/>
      <c r="I19" s="53"/>
      <c r="J19" s="44"/>
    </row>
    <row r="20" spans="1:10">
      <c r="A20" s="46"/>
      <c r="B20" s="46"/>
      <c r="C20" s="44"/>
      <c r="D20" s="44"/>
      <c r="J20" s="41"/>
    </row>
    <row r="21" spans="1:10" s="2" customFormat="1">
      <c r="A21" s="69" t="s">
        <v>51</v>
      </c>
      <c r="B21" s="70">
        <f>+B47</f>
        <v>27</v>
      </c>
    </row>
    <row r="22" spans="1:10">
      <c r="A22" s="38"/>
      <c r="B22" s="38"/>
    </row>
    <row r="23" spans="1:10" s="3" customFormat="1" ht="21.75" customHeight="1">
      <c r="A23" s="68" t="s">
        <v>0</v>
      </c>
      <c r="B23" s="85" t="str">
        <f>'Labels - Spanish'!$A$44</f>
        <v>Formulario</v>
      </c>
      <c r="C23" s="42"/>
    </row>
    <row r="24" spans="1:10" s="6" customFormat="1">
      <c r="A24" s="72">
        <v>1</v>
      </c>
      <c r="B24" s="150" t="s">
        <v>1601</v>
      </c>
    </row>
    <row r="25" spans="1:10" s="6" customFormat="1">
      <c r="A25" s="73">
        <v>2</v>
      </c>
      <c r="B25" s="150" t="s">
        <v>1602</v>
      </c>
    </row>
    <row r="26" spans="1:10" s="6" customFormat="1">
      <c r="A26" s="74">
        <v>3</v>
      </c>
      <c r="B26" s="150" t="s">
        <v>1604</v>
      </c>
    </row>
    <row r="27" spans="1:10" s="6" customFormat="1">
      <c r="A27" s="75">
        <v>4</v>
      </c>
      <c r="B27" s="150" t="s">
        <v>1604</v>
      </c>
    </row>
    <row r="28" spans="1:10" s="6" customFormat="1">
      <c r="A28" s="45">
        <v>5</v>
      </c>
      <c r="B28" s="150" t="s">
        <v>1602</v>
      </c>
    </row>
    <row r="29" spans="1:10" s="6" customFormat="1">
      <c r="A29" s="45">
        <v>6</v>
      </c>
      <c r="B29" s="150" t="s">
        <v>1604</v>
      </c>
    </row>
    <row r="30" spans="1:10" s="6" customFormat="1">
      <c r="A30" s="45">
        <v>7</v>
      </c>
      <c r="B30" s="150" t="s">
        <v>1604</v>
      </c>
    </row>
    <row r="31" spans="1:10" s="6" customFormat="1">
      <c r="A31" s="45">
        <v>8</v>
      </c>
      <c r="B31" s="150" t="s">
        <v>1604</v>
      </c>
    </row>
    <row r="32" spans="1:10">
      <c r="A32" s="45">
        <v>9</v>
      </c>
      <c r="B32" s="150" t="s">
        <v>1604</v>
      </c>
    </row>
    <row r="33" spans="1:8">
      <c r="A33" s="45">
        <v>10</v>
      </c>
      <c r="B33" s="150" t="s">
        <v>1604</v>
      </c>
    </row>
    <row r="34" spans="1:8">
      <c r="A34" s="72">
        <v>11</v>
      </c>
      <c r="B34" s="150" t="s">
        <v>1604</v>
      </c>
      <c r="C34" s="6"/>
    </row>
    <row r="35" spans="1:8">
      <c r="A35" s="73">
        <v>12</v>
      </c>
      <c r="B35" s="150" t="s">
        <v>1604</v>
      </c>
      <c r="C35" s="6"/>
    </row>
    <row r="36" spans="1:8">
      <c r="A36" s="74">
        <v>13</v>
      </c>
      <c r="B36" s="150" t="s">
        <v>1604</v>
      </c>
      <c r="C36" s="6"/>
    </row>
    <row r="37" spans="1:8">
      <c r="A37" s="75">
        <v>14</v>
      </c>
      <c r="B37" s="150" t="s">
        <v>1604</v>
      </c>
      <c r="C37" s="6"/>
    </row>
    <row r="38" spans="1:8">
      <c r="A38" s="45">
        <v>15</v>
      </c>
      <c r="B38" s="150" t="s">
        <v>1604</v>
      </c>
      <c r="C38" s="6"/>
    </row>
    <row r="39" spans="1:8">
      <c r="A39" s="45">
        <v>16</v>
      </c>
      <c r="B39" s="150" t="s">
        <v>1602</v>
      </c>
      <c r="C39" s="6"/>
    </row>
    <row r="40" spans="1:8">
      <c r="A40" s="45">
        <v>17</v>
      </c>
      <c r="B40" s="150" t="s">
        <v>1603</v>
      </c>
      <c r="C40" s="6"/>
    </row>
    <row r="41" spans="1:8">
      <c r="A41" s="45">
        <v>18</v>
      </c>
      <c r="B41" s="150" t="s">
        <v>1602</v>
      </c>
      <c r="C41" s="6"/>
    </row>
    <row r="44" spans="1:8" ht="15.5">
      <c r="A44" s="107" t="s">
        <v>97</v>
      </c>
      <c r="B44" s="108"/>
      <c r="C44" s="108"/>
      <c r="D44" s="108"/>
      <c r="E44" s="108"/>
      <c r="F44" s="108"/>
      <c r="G44" s="109"/>
      <c r="H44" s="109"/>
    </row>
    <row r="45" spans="1:8" ht="16" thickBot="1">
      <c r="A45" s="110"/>
      <c r="B45" s="110"/>
      <c r="C45" s="111"/>
      <c r="D45" s="111"/>
      <c r="E45" s="111"/>
      <c r="F45" s="111"/>
      <c r="G45" s="112"/>
      <c r="H45" s="112"/>
    </row>
    <row r="46" spans="1:8" ht="16" thickTop="1">
      <c r="A46" s="165" t="s">
        <v>99</v>
      </c>
      <c r="B46" s="168" t="s">
        <v>137</v>
      </c>
      <c r="C46" s="170" t="s">
        <v>1605</v>
      </c>
      <c r="D46" s="170" t="s">
        <v>1643</v>
      </c>
    </row>
    <row r="47" spans="1:8" ht="16" thickBot="1">
      <c r="A47" s="167" t="str">
        <f>SUBSTITUTE(SUBSTITUTE(SUBSTITUTE('Labels - Spanish'!$S$1, "Environment: ", ""), " Form", ""), " (Up to 21 years)", "")&amp;" Total Score"</f>
        <v>Spanish Adolescent Driving Rater Report Total Score</v>
      </c>
      <c r="B47" s="122">
        <v>27</v>
      </c>
      <c r="C47" s="132">
        <v>32</v>
      </c>
      <c r="D47" s="132" t="s">
        <v>140</v>
      </c>
    </row>
    <row r="48" spans="1:8" ht="16" thickTop="1">
      <c r="A48" s="108"/>
      <c r="B48" s="108"/>
      <c r="C48" s="108"/>
      <c r="D48" s="108"/>
      <c r="E48" s="108"/>
      <c r="F48" s="108"/>
      <c r="G48" s="109"/>
      <c r="H48" s="109"/>
    </row>
  </sheetData>
  <conditionalFormatting sqref="A13 A6:A8">
    <cfRule type="containsText" dxfId="106" priority="8" operator="containsText" text="&quot;">
      <formula>NOT(ISERROR(SEARCH("""",A6)))</formula>
    </cfRule>
  </conditionalFormatting>
  <conditionalFormatting sqref="A5">
    <cfRule type="containsText" dxfId="105" priority="5" operator="containsText" text="&quot;">
      <formula>NOT(ISERROR(SEARCH("""",A5)))</formula>
    </cfRule>
  </conditionalFormatting>
  <conditionalFormatting sqref="A11:A12">
    <cfRule type="containsText" dxfId="104" priority="4" operator="containsText" text="&quot;">
      <formula>NOT(ISERROR(SEARCH("""",A11)))</formula>
    </cfRule>
  </conditionalFormatting>
  <conditionalFormatting sqref="A10">
    <cfRule type="containsText" dxfId="103" priority="3" operator="containsText" text="&quot;">
      <formula>NOT(ISERROR(SEARCH("""",A10)))</formula>
    </cfRule>
  </conditionalFormatting>
  <conditionalFormatting sqref="A10">
    <cfRule type="containsText" dxfId="102" priority="2" operator="containsText" text="&quot;">
      <formula>NOT(ISERROR(SEARCH("""",A10)))</formula>
    </cfRule>
  </conditionalFormatting>
  <conditionalFormatting sqref="A4">
    <cfRule type="containsText" dxfId="101" priority="1" operator="containsText" text="&quot;">
      <formula>NOT(ISERROR(SEARCH("""",A4)))</formula>
    </cfRule>
  </conditionalFormatting>
  <pageMargins left="0.7" right="0.7" top="0.75" bottom="0.75" header="0.3" footer="0.3"/>
  <pageSetup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42AE0-8B63-42F1-B93C-66130CD66732}">
  <dimension ref="A1:L48"/>
  <sheetViews>
    <sheetView topLeftCell="E1" zoomScale="70" zoomScaleNormal="70" workbookViewId="0">
      <pane ySplit="1" topLeftCell="A2" activePane="bottomLeft" state="frozen"/>
      <selection activeCell="B6" sqref="B6"/>
      <selection pane="bottomLeft" activeCell="K8" sqref="K8"/>
    </sheetView>
  </sheetViews>
  <sheetFormatPr defaultRowHeight="14.5"/>
  <cols>
    <col min="1" max="1" width="63.906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1.1796875" customWidth="1"/>
  </cols>
  <sheetData>
    <row r="1" spans="1:12" ht="28.5" customHeight="1">
      <c r="A1" s="175" t="str">
        <f>"Form: "&amp;'Labels - Spanish'!S1</f>
        <v>Form: Spanish Adolescent Driving Environment: Rater Report Form (Up to 21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Case80_SP-Adol_DrivRater_incom</v>
      </c>
      <c r="C3" s="129"/>
      <c r="D3" s="58"/>
      <c r="E3" s="105" t="s">
        <v>94</v>
      </c>
      <c r="F3" s="58"/>
      <c r="G3" s="59"/>
      <c r="H3" s="60"/>
      <c r="I3" s="60"/>
      <c r="J3" s="61"/>
    </row>
    <row r="4" spans="1:12" ht="15" thickBot="1">
      <c r="A4" s="54" t="str">
        <f>'Labels - Spanish'!$A$5</f>
        <v>Información del cliente</v>
      </c>
      <c r="B4" s="127"/>
      <c r="C4" s="314"/>
      <c r="D4" s="52"/>
      <c r="F4" s="52" t="str">
        <f ca="1">"Original Date: "&amp; TEXT('Labels - Spanish'!$B$46, "mm/dd/yyyy")</f>
        <v>Original Date: 10/05/2021</v>
      </c>
      <c r="G4" s="9"/>
      <c r="H4" s="57"/>
      <c r="I4" s="57"/>
      <c r="J4" s="53"/>
    </row>
    <row r="5" spans="1:12" ht="15" thickBot="1">
      <c r="A5" s="46" t="str">
        <f>'Labels - Spanish'!A8</f>
        <v>Nombre del individuo que está siendo evaluado/a</v>
      </c>
      <c r="B5" s="126" t="str" cm="1">
        <f t="array" aca="1" ref="B5" ca="1">"SPM2_"&amp;MID(CELL("filename",A1),FIND("]",CELL("filename",A1))+1,255)</f>
        <v>SPM2_Case80_SP-Adol_DrivRater_incom</v>
      </c>
      <c r="C5" s="125" t="str">
        <f ca="1">TEXT('Labels - Spanish'!$B$46, "mm/dd/yyyy")</f>
        <v>10/05/2021</v>
      </c>
      <c r="D5" s="52"/>
      <c r="E5" s="97" t="s">
        <v>91</v>
      </c>
      <c r="F5" s="94"/>
      <c r="G5" s="95" t="s">
        <v>92</v>
      </c>
      <c r="H5" s="96"/>
      <c r="J5" t="s">
        <v>93</v>
      </c>
    </row>
    <row r="6" spans="1:12">
      <c r="A6" s="46" t="str">
        <f>'Labels - Spanish'!A10</f>
        <v>Sexo</v>
      </c>
      <c r="B6" s="47" t="s">
        <v>1691</v>
      </c>
      <c r="C6" s="64"/>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9">
        <f ca="1">$E$7</f>
        <v>36948</v>
      </c>
      <c r="C7" s="305"/>
      <c r="D7" s="52"/>
      <c r="E7" s="100">
        <f ca="1">DATE(YEAR(F7) -$G$7, MONTH(F7) - $H$7, DAY(F7) - $I$7)</f>
        <v>36948</v>
      </c>
      <c r="F7" s="99">
        <f ca="1">DATE(YEAR('Labels - Spanish'!$B$46),MONTH('Labels - Spanish'!$B$46)-$K$7,DAY('Labels - Spanish'!$B$46)-$L$7)</f>
        <v>44313</v>
      </c>
      <c r="G7" s="104">
        <v>20</v>
      </c>
      <c r="H7" s="102">
        <v>1</v>
      </c>
      <c r="I7" s="102">
        <v>29</v>
      </c>
      <c r="J7" s="137">
        <v>0</v>
      </c>
      <c r="K7" s="330">
        <v>5</v>
      </c>
      <c r="L7" s="98">
        <v>8</v>
      </c>
    </row>
    <row r="8" spans="1:12" ht="15" thickBot="1">
      <c r="A8" s="46" t="str">
        <f>'Labels - Spanish'!$A$14</f>
        <v>Edad</v>
      </c>
      <c r="B8" s="306" t="str">
        <f>+$G$7&amp;" años "&amp;$H$7&amp;" meses "&amp;$I$7&amp;" dias "</f>
        <v xml:space="preserve">20 años 1 meses 29 dias </v>
      </c>
      <c r="C8" s="211">
        <f ca="1">+$E$7</f>
        <v>36948</v>
      </c>
      <c r="D8" s="52"/>
      <c r="E8" s="58"/>
      <c r="F8" s="58"/>
      <c r="G8" s="59"/>
      <c r="H8" s="60"/>
      <c r="I8" s="61"/>
      <c r="J8" s="61"/>
    </row>
    <row r="9" spans="1:12">
      <c r="A9" s="49"/>
      <c r="B9" s="49"/>
      <c r="C9" s="66"/>
      <c r="D9" s="58"/>
      <c r="E9" s="52"/>
      <c r="G9" s="53"/>
      <c r="H9" s="53"/>
      <c r="I9" s="53"/>
    </row>
    <row r="10" spans="1:12">
      <c r="A10" s="54" t="str">
        <f>'Labels - Spanish'!$A$23</f>
        <v>Información del respondiente</v>
      </c>
      <c r="B10" s="46"/>
      <c r="C10" s="43"/>
      <c r="D10" s="52"/>
      <c r="E10" s="52"/>
      <c r="G10" s="53"/>
      <c r="H10" s="53"/>
      <c r="I10" s="53"/>
    </row>
    <row r="11" spans="1:12">
      <c r="A11" s="46" t="str">
        <f>'Labels - Spanish'!A24</f>
        <v>Nombre del respondiente</v>
      </c>
      <c r="B11" s="46" t="s">
        <v>163</v>
      </c>
      <c r="C11" s="43"/>
      <c r="D11" s="52"/>
      <c r="E11" s="52"/>
      <c r="F11" s="52"/>
      <c r="G11" s="53"/>
      <c r="H11" s="53"/>
      <c r="I11" s="53"/>
    </row>
    <row r="12" spans="1:12">
      <c r="A12" s="46" t="str">
        <f>'Labels - Spanish'!A25</f>
        <v>La relación del respondiente con el individuo que está siendo evaluado/a</v>
      </c>
      <c r="B12" s="46" t="s">
        <v>168</v>
      </c>
      <c r="C12" s="43"/>
      <c r="D12" s="52"/>
      <c r="E12" s="52"/>
      <c r="F12" s="52"/>
      <c r="G12" s="53"/>
      <c r="H12" s="53"/>
      <c r="I12" s="53"/>
      <c r="J12" s="44"/>
    </row>
    <row r="13" spans="1:12">
      <c r="A13" s="46" t="str">
        <f>'Labels - Spanish'!A28</f>
        <v>Fecha de hoy</v>
      </c>
      <c r="B13" s="101" t="str">
        <f>+$J$7&amp;" years "&amp;$K$7&amp;" months "&amp;$L$7&amp;" days "</f>
        <v xml:space="preserve">0 years 5 months 8 days </v>
      </c>
      <c r="C13" s="43"/>
      <c r="D13" s="52"/>
      <c r="E13" s="52"/>
      <c r="F13" s="52"/>
      <c r="G13" s="53"/>
      <c r="H13" s="53"/>
      <c r="I13" s="44"/>
      <c r="J13" s="44"/>
    </row>
    <row r="14" spans="1:12">
      <c r="A14" s="50"/>
      <c r="B14" s="50"/>
      <c r="C14" s="67"/>
      <c r="D14" s="52"/>
      <c r="E14" s="52"/>
      <c r="F14" s="52"/>
      <c r="G14" s="53"/>
      <c r="H14" s="53"/>
      <c r="I14" s="53"/>
      <c r="J14" s="44"/>
    </row>
    <row r="15" spans="1:12" ht="132" customHeight="1">
      <c r="A15" s="46" t="s">
        <v>24</v>
      </c>
      <c r="B15" s="71" t="s">
        <v>1612</v>
      </c>
      <c r="C15" s="29"/>
      <c r="D15" s="52"/>
      <c r="E15" s="52"/>
      <c r="F15" s="52"/>
      <c r="G15" s="52"/>
      <c r="H15" s="52"/>
      <c r="I15" s="52"/>
      <c r="J15" s="52"/>
    </row>
    <row r="16" spans="1:12" ht="36.75" customHeight="1">
      <c r="A16" s="46" t="s">
        <v>26</v>
      </c>
      <c r="B16" s="39" t="s">
        <v>25</v>
      </c>
      <c r="C16" s="52"/>
      <c r="D16" s="52"/>
      <c r="E16" s="52"/>
      <c r="F16" s="52"/>
      <c r="G16" s="53"/>
      <c r="H16" s="53"/>
      <c r="I16" s="53"/>
      <c r="J16" s="44"/>
    </row>
    <row r="17" spans="1:10">
      <c r="A17" s="43" t="s">
        <v>180</v>
      </c>
      <c r="B17" s="193" t="s">
        <v>181</v>
      </c>
      <c r="D17" s="52"/>
      <c r="E17" s="36"/>
      <c r="F17" s="36"/>
      <c r="G17" s="35"/>
      <c r="H17" s="35"/>
      <c r="I17" s="35"/>
      <c r="J17" s="34"/>
    </row>
    <row r="18" spans="1:10" s="3" customFormat="1">
      <c r="A18" s="46" t="s">
        <v>12</v>
      </c>
      <c r="B18" s="51" t="s">
        <v>10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+B47</f>
        <v>27</v>
      </c>
      <c r="C21" s="2"/>
    </row>
    <row r="22" spans="1:10" s="3" customFormat="1" ht="21.75" customHeight="1">
      <c r="A22" s="38"/>
      <c r="B22" s="38"/>
      <c r="C22"/>
    </row>
    <row r="23" spans="1:10" s="6" customFormat="1">
      <c r="A23" s="68" t="s">
        <v>0</v>
      </c>
      <c r="B23" s="85" t="str">
        <f>'Labels - Spanish'!$A$44</f>
        <v>Formulario</v>
      </c>
      <c r="C23" s="42"/>
    </row>
    <row r="24" spans="1:10" s="6" customFormat="1">
      <c r="A24" s="72">
        <v>1</v>
      </c>
      <c r="B24" s="150" t="s">
        <v>1601</v>
      </c>
    </row>
    <row r="25" spans="1:10" s="6" customFormat="1">
      <c r="A25" s="73">
        <v>2</v>
      </c>
      <c r="B25" s="150" t="s">
        <v>1602</v>
      </c>
    </row>
    <row r="26" spans="1:10" s="6" customFormat="1">
      <c r="A26" s="74">
        <v>3</v>
      </c>
      <c r="B26" s="150" t="s">
        <v>1604</v>
      </c>
    </row>
    <row r="27" spans="1:10" s="6" customFormat="1">
      <c r="A27" s="75">
        <v>4</v>
      </c>
      <c r="B27" s="150" t="s">
        <v>1604</v>
      </c>
    </row>
    <row r="28" spans="1:10" s="6" customFormat="1">
      <c r="A28" s="45">
        <v>5</v>
      </c>
      <c r="B28" s="150" t="s">
        <v>1602</v>
      </c>
    </row>
    <row r="29" spans="1:10" s="6" customFormat="1">
      <c r="A29" s="45">
        <v>6</v>
      </c>
      <c r="B29" s="176" t="s">
        <v>52</v>
      </c>
    </row>
    <row r="30" spans="1:10" s="6" customFormat="1">
      <c r="A30" s="45">
        <v>7</v>
      </c>
      <c r="B30" s="150" t="s">
        <v>1604</v>
      </c>
    </row>
    <row r="31" spans="1:10">
      <c r="A31" s="45">
        <v>8</v>
      </c>
      <c r="B31" s="150" t="s">
        <v>1604</v>
      </c>
      <c r="C31" s="6"/>
    </row>
    <row r="32" spans="1:10">
      <c r="A32" s="45">
        <v>9</v>
      </c>
      <c r="B32" s="150" t="s">
        <v>1604</v>
      </c>
    </row>
    <row r="33" spans="1:8">
      <c r="A33" s="45">
        <v>10</v>
      </c>
      <c r="B33" s="150" t="s">
        <v>1604</v>
      </c>
    </row>
    <row r="34" spans="1:8">
      <c r="A34" s="72">
        <v>11</v>
      </c>
      <c r="B34" s="176" t="s">
        <v>52</v>
      </c>
      <c r="C34" s="6"/>
    </row>
    <row r="35" spans="1:8">
      <c r="A35" s="73">
        <v>12</v>
      </c>
      <c r="B35" s="176" t="s">
        <v>52</v>
      </c>
      <c r="C35" s="6"/>
    </row>
    <row r="36" spans="1:8">
      <c r="A36" s="74">
        <v>13</v>
      </c>
      <c r="B36" s="150" t="s">
        <v>1604</v>
      </c>
      <c r="C36" s="6"/>
    </row>
    <row r="37" spans="1:8">
      <c r="A37" s="75">
        <v>14</v>
      </c>
      <c r="B37" s="150" t="s">
        <v>1604</v>
      </c>
      <c r="C37" s="6"/>
    </row>
    <row r="38" spans="1:8">
      <c r="A38" s="45">
        <v>15</v>
      </c>
      <c r="B38" s="150" t="s">
        <v>1604</v>
      </c>
      <c r="C38" s="6"/>
    </row>
    <row r="39" spans="1:8">
      <c r="A39" s="45">
        <v>16</v>
      </c>
      <c r="B39" s="150" t="s">
        <v>1602</v>
      </c>
      <c r="C39" s="6"/>
    </row>
    <row r="40" spans="1:8">
      <c r="A40" s="45">
        <v>17</v>
      </c>
      <c r="B40" s="150" t="s">
        <v>1603</v>
      </c>
      <c r="C40" s="6"/>
    </row>
    <row r="41" spans="1:8">
      <c r="A41" s="45">
        <v>18</v>
      </c>
      <c r="B41" s="150" t="s">
        <v>1602</v>
      </c>
      <c r="C41" s="6"/>
    </row>
    <row r="43" spans="1:8" ht="15.5">
      <c r="D43" s="108"/>
      <c r="E43" s="108"/>
      <c r="F43" s="108"/>
      <c r="G43" s="109"/>
      <c r="H43" s="109"/>
    </row>
    <row r="44" spans="1:8" ht="15.5">
      <c r="A44" s="107" t="s">
        <v>97</v>
      </c>
      <c r="B44" s="108"/>
      <c r="C44" s="108"/>
      <c r="D44" s="111"/>
      <c r="E44" s="111"/>
      <c r="F44" s="111"/>
      <c r="G44" s="112"/>
      <c r="H44" s="112"/>
    </row>
    <row r="45" spans="1:8" ht="16" thickBot="1">
      <c r="A45" s="110"/>
      <c r="B45" s="110"/>
      <c r="C45" s="111"/>
    </row>
    <row r="46" spans="1:8" ht="16" thickTop="1">
      <c r="A46" s="165" t="s">
        <v>99</v>
      </c>
      <c r="B46" s="168" t="s">
        <v>137</v>
      </c>
      <c r="C46" s="170" t="s">
        <v>1605</v>
      </c>
      <c r="D46" s="170" t="s">
        <v>1643</v>
      </c>
    </row>
    <row r="47" spans="1:8" ht="16" thickBot="1">
      <c r="A47" s="167" t="str">
        <f>SUBSTITUTE(SUBSTITUTE(SUBSTITUTE('Labels - Spanish'!$S$1, "Environment: ", ""), " Form", ""), " (Up to 21 years)", "")&amp;" Total Score"</f>
        <v>Spanish Adolescent Driving Rater Report Total Score</v>
      </c>
      <c r="B47" s="122">
        <v>27</v>
      </c>
      <c r="C47" s="132">
        <v>32</v>
      </c>
      <c r="D47" s="132" t="s">
        <v>140</v>
      </c>
      <c r="E47" s="108"/>
      <c r="F47" s="108"/>
      <c r="G47" s="109"/>
      <c r="H47" s="109"/>
    </row>
    <row r="48" spans="1:8" ht="16" thickTop="1">
      <c r="A48" s="108"/>
      <c r="B48" s="108"/>
      <c r="C48" s="108"/>
      <c r="D48" s="108"/>
    </row>
  </sheetData>
  <conditionalFormatting sqref="A13 A6">
    <cfRule type="containsText" dxfId="100" priority="9" operator="containsText" text="&quot;">
      <formula>NOT(ISERROR(SEARCH("""",A6)))</formula>
    </cfRule>
  </conditionalFormatting>
  <conditionalFormatting sqref="A4">
    <cfRule type="containsText" dxfId="99" priority="7" operator="containsText" text="&quot;">
      <formula>NOT(ISERROR(SEARCH("""",A4)))</formula>
    </cfRule>
  </conditionalFormatting>
  <conditionalFormatting sqref="A5">
    <cfRule type="containsText" dxfId="98" priority="6" operator="containsText" text="&quot;">
      <formula>NOT(ISERROR(SEARCH("""",A5)))</formula>
    </cfRule>
  </conditionalFormatting>
  <conditionalFormatting sqref="A11:A12">
    <cfRule type="containsText" dxfId="97" priority="5" operator="containsText" text="&quot;">
      <formula>NOT(ISERROR(SEARCH("""",A11)))</formula>
    </cfRule>
  </conditionalFormatting>
  <conditionalFormatting sqref="A10">
    <cfRule type="containsText" dxfId="96" priority="4" operator="containsText" text="&quot;">
      <formula>NOT(ISERROR(SEARCH("""",A10)))</formula>
    </cfRule>
  </conditionalFormatting>
  <conditionalFormatting sqref="A10">
    <cfRule type="containsText" dxfId="95" priority="3" operator="containsText" text="&quot;">
      <formula>NOT(ISERROR(SEARCH("""",A10)))</formula>
    </cfRule>
  </conditionalFormatting>
  <conditionalFormatting sqref="A7:A8">
    <cfRule type="containsText" dxfId="94" priority="1" operator="containsText" text="&quot;">
      <formula>NOT(ISERROR(SEARCH("""",A7)))</formula>
    </cfRule>
  </conditionalFormatting>
  <pageMargins left="0.7" right="0.7" top="0.75" bottom="0.75" header="0.3" footer="0.3"/>
  <pageSetup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A9A12-2952-4B9E-A6DC-FEC1016D211D}">
  <dimension ref="A1:N49"/>
  <sheetViews>
    <sheetView topLeftCell="E1" zoomScale="85" zoomScaleNormal="85" workbookViewId="0">
      <pane ySplit="1" topLeftCell="A2" activePane="bottomLeft" state="frozen"/>
      <selection activeCell="B6" sqref="B6"/>
      <selection pane="bottomLeft" activeCell="K8" sqref="K8"/>
    </sheetView>
  </sheetViews>
  <sheetFormatPr defaultRowHeight="14.5"/>
  <cols>
    <col min="1" max="1" width="6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0.7265625" customWidth="1"/>
  </cols>
  <sheetData>
    <row r="1" spans="1:12" ht="28.5" customHeight="1">
      <c r="A1" s="154" t="str">
        <f>"Form: "&amp;'Labels - Spanish'!T1</f>
        <v>Form: Spanish Adult Rater Report Form (21-87 years)</v>
      </c>
      <c r="B1" s="154"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Case81_SP-AdultRaterReport</v>
      </c>
      <c r="C3" s="129"/>
      <c r="D3" s="58"/>
      <c r="E3" s="105" t="s">
        <v>94</v>
      </c>
      <c r="F3" s="58"/>
      <c r="G3" s="59"/>
      <c r="H3" s="60"/>
      <c r="I3" s="60"/>
      <c r="J3" s="61"/>
    </row>
    <row r="4" spans="1:12" ht="15" thickBot="1">
      <c r="A4" s="54" t="str">
        <f>'Labels - Spanish'!A5</f>
        <v>Información del cliente</v>
      </c>
      <c r="B4" s="127"/>
      <c r="C4" s="314"/>
      <c r="D4" s="52"/>
      <c r="F4" s="52" t="str">
        <f ca="1">"Original Date: "&amp; TEXT('Labels - Spanish'!$B$46, "mm/dd/yyyy")</f>
        <v>Original Date: 10/05/2021</v>
      </c>
      <c r="G4" s="9"/>
      <c r="H4" s="57"/>
      <c r="I4" s="57"/>
      <c r="J4" s="53"/>
    </row>
    <row r="5" spans="1:12" ht="15" thickBot="1">
      <c r="A5" s="46" t="str">
        <f>'Labels - Spanish'!A8</f>
        <v>Nombre del individuo que está siendo evaluado/a</v>
      </c>
      <c r="B5" s="126" t="s">
        <v>1746</v>
      </c>
      <c r="C5" s="125" t="str">
        <f ca="1">TEXT('Labels - Spanish'!$B$46, "mm/dd/yyyy")</f>
        <v>10/05/2021</v>
      </c>
      <c r="D5" s="52"/>
      <c r="E5" s="97" t="s">
        <v>91</v>
      </c>
      <c r="F5" s="94"/>
      <c r="G5" s="95" t="s">
        <v>92</v>
      </c>
      <c r="H5" s="96"/>
      <c r="J5" t="s">
        <v>93</v>
      </c>
    </row>
    <row r="6" spans="1:12">
      <c r="A6" s="46" t="str">
        <f>'Labels - Spanish'!A10</f>
        <v>Sexo</v>
      </c>
      <c r="B6" s="47" t="s">
        <v>1692</v>
      </c>
      <c r="C6" s="64"/>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9">
        <f ca="1">$E$7</f>
        <v>36032</v>
      </c>
      <c r="C7" s="305"/>
      <c r="D7" s="52"/>
      <c r="E7" s="100">
        <f ca="1">DATE(YEAR(F7) -$G$7, MONTH(F7) - $H$7, DAY(F7) - $I$7)</f>
        <v>36032</v>
      </c>
      <c r="F7" s="99">
        <f ca="1">DATE(YEAR('Labels - Spanish'!$B$46),MONTH('Labels - Spanish'!$B$46)-$K$7,DAY('Labels - Spanish'!$B$46)-$L$7)</f>
        <v>44343</v>
      </c>
      <c r="G7" s="104">
        <v>22</v>
      </c>
      <c r="H7" s="102">
        <v>9</v>
      </c>
      <c r="I7" s="102">
        <v>2</v>
      </c>
      <c r="J7" s="137">
        <v>0</v>
      </c>
      <c r="K7" s="330">
        <v>4</v>
      </c>
      <c r="L7" s="98">
        <v>9</v>
      </c>
    </row>
    <row r="8" spans="1:12">
      <c r="A8" s="46" t="str">
        <f>'Labels - Spanish'!A14</f>
        <v>Edad</v>
      </c>
      <c r="B8" s="48" t="str">
        <f>+$G$7&amp;" años "&amp;$H$7&amp;" meses "&amp;$I$7&amp;" dias "</f>
        <v xml:space="preserve">22 años 9 meses 2 dias </v>
      </c>
      <c r="C8" s="210">
        <f ca="1">+E7</f>
        <v>36032</v>
      </c>
      <c r="D8" s="52"/>
      <c r="E8" s="44"/>
      <c r="F8" s="44"/>
      <c r="G8" s="44"/>
      <c r="H8" s="44"/>
      <c r="I8" s="44"/>
      <c r="J8" s="53"/>
    </row>
    <row r="9" spans="1:12" ht="15" thickBot="1">
      <c r="A9" s="46" t="str">
        <f>'Labels - Spanish'!A19</f>
        <v>Proveedor/Agencia</v>
      </c>
      <c r="B9" s="130" t="s">
        <v>169</v>
      </c>
      <c r="C9" s="65"/>
      <c r="D9" s="52"/>
      <c r="E9" s="58"/>
      <c r="F9" s="58"/>
      <c r="G9" s="59"/>
      <c r="H9" s="60"/>
      <c r="I9" s="61"/>
    </row>
    <row r="10" spans="1:12">
      <c r="A10" s="49"/>
      <c r="B10" s="49"/>
      <c r="C10" s="66"/>
      <c r="D10" s="58"/>
      <c r="E10" s="52"/>
      <c r="G10" s="53"/>
      <c r="H10" s="53"/>
      <c r="I10" s="53"/>
    </row>
    <row r="11" spans="1:12">
      <c r="A11" s="54" t="str">
        <f>'Labels - Spanish'!$A$23</f>
        <v>Información del respondiente</v>
      </c>
      <c r="B11" s="46"/>
      <c r="C11" s="43"/>
      <c r="D11" s="52"/>
      <c r="E11" s="52"/>
      <c r="G11" s="53"/>
      <c r="H11" s="53"/>
      <c r="I11" s="53"/>
    </row>
    <row r="12" spans="1:12">
      <c r="A12" s="46" t="str">
        <f>'Labels - Spanish'!A24</f>
        <v>Nombre del respondiente</v>
      </c>
      <c r="B12" s="46" t="s">
        <v>163</v>
      </c>
      <c r="C12" s="43"/>
      <c r="D12" s="52"/>
      <c r="E12" s="52"/>
      <c r="F12" s="52"/>
      <c r="G12" s="53"/>
      <c r="H12" s="53"/>
      <c r="I12" s="53"/>
      <c r="J12" s="44"/>
    </row>
    <row r="13" spans="1:12">
      <c r="A13" s="46" t="str">
        <f>'Labels - Spanish'!A25</f>
        <v>La relación del respondiente con el individuo que está siendo evaluado/a</v>
      </c>
      <c r="B13" s="46" t="s">
        <v>168</v>
      </c>
      <c r="C13" s="43"/>
      <c r="D13" s="52"/>
      <c r="E13" s="52"/>
      <c r="F13" s="52"/>
      <c r="G13" s="53"/>
      <c r="H13" s="53"/>
      <c r="I13" s="53"/>
      <c r="J13" s="44"/>
    </row>
    <row r="14" spans="1:12">
      <c r="A14" s="46" t="str">
        <f>'Labels - Spanish'!A28</f>
        <v>Fecha de hoy</v>
      </c>
      <c r="B14" s="101" t="str">
        <f>+$J$7&amp;" years "&amp;$K$7&amp;" months "&amp;$L$7&amp;" days "</f>
        <v xml:space="preserve">0 years 4 months 9 days </v>
      </c>
      <c r="C14" s="43"/>
      <c r="D14" s="52"/>
      <c r="E14" s="52"/>
      <c r="F14" s="52"/>
      <c r="G14" s="53"/>
      <c r="H14" s="53"/>
      <c r="I14" s="44"/>
      <c r="J14" s="44"/>
    </row>
    <row r="15" spans="1:12">
      <c r="A15" s="50"/>
      <c r="B15" s="50"/>
      <c r="C15" s="67"/>
      <c r="D15" s="52"/>
      <c r="E15" s="52"/>
      <c r="F15" s="52"/>
      <c r="G15" s="53"/>
      <c r="H15" s="53"/>
      <c r="I15" s="53"/>
      <c r="J15" s="44"/>
    </row>
    <row r="16" spans="1:12" ht="132" customHeight="1">
      <c r="A16" s="46" t="s">
        <v>24</v>
      </c>
      <c r="B16" s="71" t="s">
        <v>1611</v>
      </c>
      <c r="C16" s="29"/>
      <c r="D16" s="52"/>
      <c r="E16" s="52"/>
      <c r="F16" s="52"/>
      <c r="G16" s="52"/>
      <c r="H16" s="52"/>
      <c r="I16" s="52"/>
      <c r="J16" s="52"/>
    </row>
    <row r="17" spans="1:14" ht="36.75" customHeight="1">
      <c r="A17" s="46" t="s">
        <v>26</v>
      </c>
      <c r="B17" s="39" t="s">
        <v>25</v>
      </c>
      <c r="C17" s="52"/>
      <c r="D17" s="52"/>
      <c r="E17" s="52"/>
      <c r="F17" s="52"/>
      <c r="G17" s="53"/>
      <c r="H17" s="53"/>
      <c r="I17" s="53"/>
      <c r="J17" s="44"/>
    </row>
    <row r="18" spans="1:14">
      <c r="A18" s="43" t="s">
        <v>180</v>
      </c>
      <c r="B18" s="193" t="s">
        <v>866</v>
      </c>
      <c r="D18" s="52"/>
      <c r="E18" s="36"/>
      <c r="F18" s="36"/>
      <c r="G18" s="35"/>
      <c r="H18" s="35"/>
      <c r="I18" s="35"/>
      <c r="J18" s="34"/>
    </row>
    <row r="19" spans="1:14" s="3" customFormat="1">
      <c r="A19" s="46" t="s">
        <v>12</v>
      </c>
      <c r="B19" s="51" t="s">
        <v>10</v>
      </c>
      <c r="C19" s="43"/>
      <c r="D19" s="36"/>
      <c r="E19" s="52"/>
      <c r="F19" s="52"/>
      <c r="G19" s="53"/>
      <c r="H19" s="53"/>
      <c r="I19" s="53"/>
      <c r="J19" s="44"/>
    </row>
    <row r="20" spans="1:14">
      <c r="A20" s="46"/>
      <c r="B20" s="46"/>
      <c r="C20" s="52"/>
      <c r="D20" s="44"/>
      <c r="J20" s="41"/>
    </row>
    <row r="21" spans="1:14" s="2" customFormat="1">
      <c r="A21" s="46"/>
      <c r="B21" s="46"/>
      <c r="C21" s="44"/>
    </row>
    <row r="22" spans="1:14">
      <c r="A22" s="69" t="s">
        <v>51</v>
      </c>
      <c r="B22" s="41">
        <f>+B40</f>
        <v>22</v>
      </c>
      <c r="C22" s="41">
        <f>+B41</f>
        <v>18</v>
      </c>
      <c r="D22" s="41">
        <f>+B42</f>
        <v>19</v>
      </c>
      <c r="E22" s="41">
        <f>+B43</f>
        <v>15</v>
      </c>
      <c r="F22" s="41">
        <f>+B44</f>
        <v>12</v>
      </c>
      <c r="G22" s="106">
        <f>+B45</f>
        <v>14</v>
      </c>
      <c r="H22" s="2">
        <f>+B46</f>
        <v>12</v>
      </c>
      <c r="I22" s="41">
        <f>+B47</f>
        <v>13</v>
      </c>
      <c r="J22" s="70">
        <f>+B48</f>
        <v>100</v>
      </c>
      <c r="K22" s="2"/>
      <c r="L22" s="2"/>
      <c r="M22" s="2"/>
      <c r="N22" s="2"/>
    </row>
    <row r="23" spans="1:14" s="3" customFormat="1" ht="21.75" customHeight="1">
      <c r="A23" s="38"/>
      <c r="B23" s="38"/>
      <c r="C23" s="38"/>
      <c r="D23" s="38"/>
      <c r="E23" s="38"/>
      <c r="F23" s="38"/>
      <c r="G23" s="38"/>
      <c r="H23" s="38"/>
      <c r="I23" s="38"/>
      <c r="J23" s="42"/>
      <c r="K23"/>
      <c r="L23"/>
      <c r="M23"/>
      <c r="N23"/>
    </row>
    <row r="24" spans="1:14" s="6" customFormat="1">
      <c r="A24" s="68" t="s">
        <v>0</v>
      </c>
      <c r="B24" s="86" t="str">
        <f>'Labels - Spanish'!$A$37</f>
        <v>Visión</v>
      </c>
      <c r="C24" s="87" t="str">
        <f>'Labels - Spanish'!$A$38</f>
        <v>Oído</v>
      </c>
      <c r="D24" s="88" t="str">
        <f>'Labels - Spanish'!$A$39</f>
        <v>Tacto</v>
      </c>
      <c r="E24" s="89" t="str">
        <f>'Labels - Spanish'!$A$40</f>
        <v>Gusto y olfato</v>
      </c>
      <c r="F24" s="90" t="str">
        <f>'Labels - Spanish'!$A$41</f>
        <v>Conciencia del cuerpo</v>
      </c>
      <c r="G24" s="91" t="str">
        <f>'Labels - Spanish'!$A$42</f>
        <v>Equilibrio y movimiento</v>
      </c>
      <c r="H24" s="92" t="str">
        <f>'Labels - Spanish'!$A$43</f>
        <v>Planificación e ideas</v>
      </c>
      <c r="I24" s="85" t="str">
        <f>'Labels - Spanish'!$A$36</f>
        <v>Participación social</v>
      </c>
      <c r="J24" s="43"/>
      <c r="K24" s="42"/>
      <c r="L24" s="3"/>
      <c r="M24" s="3"/>
      <c r="N24" s="3"/>
    </row>
    <row r="25" spans="1:14" s="6" customFormat="1">
      <c r="A25" s="72">
        <v>1</v>
      </c>
      <c r="B25" s="150" t="s">
        <v>1602</v>
      </c>
      <c r="C25" s="150" t="s">
        <v>1602</v>
      </c>
      <c r="D25" s="150" t="s">
        <v>1601</v>
      </c>
      <c r="E25" s="150" t="s">
        <v>1602</v>
      </c>
      <c r="F25" s="150" t="s">
        <v>1604</v>
      </c>
      <c r="G25" s="150" t="s">
        <v>1604</v>
      </c>
      <c r="H25" s="150" t="s">
        <v>1604</v>
      </c>
      <c r="I25" s="150" t="s">
        <v>1603</v>
      </c>
      <c r="J25" s="43"/>
    </row>
    <row r="26" spans="1:14" s="6" customFormat="1">
      <c r="A26" s="73">
        <v>2</v>
      </c>
      <c r="B26" s="150" t="s">
        <v>1601</v>
      </c>
      <c r="C26" s="150" t="s">
        <v>1602</v>
      </c>
      <c r="D26" s="150" t="s">
        <v>1604</v>
      </c>
      <c r="E26" s="150" t="s">
        <v>1604</v>
      </c>
      <c r="F26" s="150" t="s">
        <v>1604</v>
      </c>
      <c r="G26" s="150" t="s">
        <v>1602</v>
      </c>
      <c r="H26" s="150" t="s">
        <v>1602</v>
      </c>
      <c r="I26" s="150" t="s">
        <v>1603</v>
      </c>
      <c r="J26" s="43"/>
    </row>
    <row r="27" spans="1:14" s="6" customFormat="1">
      <c r="A27" s="74">
        <v>3</v>
      </c>
      <c r="B27" s="150" t="s">
        <v>1602</v>
      </c>
      <c r="C27" s="150" t="s">
        <v>1602</v>
      </c>
      <c r="D27" s="150" t="s">
        <v>1604</v>
      </c>
      <c r="E27" s="150" t="s">
        <v>1604</v>
      </c>
      <c r="F27" s="150" t="s">
        <v>1604</v>
      </c>
      <c r="G27" s="150" t="s">
        <v>1602</v>
      </c>
      <c r="H27" s="150" t="s">
        <v>1604</v>
      </c>
      <c r="I27" s="150" t="s">
        <v>1604</v>
      </c>
      <c r="J27" s="43"/>
    </row>
    <row r="28" spans="1:14" s="6" customFormat="1">
      <c r="A28" s="75">
        <v>4</v>
      </c>
      <c r="B28" s="150" t="s">
        <v>1602</v>
      </c>
      <c r="C28" s="150" t="s">
        <v>1602</v>
      </c>
      <c r="D28" s="150" t="s">
        <v>1602</v>
      </c>
      <c r="E28" s="150" t="s">
        <v>1604</v>
      </c>
      <c r="F28" s="150" t="s">
        <v>1602</v>
      </c>
      <c r="G28" s="150" t="s">
        <v>1604</v>
      </c>
      <c r="H28" s="150" t="s">
        <v>1604</v>
      </c>
      <c r="I28" s="150" t="s">
        <v>1603</v>
      </c>
      <c r="J28" s="43"/>
    </row>
    <row r="29" spans="1:14" s="6" customFormat="1">
      <c r="A29" s="45">
        <v>5</v>
      </c>
      <c r="B29" s="150" t="s">
        <v>1604</v>
      </c>
      <c r="C29" s="150" t="s">
        <v>1602</v>
      </c>
      <c r="D29" s="150" t="s">
        <v>1601</v>
      </c>
      <c r="E29" s="150" t="s">
        <v>1602</v>
      </c>
      <c r="F29" s="150" t="s">
        <v>1604</v>
      </c>
      <c r="G29" s="150" t="s">
        <v>1602</v>
      </c>
      <c r="H29" s="150" t="s">
        <v>1604</v>
      </c>
      <c r="I29" s="150" t="s">
        <v>1603</v>
      </c>
      <c r="J29" s="43"/>
    </row>
    <row r="30" spans="1:14" s="6" customFormat="1">
      <c r="A30" s="45">
        <v>6</v>
      </c>
      <c r="B30" s="150" t="s">
        <v>1604</v>
      </c>
      <c r="C30" s="150" t="s">
        <v>1604</v>
      </c>
      <c r="D30" s="150" t="s">
        <v>1604</v>
      </c>
      <c r="E30" s="150" t="s">
        <v>1602</v>
      </c>
      <c r="F30" s="150" t="s">
        <v>1602</v>
      </c>
      <c r="G30" s="150" t="s">
        <v>1602</v>
      </c>
      <c r="H30" s="150" t="s">
        <v>1604</v>
      </c>
      <c r="I30" s="150" t="s">
        <v>1601</v>
      </c>
      <c r="J30" s="43"/>
    </row>
    <row r="31" spans="1:14" s="6" customFormat="1">
      <c r="A31" s="45">
        <v>7</v>
      </c>
      <c r="B31" s="150" t="s">
        <v>1604</v>
      </c>
      <c r="C31" s="150" t="s">
        <v>1604</v>
      </c>
      <c r="D31" s="150" t="s">
        <v>1604</v>
      </c>
      <c r="E31" s="150" t="s">
        <v>1602</v>
      </c>
      <c r="F31" s="150" t="s">
        <v>1604</v>
      </c>
      <c r="G31" s="150" t="s">
        <v>1604</v>
      </c>
      <c r="H31" s="150" t="s">
        <v>1604</v>
      </c>
      <c r="I31" s="150" t="s">
        <v>1603</v>
      </c>
      <c r="J31" s="43"/>
    </row>
    <row r="32" spans="1:14">
      <c r="A32" s="45">
        <v>8</v>
      </c>
      <c r="B32" s="150" t="s">
        <v>1603</v>
      </c>
      <c r="C32" s="150" t="s">
        <v>1604</v>
      </c>
      <c r="D32" s="150" t="s">
        <v>1602</v>
      </c>
      <c r="E32" s="150" t="s">
        <v>1604</v>
      </c>
      <c r="F32" s="150" t="s">
        <v>1604</v>
      </c>
      <c r="G32" s="150" t="s">
        <v>1604</v>
      </c>
      <c r="H32" s="150" t="s">
        <v>1604</v>
      </c>
      <c r="I32" s="150" t="s">
        <v>1602</v>
      </c>
      <c r="K32" s="6"/>
      <c r="L32" s="6"/>
      <c r="M32" s="6"/>
      <c r="N32" s="6"/>
    </row>
    <row r="33" spans="1:9">
      <c r="A33" s="45">
        <v>9</v>
      </c>
      <c r="B33" s="150" t="s">
        <v>1601</v>
      </c>
      <c r="C33" s="150" t="s">
        <v>1602</v>
      </c>
      <c r="D33" s="150" t="s">
        <v>1601</v>
      </c>
      <c r="E33" s="150" t="s">
        <v>1602</v>
      </c>
      <c r="F33" s="150" t="s">
        <v>1604</v>
      </c>
      <c r="G33" s="150" t="s">
        <v>1604</v>
      </c>
      <c r="H33" s="150" t="s">
        <v>1602</v>
      </c>
      <c r="I33" s="150" t="s">
        <v>1603</v>
      </c>
    </row>
    <row r="34" spans="1:9">
      <c r="A34" s="45">
        <v>10</v>
      </c>
      <c r="B34" s="150" t="s">
        <v>1601</v>
      </c>
      <c r="C34" s="150" t="s">
        <v>1601</v>
      </c>
      <c r="D34" s="150" t="s">
        <v>1602</v>
      </c>
      <c r="E34" s="150" t="s">
        <v>1604</v>
      </c>
      <c r="F34" s="150" t="s">
        <v>1604</v>
      </c>
      <c r="G34" s="150" t="s">
        <v>1604</v>
      </c>
      <c r="H34" s="150" t="s">
        <v>1604</v>
      </c>
      <c r="I34" s="150" t="s">
        <v>1604</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55" t="s">
        <v>99</v>
      </c>
      <c r="B39" s="156" t="s">
        <v>1641</v>
      </c>
      <c r="C39" s="157" t="s">
        <v>1642</v>
      </c>
      <c r="D39" s="157" t="s">
        <v>1644</v>
      </c>
      <c r="E39" s="158" t="s">
        <v>1643</v>
      </c>
    </row>
    <row r="40" spans="1:9" ht="15.5">
      <c r="A40" s="159" t="str">
        <f>'Labels - Spanish'!A37</f>
        <v>Visión</v>
      </c>
      <c r="B40" s="118">
        <v>22</v>
      </c>
      <c r="C40" s="119">
        <v>66</v>
      </c>
      <c r="D40" s="119">
        <v>95</v>
      </c>
      <c r="E40" s="120" t="s">
        <v>101</v>
      </c>
    </row>
    <row r="41" spans="1:9" ht="15.5">
      <c r="A41" s="159" t="str">
        <f>'Labels - Spanish'!A38</f>
        <v>Oído</v>
      </c>
      <c r="B41" s="118">
        <v>18</v>
      </c>
      <c r="C41" s="119">
        <v>57</v>
      </c>
      <c r="D41" s="119">
        <v>76</v>
      </c>
      <c r="E41" s="120" t="s">
        <v>102</v>
      </c>
    </row>
    <row r="42" spans="1:9" ht="15.5">
      <c r="A42" s="159" t="str">
        <f>'Labels - Spanish'!A39</f>
        <v>Tacto</v>
      </c>
      <c r="B42" s="118">
        <v>19</v>
      </c>
      <c r="C42" s="119">
        <v>62</v>
      </c>
      <c r="D42" s="119">
        <v>88</v>
      </c>
      <c r="E42" s="120" t="s">
        <v>101</v>
      </c>
    </row>
    <row r="43" spans="1:9" ht="15.5">
      <c r="A43" s="159" t="str">
        <f>'Labels - Spanish'!A40</f>
        <v>Gusto y olfato</v>
      </c>
      <c r="B43" s="118">
        <v>15</v>
      </c>
      <c r="C43" s="119">
        <v>52</v>
      </c>
      <c r="D43" s="119">
        <v>58</v>
      </c>
      <c r="E43" s="120" t="s">
        <v>102</v>
      </c>
    </row>
    <row r="44" spans="1:9" ht="15.5">
      <c r="A44" s="159" t="str">
        <f>'Labels - Spanish'!A41</f>
        <v>Conciencia del cuerpo</v>
      </c>
      <c r="B44" s="118">
        <v>12</v>
      </c>
      <c r="C44" s="119">
        <v>51</v>
      </c>
      <c r="D44" s="119">
        <v>54</v>
      </c>
      <c r="E44" s="120" t="s">
        <v>102</v>
      </c>
    </row>
    <row r="45" spans="1:9" ht="15.5">
      <c r="A45" s="159" t="str">
        <f>'Labels - Spanish'!A42</f>
        <v>Equilibrio y movimiento</v>
      </c>
      <c r="B45" s="118">
        <v>14</v>
      </c>
      <c r="C45" s="119">
        <v>56</v>
      </c>
      <c r="D45" s="119">
        <v>73</v>
      </c>
      <c r="E45" s="120" t="s">
        <v>102</v>
      </c>
    </row>
    <row r="46" spans="1:9" ht="15.5">
      <c r="A46" s="159" t="str">
        <f>'Labels - Spanish'!A43</f>
        <v>Planificación e ideas</v>
      </c>
      <c r="B46" s="118">
        <v>12</v>
      </c>
      <c r="C46" s="119">
        <v>47</v>
      </c>
      <c r="D46" s="119">
        <v>38</v>
      </c>
      <c r="E46" s="120" t="s">
        <v>102</v>
      </c>
    </row>
    <row r="47" spans="1:9" ht="15.5">
      <c r="A47" s="159" t="str">
        <f>'Labels - Spanish'!A36</f>
        <v>Participación social</v>
      </c>
      <c r="B47" s="118">
        <v>13</v>
      </c>
      <c r="C47" s="119">
        <v>43</v>
      </c>
      <c r="D47" s="119">
        <v>24</v>
      </c>
      <c r="E47" s="120" t="s">
        <v>102</v>
      </c>
    </row>
    <row r="48" spans="1:9" ht="16" thickBot="1">
      <c r="A48" s="160" t="s">
        <v>100</v>
      </c>
      <c r="B48" s="122">
        <v>100</v>
      </c>
      <c r="C48" s="131">
        <v>59</v>
      </c>
      <c r="D48" s="131">
        <v>82</v>
      </c>
      <c r="E48" s="132" t="s">
        <v>102</v>
      </c>
    </row>
    <row r="49" spans="1:8" ht="16" thickTop="1">
      <c r="A49" s="108"/>
      <c r="B49" s="108"/>
      <c r="C49" s="108"/>
      <c r="D49" s="108"/>
      <c r="E49" s="108"/>
      <c r="F49" s="108"/>
      <c r="G49" s="109"/>
      <c r="H49" s="109"/>
    </row>
  </sheetData>
  <conditionalFormatting sqref="A14 A6 A8">
    <cfRule type="containsText" dxfId="93" priority="9" operator="containsText" text="&quot;">
      <formula>NOT(ISERROR(SEARCH("""",A6)))</formula>
    </cfRule>
  </conditionalFormatting>
  <conditionalFormatting sqref="A4">
    <cfRule type="containsText" dxfId="92" priority="7" operator="containsText" text="&quot;">
      <formula>NOT(ISERROR(SEARCH("""",A4)))</formula>
    </cfRule>
  </conditionalFormatting>
  <conditionalFormatting sqref="A5">
    <cfRule type="containsText" dxfId="91" priority="6" operator="containsText" text="&quot;">
      <formula>NOT(ISERROR(SEARCH("""",A5)))</formula>
    </cfRule>
  </conditionalFormatting>
  <conditionalFormatting sqref="A9">
    <cfRule type="containsText" dxfId="90" priority="5" operator="containsText" text="&quot;">
      <formula>NOT(ISERROR(SEARCH("""",A9)))</formula>
    </cfRule>
  </conditionalFormatting>
  <conditionalFormatting sqref="A12:A13">
    <cfRule type="containsText" dxfId="89" priority="4" operator="containsText" text="&quot;">
      <formula>NOT(ISERROR(SEARCH("""",A12)))</formula>
    </cfRule>
  </conditionalFormatting>
  <conditionalFormatting sqref="A11">
    <cfRule type="containsText" dxfId="88" priority="3" operator="containsText" text="&quot;">
      <formula>NOT(ISERROR(SEARCH("""",A11)))</formula>
    </cfRule>
  </conditionalFormatting>
  <conditionalFormatting sqref="A11">
    <cfRule type="containsText" dxfId="87" priority="2" operator="containsText" text="&quot;">
      <formula>NOT(ISERROR(SEARCH("""",A11)))</formula>
    </cfRule>
  </conditionalFormatting>
  <conditionalFormatting sqref="A7">
    <cfRule type="containsText" dxfId="86" priority="1" operator="containsText" text="&quot;">
      <formula>NOT(ISERROR(SEARCH("""",A7)))</formula>
    </cfRule>
  </conditionalFormatting>
  <pageMargins left="0.7" right="0.7" top="0.75" bottom="0.75" header="0.3" footer="0.3"/>
  <pageSetup orientation="portrait"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6DE0A-A14D-43D3-8646-DC70AA1C3EC8}">
  <dimension ref="A1:L49"/>
  <sheetViews>
    <sheetView topLeftCell="D1" zoomScale="70" zoomScaleNormal="70" workbookViewId="0">
      <pane ySplit="1" topLeftCell="A2" activePane="bottomLeft" state="frozen"/>
      <selection activeCell="B6" sqref="B6"/>
      <selection pane="bottomLeft" activeCell="K8" sqref="K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19.90625" customWidth="1"/>
  </cols>
  <sheetData>
    <row r="1" spans="1:12" ht="28.5" customHeight="1">
      <c r="A1" s="154" t="str">
        <f>"Form: "&amp;'Labels - Spanish'!T1</f>
        <v>Form: Spanish Adult Rater Report Form (21-87 years)</v>
      </c>
      <c r="B1" s="154"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Case82_SP-AdultRaterReport_inc</v>
      </c>
      <c r="C3" s="129"/>
      <c r="D3" s="58"/>
      <c r="E3" s="105" t="s">
        <v>94</v>
      </c>
      <c r="F3" s="58"/>
      <c r="G3" s="59"/>
      <c r="H3" s="60"/>
      <c r="I3" s="60"/>
      <c r="J3" s="61"/>
    </row>
    <row r="4" spans="1:12" ht="15" thickBot="1">
      <c r="A4" s="54" t="str">
        <f>'Labels - Spanish'!A5</f>
        <v>Información del cliente</v>
      </c>
      <c r="B4" s="127"/>
      <c r="C4" s="314"/>
      <c r="D4" s="52"/>
      <c r="F4" s="52" t="str">
        <f ca="1">"Original Date: "&amp; TEXT('Labels - Spanish'!$B$46, "mm/dd/yyyy")</f>
        <v>Original Date: 10/05/2021</v>
      </c>
      <c r="G4" s="9"/>
      <c r="H4" s="57"/>
      <c r="I4" s="57"/>
      <c r="J4" s="53"/>
    </row>
    <row r="5" spans="1:12" ht="15" thickBot="1">
      <c r="A5" s="46" t="str">
        <f>'Labels - Spanish'!A8</f>
        <v>Nombre del individuo que está siendo evaluado/a</v>
      </c>
      <c r="B5" s="126" t="s">
        <v>1748</v>
      </c>
      <c r="C5" s="125" t="str">
        <f ca="1">TEXT('Labels - Spanish'!$B$46, "mm/dd/yyyy")</f>
        <v>10/05/2021</v>
      </c>
      <c r="D5" s="52"/>
      <c r="E5" s="97" t="s">
        <v>91</v>
      </c>
      <c r="F5" s="94"/>
      <c r="G5" s="95" t="s">
        <v>92</v>
      </c>
      <c r="H5" s="96"/>
      <c r="J5" t="s">
        <v>93</v>
      </c>
    </row>
    <row r="6" spans="1:12">
      <c r="A6" s="46" t="str">
        <f>'Labels - Spanish'!A10</f>
        <v>Sexo</v>
      </c>
      <c r="B6" s="47" t="s">
        <v>1692</v>
      </c>
      <c r="C6" s="209"/>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9">
        <f ca="1">$E$7</f>
        <v>36001</v>
      </c>
      <c r="C7" s="305"/>
      <c r="D7" s="52"/>
      <c r="E7" s="100">
        <f ca="1">DATE(YEAR(F7) -$G$7, MONTH(F7) - $H$7, DAY(F7) - $I$7)</f>
        <v>36001</v>
      </c>
      <c r="F7" s="99">
        <f ca="1">DATE(YEAR('Labels - English'!$B$50),MONTH('Labels - English'!$B$50)-$K$7,DAY('Labels - English'!$B$50)-$L$7)</f>
        <v>44342</v>
      </c>
      <c r="G7" s="104">
        <v>22</v>
      </c>
      <c r="H7" s="102">
        <v>10</v>
      </c>
      <c r="I7" s="102">
        <v>1</v>
      </c>
      <c r="J7" s="137">
        <v>0</v>
      </c>
      <c r="K7" s="330">
        <v>4</v>
      </c>
      <c r="L7" s="98">
        <v>10</v>
      </c>
    </row>
    <row r="8" spans="1:12">
      <c r="A8" s="46" t="str">
        <f>'Labels - Spanish'!A14</f>
        <v>Edad</v>
      </c>
      <c r="B8" s="48" t="str">
        <f>+$G$7&amp;" años "&amp;$H$7&amp;" meses "&amp;$I$7&amp;" dias "</f>
        <v xml:space="preserve">22 años 10 meses 1 dias </v>
      </c>
      <c r="C8" s="208">
        <f ca="1">+E7</f>
        <v>36001</v>
      </c>
      <c r="D8" s="52"/>
      <c r="E8" s="44"/>
      <c r="F8" s="44"/>
      <c r="G8" s="44"/>
      <c r="H8" s="44"/>
      <c r="I8" s="44"/>
      <c r="J8" s="53"/>
    </row>
    <row r="9" spans="1:12" ht="15" thickBot="1">
      <c r="A9" s="46" t="str">
        <f>'Labels - Spanish'!A19</f>
        <v>Proveedor/Agencia</v>
      </c>
      <c r="B9" s="130" t="s">
        <v>171</v>
      </c>
      <c r="C9" s="65"/>
      <c r="D9" s="52"/>
      <c r="E9" s="58"/>
      <c r="F9" s="58"/>
      <c r="G9" s="59"/>
      <c r="H9" s="60"/>
      <c r="I9" s="61"/>
    </row>
    <row r="10" spans="1:12">
      <c r="A10" s="49"/>
      <c r="B10" s="49"/>
      <c r="C10" s="66"/>
      <c r="D10" s="58"/>
      <c r="E10" s="52"/>
      <c r="G10" s="53"/>
      <c r="H10" s="53"/>
      <c r="I10" s="53"/>
    </row>
    <row r="11" spans="1:12">
      <c r="A11" s="54" t="str">
        <f>'Labels - Spanish'!$A$23</f>
        <v>Información del respondiente</v>
      </c>
      <c r="B11" s="46"/>
      <c r="C11" s="43"/>
      <c r="D11" s="52"/>
      <c r="E11" s="52"/>
      <c r="G11" s="53"/>
      <c r="H11" s="53"/>
      <c r="I11" s="53"/>
    </row>
    <row r="12" spans="1:12">
      <c r="A12" s="46" t="str">
        <f>'Labels - Spanish'!A24</f>
        <v>Nombre del respondiente</v>
      </c>
      <c r="B12" s="46" t="s">
        <v>163</v>
      </c>
      <c r="C12" s="43"/>
      <c r="D12" s="52"/>
      <c r="E12" s="52"/>
      <c r="F12" s="52"/>
      <c r="G12" s="53"/>
      <c r="H12" s="53"/>
      <c r="I12" s="53"/>
      <c r="J12" s="44"/>
    </row>
    <row r="13" spans="1:12" ht="29">
      <c r="A13" s="46" t="str">
        <f>'Labels - Spanish'!A25</f>
        <v>La relación del respondiente con el individuo que está siendo evaluado/a</v>
      </c>
      <c r="B13" s="46" t="s">
        <v>170</v>
      </c>
      <c r="C13" s="43"/>
      <c r="D13" s="52"/>
      <c r="E13" s="52"/>
      <c r="F13" s="52"/>
      <c r="G13" s="53"/>
      <c r="H13" s="53"/>
      <c r="I13" s="53"/>
      <c r="J13" s="44"/>
    </row>
    <row r="14" spans="1:12">
      <c r="A14" s="46" t="str">
        <f>'Labels - Spanish'!A28</f>
        <v>Fecha de hoy</v>
      </c>
      <c r="B14" s="101" t="str">
        <f>+$J$7&amp;" years "&amp;$K$7&amp;" months "&amp;$L$7&amp;" days "</f>
        <v xml:space="preserve">0 years 4 months 10 days </v>
      </c>
      <c r="C14" s="43"/>
      <c r="D14" s="52"/>
      <c r="E14" s="52"/>
      <c r="F14" s="52"/>
      <c r="G14" s="53"/>
      <c r="H14" s="53"/>
      <c r="I14" s="44"/>
      <c r="J14" s="44"/>
    </row>
    <row r="15" spans="1:12">
      <c r="A15" s="50"/>
      <c r="B15" s="50"/>
      <c r="C15" s="67"/>
      <c r="D15" s="52"/>
      <c r="E15" s="52"/>
      <c r="F15" s="52"/>
      <c r="G15" s="53"/>
      <c r="H15" s="53"/>
      <c r="I15" s="53"/>
      <c r="J15" s="44"/>
    </row>
    <row r="16" spans="1:12" ht="132" customHeight="1">
      <c r="A16" s="46" t="s">
        <v>24</v>
      </c>
      <c r="B16" s="71" t="s">
        <v>1612</v>
      </c>
      <c r="C16" s="29"/>
      <c r="D16" s="52"/>
      <c r="E16" s="52"/>
      <c r="F16" s="52"/>
      <c r="G16" s="52"/>
      <c r="H16" s="52"/>
      <c r="I16" s="52"/>
      <c r="J16" s="52"/>
    </row>
    <row r="17" spans="1:11" ht="36.75" customHeight="1">
      <c r="A17" s="46" t="s">
        <v>26</v>
      </c>
      <c r="B17" s="39" t="s">
        <v>25</v>
      </c>
      <c r="C17" s="52"/>
      <c r="D17" s="52"/>
      <c r="E17" s="52"/>
      <c r="F17" s="52"/>
      <c r="G17" s="53"/>
      <c r="H17" s="53"/>
      <c r="I17" s="53"/>
      <c r="J17" s="44"/>
    </row>
    <row r="18" spans="1:11">
      <c r="A18" s="43" t="s">
        <v>180</v>
      </c>
      <c r="B18" s="193" t="s">
        <v>181</v>
      </c>
      <c r="D18" s="52"/>
      <c r="E18" s="36"/>
      <c r="F18" s="36"/>
      <c r="G18" s="35"/>
      <c r="H18" s="35"/>
      <c r="I18" s="35"/>
      <c r="J18" s="34"/>
    </row>
    <row r="19" spans="1:11" s="3" customFormat="1">
      <c r="A19" s="46" t="s">
        <v>12</v>
      </c>
      <c r="B19" s="51" t="s">
        <v>10</v>
      </c>
      <c r="C19" s="43"/>
      <c r="D19" s="36"/>
      <c r="E19" s="52"/>
      <c r="F19" s="52"/>
      <c r="G19" s="53"/>
      <c r="H19" s="53"/>
      <c r="I19" s="53"/>
      <c r="J19" s="44"/>
    </row>
    <row r="20" spans="1:11">
      <c r="A20" s="46"/>
      <c r="B20" s="46"/>
      <c r="C20" s="52"/>
      <c r="D20" s="44"/>
      <c r="J20" s="41"/>
    </row>
    <row r="21" spans="1:11" s="2" customFormat="1">
      <c r="A21" s="46"/>
      <c r="B21" s="46"/>
      <c r="C21" s="44"/>
    </row>
    <row r="22" spans="1:11">
      <c r="A22" s="69" t="s">
        <v>51</v>
      </c>
      <c r="B22" s="41">
        <f>+B40</f>
        <v>22</v>
      </c>
      <c r="C22" s="41">
        <f>+B41</f>
        <v>16</v>
      </c>
      <c r="D22" s="41">
        <f>+B42</f>
        <v>19</v>
      </c>
      <c r="E22" s="41">
        <f>+B43</f>
        <v>14</v>
      </c>
      <c r="F22" s="41">
        <f>+B44</f>
        <v>12</v>
      </c>
      <c r="G22" s="106">
        <f>+B45</f>
        <v>14</v>
      </c>
      <c r="H22" s="2">
        <f>+B46</f>
        <v>12</v>
      </c>
      <c r="I22" s="41">
        <f>+B47</f>
        <v>12</v>
      </c>
      <c r="J22" s="70">
        <f>+B48</f>
        <v>97</v>
      </c>
    </row>
    <row r="23" spans="1:11" s="3" customFormat="1" ht="21.75" customHeight="1">
      <c r="A23" s="38"/>
      <c r="B23" s="38"/>
      <c r="C23" s="38"/>
      <c r="D23" s="38"/>
      <c r="E23" s="38"/>
      <c r="F23" s="38"/>
      <c r="G23" s="38"/>
      <c r="H23" s="38"/>
      <c r="I23" s="38"/>
      <c r="J23" s="42"/>
      <c r="K23" s="42"/>
    </row>
    <row r="24" spans="1:11" s="6" customFormat="1">
      <c r="A24" s="68" t="s">
        <v>0</v>
      </c>
      <c r="B24" s="86" t="str">
        <f>'Labels - Spanish'!$A$37</f>
        <v>Visión</v>
      </c>
      <c r="C24" s="87" t="str">
        <f>'Labels - Spanish'!$A$38</f>
        <v>Oído</v>
      </c>
      <c r="D24" s="88" t="str">
        <f>'Labels - Spanish'!$A$39</f>
        <v>Tacto</v>
      </c>
      <c r="E24" s="89" t="str">
        <f>'Labels - Spanish'!$A$40</f>
        <v>Gusto y olfato</v>
      </c>
      <c r="F24" s="90" t="str">
        <f>'Labels - Spanish'!$A$41</f>
        <v>Conciencia del cuerpo</v>
      </c>
      <c r="G24" s="91" t="str">
        <f>'Labels - Spanish'!$A$42</f>
        <v>Equilibrio y movimiento</v>
      </c>
      <c r="H24" s="92" t="str">
        <f>'Labels - Spanish'!$A$43</f>
        <v>Planificación e ideas</v>
      </c>
      <c r="I24" s="85" t="str">
        <f>'Labels - Spanish'!$A$36</f>
        <v>Participación social</v>
      </c>
      <c r="J24" s="43"/>
    </row>
    <row r="25" spans="1:11" s="6" customFormat="1">
      <c r="A25" s="72">
        <v>1</v>
      </c>
      <c r="B25" s="150" t="s">
        <v>1602</v>
      </c>
      <c r="C25" s="150" t="s">
        <v>1602</v>
      </c>
      <c r="D25" s="150" t="s">
        <v>1601</v>
      </c>
      <c r="E25" s="176" t="s">
        <v>52</v>
      </c>
      <c r="F25" s="176" t="s">
        <v>52</v>
      </c>
      <c r="G25" s="150" t="s">
        <v>1604</v>
      </c>
      <c r="H25" s="150" t="s">
        <v>1604</v>
      </c>
      <c r="I25" s="150" t="s">
        <v>1603</v>
      </c>
      <c r="J25" s="43"/>
    </row>
    <row r="26" spans="1:11" s="6" customFormat="1">
      <c r="A26" s="73">
        <v>2</v>
      </c>
      <c r="B26" s="150" t="s">
        <v>1601</v>
      </c>
      <c r="C26" s="176" t="s">
        <v>52</v>
      </c>
      <c r="D26" s="150" t="s">
        <v>1604</v>
      </c>
      <c r="E26" s="150" t="s">
        <v>1604</v>
      </c>
      <c r="F26" s="150" t="s">
        <v>1604</v>
      </c>
      <c r="G26" s="150" t="s">
        <v>1602</v>
      </c>
      <c r="H26" s="150" t="s">
        <v>1602</v>
      </c>
      <c r="I26" s="150" t="s">
        <v>1603</v>
      </c>
      <c r="J26" s="43"/>
    </row>
    <row r="27" spans="1:11" s="6" customFormat="1">
      <c r="A27" s="74">
        <v>3</v>
      </c>
      <c r="B27" s="150" t="s">
        <v>1602</v>
      </c>
      <c r="C27" s="150" t="s">
        <v>1602</v>
      </c>
      <c r="D27" s="150" t="s">
        <v>1604</v>
      </c>
      <c r="E27" s="150" t="s">
        <v>1604</v>
      </c>
      <c r="F27" s="150" t="s">
        <v>1604</v>
      </c>
      <c r="G27" s="150" t="s">
        <v>1602</v>
      </c>
      <c r="H27" s="150" t="s">
        <v>1604</v>
      </c>
      <c r="I27" s="150" t="s">
        <v>1604</v>
      </c>
      <c r="J27" s="43"/>
    </row>
    <row r="28" spans="1:11" s="6" customFormat="1">
      <c r="A28" s="75">
        <v>4</v>
      </c>
      <c r="B28" s="150" t="s">
        <v>1602</v>
      </c>
      <c r="C28" s="150" t="s">
        <v>1602</v>
      </c>
      <c r="D28" s="150" t="s">
        <v>1602</v>
      </c>
      <c r="E28" s="150" t="s">
        <v>1604</v>
      </c>
      <c r="F28" s="150" t="s">
        <v>1602</v>
      </c>
      <c r="G28" s="150" t="s">
        <v>1604</v>
      </c>
      <c r="H28" s="150" t="s">
        <v>1604</v>
      </c>
      <c r="I28" s="150" t="s">
        <v>1603</v>
      </c>
      <c r="J28" s="43"/>
    </row>
    <row r="29" spans="1:11" s="6" customFormat="1">
      <c r="A29" s="45">
        <v>5</v>
      </c>
      <c r="B29" s="150" t="s">
        <v>1604</v>
      </c>
      <c r="C29" s="150" t="s">
        <v>1602</v>
      </c>
      <c r="D29" s="150" t="s">
        <v>1601</v>
      </c>
      <c r="E29" s="150" t="s">
        <v>1602</v>
      </c>
      <c r="F29" s="150" t="s">
        <v>1604</v>
      </c>
      <c r="G29" s="150" t="s">
        <v>1602</v>
      </c>
      <c r="H29" s="150" t="s">
        <v>1604</v>
      </c>
      <c r="I29" s="150" t="s">
        <v>1603</v>
      </c>
      <c r="J29" s="43"/>
    </row>
    <row r="30" spans="1:11" s="6" customFormat="1">
      <c r="A30" s="45">
        <v>6</v>
      </c>
      <c r="B30" s="150" t="s">
        <v>1604</v>
      </c>
      <c r="C30" s="150" t="s">
        <v>1604</v>
      </c>
      <c r="D30" s="150" t="s">
        <v>1604</v>
      </c>
      <c r="E30" s="150" t="s">
        <v>1602</v>
      </c>
      <c r="F30" s="150" t="s">
        <v>1602</v>
      </c>
      <c r="G30" s="150" t="s">
        <v>1602</v>
      </c>
      <c r="H30" s="150" t="s">
        <v>1604</v>
      </c>
      <c r="I30" s="176" t="s">
        <v>52</v>
      </c>
      <c r="J30" s="43"/>
    </row>
    <row r="31" spans="1:11" s="6" customFormat="1">
      <c r="A31" s="45">
        <v>7</v>
      </c>
      <c r="B31" s="150" t="s">
        <v>1604</v>
      </c>
      <c r="C31" s="150" t="s">
        <v>1604</v>
      </c>
      <c r="D31" s="150" t="s">
        <v>1604</v>
      </c>
      <c r="E31" s="150" t="s">
        <v>1602</v>
      </c>
      <c r="F31" s="150" t="s">
        <v>1604</v>
      </c>
      <c r="G31" s="150" t="s">
        <v>1604</v>
      </c>
      <c r="H31" s="150" t="s">
        <v>1604</v>
      </c>
      <c r="I31" s="150" t="s">
        <v>1603</v>
      </c>
      <c r="J31" s="43"/>
    </row>
    <row r="32" spans="1:11">
      <c r="A32" s="45">
        <v>8</v>
      </c>
      <c r="B32" s="150" t="s">
        <v>1603</v>
      </c>
      <c r="C32" s="150" t="s">
        <v>1604</v>
      </c>
      <c r="D32" s="150" t="s">
        <v>1602</v>
      </c>
      <c r="E32" s="150" t="s">
        <v>1604</v>
      </c>
      <c r="F32" s="150" t="s">
        <v>1604</v>
      </c>
      <c r="G32" s="150" t="s">
        <v>1604</v>
      </c>
      <c r="H32" s="150" t="s">
        <v>1604</v>
      </c>
      <c r="I32" s="150" t="s">
        <v>1602</v>
      </c>
    </row>
    <row r="33" spans="1:9">
      <c r="A33" s="45">
        <v>9</v>
      </c>
      <c r="B33" s="150" t="s">
        <v>1601</v>
      </c>
      <c r="C33" s="176" t="s">
        <v>52</v>
      </c>
      <c r="D33" s="150" t="s">
        <v>1601</v>
      </c>
      <c r="E33" s="150" t="s">
        <v>1602</v>
      </c>
      <c r="F33" s="150" t="s">
        <v>1604</v>
      </c>
      <c r="G33" s="150" t="s">
        <v>1604</v>
      </c>
      <c r="H33" s="150" t="s">
        <v>1602</v>
      </c>
      <c r="I33" s="150" t="s">
        <v>1603</v>
      </c>
    </row>
    <row r="34" spans="1:9">
      <c r="A34" s="45">
        <v>10</v>
      </c>
      <c r="B34" s="150" t="s">
        <v>1601</v>
      </c>
      <c r="C34" s="150" t="s">
        <v>1601</v>
      </c>
      <c r="D34" s="176" t="s">
        <v>52</v>
      </c>
      <c r="E34" s="150" t="s">
        <v>1604</v>
      </c>
      <c r="F34" s="150" t="s">
        <v>1604</v>
      </c>
      <c r="G34" s="150" t="s">
        <v>1604</v>
      </c>
      <c r="H34" s="150" t="s">
        <v>1604</v>
      </c>
      <c r="I34" s="176" t="s">
        <v>52</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55" t="s">
        <v>99</v>
      </c>
      <c r="B39" s="156" t="s">
        <v>1641</v>
      </c>
      <c r="C39" s="157" t="s">
        <v>1642</v>
      </c>
      <c r="D39" s="157" t="s">
        <v>1644</v>
      </c>
      <c r="E39" s="158" t="s">
        <v>1643</v>
      </c>
    </row>
    <row r="40" spans="1:9" ht="15.5">
      <c r="A40" s="159" t="str">
        <f>'Labels - Spanish'!A37</f>
        <v>Visión</v>
      </c>
      <c r="B40" s="118">
        <v>22</v>
      </c>
      <c r="C40" s="119">
        <v>66</v>
      </c>
      <c r="D40" s="119">
        <v>95</v>
      </c>
      <c r="E40" s="120" t="s">
        <v>101</v>
      </c>
    </row>
    <row r="41" spans="1:9" ht="15.5">
      <c r="A41" s="159" t="str">
        <f>'Labels - Spanish'!A38</f>
        <v>Oído</v>
      </c>
      <c r="B41" s="118">
        <v>16</v>
      </c>
      <c r="C41" s="119">
        <v>54</v>
      </c>
      <c r="D41" s="119">
        <v>66</v>
      </c>
      <c r="E41" s="120" t="s">
        <v>102</v>
      </c>
    </row>
    <row r="42" spans="1:9" ht="15.5">
      <c r="A42" s="159" t="str">
        <f>'Labels - Spanish'!A39</f>
        <v>Tacto</v>
      </c>
      <c r="B42" s="118">
        <v>19</v>
      </c>
      <c r="C42" s="119">
        <v>62</v>
      </c>
      <c r="D42" s="119">
        <v>88</v>
      </c>
      <c r="E42" s="120" t="s">
        <v>101</v>
      </c>
    </row>
    <row r="43" spans="1:9" ht="15.5">
      <c r="A43" s="159" t="str">
        <f>'Labels - Spanish'!A40</f>
        <v>Gusto y olfato</v>
      </c>
      <c r="B43" s="118">
        <v>14</v>
      </c>
      <c r="C43" s="119">
        <v>50</v>
      </c>
      <c r="D43" s="119">
        <v>50</v>
      </c>
      <c r="E43" s="120" t="s">
        <v>102</v>
      </c>
    </row>
    <row r="44" spans="1:9" ht="15.5">
      <c r="A44" s="159" t="str">
        <f>'Labels - Spanish'!A41</f>
        <v>Conciencia del cuerpo</v>
      </c>
      <c r="B44" s="118">
        <v>12</v>
      </c>
      <c r="C44" s="119">
        <v>51</v>
      </c>
      <c r="D44" s="119">
        <v>54</v>
      </c>
      <c r="E44" s="120" t="s">
        <v>102</v>
      </c>
    </row>
    <row r="45" spans="1:9" ht="15.5">
      <c r="A45" s="159" t="str">
        <f>'Labels - Spanish'!A42</f>
        <v>Equilibrio y movimiento</v>
      </c>
      <c r="B45" s="118">
        <v>14</v>
      </c>
      <c r="C45" s="119">
        <v>56</v>
      </c>
      <c r="D45" s="119">
        <v>73</v>
      </c>
      <c r="E45" s="120" t="s">
        <v>102</v>
      </c>
    </row>
    <row r="46" spans="1:9" ht="15.5">
      <c r="A46" s="159" t="str">
        <f>'Labels - Spanish'!A43</f>
        <v>Planificación e ideas</v>
      </c>
      <c r="B46" s="118">
        <v>12</v>
      </c>
      <c r="C46" s="119">
        <v>47</v>
      </c>
      <c r="D46" s="119">
        <v>38</v>
      </c>
      <c r="E46" s="120" t="s">
        <v>102</v>
      </c>
    </row>
    <row r="47" spans="1:9" ht="15.5">
      <c r="A47" s="159" t="str">
        <f>'Labels - Spanish'!A36</f>
        <v>Participación social</v>
      </c>
      <c r="B47" s="118">
        <v>12</v>
      </c>
      <c r="C47" s="119">
        <v>40</v>
      </c>
      <c r="D47" s="119">
        <v>16</v>
      </c>
      <c r="E47" s="120" t="s">
        <v>102</v>
      </c>
    </row>
    <row r="48" spans="1:9" ht="16" thickBot="1">
      <c r="A48" s="160" t="s">
        <v>100</v>
      </c>
      <c r="B48" s="122">
        <v>97</v>
      </c>
      <c r="C48" s="131">
        <v>58</v>
      </c>
      <c r="D48" s="131">
        <v>79</v>
      </c>
      <c r="E48" s="132" t="s">
        <v>102</v>
      </c>
    </row>
    <row r="49" spans="1:8" ht="16" thickTop="1">
      <c r="A49" s="108"/>
      <c r="B49" s="108"/>
      <c r="C49" s="108"/>
      <c r="D49" s="108"/>
      <c r="E49" s="108"/>
      <c r="F49" s="108"/>
      <c r="G49" s="109"/>
      <c r="H49" s="109"/>
    </row>
  </sheetData>
  <conditionalFormatting sqref="A14 A6 A8">
    <cfRule type="containsText" dxfId="85" priority="9" operator="containsText" text="&quot;">
      <formula>NOT(ISERROR(SEARCH("""",A6)))</formula>
    </cfRule>
  </conditionalFormatting>
  <conditionalFormatting sqref="A4">
    <cfRule type="containsText" dxfId="84" priority="7" operator="containsText" text="&quot;">
      <formula>NOT(ISERROR(SEARCH("""",A4)))</formula>
    </cfRule>
  </conditionalFormatting>
  <conditionalFormatting sqref="A5">
    <cfRule type="containsText" dxfId="83" priority="6" operator="containsText" text="&quot;">
      <formula>NOT(ISERROR(SEARCH("""",A5)))</formula>
    </cfRule>
  </conditionalFormatting>
  <conditionalFormatting sqref="A9">
    <cfRule type="containsText" dxfId="82" priority="5" operator="containsText" text="&quot;">
      <formula>NOT(ISERROR(SEARCH("""",A9)))</formula>
    </cfRule>
  </conditionalFormatting>
  <conditionalFormatting sqref="A12:A13">
    <cfRule type="containsText" dxfId="81" priority="4" operator="containsText" text="&quot;">
      <formula>NOT(ISERROR(SEARCH("""",A12)))</formula>
    </cfRule>
  </conditionalFormatting>
  <conditionalFormatting sqref="A11">
    <cfRule type="containsText" dxfId="80" priority="3" operator="containsText" text="&quot;">
      <formula>NOT(ISERROR(SEARCH("""",A11)))</formula>
    </cfRule>
  </conditionalFormatting>
  <conditionalFormatting sqref="A11">
    <cfRule type="containsText" dxfId="79" priority="2" operator="containsText" text="&quot;">
      <formula>NOT(ISERROR(SEARCH("""",A11)))</formula>
    </cfRule>
  </conditionalFormatting>
  <conditionalFormatting sqref="A7">
    <cfRule type="containsText" dxfId="78" priority="1" operator="containsText" text="&quot;">
      <formula>NOT(ISERROR(SEARCH("""",A7)))</formula>
    </cfRule>
  </conditionalFormatting>
  <pageMargins left="0.7" right="0.7" top="0.75" bottom="0.75" header="0.3" footer="0.3"/>
  <pageSetup orientation="portrait"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0E677-F0B8-4C63-AEC8-4C3D79377B3F}">
  <dimension ref="A1:L45"/>
  <sheetViews>
    <sheetView topLeftCell="F1" zoomScale="85" zoomScaleNormal="85" workbookViewId="0">
      <pane ySplit="1" topLeftCell="A2" activePane="bottomLeft" state="frozen"/>
      <selection activeCell="B6" sqref="B6"/>
      <selection pane="bottomLeft" activeCell="K8" sqref="K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1" customWidth="1"/>
  </cols>
  <sheetData>
    <row r="1" spans="1:12" ht="28.5" customHeight="1">
      <c r="A1" s="154" t="str">
        <f>"Form: "&amp;'Labels - Spanish'!U1</f>
        <v>Form: Spanish Adult Self-Report Form (21-87 years)</v>
      </c>
      <c r="B1" s="154"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Case83_SP-AdultSelf-Report</v>
      </c>
      <c r="C3" s="129"/>
      <c r="D3" s="58"/>
      <c r="E3" s="105" t="s">
        <v>94</v>
      </c>
      <c r="F3" s="58"/>
      <c r="G3" s="59"/>
      <c r="H3" s="60"/>
      <c r="I3" s="60"/>
      <c r="J3" s="61"/>
    </row>
    <row r="4" spans="1:12" ht="15" thickBot="1">
      <c r="A4" s="54" t="str">
        <f>'Labels - Spanish'!A3</f>
        <v>Tu información</v>
      </c>
      <c r="B4" s="127"/>
      <c r="C4" s="314"/>
      <c r="D4" s="52"/>
      <c r="F4" s="52" t="str">
        <f ca="1">"Original Date: "&amp; TEXT('Labels - Spanish'!$B$46, "mm/dd/yyyy")</f>
        <v>Original Date: 10/05/2021</v>
      </c>
      <c r="G4" s="9"/>
      <c r="H4" s="57"/>
      <c r="I4" s="57"/>
      <c r="J4" s="53"/>
    </row>
    <row r="5" spans="1:12" ht="15" thickBot="1">
      <c r="A5" s="46" t="str">
        <f>'Labels - Spanish'!A9</f>
        <v>Nombre</v>
      </c>
      <c r="B5" s="126" t="str" cm="1">
        <f t="array" aca="1" ref="B5" ca="1">"SPM2_"&amp;MID(CELL("filename",A1),FIND("]",CELL("filename",A1))+1,255)</f>
        <v>SPM2_Case83_SP-AdultSelf-Report</v>
      </c>
      <c r="C5" s="125" t="str">
        <f ca="1">TEXT('Labels - Spanish'!$B$46, "mm/dd/yyyy")</f>
        <v>10/05/2021</v>
      </c>
      <c r="D5" s="52"/>
      <c r="E5" s="97" t="s">
        <v>91</v>
      </c>
      <c r="F5" s="94"/>
      <c r="G5" s="95" t="s">
        <v>92</v>
      </c>
      <c r="H5" s="96"/>
      <c r="J5" t="s">
        <v>93</v>
      </c>
    </row>
    <row r="6" spans="1:12">
      <c r="A6" s="46" t="str">
        <f>'Labels - Spanish'!A10</f>
        <v>Sexo</v>
      </c>
      <c r="B6" s="47" t="s">
        <v>1692</v>
      </c>
      <c r="C6" s="209"/>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9">
        <f ca="1">$E$7</f>
        <v>36001</v>
      </c>
      <c r="C7" s="305"/>
      <c r="D7" s="52"/>
      <c r="E7" s="100">
        <f ca="1">DATE(YEAR(F7) -$G$7, MONTH(F7) - $H$7, DAY(F7) - $I$7)</f>
        <v>36001</v>
      </c>
      <c r="F7" s="99">
        <f ca="1">DATE(YEAR('Labels - Spanish'!$B$46),MONTH('Labels - Spanish'!$B$46)-$K$7,DAY('Labels - Spanish'!$B$46)-$L$7)</f>
        <v>44342</v>
      </c>
      <c r="G7" s="104">
        <v>22</v>
      </c>
      <c r="H7" s="102">
        <v>10</v>
      </c>
      <c r="I7" s="102">
        <v>1</v>
      </c>
      <c r="J7" s="137">
        <v>0</v>
      </c>
      <c r="K7" s="330">
        <v>4</v>
      </c>
      <c r="L7" s="98">
        <v>10</v>
      </c>
    </row>
    <row r="8" spans="1:12">
      <c r="A8" s="46" t="str">
        <f>'Labels - Spanish'!A14</f>
        <v>Edad</v>
      </c>
      <c r="B8" s="48" t="str">
        <f>+$G$7&amp;" años "&amp;$H$7&amp;" meses "&amp;$I$7&amp;" dias "</f>
        <v xml:space="preserve">22 años 10 meses 1 dias </v>
      </c>
      <c r="C8" s="208">
        <f ca="1">+E7</f>
        <v>36001</v>
      </c>
      <c r="D8" s="52"/>
      <c r="E8" s="44"/>
      <c r="F8" s="44"/>
      <c r="G8" s="44"/>
      <c r="H8" s="44"/>
      <c r="I8" s="44"/>
      <c r="J8" s="52"/>
    </row>
    <row r="9" spans="1:12">
      <c r="A9" s="46" t="str">
        <f>'Labels - Spanish'!A19</f>
        <v>Proveedor/Agencia</v>
      </c>
      <c r="B9" s="318" t="s">
        <v>107</v>
      </c>
      <c r="C9" s="207"/>
      <c r="D9" s="52"/>
      <c r="E9" s="58"/>
      <c r="F9" s="58"/>
      <c r="G9" s="59"/>
      <c r="H9" s="60"/>
      <c r="I9" s="61"/>
    </row>
    <row r="10" spans="1:12" ht="15" thickBot="1">
      <c r="A10" s="46" t="str">
        <f>'Labels - Spanish'!A28</f>
        <v>Fecha de hoy</v>
      </c>
      <c r="B10" s="317" t="str">
        <f>+$J$7&amp;" years "&amp;$K$7&amp;" months "&amp;$L$7&amp;" days "</f>
        <v xml:space="preserve">0 years 4 months 10 days </v>
      </c>
      <c r="C10" s="65"/>
      <c r="D10" s="52"/>
      <c r="E10" s="52"/>
      <c r="F10" s="52"/>
      <c r="G10" s="53"/>
      <c r="H10" s="53"/>
      <c r="I10" s="44"/>
    </row>
    <row r="11" spans="1:12">
      <c r="A11" s="50"/>
      <c r="B11" s="50"/>
      <c r="C11" s="67"/>
      <c r="D11" s="52"/>
      <c r="E11" s="52"/>
      <c r="F11" s="52"/>
      <c r="G11" s="53"/>
      <c r="H11" s="53"/>
      <c r="I11" s="53"/>
    </row>
    <row r="12" spans="1:12" ht="132" customHeight="1">
      <c r="A12" s="46" t="s">
        <v>24</v>
      </c>
      <c r="B12" s="71" t="s">
        <v>1611</v>
      </c>
      <c r="C12" s="29"/>
      <c r="D12" s="52"/>
      <c r="E12" s="52"/>
      <c r="F12" s="52"/>
      <c r="G12" s="52"/>
      <c r="H12" s="52"/>
      <c r="I12" s="52"/>
      <c r="J12" s="52"/>
    </row>
    <row r="13" spans="1:12" ht="36.75" customHeight="1">
      <c r="A13" s="46" t="s">
        <v>26</v>
      </c>
      <c r="B13" s="39" t="s">
        <v>25</v>
      </c>
      <c r="C13" s="52"/>
      <c r="D13" s="52"/>
      <c r="E13" s="52"/>
      <c r="F13" s="52"/>
      <c r="G13" s="53"/>
      <c r="H13" s="53"/>
      <c r="I13" s="53"/>
      <c r="J13" s="44"/>
    </row>
    <row r="14" spans="1:12">
      <c r="A14" s="43" t="s">
        <v>180</v>
      </c>
      <c r="B14" s="193" t="s">
        <v>866</v>
      </c>
      <c r="D14" s="52"/>
      <c r="E14" s="36"/>
      <c r="F14" s="36"/>
      <c r="G14" s="35"/>
      <c r="H14" s="35"/>
      <c r="I14" s="35"/>
      <c r="J14" s="34"/>
    </row>
    <row r="15" spans="1:12" s="3" customFormat="1">
      <c r="A15" s="46" t="s">
        <v>12</v>
      </c>
      <c r="B15" s="51" t="s">
        <v>10</v>
      </c>
      <c r="C15" s="43"/>
      <c r="D15" s="36"/>
      <c r="E15" s="52"/>
      <c r="F15" s="52"/>
      <c r="G15" s="53"/>
      <c r="H15" s="53"/>
      <c r="I15" s="53"/>
      <c r="J15" s="44"/>
    </row>
    <row r="16" spans="1:12">
      <c r="A16" s="46"/>
      <c r="B16" s="46"/>
      <c r="C16" s="52"/>
      <c r="D16" s="44"/>
      <c r="J16" s="41"/>
    </row>
    <row r="17" spans="1:12" s="2" customFormat="1">
      <c r="A17" s="46"/>
      <c r="B17" s="46"/>
      <c r="C17" s="44"/>
    </row>
    <row r="18" spans="1:12">
      <c r="A18" s="69" t="s">
        <v>51</v>
      </c>
      <c r="B18" s="41">
        <f>+B36</f>
        <v>26</v>
      </c>
      <c r="C18" s="41">
        <f>+B37</f>
        <v>20</v>
      </c>
      <c r="D18" s="41">
        <f>+B38</f>
        <v>25</v>
      </c>
      <c r="E18" s="41">
        <f>+B39</f>
        <v>12</v>
      </c>
      <c r="F18" s="41">
        <f>+B40</f>
        <v>17</v>
      </c>
      <c r="G18" s="106">
        <f>+B41</f>
        <v>19</v>
      </c>
      <c r="H18" s="2">
        <f>+B42</f>
        <v>29</v>
      </c>
      <c r="I18" s="41">
        <f>+B43</f>
        <v>26</v>
      </c>
      <c r="J18" s="70">
        <f>+B44</f>
        <v>119</v>
      </c>
      <c r="K18" s="2"/>
      <c r="L18" s="2"/>
    </row>
    <row r="19" spans="1:12" s="3" customFormat="1" ht="21.75" customHeight="1">
      <c r="A19" s="38"/>
      <c r="B19" s="38"/>
      <c r="C19" s="38"/>
      <c r="D19" s="38"/>
      <c r="E19" s="38"/>
      <c r="F19" s="38"/>
      <c r="G19" s="38"/>
      <c r="H19" s="38"/>
      <c r="I19" s="38"/>
      <c r="J19" s="42"/>
      <c r="K19"/>
      <c r="L19"/>
    </row>
    <row r="20" spans="1:12" s="6" customFormat="1">
      <c r="A20" s="68" t="s">
        <v>0</v>
      </c>
      <c r="B20" s="86" t="str">
        <f>'Labels - Spanish'!$A$37</f>
        <v>Visión</v>
      </c>
      <c r="C20" s="87" t="str">
        <f>'Labels - Spanish'!$A$38</f>
        <v>Oído</v>
      </c>
      <c r="D20" s="88" t="str">
        <f>'Labels - Spanish'!$A$39</f>
        <v>Tacto</v>
      </c>
      <c r="E20" s="89" t="str">
        <f>'Labels - Spanish'!$A$40</f>
        <v>Gusto y olfato</v>
      </c>
      <c r="F20" s="90" t="str">
        <f>'Labels - Spanish'!$A$41</f>
        <v>Conciencia del cuerpo</v>
      </c>
      <c r="G20" s="91" t="str">
        <f>'Labels - Spanish'!$A$42</f>
        <v>Equilibrio y movimiento</v>
      </c>
      <c r="H20" s="92" t="str">
        <f>'Labels - Spanish'!$A$43</f>
        <v>Planificación e ideas</v>
      </c>
      <c r="I20" s="85" t="str">
        <f>'Labels - Spanish'!$A$36</f>
        <v>Participación social</v>
      </c>
      <c r="J20" s="43"/>
      <c r="K20" s="42"/>
      <c r="L20" s="3"/>
    </row>
    <row r="21" spans="1:12" s="6" customFormat="1">
      <c r="A21" s="72">
        <v>1</v>
      </c>
      <c r="B21" s="150" t="s">
        <v>1604</v>
      </c>
      <c r="C21" s="150" t="s">
        <v>1601</v>
      </c>
      <c r="D21" s="150" t="s">
        <v>1601</v>
      </c>
      <c r="E21" s="150" t="s">
        <v>1604</v>
      </c>
      <c r="F21" s="150" t="s">
        <v>1602</v>
      </c>
      <c r="G21" s="150" t="s">
        <v>1604</v>
      </c>
      <c r="H21" s="150" t="s">
        <v>1601</v>
      </c>
      <c r="I21" s="150" t="s">
        <v>1601</v>
      </c>
      <c r="J21" s="43"/>
    </row>
    <row r="22" spans="1:12" s="6" customFormat="1">
      <c r="A22" s="73">
        <v>2</v>
      </c>
      <c r="B22" s="150" t="s">
        <v>1602</v>
      </c>
      <c r="C22" s="150" t="s">
        <v>1602</v>
      </c>
      <c r="D22" s="150" t="s">
        <v>1601</v>
      </c>
      <c r="E22" s="150" t="s">
        <v>1604</v>
      </c>
      <c r="F22" s="150" t="s">
        <v>1602</v>
      </c>
      <c r="G22" s="150" t="s">
        <v>1602</v>
      </c>
      <c r="H22" s="150" t="s">
        <v>1601</v>
      </c>
      <c r="I22" s="150" t="s">
        <v>1602</v>
      </c>
      <c r="J22" s="43"/>
    </row>
    <row r="23" spans="1:12" s="6" customFormat="1">
      <c r="A23" s="74">
        <v>3</v>
      </c>
      <c r="B23" s="150" t="s">
        <v>1602</v>
      </c>
      <c r="C23" s="150" t="s">
        <v>1602</v>
      </c>
      <c r="D23" s="150" t="s">
        <v>1601</v>
      </c>
      <c r="E23" s="150" t="s">
        <v>1604</v>
      </c>
      <c r="F23" s="150" t="s">
        <v>1602</v>
      </c>
      <c r="G23" s="150" t="s">
        <v>1604</v>
      </c>
      <c r="H23" s="150" t="s">
        <v>1604</v>
      </c>
      <c r="I23" s="150" t="s">
        <v>1601</v>
      </c>
      <c r="J23" s="43"/>
    </row>
    <row r="24" spans="1:12" s="6" customFormat="1">
      <c r="A24" s="75">
        <v>4</v>
      </c>
      <c r="B24" s="150" t="s">
        <v>1601</v>
      </c>
      <c r="C24" s="150" t="s">
        <v>1602</v>
      </c>
      <c r="D24" s="150" t="s">
        <v>1601</v>
      </c>
      <c r="E24" s="150" t="s">
        <v>1604</v>
      </c>
      <c r="F24" s="150" t="s">
        <v>1604</v>
      </c>
      <c r="G24" s="150" t="s">
        <v>1601</v>
      </c>
      <c r="H24" s="150" t="s">
        <v>1601</v>
      </c>
      <c r="I24" s="150" t="s">
        <v>1602</v>
      </c>
      <c r="J24" s="43"/>
    </row>
    <row r="25" spans="1:12" s="6" customFormat="1">
      <c r="A25" s="45">
        <v>5</v>
      </c>
      <c r="B25" s="150" t="s">
        <v>1601</v>
      </c>
      <c r="C25" s="150" t="s">
        <v>1604</v>
      </c>
      <c r="D25" s="150" t="s">
        <v>1604</v>
      </c>
      <c r="E25" s="150" t="s">
        <v>1604</v>
      </c>
      <c r="F25" s="150" t="s">
        <v>1602</v>
      </c>
      <c r="G25" s="150" t="s">
        <v>1604</v>
      </c>
      <c r="H25" s="150" t="s">
        <v>1601</v>
      </c>
      <c r="I25" s="150" t="s">
        <v>1601</v>
      </c>
      <c r="J25" s="43"/>
    </row>
    <row r="26" spans="1:12" s="6" customFormat="1">
      <c r="A26" s="45">
        <v>6</v>
      </c>
      <c r="B26" s="150" t="s">
        <v>1603</v>
      </c>
      <c r="C26" s="150" t="s">
        <v>1602</v>
      </c>
      <c r="D26" s="150" t="s">
        <v>1604</v>
      </c>
      <c r="E26" s="150" t="s">
        <v>1604</v>
      </c>
      <c r="F26" s="150" t="s">
        <v>1601</v>
      </c>
      <c r="G26" s="150" t="s">
        <v>1602</v>
      </c>
      <c r="H26" s="150" t="s">
        <v>1603</v>
      </c>
      <c r="I26" s="150" t="s">
        <v>1603</v>
      </c>
      <c r="J26" s="43"/>
    </row>
    <row r="27" spans="1:12" s="6" customFormat="1">
      <c r="A27" s="45">
        <v>7</v>
      </c>
      <c r="B27" s="150" t="s">
        <v>1601</v>
      </c>
      <c r="C27" s="150" t="s">
        <v>1604</v>
      </c>
      <c r="D27" s="150" t="s">
        <v>1603</v>
      </c>
      <c r="E27" s="150" t="s">
        <v>1604</v>
      </c>
      <c r="F27" s="150" t="s">
        <v>1602</v>
      </c>
      <c r="G27" s="150" t="s">
        <v>1604</v>
      </c>
      <c r="H27" s="150" t="s">
        <v>1601</v>
      </c>
      <c r="I27" s="150" t="s">
        <v>1602</v>
      </c>
      <c r="J27" s="43"/>
    </row>
    <row r="28" spans="1:12">
      <c r="A28" s="45">
        <v>8</v>
      </c>
      <c r="B28" s="150" t="s">
        <v>1602</v>
      </c>
      <c r="C28" s="150" t="s">
        <v>1602</v>
      </c>
      <c r="D28" s="150" t="s">
        <v>1602</v>
      </c>
      <c r="E28" s="150" t="s">
        <v>1602</v>
      </c>
      <c r="F28" s="150" t="s">
        <v>1604</v>
      </c>
      <c r="G28" s="150" t="s">
        <v>1602</v>
      </c>
      <c r="H28" s="150" t="s">
        <v>1601</v>
      </c>
      <c r="I28" s="150" t="s">
        <v>1601</v>
      </c>
      <c r="K28" s="6"/>
      <c r="L28" s="6"/>
    </row>
    <row r="29" spans="1:12">
      <c r="A29" s="45">
        <v>9</v>
      </c>
      <c r="B29" s="150" t="s">
        <v>1601</v>
      </c>
      <c r="C29" s="150" t="s">
        <v>1602</v>
      </c>
      <c r="D29" s="150" t="s">
        <v>1603</v>
      </c>
      <c r="E29" s="150" t="s">
        <v>1604</v>
      </c>
      <c r="F29" s="150" t="s">
        <v>1604</v>
      </c>
      <c r="G29" s="150" t="s">
        <v>1601</v>
      </c>
      <c r="H29" s="150" t="s">
        <v>1601</v>
      </c>
      <c r="I29" s="150" t="s">
        <v>1602</v>
      </c>
    </row>
    <row r="30" spans="1:12">
      <c r="A30" s="45">
        <v>10</v>
      </c>
      <c r="B30" s="150" t="s">
        <v>1601</v>
      </c>
      <c r="C30" s="150" t="s">
        <v>1601</v>
      </c>
      <c r="D30" s="150" t="s">
        <v>1604</v>
      </c>
      <c r="E30" s="150" t="s">
        <v>1602</v>
      </c>
      <c r="F30" s="150" t="s">
        <v>1604</v>
      </c>
      <c r="G30" s="150" t="s">
        <v>1601</v>
      </c>
      <c r="H30" s="150" t="s">
        <v>1601</v>
      </c>
      <c r="I30" s="150" t="s">
        <v>1601</v>
      </c>
    </row>
    <row r="33" spans="1:8" ht="15.5">
      <c r="A33" s="107" t="s">
        <v>97</v>
      </c>
      <c r="B33" s="108"/>
      <c r="C33" s="108"/>
      <c r="D33" s="108"/>
      <c r="E33" s="108"/>
      <c r="F33" s="108"/>
      <c r="G33" s="109"/>
      <c r="H33" s="109"/>
    </row>
    <row r="34" spans="1:8" ht="16" thickBot="1">
      <c r="A34" s="110"/>
      <c r="B34" s="110"/>
      <c r="C34" s="111"/>
      <c r="D34" s="111"/>
      <c r="E34" s="111"/>
      <c r="F34" s="111"/>
      <c r="G34" s="112"/>
      <c r="H34" s="112"/>
    </row>
    <row r="35" spans="1:8" ht="16" thickTop="1">
      <c r="A35" s="155" t="s">
        <v>99</v>
      </c>
      <c r="B35" s="156" t="s">
        <v>1641</v>
      </c>
      <c r="C35" s="157" t="s">
        <v>1642</v>
      </c>
      <c r="D35" s="157" t="s">
        <v>1644</v>
      </c>
      <c r="E35" s="158" t="s">
        <v>1643</v>
      </c>
    </row>
    <row r="36" spans="1:8" ht="15.5">
      <c r="A36" s="159" t="str">
        <f>'Labels - Spanish'!A37</f>
        <v>Visión</v>
      </c>
      <c r="B36" s="118">
        <v>26</v>
      </c>
      <c r="C36" s="119">
        <v>69</v>
      </c>
      <c r="D36" s="119">
        <v>97</v>
      </c>
      <c r="E36" s="120" t="s">
        <v>101</v>
      </c>
    </row>
    <row r="37" spans="1:8" ht="15.5">
      <c r="A37" s="159" t="str">
        <f>'Labels - Spanish'!A38</f>
        <v>Oído</v>
      </c>
      <c r="B37" s="118">
        <v>20</v>
      </c>
      <c r="C37" s="119">
        <v>54</v>
      </c>
      <c r="D37" s="119">
        <v>66</v>
      </c>
      <c r="E37" s="120" t="s">
        <v>102</v>
      </c>
    </row>
    <row r="38" spans="1:8" ht="15.5">
      <c r="A38" s="159" t="str">
        <f>'Labels - Spanish'!A39</f>
        <v>Tacto</v>
      </c>
      <c r="B38" s="118">
        <v>25</v>
      </c>
      <c r="C38" s="119">
        <v>66</v>
      </c>
      <c r="D38" s="119">
        <v>95</v>
      </c>
      <c r="E38" s="120" t="s">
        <v>101</v>
      </c>
    </row>
    <row r="39" spans="1:8" ht="15.5">
      <c r="A39" s="159" t="str">
        <f>'Labels - Spanish'!A40</f>
        <v>Gusto y olfato</v>
      </c>
      <c r="B39" s="118">
        <v>12</v>
      </c>
      <c r="C39" s="119">
        <v>40</v>
      </c>
      <c r="D39" s="119">
        <v>16</v>
      </c>
      <c r="E39" s="120" t="s">
        <v>102</v>
      </c>
    </row>
    <row r="40" spans="1:8" ht="15.5">
      <c r="A40" s="159" t="str">
        <f>'Labels - Spanish'!A41</f>
        <v>Conciencia del cuerpo</v>
      </c>
      <c r="B40" s="118">
        <v>17</v>
      </c>
      <c r="C40" s="119">
        <v>60</v>
      </c>
      <c r="D40" s="119">
        <v>84</v>
      </c>
      <c r="E40" s="120" t="s">
        <v>101</v>
      </c>
    </row>
    <row r="41" spans="1:8" ht="15.5">
      <c r="A41" s="159" t="str">
        <f>'Labels - Spanish'!A42</f>
        <v>Equilibrio y movimiento</v>
      </c>
      <c r="B41" s="118">
        <v>19</v>
      </c>
      <c r="C41" s="119">
        <v>57</v>
      </c>
      <c r="D41" s="119">
        <v>76</v>
      </c>
      <c r="E41" s="120" t="s">
        <v>102</v>
      </c>
    </row>
    <row r="42" spans="1:8" ht="15.5">
      <c r="A42" s="159" t="str">
        <f>'Labels - Spanish'!A43</f>
        <v>Planificación e ideas</v>
      </c>
      <c r="B42" s="118">
        <v>29</v>
      </c>
      <c r="C42" s="119">
        <v>70</v>
      </c>
      <c r="D42" s="119">
        <v>98</v>
      </c>
      <c r="E42" s="120" t="s">
        <v>103</v>
      </c>
    </row>
    <row r="43" spans="1:8" ht="15.5">
      <c r="A43" s="159" t="str">
        <f>'Labels - Spanish'!A36</f>
        <v>Participación social</v>
      </c>
      <c r="B43" s="118">
        <v>26</v>
      </c>
      <c r="C43" s="119">
        <v>66</v>
      </c>
      <c r="D43" s="119">
        <v>95</v>
      </c>
      <c r="E43" s="120" t="s">
        <v>101</v>
      </c>
    </row>
    <row r="44" spans="1:8" ht="16" thickBot="1">
      <c r="A44" s="160" t="s">
        <v>100</v>
      </c>
      <c r="B44" s="122">
        <v>119</v>
      </c>
      <c r="C44" s="131">
        <v>59</v>
      </c>
      <c r="D44" s="131">
        <v>82</v>
      </c>
      <c r="E44" s="132" t="s">
        <v>102</v>
      </c>
    </row>
    <row r="45" spans="1:8" ht="16" thickTop="1">
      <c r="A45" s="108"/>
      <c r="B45" s="108"/>
      <c r="C45" s="108"/>
      <c r="D45" s="108"/>
      <c r="E45" s="108"/>
      <c r="F45" s="108"/>
      <c r="G45" s="109"/>
      <c r="H45" s="109"/>
    </row>
  </sheetData>
  <conditionalFormatting sqref="A6 A8">
    <cfRule type="containsText" dxfId="77" priority="7" operator="containsText" text="&quot;">
      <formula>NOT(ISERROR(SEARCH("""",A6)))</formula>
    </cfRule>
  </conditionalFormatting>
  <conditionalFormatting sqref="A4">
    <cfRule type="containsText" dxfId="76" priority="6" operator="containsText" text="&quot;">
      <formula>NOT(ISERROR(SEARCH("""",A4)))</formula>
    </cfRule>
  </conditionalFormatting>
  <conditionalFormatting sqref="A5">
    <cfRule type="containsText" dxfId="75" priority="5" operator="containsText" text="&quot;">
      <formula>NOT(ISERROR(SEARCH("""",A5)))</formula>
    </cfRule>
  </conditionalFormatting>
  <conditionalFormatting sqref="A10">
    <cfRule type="containsText" dxfId="74" priority="2" operator="containsText" text="&quot;">
      <formula>NOT(ISERROR(SEARCH("""",A10)))</formula>
    </cfRule>
  </conditionalFormatting>
  <conditionalFormatting sqref="A7">
    <cfRule type="containsText" dxfId="73" priority="3" operator="containsText" text="&quot;">
      <formula>NOT(ISERROR(SEARCH("""",A7)))</formula>
    </cfRule>
  </conditionalFormatting>
  <conditionalFormatting sqref="A9">
    <cfRule type="containsText" dxfId="72" priority="1" operator="containsText" text="&quot;">
      <formula>NOT(ISERROR(SEARCH("""",A9)))</formula>
    </cfRule>
  </conditionalFormatting>
  <pageMargins left="0.7" right="0.7" top="0.75" bottom="0.75" header="0.3" footer="0.3"/>
  <pageSetup orientation="portrait"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604B7-931E-4473-9F9B-771F85BE913B}">
  <dimension ref="A1:L45"/>
  <sheetViews>
    <sheetView topLeftCell="F1" zoomScale="70" zoomScaleNormal="70" workbookViewId="0">
      <pane ySplit="1" topLeftCell="A2" activePane="bottomLeft" state="frozen"/>
      <selection activeCell="B6" sqref="B6"/>
      <selection pane="bottomLeft" activeCell="L8" sqref="L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2" customWidth="1"/>
  </cols>
  <sheetData>
    <row r="1" spans="1:12" ht="28.5" customHeight="1">
      <c r="A1" s="154" t="str">
        <f>"Form: "&amp;'Labels - Spanish'!U1</f>
        <v>Form: Spanish Adult Self-Report Form (21-87 years)</v>
      </c>
      <c r="B1" s="154"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Case84_SP-AdultSelf-Report_inc</v>
      </c>
      <c r="C3" s="129"/>
      <c r="D3" s="58"/>
      <c r="E3" s="105" t="s">
        <v>94</v>
      </c>
      <c r="F3" s="58"/>
      <c r="G3" s="59"/>
      <c r="H3" s="60"/>
      <c r="I3" s="60"/>
      <c r="J3" s="61"/>
    </row>
    <row r="4" spans="1:12" ht="15" thickBot="1">
      <c r="A4" s="54" t="str">
        <f>'Labels - Spanish'!A3</f>
        <v>Tu información</v>
      </c>
      <c r="B4" s="127"/>
      <c r="C4" s="314"/>
      <c r="D4" s="52"/>
      <c r="F4" s="52" t="str">
        <f ca="1">"Original Date: "&amp; TEXT('Labels - English'!$B$50, "mm/dd/yyyy")</f>
        <v>Original Date: 10/05/2021</v>
      </c>
      <c r="G4" s="9"/>
      <c r="H4" s="57"/>
      <c r="I4" s="57"/>
      <c r="J4" s="53"/>
    </row>
    <row r="5" spans="1:12" ht="15" thickBot="1">
      <c r="A5" s="46" t="str">
        <f>'Labels - Spanish'!A9</f>
        <v>Nombre</v>
      </c>
      <c r="B5" s="126" t="str" cm="1">
        <f t="array" aca="1" ref="B5" ca="1">"SPM2_"&amp;MID(CELL("filename",A1),FIND("]",CELL("filename",A1))+1,255)</f>
        <v>SPM2_Case84_SP-AdultSelf-Report_inc</v>
      </c>
      <c r="C5" s="125" t="str">
        <f ca="1">TEXT('Labels - Spanish'!$B$46, "mm/dd/yyyy")</f>
        <v>10/05/2021</v>
      </c>
      <c r="D5" s="52"/>
      <c r="E5" s="97" t="s">
        <v>91</v>
      </c>
      <c r="F5" s="94"/>
      <c r="G5" s="95" t="s">
        <v>92</v>
      </c>
      <c r="H5" s="96"/>
      <c r="J5" t="s">
        <v>93</v>
      </c>
    </row>
    <row r="6" spans="1:12">
      <c r="A6" s="46" t="str">
        <f>'Labels - Spanish'!A10</f>
        <v>Sexo</v>
      </c>
      <c r="B6" s="188" t="s">
        <v>1691</v>
      </c>
      <c r="C6" s="209"/>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9">
        <f ca="1">$E$7</f>
        <v>33651</v>
      </c>
      <c r="C7" s="305"/>
      <c r="D7" s="52"/>
      <c r="E7" s="100">
        <f ca="1">DATE(YEAR(F7) -$G$7, MONTH(F7) - $H$7, DAY(F7) - $I$7)</f>
        <v>33651</v>
      </c>
      <c r="F7" s="99">
        <f ca="1">DATE(YEAR('Labels - English'!$B$50),MONTH('Labels - English'!$B$50)-$K$7,DAY('Labels - English'!$B$50)-$L$7)</f>
        <v>44473</v>
      </c>
      <c r="G7" s="104">
        <v>29</v>
      </c>
      <c r="H7" s="102">
        <v>7</v>
      </c>
      <c r="I7" s="102">
        <v>16</v>
      </c>
      <c r="J7" s="137">
        <v>0</v>
      </c>
      <c r="K7" s="330">
        <v>0</v>
      </c>
      <c r="L7" s="98">
        <v>1</v>
      </c>
    </row>
    <row r="8" spans="1:12">
      <c r="A8" s="46" t="str">
        <f>'Labels - Spanish'!A14</f>
        <v>Edad</v>
      </c>
      <c r="B8" s="48" t="str">
        <f>+$G$7&amp;" años "&amp;$H$7&amp;" meses "&amp;$I$7&amp;" dias "</f>
        <v xml:space="preserve">29 años 7 meses 16 dias </v>
      </c>
      <c r="C8" s="208">
        <f ca="1">+E7</f>
        <v>33651</v>
      </c>
      <c r="D8" s="52"/>
      <c r="E8" s="44"/>
      <c r="F8" s="44"/>
      <c r="G8" s="44"/>
      <c r="H8" s="44"/>
      <c r="I8" s="44"/>
      <c r="J8" s="53"/>
    </row>
    <row r="9" spans="1:12">
      <c r="A9" s="46" t="str">
        <f>'Labels - Spanish'!A19</f>
        <v>Proveedor/Agencia</v>
      </c>
      <c r="B9" s="318" t="s">
        <v>107</v>
      </c>
      <c r="C9" s="207"/>
      <c r="D9" s="52"/>
      <c r="E9" s="58"/>
      <c r="F9" s="58"/>
      <c r="G9" s="59"/>
      <c r="H9" s="60"/>
      <c r="I9" s="61"/>
    </row>
    <row r="10" spans="1:12" ht="15" thickBot="1">
      <c r="A10" s="46" t="str">
        <f>'Labels - Spanish'!A28</f>
        <v>Fecha de hoy</v>
      </c>
      <c r="B10" s="317" t="str">
        <f>+$J$7&amp;" years "&amp;$K$7&amp;" months "&amp;$L$7&amp;" days "</f>
        <v xml:space="preserve">0 years 0 months 1 days </v>
      </c>
      <c r="C10" s="65"/>
      <c r="D10" s="52"/>
      <c r="E10" s="52"/>
      <c r="F10" s="52"/>
      <c r="G10" s="53"/>
      <c r="H10" s="53"/>
      <c r="I10" s="44"/>
    </row>
    <row r="11" spans="1:12">
      <c r="A11" s="50"/>
      <c r="B11" s="50"/>
      <c r="C11" s="67"/>
      <c r="D11" s="52"/>
      <c r="E11" s="52"/>
      <c r="F11" s="52"/>
      <c r="G11" s="53"/>
      <c r="H11" s="53"/>
      <c r="I11" s="53"/>
    </row>
    <row r="12" spans="1:12" ht="132" customHeight="1">
      <c r="A12" s="46" t="s">
        <v>24</v>
      </c>
      <c r="B12" s="71" t="s">
        <v>1612</v>
      </c>
      <c r="C12" s="29"/>
      <c r="D12" s="52"/>
      <c r="E12" s="52"/>
      <c r="F12" s="52"/>
      <c r="G12" s="52"/>
      <c r="H12" s="52"/>
      <c r="I12" s="52"/>
      <c r="J12" s="52"/>
    </row>
    <row r="13" spans="1:12" ht="36.75" customHeight="1">
      <c r="A13" s="46" t="s">
        <v>26</v>
      </c>
      <c r="B13" s="39" t="s">
        <v>25</v>
      </c>
      <c r="C13" s="52"/>
      <c r="D13" s="52"/>
      <c r="E13" s="52"/>
      <c r="F13" s="52"/>
      <c r="G13" s="53"/>
      <c r="H13" s="53"/>
      <c r="I13" s="53"/>
      <c r="J13" s="44"/>
    </row>
    <row r="14" spans="1:12">
      <c r="A14" s="43" t="s">
        <v>180</v>
      </c>
      <c r="B14" s="193" t="s">
        <v>181</v>
      </c>
      <c r="D14" s="52"/>
      <c r="E14" s="36"/>
      <c r="F14" s="36"/>
      <c r="G14" s="35"/>
      <c r="H14" s="35"/>
      <c r="I14" s="35"/>
      <c r="J14" s="34"/>
    </row>
    <row r="15" spans="1:12" s="3" customFormat="1">
      <c r="A15" s="46" t="s">
        <v>12</v>
      </c>
      <c r="B15" s="51" t="s">
        <v>10</v>
      </c>
      <c r="C15" s="43"/>
      <c r="D15" s="36"/>
      <c r="E15" s="52"/>
      <c r="F15" s="52"/>
      <c r="G15" s="53"/>
      <c r="H15" s="53"/>
      <c r="I15" s="53"/>
      <c r="J15" s="44"/>
    </row>
    <row r="16" spans="1:12">
      <c r="A16" s="46"/>
      <c r="B16" s="46"/>
      <c r="C16" s="52"/>
      <c r="D16" s="44"/>
      <c r="J16" s="41"/>
    </row>
    <row r="17" spans="1:11" s="2" customFormat="1">
      <c r="A17" s="46"/>
      <c r="B17" s="46"/>
      <c r="C17" s="44"/>
    </row>
    <row r="18" spans="1:11">
      <c r="A18" s="69" t="s">
        <v>51</v>
      </c>
      <c r="B18" s="41">
        <f>+B36</f>
        <v>26</v>
      </c>
      <c r="C18" s="41">
        <f>+B37</f>
        <v>19</v>
      </c>
      <c r="D18" s="41">
        <f>+B38</f>
        <v>23</v>
      </c>
      <c r="E18" s="41">
        <f>+B39</f>
        <v>12</v>
      </c>
      <c r="F18" s="41">
        <f>+B40</f>
        <v>17</v>
      </c>
      <c r="G18" s="106">
        <f>+B41</f>
        <v>19</v>
      </c>
      <c r="H18" s="2">
        <f>+B42</f>
        <v>29</v>
      </c>
      <c r="I18" s="41">
        <f>+B43</f>
        <v>23</v>
      </c>
      <c r="J18" s="70">
        <f>+B44</f>
        <v>116</v>
      </c>
      <c r="K18" s="2"/>
    </row>
    <row r="19" spans="1:11" s="3" customFormat="1" ht="21.75" customHeight="1">
      <c r="A19" s="38"/>
      <c r="B19" s="38"/>
      <c r="C19" s="38"/>
      <c r="D19" s="38"/>
      <c r="E19" s="38"/>
      <c r="F19" s="38"/>
      <c r="G19" s="38"/>
      <c r="H19" s="38"/>
      <c r="I19" s="38"/>
      <c r="J19" s="42"/>
      <c r="K19"/>
    </row>
    <row r="20" spans="1:11" s="6" customFormat="1">
      <c r="A20" s="68" t="s">
        <v>0</v>
      </c>
      <c r="B20" s="86" t="str">
        <f>'Labels - Spanish'!$A$37</f>
        <v>Visión</v>
      </c>
      <c r="C20" s="87" t="str">
        <f>'Labels - Spanish'!$A$38</f>
        <v>Oído</v>
      </c>
      <c r="D20" s="88" t="str">
        <f>'Labels - Spanish'!$A$39</f>
        <v>Tacto</v>
      </c>
      <c r="E20" s="89" t="str">
        <f>'Labels - Spanish'!$A$40</f>
        <v>Gusto y olfato</v>
      </c>
      <c r="F20" s="90" t="str">
        <f>'Labels - Spanish'!$A$41</f>
        <v>Conciencia del cuerpo</v>
      </c>
      <c r="G20" s="91" t="str">
        <f>'Labels - Spanish'!$A$42</f>
        <v>Equilibrio y movimiento</v>
      </c>
      <c r="H20" s="92" t="str">
        <f>'Labels - Spanish'!$A$43</f>
        <v>Planificación e ideas</v>
      </c>
      <c r="I20" s="85" t="str">
        <f>'Labels - Spanish'!$A$36</f>
        <v>Participación social</v>
      </c>
      <c r="J20" s="43"/>
      <c r="K20" s="42"/>
    </row>
    <row r="21" spans="1:11" s="6" customFormat="1">
      <c r="A21" s="72">
        <v>1</v>
      </c>
      <c r="B21" s="150" t="s">
        <v>1604</v>
      </c>
      <c r="C21" s="150" t="s">
        <v>1601</v>
      </c>
      <c r="D21" s="150" t="s">
        <v>1601</v>
      </c>
      <c r="E21" s="150" t="s">
        <v>1604</v>
      </c>
      <c r="F21" s="150" t="s">
        <v>1602</v>
      </c>
      <c r="G21" s="150" t="s">
        <v>1604</v>
      </c>
      <c r="H21" s="150" t="s">
        <v>1601</v>
      </c>
      <c r="I21" s="150" t="s">
        <v>1601</v>
      </c>
      <c r="J21" s="43"/>
    </row>
    <row r="22" spans="1:11" s="6" customFormat="1">
      <c r="A22" s="73">
        <v>2</v>
      </c>
      <c r="B22" s="150" t="s">
        <v>1602</v>
      </c>
      <c r="C22" s="176" t="s">
        <v>52</v>
      </c>
      <c r="D22" s="150" t="s">
        <v>1601</v>
      </c>
      <c r="E22" s="150" t="s">
        <v>1604</v>
      </c>
      <c r="F22" s="150" t="s">
        <v>1602</v>
      </c>
      <c r="G22" s="150" t="s">
        <v>1602</v>
      </c>
      <c r="H22" s="150" t="s">
        <v>1601</v>
      </c>
      <c r="I22" s="150" t="s">
        <v>1602</v>
      </c>
      <c r="J22" s="43"/>
    </row>
    <row r="23" spans="1:11" s="6" customFormat="1">
      <c r="A23" s="74">
        <v>3</v>
      </c>
      <c r="B23" s="150" t="s">
        <v>1602</v>
      </c>
      <c r="C23" s="176" t="s">
        <v>52</v>
      </c>
      <c r="D23" s="150" t="s">
        <v>1601</v>
      </c>
      <c r="E23" s="150" t="s">
        <v>1604</v>
      </c>
      <c r="F23" s="150" t="s">
        <v>1602</v>
      </c>
      <c r="G23" s="150" t="s">
        <v>1604</v>
      </c>
      <c r="H23" s="150" t="s">
        <v>1604</v>
      </c>
      <c r="I23" s="150" t="s">
        <v>1601</v>
      </c>
      <c r="J23" s="43"/>
    </row>
    <row r="24" spans="1:11" s="6" customFormat="1">
      <c r="A24" s="75">
        <v>4</v>
      </c>
      <c r="B24" s="150" t="s">
        <v>1601</v>
      </c>
      <c r="C24" s="150" t="s">
        <v>1602</v>
      </c>
      <c r="D24" s="150" t="s">
        <v>1601</v>
      </c>
      <c r="E24" s="150" t="s">
        <v>1604</v>
      </c>
      <c r="F24" s="150" t="s">
        <v>1604</v>
      </c>
      <c r="G24" s="150" t="s">
        <v>1601</v>
      </c>
      <c r="H24" s="150" t="s">
        <v>1601</v>
      </c>
      <c r="I24" s="150" t="s">
        <v>1602</v>
      </c>
      <c r="J24" s="43"/>
    </row>
    <row r="25" spans="1:11" s="6" customFormat="1">
      <c r="A25" s="45">
        <v>5</v>
      </c>
      <c r="B25" s="150" t="s">
        <v>1601</v>
      </c>
      <c r="C25" s="150" t="s">
        <v>1604</v>
      </c>
      <c r="D25" s="150" t="s">
        <v>1604</v>
      </c>
      <c r="E25" s="150" t="s">
        <v>1604</v>
      </c>
      <c r="F25" s="150" t="s">
        <v>1602</v>
      </c>
      <c r="G25" s="150" t="s">
        <v>1604</v>
      </c>
      <c r="H25" s="150" t="s">
        <v>1601</v>
      </c>
      <c r="I25" s="150" t="s">
        <v>1601</v>
      </c>
      <c r="J25" s="43"/>
    </row>
    <row r="26" spans="1:11" s="6" customFormat="1">
      <c r="A26" s="45">
        <v>6</v>
      </c>
      <c r="B26" s="150" t="s">
        <v>1603</v>
      </c>
      <c r="C26" s="150" t="s">
        <v>1602</v>
      </c>
      <c r="D26" s="150" t="s">
        <v>1604</v>
      </c>
      <c r="E26" s="150" t="s">
        <v>1604</v>
      </c>
      <c r="F26" s="150" t="s">
        <v>1601</v>
      </c>
      <c r="G26" s="150" t="s">
        <v>1602</v>
      </c>
      <c r="H26" s="150" t="s">
        <v>1603</v>
      </c>
      <c r="I26" s="176" t="s">
        <v>52</v>
      </c>
      <c r="J26" s="43"/>
    </row>
    <row r="27" spans="1:11" s="6" customFormat="1">
      <c r="A27" s="45">
        <v>7</v>
      </c>
      <c r="B27" s="150" t="s">
        <v>1601</v>
      </c>
      <c r="C27" s="150" t="s">
        <v>1604</v>
      </c>
      <c r="D27" s="176" t="s">
        <v>52</v>
      </c>
      <c r="E27" s="150" t="s">
        <v>1604</v>
      </c>
      <c r="F27" s="150" t="s">
        <v>1602</v>
      </c>
      <c r="G27" s="150" t="s">
        <v>1604</v>
      </c>
      <c r="H27" s="150" t="s">
        <v>1601</v>
      </c>
      <c r="I27" s="176" t="s">
        <v>52</v>
      </c>
      <c r="J27" s="43"/>
    </row>
    <row r="28" spans="1:11">
      <c r="A28" s="45">
        <v>8</v>
      </c>
      <c r="B28" s="150" t="s">
        <v>1602</v>
      </c>
      <c r="C28" s="150" t="s">
        <v>1602</v>
      </c>
      <c r="D28" s="150" t="s">
        <v>1602</v>
      </c>
      <c r="E28" s="150" t="s">
        <v>1602</v>
      </c>
      <c r="F28" s="150" t="s">
        <v>1604</v>
      </c>
      <c r="G28" s="150" t="s">
        <v>1602</v>
      </c>
      <c r="H28" s="150" t="s">
        <v>1601</v>
      </c>
      <c r="I28" s="150" t="s">
        <v>1601</v>
      </c>
      <c r="K28" s="6"/>
    </row>
    <row r="29" spans="1:11">
      <c r="A29" s="45">
        <v>9</v>
      </c>
      <c r="B29" s="150" t="s">
        <v>1601</v>
      </c>
      <c r="C29" s="150" t="s">
        <v>1602</v>
      </c>
      <c r="D29" s="150" t="s">
        <v>1603</v>
      </c>
      <c r="E29" s="150" t="s">
        <v>1604</v>
      </c>
      <c r="F29" s="150" t="s">
        <v>1604</v>
      </c>
      <c r="G29" s="150" t="s">
        <v>1601</v>
      </c>
      <c r="H29" s="150" t="s">
        <v>1601</v>
      </c>
      <c r="I29" s="150" t="s">
        <v>1602</v>
      </c>
    </row>
    <row r="30" spans="1:11">
      <c r="A30" s="45">
        <v>10</v>
      </c>
      <c r="B30" s="150" t="s">
        <v>1601</v>
      </c>
      <c r="C30" s="150" t="s">
        <v>1601</v>
      </c>
      <c r="D30" s="150" t="s">
        <v>1604</v>
      </c>
      <c r="E30" s="176" t="s">
        <v>52</v>
      </c>
      <c r="F30" s="176" t="s">
        <v>52</v>
      </c>
      <c r="G30" s="150" t="s">
        <v>1601</v>
      </c>
      <c r="H30" s="150" t="s">
        <v>1601</v>
      </c>
      <c r="I30" s="150" t="s">
        <v>1601</v>
      </c>
    </row>
    <row r="33" spans="1:8" ht="15.5">
      <c r="A33" s="107" t="s">
        <v>97</v>
      </c>
      <c r="B33" s="108"/>
      <c r="C33" s="108"/>
      <c r="D33" s="108"/>
      <c r="E33" s="108"/>
      <c r="F33" s="108"/>
      <c r="G33" s="109"/>
      <c r="H33" s="109"/>
    </row>
    <row r="34" spans="1:8" ht="16" thickBot="1">
      <c r="A34" s="110"/>
      <c r="B34" s="110"/>
      <c r="C34" s="111"/>
      <c r="D34" s="111"/>
      <c r="E34" s="111"/>
      <c r="F34" s="111"/>
      <c r="G34" s="112"/>
      <c r="H34" s="112"/>
    </row>
    <row r="35" spans="1:8" ht="16" thickTop="1">
      <c r="A35" s="155" t="s">
        <v>99</v>
      </c>
      <c r="B35" s="156" t="s">
        <v>1641</v>
      </c>
      <c r="C35" s="157" t="s">
        <v>1642</v>
      </c>
      <c r="D35" s="157" t="s">
        <v>1644</v>
      </c>
      <c r="E35" s="158" t="s">
        <v>1643</v>
      </c>
    </row>
    <row r="36" spans="1:8" ht="15.5">
      <c r="A36" s="159" t="str">
        <f>'Labels - Spanish'!A37</f>
        <v>Visión</v>
      </c>
      <c r="B36" s="118">
        <v>26</v>
      </c>
      <c r="C36" s="119">
        <v>69</v>
      </c>
      <c r="D36" s="119">
        <v>97</v>
      </c>
      <c r="E36" s="120" t="s">
        <v>101</v>
      </c>
    </row>
    <row r="37" spans="1:8" ht="15.5">
      <c r="A37" s="159" t="str">
        <f>'Labels - Spanish'!A38</f>
        <v>Oído</v>
      </c>
      <c r="B37" s="118">
        <v>19</v>
      </c>
      <c r="C37" s="119">
        <v>52</v>
      </c>
      <c r="D37" s="119">
        <v>58</v>
      </c>
      <c r="E37" s="120" t="s">
        <v>102</v>
      </c>
    </row>
    <row r="38" spans="1:8" ht="15.5">
      <c r="A38" s="159" t="str">
        <f>'Labels - Spanish'!A39</f>
        <v>Tacto</v>
      </c>
      <c r="B38" s="118">
        <v>23</v>
      </c>
      <c r="C38" s="119">
        <v>62</v>
      </c>
      <c r="D38" s="119">
        <v>88</v>
      </c>
      <c r="E38" s="120" t="s">
        <v>101</v>
      </c>
    </row>
    <row r="39" spans="1:8" ht="15.5">
      <c r="A39" s="159" t="str">
        <f>'Labels - Spanish'!A40</f>
        <v>Gusto y olfato</v>
      </c>
      <c r="B39" s="118">
        <v>12</v>
      </c>
      <c r="C39" s="119">
        <v>40</v>
      </c>
      <c r="D39" s="119">
        <v>16</v>
      </c>
      <c r="E39" s="120" t="s">
        <v>102</v>
      </c>
    </row>
    <row r="40" spans="1:8" ht="15.5">
      <c r="A40" s="159" t="str">
        <f>'Labels - Spanish'!A41</f>
        <v>Conciencia del cuerpo</v>
      </c>
      <c r="B40" s="118">
        <v>17</v>
      </c>
      <c r="C40" s="119">
        <v>60</v>
      </c>
      <c r="D40" s="119">
        <v>84</v>
      </c>
      <c r="E40" s="120" t="s">
        <v>101</v>
      </c>
    </row>
    <row r="41" spans="1:8" ht="15.5">
      <c r="A41" s="159" t="str">
        <f>'Labels - Spanish'!A42</f>
        <v>Equilibrio y movimiento</v>
      </c>
      <c r="B41" s="118">
        <v>19</v>
      </c>
      <c r="C41" s="119">
        <v>57</v>
      </c>
      <c r="D41" s="119">
        <v>76</v>
      </c>
      <c r="E41" s="120" t="s">
        <v>102</v>
      </c>
    </row>
    <row r="42" spans="1:8" ht="15.5">
      <c r="A42" s="159" t="str">
        <f>'Labels - Spanish'!A43</f>
        <v>Planificación e ideas</v>
      </c>
      <c r="B42" s="118">
        <v>29</v>
      </c>
      <c r="C42" s="119">
        <v>70</v>
      </c>
      <c r="D42" s="119">
        <v>98</v>
      </c>
      <c r="E42" s="120" t="s">
        <v>103</v>
      </c>
    </row>
    <row r="43" spans="1:8" ht="15.5">
      <c r="A43" s="159" t="str">
        <f>'Labels - Spanish'!A36</f>
        <v>Participación social</v>
      </c>
      <c r="B43" s="118">
        <v>23</v>
      </c>
      <c r="C43" s="119">
        <v>61</v>
      </c>
      <c r="D43" s="119">
        <v>86</v>
      </c>
      <c r="E43" s="120" t="s">
        <v>101</v>
      </c>
    </row>
    <row r="44" spans="1:8" ht="16" thickBot="1">
      <c r="A44" s="160" t="s">
        <v>100</v>
      </c>
      <c r="B44" s="122">
        <v>116</v>
      </c>
      <c r="C44" s="131">
        <v>58</v>
      </c>
      <c r="D44" s="131">
        <v>79</v>
      </c>
      <c r="E44" s="132" t="s">
        <v>102</v>
      </c>
    </row>
    <row r="45" spans="1:8" ht="16" thickTop="1">
      <c r="A45" s="108"/>
      <c r="B45" s="108"/>
      <c r="C45" s="108"/>
      <c r="D45" s="108"/>
      <c r="E45" s="108"/>
      <c r="F45" s="108"/>
      <c r="G45" s="109"/>
      <c r="H45" s="109"/>
    </row>
  </sheetData>
  <conditionalFormatting sqref="A6">
    <cfRule type="containsText" dxfId="71" priority="8" operator="containsText" text="&quot;">
      <formula>NOT(ISERROR(SEARCH("""",A6)))</formula>
    </cfRule>
  </conditionalFormatting>
  <conditionalFormatting sqref="A4">
    <cfRule type="containsText" dxfId="70" priority="7" operator="containsText" text="&quot;">
      <formula>NOT(ISERROR(SEARCH("""",A4)))</formula>
    </cfRule>
  </conditionalFormatting>
  <conditionalFormatting sqref="A5">
    <cfRule type="containsText" dxfId="69" priority="6" operator="containsText" text="&quot;">
      <formula>NOT(ISERROR(SEARCH("""",A5)))</formula>
    </cfRule>
  </conditionalFormatting>
  <conditionalFormatting sqref="A10">
    <cfRule type="containsText" dxfId="68" priority="2" operator="containsText" text="&quot;">
      <formula>NOT(ISERROR(SEARCH("""",A10)))</formula>
    </cfRule>
  </conditionalFormatting>
  <conditionalFormatting sqref="A7">
    <cfRule type="containsText" dxfId="67" priority="4" operator="containsText" text="&quot;">
      <formula>NOT(ISERROR(SEARCH("""",A7)))</formula>
    </cfRule>
  </conditionalFormatting>
  <conditionalFormatting sqref="A8">
    <cfRule type="containsText" dxfId="66" priority="3" operator="containsText" text="&quot;">
      <formula>NOT(ISERROR(SEARCH("""",A8)))</formula>
    </cfRule>
  </conditionalFormatting>
  <conditionalFormatting sqref="A9">
    <cfRule type="containsText" dxfId="65" priority="1" operator="containsText" text="&quot;">
      <formula>NOT(ISERROR(SEARCH("""",A9)))</formula>
    </cfRule>
  </conditionalFormatting>
  <pageMargins left="0.7" right="0.7" top="0.75" bottom="0.75" header="0.3" footer="0.3"/>
  <pageSetup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A85F4-6E91-443A-8BB7-CB330BA901CC}">
  <dimension ref="A1:L44"/>
  <sheetViews>
    <sheetView topLeftCell="G1" zoomScale="90" zoomScaleNormal="90" workbookViewId="0">
      <pane ySplit="1" topLeftCell="A2" activePane="bottomLeft" state="frozen"/>
      <selection activeCell="B6" sqref="B6"/>
      <selection pane="bottomLeft" activeCell="L8" sqref="L8"/>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2.90625" customWidth="1"/>
  </cols>
  <sheetData>
    <row r="1" spans="1:12" ht="28.5" customHeight="1">
      <c r="A1" s="175" t="str">
        <f>"Form: "&amp;'Labels - Spanish'!V1</f>
        <v>Form: Spanish Adult Driving Environment: Self-Report Form (21-87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Case85_SP-AdultDrive_self</v>
      </c>
      <c r="C3" s="129"/>
      <c r="D3" s="58"/>
      <c r="E3" s="105" t="s">
        <v>94</v>
      </c>
      <c r="F3" s="58"/>
      <c r="G3" s="59"/>
      <c r="H3" s="60"/>
      <c r="I3" s="60"/>
      <c r="J3" s="61"/>
    </row>
    <row r="4" spans="1:12" ht="15" thickBot="1">
      <c r="A4" s="54" t="str">
        <f>'Labels - Spanish'!A3</f>
        <v>Tu información</v>
      </c>
      <c r="B4" s="127"/>
      <c r="C4" s="314"/>
      <c r="D4" s="52"/>
      <c r="F4" s="52" t="str">
        <f ca="1">"Original Date: "&amp; TEXT('Labels - Spanish'!$B$46, "mm/dd/yyyy")</f>
        <v>Original Date: 10/05/2021</v>
      </c>
      <c r="G4" s="9"/>
      <c r="H4" s="57"/>
      <c r="I4" s="57"/>
      <c r="J4" s="53"/>
    </row>
    <row r="5" spans="1:12" ht="15" thickBot="1">
      <c r="A5" s="46" t="str">
        <f>'Labels - Spanish'!A9</f>
        <v>Nombre</v>
      </c>
      <c r="B5" s="126" t="str" cm="1">
        <f t="array" aca="1" ref="B5" ca="1">"SPM2_"&amp;MID(CELL("filename",A1),FIND("]",CELL("filename",A1))+1,255)</f>
        <v>SPM2_Case85_SP-AdultDrive_self</v>
      </c>
      <c r="C5" s="125" t="str">
        <f ca="1">TEXT('Labels - Spanish'!$B$46, "mm/dd/yyyy")</f>
        <v>10/05/2021</v>
      </c>
      <c r="D5" s="52"/>
      <c r="E5" s="97" t="s">
        <v>91</v>
      </c>
      <c r="F5" s="94"/>
      <c r="G5" s="95" t="s">
        <v>92</v>
      </c>
      <c r="H5" s="96"/>
      <c r="J5" t="s">
        <v>93</v>
      </c>
    </row>
    <row r="6" spans="1:12">
      <c r="A6" s="46" t="str">
        <f>'Labels - Spanish'!A10</f>
        <v>Sexo</v>
      </c>
      <c r="B6" s="47" t="s">
        <v>70</v>
      </c>
      <c r="C6" s="64"/>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34758</v>
      </c>
      <c r="C7" s="207"/>
      <c r="D7" s="52"/>
      <c r="E7" s="100">
        <f ca="1">DATE(YEAR(F7) -$G$7, MONTH(F7) - $H$7, DAY(F7) - $I$7)</f>
        <v>34758</v>
      </c>
      <c r="F7" s="99">
        <f ca="1">DATE(YEAR('Labels - Spanish'!$B$46),MONTH('Labels - Spanish'!$B$46)-$K$7,DAY('Labels - Spanish'!$B$46)-$L$7)</f>
        <v>44473</v>
      </c>
      <c r="G7" s="104">
        <v>26</v>
      </c>
      <c r="H7" s="102">
        <v>7</v>
      </c>
      <c r="I7" s="102">
        <v>4</v>
      </c>
      <c r="J7" s="137">
        <v>0</v>
      </c>
      <c r="K7" s="330">
        <v>0</v>
      </c>
      <c r="L7" s="98">
        <v>1</v>
      </c>
    </row>
    <row r="8" spans="1:12">
      <c r="A8" s="46" t="str">
        <f>'Labels - Spanish'!A14</f>
        <v>Edad</v>
      </c>
      <c r="B8" s="48" t="str">
        <f>+$G$7&amp;" años "&amp;$H$7&amp;" meses "&amp;$I$7&amp;" dias "</f>
        <v xml:space="preserve">26 años 7 meses 4 dias </v>
      </c>
      <c r="C8" s="207">
        <f ca="1">+E7</f>
        <v>34758</v>
      </c>
      <c r="D8" s="52"/>
      <c r="E8" s="58"/>
      <c r="F8" s="58"/>
      <c r="G8" s="59"/>
      <c r="H8" s="60"/>
      <c r="I8" s="61"/>
      <c r="J8" s="61"/>
    </row>
    <row r="9" spans="1:12" ht="15" thickBot="1">
      <c r="A9" s="46" t="str">
        <f>'Labels - Spanish'!$A$28</f>
        <v>Fecha de hoy</v>
      </c>
      <c r="B9" s="317" t="str">
        <f>+$J$7&amp;" years "&amp;$K$7&amp;" months "&amp;$L$7&amp;" days "</f>
        <v xml:space="preserve">0 years 0 months 1 days </v>
      </c>
      <c r="C9" s="65"/>
      <c r="D9" s="52"/>
      <c r="E9" s="52"/>
      <c r="F9" s="52"/>
      <c r="G9" s="53"/>
      <c r="H9" s="53"/>
      <c r="I9" s="44"/>
    </row>
    <row r="10" spans="1:12">
      <c r="A10" s="50"/>
      <c r="B10" s="50"/>
      <c r="C10" s="67"/>
      <c r="D10" s="52"/>
      <c r="E10" s="52"/>
      <c r="F10" s="52"/>
      <c r="G10" s="53"/>
      <c r="H10" s="53"/>
      <c r="I10" s="53"/>
    </row>
    <row r="11" spans="1:12" ht="132" customHeight="1">
      <c r="A11" s="46" t="s">
        <v>24</v>
      </c>
      <c r="B11" s="71" t="s">
        <v>1611</v>
      </c>
      <c r="C11" s="29"/>
      <c r="D11" s="52"/>
      <c r="E11" s="52"/>
      <c r="F11" s="52"/>
      <c r="G11" s="52"/>
      <c r="H11" s="52"/>
      <c r="I11" s="52"/>
    </row>
    <row r="12" spans="1:12" ht="36.75" customHeight="1">
      <c r="A12" s="46" t="s">
        <v>26</v>
      </c>
      <c r="B12" s="39" t="s">
        <v>25</v>
      </c>
      <c r="C12" s="52"/>
      <c r="D12" s="52"/>
      <c r="E12" s="52"/>
      <c r="F12" s="52"/>
      <c r="G12" s="53"/>
      <c r="H12" s="53"/>
      <c r="I12" s="53"/>
      <c r="J12" s="44"/>
    </row>
    <row r="13" spans="1:12">
      <c r="A13" s="43" t="s">
        <v>180</v>
      </c>
      <c r="B13" s="193" t="s">
        <v>866</v>
      </c>
      <c r="D13" s="52"/>
      <c r="E13" s="36"/>
      <c r="F13" s="36"/>
      <c r="G13" s="35"/>
      <c r="H13" s="35"/>
      <c r="I13" s="35"/>
      <c r="J13" s="34"/>
    </row>
    <row r="14" spans="1:12" s="3" customFormat="1">
      <c r="A14" s="46" t="s">
        <v>12</v>
      </c>
      <c r="B14" s="51" t="s">
        <v>10</v>
      </c>
      <c r="C14" s="43"/>
      <c r="D14" s="36"/>
      <c r="E14" s="52"/>
      <c r="F14" s="52"/>
      <c r="G14" s="53"/>
      <c r="H14" s="53"/>
      <c r="I14" s="53"/>
      <c r="J14" s="44"/>
    </row>
    <row r="15" spans="1:12">
      <c r="A15" s="46"/>
      <c r="B15" s="46"/>
      <c r="C15" s="52"/>
      <c r="D15" s="44"/>
      <c r="J15" s="41"/>
    </row>
    <row r="16" spans="1:12" s="2" customFormat="1">
      <c r="A16" s="46"/>
      <c r="B16" s="46"/>
      <c r="C16" s="44"/>
    </row>
    <row r="17" spans="1:3">
      <c r="A17" s="69" t="s">
        <v>51</v>
      </c>
      <c r="B17" s="70">
        <f>+B43</f>
        <v>41</v>
      </c>
      <c r="C17" s="2"/>
    </row>
    <row r="18" spans="1:3" s="3" customFormat="1" ht="21.75" customHeight="1">
      <c r="A18" s="38"/>
      <c r="B18" s="38"/>
      <c r="C18"/>
    </row>
    <row r="19" spans="1:3" s="6" customFormat="1">
      <c r="A19" s="68" t="s">
        <v>0</v>
      </c>
      <c r="B19" s="85" t="str">
        <f>'Labels - Spanish'!$A$44</f>
        <v>Formulario</v>
      </c>
      <c r="C19" s="42"/>
    </row>
    <row r="20" spans="1:3" s="6" customFormat="1">
      <c r="A20" s="72">
        <v>1</v>
      </c>
      <c r="B20" s="150" t="s">
        <v>1601</v>
      </c>
    </row>
    <row r="21" spans="1:3" s="6" customFormat="1">
      <c r="A21" s="73">
        <v>2</v>
      </c>
      <c r="B21" s="150" t="s">
        <v>1604</v>
      </c>
    </row>
    <row r="22" spans="1:3" s="6" customFormat="1">
      <c r="A22" s="74">
        <v>3</v>
      </c>
      <c r="B22" s="150" t="s">
        <v>1602</v>
      </c>
    </row>
    <row r="23" spans="1:3" s="6" customFormat="1">
      <c r="A23" s="75">
        <v>4</v>
      </c>
      <c r="B23" s="150" t="s">
        <v>1602</v>
      </c>
    </row>
    <row r="24" spans="1:3" s="6" customFormat="1">
      <c r="A24" s="45">
        <v>5</v>
      </c>
      <c r="B24" s="150" t="s">
        <v>1601</v>
      </c>
    </row>
    <row r="25" spans="1:3" s="6" customFormat="1">
      <c r="A25" s="45">
        <v>6</v>
      </c>
      <c r="B25" s="150" t="s">
        <v>1602</v>
      </c>
    </row>
    <row r="26" spans="1:3" s="6" customFormat="1">
      <c r="A26" s="45">
        <v>7</v>
      </c>
      <c r="B26" s="150" t="s">
        <v>1604</v>
      </c>
    </row>
    <row r="27" spans="1:3">
      <c r="A27" s="45">
        <v>8</v>
      </c>
      <c r="B27" s="150" t="s">
        <v>1602</v>
      </c>
      <c r="C27" s="6"/>
    </row>
    <row r="28" spans="1:3">
      <c r="A28" s="45">
        <v>9</v>
      </c>
      <c r="B28" s="150" t="s">
        <v>1602</v>
      </c>
    </row>
    <row r="29" spans="1:3">
      <c r="A29" s="45">
        <v>10</v>
      </c>
      <c r="B29" s="150" t="s">
        <v>1601</v>
      </c>
    </row>
    <row r="30" spans="1:3">
      <c r="A30" s="72">
        <v>11</v>
      </c>
      <c r="B30" s="150" t="s">
        <v>1604</v>
      </c>
      <c r="C30" s="6"/>
    </row>
    <row r="31" spans="1:3">
      <c r="A31" s="73">
        <v>12</v>
      </c>
      <c r="B31" s="150" t="s">
        <v>1604</v>
      </c>
      <c r="C31" s="6"/>
    </row>
    <row r="32" spans="1:3">
      <c r="A32" s="74">
        <v>13</v>
      </c>
      <c r="B32" s="150" t="s">
        <v>1601</v>
      </c>
      <c r="C32" s="6"/>
    </row>
    <row r="33" spans="1:8">
      <c r="A33" s="75">
        <v>14</v>
      </c>
      <c r="B33" s="150" t="s">
        <v>1602</v>
      </c>
      <c r="C33" s="6"/>
    </row>
    <row r="34" spans="1:8">
      <c r="A34" s="45">
        <v>15</v>
      </c>
      <c r="B34" s="150" t="s">
        <v>1602</v>
      </c>
      <c r="C34" s="6"/>
    </row>
    <row r="35" spans="1:8">
      <c r="A35" s="45">
        <v>16</v>
      </c>
      <c r="B35" s="150" t="s">
        <v>1601</v>
      </c>
      <c r="C35" s="6"/>
    </row>
    <row r="36" spans="1:8">
      <c r="A36" s="45">
        <v>17</v>
      </c>
      <c r="B36" s="150" t="s">
        <v>1603</v>
      </c>
      <c r="C36" s="6"/>
    </row>
    <row r="37" spans="1:8">
      <c r="A37" s="45">
        <v>18</v>
      </c>
      <c r="B37" s="150" t="s">
        <v>1603</v>
      </c>
      <c r="C37" s="6"/>
    </row>
    <row r="39" spans="1:8" ht="15.5">
      <c r="D39" s="108"/>
      <c r="E39" s="108"/>
      <c r="F39" s="108"/>
      <c r="G39" s="109"/>
      <c r="H39" s="109"/>
    </row>
    <row r="40" spans="1:8" ht="15.5">
      <c r="A40" s="107" t="s">
        <v>97</v>
      </c>
      <c r="B40" s="108"/>
      <c r="C40" s="108"/>
      <c r="E40" s="111"/>
      <c r="F40" s="111"/>
      <c r="G40" s="112"/>
      <c r="H40" s="112"/>
    </row>
    <row r="41" spans="1:8" ht="16" thickBot="1">
      <c r="A41" s="110"/>
      <c r="B41" s="110"/>
      <c r="C41" s="111"/>
      <c r="D41" s="111"/>
    </row>
    <row r="42" spans="1:8" ht="16" thickTop="1">
      <c r="A42" s="165" t="s">
        <v>99</v>
      </c>
      <c r="B42" s="168" t="s">
        <v>137</v>
      </c>
      <c r="C42" s="170" t="s">
        <v>1605</v>
      </c>
      <c r="D42" s="170" t="s">
        <v>1643</v>
      </c>
    </row>
    <row r="43" spans="1:8" ht="16" thickBot="1">
      <c r="A43" s="167" t="str">
        <f>SUBSTITUTE(SUBSTITUTE(SUBSTITUTE('Labels - Spanish'!$V$1, "Environment: ", ""), " Form", ""), " (21-87 years)", "")&amp;" Total Score"</f>
        <v>Spanish Adult Driving Self-Report Total Score</v>
      </c>
      <c r="B43" s="122">
        <v>41</v>
      </c>
      <c r="C43" s="132">
        <v>29</v>
      </c>
      <c r="D43" s="132" t="s">
        <v>138</v>
      </c>
      <c r="E43" s="108"/>
      <c r="F43" s="108"/>
      <c r="G43" s="109"/>
      <c r="H43" s="109"/>
    </row>
    <row r="44" spans="1:8" ht="16" thickTop="1">
      <c r="A44" s="108"/>
      <c r="B44" s="108"/>
      <c r="C44" s="108"/>
      <c r="D44" s="108"/>
    </row>
  </sheetData>
  <conditionalFormatting sqref="A6">
    <cfRule type="containsText" dxfId="64" priority="6" operator="containsText" text="&quot;">
      <formula>NOT(ISERROR(SEARCH("""",A6)))</formula>
    </cfRule>
  </conditionalFormatting>
  <conditionalFormatting sqref="A4">
    <cfRule type="containsText" dxfId="63" priority="5" operator="containsText" text="&quot;">
      <formula>NOT(ISERROR(SEARCH("""",A4)))</formula>
    </cfRule>
  </conditionalFormatting>
  <conditionalFormatting sqref="A5">
    <cfRule type="containsText" dxfId="62" priority="4" operator="containsText" text="&quot;">
      <formula>NOT(ISERROR(SEARCH("""",A5)))</formula>
    </cfRule>
  </conditionalFormatting>
  <conditionalFormatting sqref="A7">
    <cfRule type="containsText" dxfId="61" priority="3" operator="containsText" text="&quot;">
      <formula>NOT(ISERROR(SEARCH("""",A7)))</formula>
    </cfRule>
  </conditionalFormatting>
  <conditionalFormatting sqref="A8:A9">
    <cfRule type="containsText" dxfId="60" priority="2" operator="containsText" text="&quot;">
      <formula>NOT(ISERROR(SEARCH("""",A8)))</formula>
    </cfRule>
  </conditionalFormatting>
  <pageMargins left="0.7" right="0.7" top="0.75" bottom="0.75" header="0.3" footer="0.3"/>
  <pageSetup orientation="portrait"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6BA33-65E4-4119-ABAF-E52CBAEF2D44}">
  <dimension ref="A1:L44"/>
  <sheetViews>
    <sheetView topLeftCell="F1" zoomScale="90" zoomScaleNormal="90" workbookViewId="0">
      <pane ySplit="1" topLeftCell="A2" activePane="bottomLeft" state="frozen"/>
      <selection activeCell="B6" sqref="B6"/>
      <selection pane="bottomLeft" activeCell="L8" sqref="L8"/>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1.1796875" customWidth="1"/>
  </cols>
  <sheetData>
    <row r="1" spans="1:12" ht="28.5" customHeight="1">
      <c r="A1" s="175" t="str">
        <f>"Form: "&amp;'Labels - Spanish'!V1</f>
        <v>Form: Spanish Adult Driving Environment: Self-Report Form (21-87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Case86_SP-AdultDrive_self_inco</v>
      </c>
      <c r="C3" s="129"/>
      <c r="D3" s="58"/>
      <c r="E3" s="105" t="s">
        <v>94</v>
      </c>
      <c r="F3" s="58"/>
      <c r="G3" s="59"/>
      <c r="H3" s="60"/>
      <c r="I3" s="60"/>
      <c r="J3" s="61"/>
    </row>
    <row r="4" spans="1:12" ht="15" thickBot="1">
      <c r="A4" s="54" t="str">
        <f>'Labels - Spanish'!A3</f>
        <v>Tu información</v>
      </c>
      <c r="B4" s="127"/>
      <c r="C4" s="314"/>
      <c r="D4" s="52"/>
      <c r="F4" s="52" t="str">
        <f ca="1">"Original Date: "&amp; TEXT('Labels - Spanish'!$B$46, "mm/dd/yyyy")</f>
        <v>Original Date: 10/05/2021</v>
      </c>
      <c r="G4" s="9"/>
      <c r="H4" s="57"/>
      <c r="I4" s="57"/>
      <c r="J4" s="53"/>
    </row>
    <row r="5" spans="1:12" ht="15" thickBot="1">
      <c r="A5" s="46" t="str">
        <f>'Labels - Spanish'!A9</f>
        <v>Nombre</v>
      </c>
      <c r="B5" s="126" t="str" cm="1">
        <f t="array" aca="1" ref="B5" ca="1">"SPM2_"&amp;MID(CELL("filename",A1),FIND("]",CELL("filename",A1))+1,255)</f>
        <v>SPM2_Case86_SP-AdultDrive_self_inco</v>
      </c>
      <c r="C5" s="125" t="str">
        <f ca="1">TEXT('Labels - Spanish'!$B$46, "mm/dd/yyyy")</f>
        <v>10/05/2021</v>
      </c>
      <c r="D5" s="52"/>
      <c r="E5" s="97" t="s">
        <v>91</v>
      </c>
      <c r="F5" s="94"/>
      <c r="G5" s="95" t="s">
        <v>92</v>
      </c>
      <c r="H5" s="96"/>
      <c r="J5" t="s">
        <v>93</v>
      </c>
    </row>
    <row r="6" spans="1:12">
      <c r="A6" s="46" t="str">
        <f>'Labels - Spanish'!A10</f>
        <v>Sexo</v>
      </c>
      <c r="B6" s="47" t="s">
        <v>1691</v>
      </c>
      <c r="C6" s="64"/>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32863</v>
      </c>
      <c r="C7" s="207"/>
      <c r="D7" s="52"/>
      <c r="E7" s="100">
        <f ca="1">DATE(YEAR(F7) -$G$7, MONTH(F7) - $H$7, DAY(F7) - $I$7)</f>
        <v>32863</v>
      </c>
      <c r="F7" s="99">
        <f ca="1">DATE(YEAR('Labels - Spanish'!$B$46),MONTH('Labels - Spanish'!$B$46)-$K$7,DAY('Labels - Spanish'!$B$46)-$L$7)</f>
        <v>44473</v>
      </c>
      <c r="G7" s="104">
        <v>31</v>
      </c>
      <c r="H7" s="102">
        <v>9</v>
      </c>
      <c r="I7" s="102">
        <v>14</v>
      </c>
      <c r="J7" s="137">
        <v>0</v>
      </c>
      <c r="K7" s="330">
        <v>0</v>
      </c>
      <c r="L7" s="98">
        <v>1</v>
      </c>
    </row>
    <row r="8" spans="1:12">
      <c r="A8" s="46" t="str">
        <f>'Labels - Spanish'!A14</f>
        <v>Edad</v>
      </c>
      <c r="B8" s="48" t="str">
        <f>+$G$7&amp;" años "&amp;$H$7&amp;" meses "&amp;$I$7&amp;" dias "</f>
        <v xml:space="preserve">31 años 9 meses 14 dias </v>
      </c>
      <c r="C8" s="207">
        <f ca="1">+E7</f>
        <v>32863</v>
      </c>
      <c r="D8" s="52"/>
      <c r="E8" s="58"/>
      <c r="F8" s="58"/>
      <c r="G8" s="59"/>
      <c r="H8" s="60"/>
      <c r="I8" s="61"/>
      <c r="J8" s="61"/>
    </row>
    <row r="9" spans="1:12" ht="15" thickBot="1">
      <c r="A9" s="46" t="str">
        <f>'Labels - Spanish'!$A$28</f>
        <v>Fecha de hoy</v>
      </c>
      <c r="B9" s="317" t="str">
        <f>+$J$7&amp;" years "&amp;$K$7&amp;" months "&amp;$L$7&amp;" days "</f>
        <v xml:space="preserve">0 years 0 months 1 days </v>
      </c>
      <c r="C9" s="65"/>
      <c r="D9" s="52"/>
      <c r="E9" s="52"/>
      <c r="F9" s="52"/>
      <c r="G9" s="53"/>
      <c r="H9" s="53"/>
      <c r="I9" s="44"/>
    </row>
    <row r="10" spans="1:12">
      <c r="A10" s="50"/>
      <c r="B10" s="50"/>
      <c r="C10" s="67"/>
      <c r="D10" s="52"/>
      <c r="E10" s="52"/>
      <c r="F10" s="52"/>
      <c r="G10" s="53"/>
      <c r="H10" s="53"/>
      <c r="I10" s="53"/>
    </row>
    <row r="11" spans="1:12" ht="132" customHeight="1">
      <c r="A11" s="46" t="s">
        <v>24</v>
      </c>
      <c r="B11" s="71" t="s">
        <v>1612</v>
      </c>
      <c r="C11" s="29"/>
      <c r="D11" s="52"/>
      <c r="E11" s="52"/>
      <c r="F11" s="52"/>
      <c r="G11" s="52"/>
      <c r="H11" s="52"/>
      <c r="I11" s="52"/>
    </row>
    <row r="12" spans="1:12" ht="36.75" customHeight="1">
      <c r="A12" s="46" t="s">
        <v>26</v>
      </c>
      <c r="B12" s="39" t="s">
        <v>25</v>
      </c>
      <c r="C12" s="52"/>
      <c r="D12" s="52"/>
      <c r="E12" s="52"/>
      <c r="F12" s="52"/>
      <c r="G12" s="53"/>
      <c r="H12" s="53"/>
      <c r="I12" s="53"/>
      <c r="J12" s="44"/>
    </row>
    <row r="13" spans="1:12">
      <c r="A13" s="43" t="s">
        <v>180</v>
      </c>
      <c r="B13" s="193" t="s">
        <v>181</v>
      </c>
      <c r="D13" s="52"/>
      <c r="E13" s="36"/>
      <c r="F13" s="36"/>
      <c r="G13" s="35"/>
      <c r="H13" s="35"/>
      <c r="I13" s="35"/>
      <c r="J13" s="34"/>
    </row>
    <row r="14" spans="1:12" s="3" customFormat="1">
      <c r="A14" s="46" t="s">
        <v>12</v>
      </c>
      <c r="B14" s="51" t="s">
        <v>10</v>
      </c>
      <c r="C14" s="43"/>
      <c r="D14" s="36"/>
      <c r="E14" s="52"/>
      <c r="F14" s="52"/>
      <c r="G14" s="53"/>
      <c r="H14" s="53"/>
      <c r="I14" s="53"/>
      <c r="J14" s="44"/>
    </row>
    <row r="15" spans="1:12">
      <c r="A15" s="46"/>
      <c r="B15" s="46"/>
      <c r="C15" s="52"/>
      <c r="D15" s="44"/>
      <c r="J15" s="41"/>
    </row>
    <row r="16" spans="1:12" s="2" customFormat="1">
      <c r="A16" s="46"/>
      <c r="B16" s="46"/>
      <c r="C16" s="44"/>
    </row>
    <row r="17" spans="1:3">
      <c r="A17" s="69" t="s">
        <v>51</v>
      </c>
      <c r="B17" s="70">
        <f>+B43</f>
        <v>36</v>
      </c>
      <c r="C17" s="2"/>
    </row>
    <row r="18" spans="1:3" s="3" customFormat="1" ht="21.75" customHeight="1">
      <c r="A18" s="38"/>
      <c r="B18" s="38"/>
      <c r="C18"/>
    </row>
    <row r="19" spans="1:3" s="6" customFormat="1">
      <c r="A19" s="68" t="s">
        <v>0</v>
      </c>
      <c r="B19" s="85" t="str">
        <f>'Labels - Spanish'!$A$44</f>
        <v>Formulario</v>
      </c>
      <c r="C19" s="42"/>
    </row>
    <row r="20" spans="1:3" s="6" customFormat="1">
      <c r="A20" s="72">
        <v>1</v>
      </c>
      <c r="B20" s="150" t="s">
        <v>1601</v>
      </c>
    </row>
    <row r="21" spans="1:3" s="6" customFormat="1">
      <c r="A21" s="73">
        <v>2</v>
      </c>
      <c r="B21" s="150" t="s">
        <v>1604</v>
      </c>
    </row>
    <row r="22" spans="1:3" s="6" customFormat="1">
      <c r="A22" s="74">
        <v>3</v>
      </c>
      <c r="B22" s="150" t="s">
        <v>1602</v>
      </c>
    </row>
    <row r="23" spans="1:3" s="6" customFormat="1">
      <c r="A23" s="75">
        <v>4</v>
      </c>
      <c r="B23" s="150" t="s">
        <v>1602</v>
      </c>
    </row>
    <row r="24" spans="1:3" s="6" customFormat="1">
      <c r="A24" s="45">
        <v>5</v>
      </c>
      <c r="B24" s="176" t="s">
        <v>52</v>
      </c>
    </row>
    <row r="25" spans="1:3" s="6" customFormat="1">
      <c r="A25" s="45">
        <v>6</v>
      </c>
      <c r="B25" s="150" t="s">
        <v>1602</v>
      </c>
    </row>
    <row r="26" spans="1:3" s="6" customFormat="1">
      <c r="A26" s="45">
        <v>7</v>
      </c>
      <c r="B26" s="150" t="s">
        <v>1604</v>
      </c>
    </row>
    <row r="27" spans="1:3">
      <c r="A27" s="45">
        <v>8</v>
      </c>
      <c r="B27" s="150" t="s">
        <v>1602</v>
      </c>
      <c r="C27" s="6"/>
    </row>
    <row r="28" spans="1:3">
      <c r="A28" s="45">
        <v>9</v>
      </c>
      <c r="B28" s="150" t="s">
        <v>1602</v>
      </c>
    </row>
    <row r="29" spans="1:3">
      <c r="A29" s="45">
        <v>10</v>
      </c>
      <c r="B29" s="150" t="s">
        <v>1601</v>
      </c>
    </row>
    <row r="30" spans="1:3">
      <c r="A30" s="72">
        <v>11</v>
      </c>
      <c r="B30" s="176" t="s">
        <v>52</v>
      </c>
      <c r="C30" s="6"/>
    </row>
    <row r="31" spans="1:3">
      <c r="A31" s="73">
        <v>12</v>
      </c>
      <c r="B31" s="150" t="s">
        <v>1604</v>
      </c>
      <c r="C31" s="6"/>
    </row>
    <row r="32" spans="1:3">
      <c r="A32" s="74">
        <v>13</v>
      </c>
      <c r="B32" s="150" t="s">
        <v>1601</v>
      </c>
      <c r="C32" s="6"/>
    </row>
    <row r="33" spans="1:8">
      <c r="A33" s="75">
        <v>14</v>
      </c>
      <c r="B33" s="150" t="s">
        <v>1602</v>
      </c>
      <c r="C33" s="6"/>
    </row>
    <row r="34" spans="1:8">
      <c r="A34" s="45">
        <v>15</v>
      </c>
      <c r="B34" s="150" t="s">
        <v>1602</v>
      </c>
      <c r="C34" s="6"/>
    </row>
    <row r="35" spans="1:8">
      <c r="A35" s="45">
        <v>16</v>
      </c>
      <c r="B35" s="150" t="s">
        <v>1601</v>
      </c>
      <c r="C35" s="6"/>
    </row>
    <row r="36" spans="1:8">
      <c r="A36" s="45">
        <v>17</v>
      </c>
      <c r="B36" s="176" t="s">
        <v>52</v>
      </c>
      <c r="C36" s="6"/>
    </row>
    <row r="37" spans="1:8">
      <c r="A37" s="45">
        <v>18</v>
      </c>
      <c r="B37" s="150" t="s">
        <v>1603</v>
      </c>
      <c r="C37" s="6"/>
    </row>
    <row r="39" spans="1:8" ht="15.5">
      <c r="D39" s="108"/>
      <c r="E39" s="108"/>
      <c r="F39" s="108"/>
      <c r="G39" s="109"/>
      <c r="H39" s="109"/>
    </row>
    <row r="40" spans="1:8" ht="15.5">
      <c r="A40" s="107" t="s">
        <v>97</v>
      </c>
      <c r="B40" s="108"/>
      <c r="C40" s="108"/>
      <c r="D40" s="111"/>
      <c r="E40" s="111"/>
      <c r="F40" s="111"/>
      <c r="G40" s="112"/>
      <c r="H40" s="112"/>
    </row>
    <row r="41" spans="1:8" ht="16" thickBot="1">
      <c r="A41" s="110"/>
      <c r="B41" s="110"/>
      <c r="C41" s="111"/>
    </row>
    <row r="42" spans="1:8" ht="16" thickTop="1">
      <c r="A42" s="165" t="s">
        <v>99</v>
      </c>
      <c r="B42" s="168" t="s">
        <v>137</v>
      </c>
      <c r="C42" s="170" t="s">
        <v>1605</v>
      </c>
      <c r="D42" s="170" t="s">
        <v>1643</v>
      </c>
    </row>
    <row r="43" spans="1:8" ht="16" thickBot="1">
      <c r="A43" s="167" t="str">
        <f>SUBSTITUTE(SUBSTITUTE(SUBSTITUTE('Labels - Spanish'!$V$1, "Environment: ", ""), " Form", ""), " (21-87 years)", "")&amp;" Total Score"</f>
        <v>Spanish Adult Driving Self-Report Total Score</v>
      </c>
      <c r="B43" s="122">
        <v>36</v>
      </c>
      <c r="C43" s="132">
        <v>29</v>
      </c>
      <c r="D43" s="132" t="s">
        <v>138</v>
      </c>
      <c r="E43" s="108"/>
      <c r="F43" s="108"/>
      <c r="G43" s="109"/>
      <c r="H43" s="109"/>
    </row>
    <row r="44" spans="1:8" ht="16" thickTop="1">
      <c r="A44" s="108"/>
      <c r="B44" s="108"/>
      <c r="C44" s="108"/>
    </row>
  </sheetData>
  <conditionalFormatting sqref="A6">
    <cfRule type="containsText" dxfId="59" priority="5" operator="containsText" text="&quot;">
      <formula>NOT(ISERROR(SEARCH("""",A6)))</formula>
    </cfRule>
  </conditionalFormatting>
  <conditionalFormatting sqref="A4">
    <cfRule type="containsText" dxfId="58" priority="4" operator="containsText" text="&quot;">
      <formula>NOT(ISERROR(SEARCH("""",A4)))</formula>
    </cfRule>
  </conditionalFormatting>
  <conditionalFormatting sqref="A5">
    <cfRule type="containsText" dxfId="57" priority="3" operator="containsText" text="&quot;">
      <formula>NOT(ISERROR(SEARCH("""",A5)))</formula>
    </cfRule>
  </conditionalFormatting>
  <conditionalFormatting sqref="A7">
    <cfRule type="containsText" dxfId="56" priority="2" operator="containsText" text="&quot;">
      <formula>NOT(ISERROR(SEARCH("""",A7)))</formula>
    </cfRule>
  </conditionalFormatting>
  <conditionalFormatting sqref="A8:A9">
    <cfRule type="containsText" dxfId="55" priority="1" operator="containsText" text="&quot;">
      <formula>NOT(ISERROR(SEARCH("""",A8)))</formula>
    </cfRule>
  </conditionalFormatting>
  <pageMargins left="0.7" right="0.7" top="0.75" bottom="0.75" header="0.3" footer="0.3"/>
  <pageSetup orientation="portrait"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75BE3-1587-4DC4-9C52-DF414F394892}">
  <dimension ref="A1:L48"/>
  <sheetViews>
    <sheetView topLeftCell="G1" zoomScale="90" zoomScaleNormal="90" workbookViewId="0">
      <pane ySplit="1" topLeftCell="A2" activePane="bottomLeft" state="frozen"/>
      <selection activeCell="B6" sqref="B6"/>
      <selection pane="bottomLeft" activeCell="L8" sqref="L8"/>
    </sheetView>
  </sheetViews>
  <sheetFormatPr defaultRowHeight="14.5"/>
  <cols>
    <col min="1" max="1" width="63.906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3.54296875" customWidth="1"/>
  </cols>
  <sheetData>
    <row r="1" spans="1:12" ht="28.5" customHeight="1">
      <c r="A1" s="175" t="str">
        <f>"Form: "&amp;'Labels - Spanish'!W1</f>
        <v>Form: Spanish Adult Driving Environment: Rater Report Form (21-87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Case87_SP-AdultDriveRater</v>
      </c>
      <c r="C3" s="129"/>
      <c r="D3" s="58"/>
      <c r="E3" s="105" t="s">
        <v>94</v>
      </c>
      <c r="F3" s="58"/>
      <c r="G3" s="59"/>
      <c r="H3" s="60"/>
      <c r="I3" s="60"/>
      <c r="J3" s="61"/>
    </row>
    <row r="4" spans="1:12" ht="15" thickBot="1">
      <c r="A4" s="54" t="str">
        <f>'Labels - Spanish'!A5</f>
        <v>Información del cliente</v>
      </c>
      <c r="B4" s="127"/>
      <c r="C4" s="314"/>
      <c r="D4" s="52"/>
      <c r="F4" s="52" t="str">
        <f ca="1">"Original Date: "&amp; TEXT('Labels - Spanish'!$B$46, "mm/dd/yyyy")</f>
        <v>Original Date: 10/05/2021</v>
      </c>
      <c r="G4" s="9"/>
      <c r="H4" s="57"/>
      <c r="I4" s="57"/>
      <c r="J4" s="53"/>
    </row>
    <row r="5" spans="1:12" ht="15" thickBot="1">
      <c r="A5" s="46" t="str">
        <f>'Labels - Spanish'!A8</f>
        <v>Nombre del individuo que está siendo evaluado/a</v>
      </c>
      <c r="B5" s="126" t="str" cm="1">
        <f t="array" aca="1" ref="B5" ca="1">"SPM2_"&amp;MID(CELL("filename",A1),FIND("]",CELL("filename",A1))+1,255)</f>
        <v>SPM2_Case87_SP-AdultDriveRater</v>
      </c>
      <c r="C5" s="125" t="str">
        <f ca="1">TEXT('Labels - Spanish'!$B$46, "mm/dd/yyyy")</f>
        <v>10/05/2021</v>
      </c>
      <c r="D5" s="52"/>
      <c r="E5" s="97" t="s">
        <v>91</v>
      </c>
      <c r="F5" s="94"/>
      <c r="G5" s="95" t="s">
        <v>92</v>
      </c>
      <c r="H5" s="96"/>
      <c r="J5" t="s">
        <v>93</v>
      </c>
    </row>
    <row r="6" spans="1:12">
      <c r="A6" s="46" t="str">
        <f>'Labels - Spanish'!A10</f>
        <v>Sexo</v>
      </c>
      <c r="B6" s="47" t="s">
        <v>1691</v>
      </c>
      <c r="C6" s="64"/>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33613</v>
      </c>
      <c r="C7" s="207"/>
      <c r="D7" s="52"/>
      <c r="E7" s="100">
        <f ca="1">DATE(YEAR(F7) -$G$7, MONTH(F7) - $H$7, DAY(F7) - $I$7)</f>
        <v>33613</v>
      </c>
      <c r="F7" s="99">
        <f ca="1">DATE(YEAR('Labels - Spanish'!$B$46),MONTH('Labels - Spanish'!$B$46)-$K$7,DAY('Labels - Spanish'!$B$46)-$L$7)</f>
        <v>44473</v>
      </c>
      <c r="G7" s="104">
        <v>29</v>
      </c>
      <c r="H7" s="102">
        <v>8</v>
      </c>
      <c r="I7" s="102">
        <v>25</v>
      </c>
      <c r="J7" s="137">
        <v>0</v>
      </c>
      <c r="K7" s="330">
        <v>0</v>
      </c>
      <c r="L7" s="98">
        <v>1</v>
      </c>
    </row>
    <row r="8" spans="1:12" ht="15" thickBot="1">
      <c r="A8" s="46" t="str">
        <f>'Labels - Spanish'!A14</f>
        <v>Edad</v>
      </c>
      <c r="B8" s="177" t="str">
        <f>+$G$7&amp;" años "&amp;$H$7&amp;" meses "&amp;$I$7&amp;" dias "</f>
        <v xml:space="preserve">29 años 8 meses 25 dias </v>
      </c>
      <c r="C8" s="211">
        <f ca="1">+E7</f>
        <v>33613</v>
      </c>
      <c r="D8" s="52"/>
      <c r="E8" s="58"/>
      <c r="F8" s="58"/>
      <c r="G8" s="59"/>
      <c r="H8" s="60"/>
      <c r="I8" s="61"/>
      <c r="J8" s="61"/>
    </row>
    <row r="9" spans="1:12">
      <c r="A9" s="49"/>
      <c r="B9" s="49"/>
      <c r="C9" s="66"/>
      <c r="D9" s="58"/>
      <c r="E9" s="52"/>
      <c r="G9" s="53"/>
      <c r="H9" s="53"/>
      <c r="I9" s="53"/>
    </row>
    <row r="10" spans="1:12">
      <c r="A10" s="54" t="str">
        <f>'Labels - Spanish'!$A$23</f>
        <v>Información del respondiente</v>
      </c>
      <c r="B10" s="46"/>
      <c r="C10" s="43"/>
      <c r="D10" s="52"/>
      <c r="E10" s="52"/>
      <c r="G10" s="53"/>
      <c r="H10" s="53"/>
      <c r="I10" s="53"/>
    </row>
    <row r="11" spans="1:12">
      <c r="A11" s="46" t="str">
        <f>'Labels - Spanish'!A24</f>
        <v>Nombre del respondiente</v>
      </c>
      <c r="B11" s="46" t="s">
        <v>172</v>
      </c>
      <c r="C11" s="43"/>
      <c r="D11" s="52"/>
      <c r="E11" s="52"/>
      <c r="F11" s="52"/>
      <c r="G11" s="53"/>
      <c r="H11" s="53"/>
      <c r="I11" s="53"/>
    </row>
    <row r="12" spans="1:12">
      <c r="A12" s="46" t="str">
        <f>'Labels - Spanish'!A25</f>
        <v>La relación del respondiente con el individuo que está siendo evaluado/a</v>
      </c>
      <c r="B12" s="46" t="s">
        <v>168</v>
      </c>
      <c r="C12" s="43"/>
      <c r="D12" s="52"/>
      <c r="E12" s="52"/>
      <c r="F12" s="52"/>
      <c r="G12" s="53"/>
      <c r="H12" s="53"/>
      <c r="I12" s="53"/>
      <c r="J12" s="44"/>
    </row>
    <row r="13" spans="1:12">
      <c r="A13" s="46" t="str">
        <f>'Labels - Spanish'!A28</f>
        <v>Fecha de hoy</v>
      </c>
      <c r="B13" s="101" t="str">
        <f>+$J$7&amp;" years "&amp;$K$7&amp;" months "&amp;$L$7&amp;" days "</f>
        <v xml:space="preserve">0 years 0 months 1 days </v>
      </c>
      <c r="C13" s="43"/>
      <c r="D13" s="52"/>
      <c r="E13" s="52"/>
      <c r="F13" s="52"/>
      <c r="G13" s="53"/>
      <c r="H13" s="53"/>
      <c r="I13" s="44"/>
      <c r="J13" s="44"/>
    </row>
    <row r="14" spans="1:12">
      <c r="A14" s="50"/>
      <c r="B14" s="50"/>
      <c r="C14" s="67"/>
      <c r="D14" s="52"/>
      <c r="E14" s="52"/>
      <c r="F14" s="52"/>
      <c r="G14" s="53"/>
      <c r="H14" s="53"/>
      <c r="I14" s="53"/>
      <c r="J14" s="44"/>
    </row>
    <row r="15" spans="1:12" ht="132" customHeight="1">
      <c r="A15" s="46" t="s">
        <v>24</v>
      </c>
      <c r="B15" s="71" t="s">
        <v>1611</v>
      </c>
      <c r="C15" s="29"/>
      <c r="D15" s="52"/>
      <c r="E15" s="52"/>
      <c r="F15" s="52"/>
      <c r="G15" s="52"/>
      <c r="H15" s="52"/>
      <c r="I15" s="52"/>
      <c r="J15" s="52"/>
    </row>
    <row r="16" spans="1:12" ht="36.75" customHeight="1">
      <c r="A16" s="46" t="s">
        <v>26</v>
      </c>
      <c r="B16" s="39" t="s">
        <v>25</v>
      </c>
      <c r="C16" s="52"/>
      <c r="D16" s="52"/>
      <c r="E16" s="52"/>
      <c r="F16" s="52"/>
      <c r="G16" s="53"/>
      <c r="H16" s="53"/>
      <c r="I16" s="53"/>
      <c r="J16" s="44"/>
    </row>
    <row r="17" spans="1:10">
      <c r="A17" s="43" t="s">
        <v>180</v>
      </c>
      <c r="B17" s="193" t="s">
        <v>866</v>
      </c>
      <c r="D17" s="52"/>
      <c r="E17" s="36"/>
      <c r="F17" s="36"/>
      <c r="G17" s="35"/>
      <c r="H17" s="35"/>
      <c r="I17" s="35"/>
      <c r="J17" s="34"/>
    </row>
    <row r="18" spans="1:10" s="3" customFormat="1">
      <c r="A18" s="46" t="s">
        <v>12</v>
      </c>
      <c r="B18" s="51" t="s">
        <v>10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+B47</f>
        <v>35</v>
      </c>
      <c r="C21" s="2"/>
    </row>
    <row r="22" spans="1:10" s="3" customFormat="1" ht="21.75" customHeight="1">
      <c r="A22" s="38"/>
      <c r="B22" s="38"/>
      <c r="C22"/>
    </row>
    <row r="23" spans="1:10" s="6" customFormat="1">
      <c r="A23" s="68" t="s">
        <v>0</v>
      </c>
      <c r="B23" s="85" t="str">
        <f>'Labels - Spanish'!$A$44</f>
        <v>Formulario</v>
      </c>
      <c r="C23" s="42"/>
    </row>
    <row r="24" spans="1:10" s="6" customFormat="1">
      <c r="A24" s="72">
        <v>1</v>
      </c>
      <c r="B24" s="150" t="s">
        <v>1604</v>
      </c>
    </row>
    <row r="25" spans="1:10" s="6" customFormat="1">
      <c r="A25" s="73">
        <v>2</v>
      </c>
      <c r="B25" s="150" t="s">
        <v>1601</v>
      </c>
    </row>
    <row r="26" spans="1:10" s="6" customFormat="1">
      <c r="A26" s="74">
        <v>3</v>
      </c>
      <c r="B26" s="150" t="s">
        <v>1604</v>
      </c>
    </row>
    <row r="27" spans="1:10" s="6" customFormat="1">
      <c r="A27" s="75">
        <v>4</v>
      </c>
      <c r="B27" s="150" t="s">
        <v>1604</v>
      </c>
    </row>
    <row r="28" spans="1:10" s="6" customFormat="1">
      <c r="A28" s="45">
        <v>5</v>
      </c>
      <c r="B28" s="150" t="s">
        <v>1602</v>
      </c>
    </row>
    <row r="29" spans="1:10" s="6" customFormat="1">
      <c r="A29" s="45">
        <v>6</v>
      </c>
      <c r="B29" s="150" t="s">
        <v>1602</v>
      </c>
    </row>
    <row r="30" spans="1:10" s="6" customFormat="1">
      <c r="A30" s="45">
        <v>7</v>
      </c>
      <c r="B30" s="150" t="s">
        <v>1604</v>
      </c>
    </row>
    <row r="31" spans="1:10">
      <c r="A31" s="45">
        <v>8</v>
      </c>
      <c r="B31" s="150" t="s">
        <v>1603</v>
      </c>
      <c r="C31" s="6"/>
    </row>
    <row r="32" spans="1:10">
      <c r="A32" s="45">
        <v>9</v>
      </c>
      <c r="B32" s="150" t="s">
        <v>1604</v>
      </c>
    </row>
    <row r="33" spans="1:8">
      <c r="A33" s="45">
        <v>10</v>
      </c>
      <c r="B33" s="150" t="s">
        <v>1602</v>
      </c>
    </row>
    <row r="34" spans="1:8">
      <c r="A34" s="72">
        <v>11</v>
      </c>
      <c r="B34" s="150" t="s">
        <v>1604</v>
      </c>
      <c r="C34" s="6"/>
    </row>
    <row r="35" spans="1:8">
      <c r="A35" s="73">
        <v>12</v>
      </c>
      <c r="B35" s="150" t="s">
        <v>1604</v>
      </c>
      <c r="C35" s="6"/>
    </row>
    <row r="36" spans="1:8">
      <c r="A36" s="74">
        <v>13</v>
      </c>
      <c r="B36" s="150" t="s">
        <v>1601</v>
      </c>
      <c r="C36" s="6"/>
    </row>
    <row r="37" spans="1:8">
      <c r="A37" s="75">
        <v>14</v>
      </c>
      <c r="B37" s="150" t="s">
        <v>1602</v>
      </c>
      <c r="C37" s="6"/>
    </row>
    <row r="38" spans="1:8">
      <c r="A38" s="45">
        <v>15</v>
      </c>
      <c r="B38" s="150" t="s">
        <v>1604</v>
      </c>
      <c r="C38" s="6"/>
    </row>
    <row r="39" spans="1:8">
      <c r="A39" s="45">
        <v>16</v>
      </c>
      <c r="B39" s="150" t="s">
        <v>1601</v>
      </c>
      <c r="C39" s="6"/>
    </row>
    <row r="40" spans="1:8">
      <c r="A40" s="45">
        <v>17</v>
      </c>
      <c r="B40" s="150" t="s">
        <v>1603</v>
      </c>
      <c r="C40" s="6"/>
    </row>
    <row r="41" spans="1:8">
      <c r="A41" s="45">
        <v>18</v>
      </c>
      <c r="B41" s="150" t="s">
        <v>1602</v>
      </c>
      <c r="C41" s="6"/>
    </row>
    <row r="43" spans="1:8" ht="15.5">
      <c r="D43" s="108"/>
      <c r="E43" s="108"/>
      <c r="F43" s="108"/>
      <c r="G43" s="109"/>
      <c r="H43" s="109"/>
    </row>
    <row r="44" spans="1:8" ht="15.5">
      <c r="A44" s="107" t="s">
        <v>97</v>
      </c>
      <c r="B44" s="108"/>
      <c r="C44" s="108"/>
      <c r="D44" s="111"/>
      <c r="E44" s="111"/>
      <c r="F44" s="111"/>
      <c r="G44" s="112"/>
      <c r="H44" s="112"/>
    </row>
    <row r="45" spans="1:8" ht="16" thickBot="1">
      <c r="A45" s="110"/>
      <c r="B45" s="110"/>
      <c r="C45" s="111"/>
    </row>
    <row r="46" spans="1:8" ht="16" thickTop="1">
      <c r="A46" s="165" t="s">
        <v>99</v>
      </c>
      <c r="B46" s="168" t="s">
        <v>137</v>
      </c>
      <c r="C46" s="170" t="s">
        <v>1605</v>
      </c>
      <c r="D46" s="170" t="s">
        <v>1643</v>
      </c>
    </row>
    <row r="47" spans="1:8" ht="16" thickBot="1">
      <c r="A47" s="167" t="str">
        <f>SUBSTITUTE(SUBSTITUTE(SUBSTITUTE('Labels - Spanish'!$W$1, "Environment: ", ""), " Form", ""), " (21-87 years)", "")&amp;" Total Score"</f>
        <v>Spanish Adult Driving Rater Report Total Score</v>
      </c>
      <c r="B47" s="122">
        <v>35</v>
      </c>
      <c r="C47" s="132">
        <v>27</v>
      </c>
      <c r="D47" s="132" t="s">
        <v>138</v>
      </c>
      <c r="E47" s="108"/>
      <c r="F47" s="108"/>
      <c r="G47" s="109"/>
      <c r="H47" s="109"/>
    </row>
    <row r="48" spans="1:8" ht="16" thickTop="1">
      <c r="A48" s="108"/>
      <c r="B48" s="108"/>
      <c r="C48" s="108"/>
    </row>
  </sheetData>
  <conditionalFormatting sqref="A13 A6 A8">
    <cfRule type="containsText" dxfId="54" priority="8" operator="containsText" text="&quot;">
      <formula>NOT(ISERROR(SEARCH("""",A6)))</formula>
    </cfRule>
  </conditionalFormatting>
  <conditionalFormatting sqref="A4">
    <cfRule type="containsText" dxfId="53" priority="6" operator="containsText" text="&quot;">
      <formula>NOT(ISERROR(SEARCH("""",A4)))</formula>
    </cfRule>
  </conditionalFormatting>
  <conditionalFormatting sqref="A5">
    <cfRule type="containsText" dxfId="52" priority="5" operator="containsText" text="&quot;">
      <formula>NOT(ISERROR(SEARCH("""",A5)))</formula>
    </cfRule>
  </conditionalFormatting>
  <conditionalFormatting sqref="A11:A12">
    <cfRule type="containsText" dxfId="51" priority="4" operator="containsText" text="&quot;">
      <formula>NOT(ISERROR(SEARCH("""",A11)))</formula>
    </cfRule>
  </conditionalFormatting>
  <conditionalFormatting sqref="A10">
    <cfRule type="containsText" dxfId="50" priority="3" operator="containsText" text="&quot;">
      <formula>NOT(ISERROR(SEARCH("""",A10)))</formula>
    </cfRule>
  </conditionalFormatting>
  <conditionalFormatting sqref="A10">
    <cfRule type="containsText" dxfId="49" priority="2" operator="containsText" text="&quot;">
      <formula>NOT(ISERROR(SEARCH("""",A10)))</formula>
    </cfRule>
  </conditionalFormatting>
  <conditionalFormatting sqref="A7">
    <cfRule type="containsText" dxfId="48" priority="1" operator="containsText" text="&quot;">
      <formula>NOT(ISERROR(SEARCH("""",A7)))</formula>
    </cfRule>
  </conditionalFormatting>
  <pageMargins left="0.7" right="0.7" top="0.75" bottom="0.75" header="0.3" footer="0.3"/>
  <pageSetup orientation="portrait"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1B0EA-08A5-4DEB-B150-9E7582A814EA}">
  <dimension ref="A1:L48"/>
  <sheetViews>
    <sheetView topLeftCell="D1" zoomScale="70" zoomScaleNormal="70" workbookViewId="0">
      <pane ySplit="1" topLeftCell="A2" activePane="bottomLeft" state="frozen"/>
      <selection activeCell="B6" sqref="B6"/>
      <selection pane="bottomLeft" activeCell="K8" sqref="K8"/>
    </sheetView>
  </sheetViews>
  <sheetFormatPr defaultRowHeight="14.5"/>
  <cols>
    <col min="1" max="1" width="63.906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19.90625" customWidth="1"/>
  </cols>
  <sheetData>
    <row r="1" spans="1:12" ht="28.5" customHeight="1">
      <c r="A1" s="175" t="str">
        <f>"Form: "&amp;'Labels - Spanish'!W1</f>
        <v>Form: Spanish Adult Driving Environment: Rater Report Form (21-87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Case88_SP-AdultDriveRater_inco</v>
      </c>
      <c r="C3" s="129"/>
      <c r="D3" s="58"/>
      <c r="E3" s="105" t="s">
        <v>94</v>
      </c>
      <c r="F3" s="58"/>
      <c r="G3" s="59"/>
      <c r="H3" s="60"/>
      <c r="I3" s="60"/>
      <c r="J3" s="61"/>
    </row>
    <row r="4" spans="1:12" ht="15" thickBot="1">
      <c r="A4" s="54" t="str">
        <f>'Labels - Spanish'!A5</f>
        <v>Información del cliente</v>
      </c>
      <c r="B4" s="127"/>
      <c r="C4" s="314"/>
      <c r="D4" s="52"/>
      <c r="F4" s="52" t="str">
        <f ca="1">"Original Date: "&amp; TEXT('Labels - Spanish'!$B$46, "mm/dd/yyyy")</f>
        <v>Original Date: 10/05/2021</v>
      </c>
      <c r="G4" s="9"/>
      <c r="H4" s="57"/>
      <c r="I4" s="57"/>
      <c r="J4" s="53"/>
    </row>
    <row r="5" spans="1:12" ht="15" thickBot="1">
      <c r="A5" s="46" t="str">
        <f>'Labels - Spanish'!A8</f>
        <v>Nombre del individuo que está siendo evaluado/a</v>
      </c>
      <c r="B5" s="126" t="str" cm="1">
        <f t="array" aca="1" ref="B5" ca="1">"SPM2_"&amp;MID(CELL("filename",A1),FIND("]",CELL("filename",A1))+1,255)</f>
        <v>SPM2_Case88_SP-AdultDriveRater_inco</v>
      </c>
      <c r="C5" s="125" t="str">
        <f ca="1">TEXT('Labels - Spanish'!$B$46, "mm/dd/yyyy")</f>
        <v>10/05/2021</v>
      </c>
      <c r="D5" s="52"/>
      <c r="E5" s="97" t="s">
        <v>91</v>
      </c>
      <c r="F5" s="94"/>
      <c r="G5" s="95" t="s">
        <v>92</v>
      </c>
      <c r="H5" s="96"/>
      <c r="J5" t="s">
        <v>93</v>
      </c>
    </row>
    <row r="6" spans="1:12">
      <c r="A6" s="46" t="str">
        <f>'Labels - Spanish'!A10</f>
        <v>Sexo</v>
      </c>
      <c r="B6" s="47" t="s">
        <v>1691</v>
      </c>
      <c r="C6" s="64"/>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22228</v>
      </c>
      <c r="C7" s="207"/>
      <c r="D7" s="52"/>
      <c r="E7" s="100">
        <f ca="1">DATE(YEAR(F7) -$G$7, MONTH(F7) - $H$7, DAY(F7) - $I$7)</f>
        <v>22228</v>
      </c>
      <c r="F7" s="99">
        <f ca="1">DATE(YEAR('Labels - Spanish'!$B$46),MONTH('Labels - Spanish'!$B$46)-$K$7,DAY('Labels - Spanish'!$B$46)-$L$7)</f>
        <v>44420</v>
      </c>
      <c r="G7" s="104">
        <v>60</v>
      </c>
      <c r="H7" s="102">
        <v>9</v>
      </c>
      <c r="I7" s="102">
        <v>4</v>
      </c>
      <c r="J7" s="137">
        <v>0</v>
      </c>
      <c r="K7" s="330">
        <v>2</v>
      </c>
      <c r="L7" s="98">
        <v>-7</v>
      </c>
    </row>
    <row r="8" spans="1:12" ht="15" thickBot="1">
      <c r="A8" s="46" t="str">
        <f>'Labels - Spanish'!A14</f>
        <v>Edad</v>
      </c>
      <c r="B8" s="177" t="str">
        <f>+$G$7&amp;" años "&amp;$H$7&amp;" meses "&amp;$I$7&amp;" dias "</f>
        <v xml:space="preserve">60 años 9 meses 4 dias </v>
      </c>
      <c r="C8" s="211">
        <f ca="1">+E7</f>
        <v>22228</v>
      </c>
      <c r="D8" s="52"/>
      <c r="E8" s="58"/>
      <c r="F8" s="58"/>
      <c r="G8" s="59"/>
      <c r="H8" s="60"/>
      <c r="I8" s="61"/>
      <c r="J8" s="61"/>
    </row>
    <row r="9" spans="1:12">
      <c r="A9" s="49"/>
      <c r="B9" s="49"/>
      <c r="C9" s="66"/>
      <c r="D9" s="58"/>
      <c r="E9" s="52"/>
      <c r="G9" s="53"/>
      <c r="H9" s="53"/>
      <c r="I9" s="53"/>
    </row>
    <row r="10" spans="1:12">
      <c r="A10" s="54" t="str">
        <f>'Labels - Spanish'!$A$23</f>
        <v>Información del respondiente</v>
      </c>
      <c r="B10" s="46"/>
      <c r="C10" s="43"/>
      <c r="D10" s="52"/>
      <c r="E10" s="52"/>
      <c r="G10" s="53"/>
      <c r="H10" s="53"/>
      <c r="I10" s="53"/>
    </row>
    <row r="11" spans="1:12">
      <c r="A11" s="46" t="str">
        <f>'Labels - Spanish'!A24</f>
        <v>Nombre del respondiente</v>
      </c>
      <c r="B11" s="46" t="s">
        <v>173</v>
      </c>
      <c r="C11" s="43"/>
      <c r="D11" s="52"/>
      <c r="E11" s="52"/>
      <c r="F11" s="52"/>
      <c r="G11" s="53"/>
      <c r="H11" s="53"/>
      <c r="I11" s="53"/>
    </row>
    <row r="12" spans="1:12">
      <c r="A12" s="46" t="str">
        <f>'Labels - Spanish'!A25</f>
        <v>La relación del respondiente con el individuo que está siendo evaluado/a</v>
      </c>
      <c r="B12" s="46" t="s">
        <v>168</v>
      </c>
      <c r="C12" s="43"/>
      <c r="D12" s="52"/>
      <c r="E12" s="52"/>
      <c r="F12" s="52"/>
      <c r="G12" s="53"/>
      <c r="H12" s="53"/>
      <c r="I12" s="53"/>
      <c r="J12" s="44"/>
    </row>
    <row r="13" spans="1:12">
      <c r="A13" s="46" t="str">
        <f>'Labels - Spanish'!A28</f>
        <v>Fecha de hoy</v>
      </c>
      <c r="B13" s="101" t="str">
        <f>+$J$7&amp;" years "&amp;$K$7&amp;" months "&amp;$L$7&amp;" days "</f>
        <v xml:space="preserve">0 years 2 months -7 days </v>
      </c>
      <c r="C13" s="43"/>
      <c r="D13" s="52"/>
      <c r="E13" s="52"/>
      <c r="F13" s="52"/>
      <c r="G13" s="53"/>
      <c r="H13" s="53"/>
      <c r="I13" s="44"/>
      <c r="J13" s="44"/>
    </row>
    <row r="14" spans="1:12">
      <c r="A14" s="50"/>
      <c r="B14" s="50"/>
      <c r="C14" s="67"/>
      <c r="D14" s="52"/>
      <c r="E14" s="52"/>
      <c r="F14" s="52"/>
      <c r="G14" s="53"/>
      <c r="H14" s="53"/>
      <c r="I14" s="53"/>
      <c r="J14" s="44"/>
    </row>
    <row r="15" spans="1:12" ht="132" customHeight="1">
      <c r="A15" s="46" t="s">
        <v>24</v>
      </c>
      <c r="B15" s="71" t="s">
        <v>1612</v>
      </c>
      <c r="C15" s="29"/>
      <c r="D15" s="52"/>
      <c r="E15" s="52"/>
      <c r="F15" s="52"/>
      <c r="G15" s="52"/>
      <c r="H15" s="52"/>
      <c r="I15" s="52"/>
      <c r="J15" s="52"/>
    </row>
    <row r="16" spans="1:12" ht="36.75" customHeight="1">
      <c r="A16" s="46" t="s">
        <v>26</v>
      </c>
      <c r="B16" s="39" t="s">
        <v>25</v>
      </c>
      <c r="C16" s="52"/>
      <c r="D16" s="52"/>
      <c r="E16" s="52"/>
      <c r="F16" s="52"/>
      <c r="G16" s="53"/>
      <c r="H16" s="53"/>
      <c r="I16" s="53"/>
      <c r="J16" s="44"/>
    </row>
    <row r="17" spans="1:10">
      <c r="A17" s="43" t="s">
        <v>180</v>
      </c>
      <c r="B17" s="193" t="s">
        <v>181</v>
      </c>
      <c r="D17" s="52"/>
      <c r="E17" s="36"/>
      <c r="F17" s="36"/>
      <c r="G17" s="35"/>
      <c r="H17" s="35"/>
      <c r="I17" s="35"/>
      <c r="J17" s="34"/>
    </row>
    <row r="18" spans="1:10" s="3" customFormat="1">
      <c r="A18" s="46" t="s">
        <v>12</v>
      </c>
      <c r="B18" s="51" t="s">
        <v>10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+B47</f>
        <v>30</v>
      </c>
      <c r="C21" s="2"/>
    </row>
    <row r="22" spans="1:10" s="3" customFormat="1" ht="21.75" customHeight="1">
      <c r="A22" s="38"/>
      <c r="B22" s="38"/>
      <c r="C22"/>
    </row>
    <row r="23" spans="1:10" s="6" customFormat="1">
      <c r="A23" s="68" t="s">
        <v>0</v>
      </c>
      <c r="B23" s="85" t="str">
        <f>'Labels - Spanish'!$A$44</f>
        <v>Formulario</v>
      </c>
      <c r="C23" s="42"/>
    </row>
    <row r="24" spans="1:10" s="6" customFormat="1">
      <c r="A24" s="72">
        <v>1</v>
      </c>
      <c r="B24" s="150" t="s">
        <v>1604</v>
      </c>
    </row>
    <row r="25" spans="1:10" s="6" customFormat="1">
      <c r="A25" s="73">
        <v>2</v>
      </c>
      <c r="B25" s="150" t="s">
        <v>1601</v>
      </c>
    </row>
    <row r="26" spans="1:10" s="6" customFormat="1">
      <c r="A26" s="74">
        <v>3</v>
      </c>
      <c r="B26" s="150" t="s">
        <v>1604</v>
      </c>
    </row>
    <row r="27" spans="1:10" s="6" customFormat="1">
      <c r="A27" s="75">
        <v>4</v>
      </c>
      <c r="B27" s="150" t="s">
        <v>1604</v>
      </c>
    </row>
    <row r="28" spans="1:10" s="6" customFormat="1">
      <c r="A28" s="45">
        <v>5</v>
      </c>
      <c r="B28" s="150" t="s">
        <v>1602</v>
      </c>
    </row>
    <row r="29" spans="1:10" s="6" customFormat="1">
      <c r="A29" s="45">
        <v>6</v>
      </c>
      <c r="B29" s="150" t="s">
        <v>1602</v>
      </c>
    </row>
    <row r="30" spans="1:10" s="6" customFormat="1">
      <c r="A30" s="45">
        <v>7</v>
      </c>
      <c r="B30" s="150" t="s">
        <v>1604</v>
      </c>
    </row>
    <row r="31" spans="1:10">
      <c r="A31" s="45">
        <v>8</v>
      </c>
      <c r="B31" s="176" t="s">
        <v>52</v>
      </c>
      <c r="C31" s="6"/>
    </row>
    <row r="32" spans="1:10">
      <c r="A32" s="45">
        <v>9</v>
      </c>
      <c r="B32" s="150" t="s">
        <v>1604</v>
      </c>
    </row>
    <row r="33" spans="1:8">
      <c r="A33" s="45">
        <v>10</v>
      </c>
      <c r="B33" s="150" t="s">
        <v>1602</v>
      </c>
    </row>
    <row r="34" spans="1:8">
      <c r="A34" s="72">
        <v>11</v>
      </c>
      <c r="B34" s="150" t="s">
        <v>1604</v>
      </c>
      <c r="C34" s="6"/>
    </row>
    <row r="35" spans="1:8">
      <c r="A35" s="73">
        <v>12</v>
      </c>
      <c r="B35" s="176" t="s">
        <v>52</v>
      </c>
      <c r="C35" s="6"/>
    </row>
    <row r="36" spans="1:8">
      <c r="A36" s="74">
        <v>13</v>
      </c>
      <c r="B36" s="150" t="s">
        <v>1601</v>
      </c>
      <c r="C36" s="6"/>
    </row>
    <row r="37" spans="1:8">
      <c r="A37" s="75">
        <v>14</v>
      </c>
      <c r="B37" s="150" t="s">
        <v>1602</v>
      </c>
      <c r="C37" s="6"/>
    </row>
    <row r="38" spans="1:8">
      <c r="A38" s="45">
        <v>15</v>
      </c>
      <c r="B38" s="150" t="s">
        <v>1604</v>
      </c>
      <c r="C38" s="6"/>
    </row>
    <row r="39" spans="1:8">
      <c r="A39" s="45">
        <v>16</v>
      </c>
      <c r="B39" s="176" t="s">
        <v>52</v>
      </c>
      <c r="C39" s="6"/>
    </row>
    <row r="40" spans="1:8">
      <c r="A40" s="45">
        <v>17</v>
      </c>
      <c r="B40" s="150" t="s">
        <v>1603</v>
      </c>
      <c r="C40" s="6"/>
    </row>
    <row r="41" spans="1:8">
      <c r="A41" s="45">
        <v>18</v>
      </c>
      <c r="B41" s="150" t="s">
        <v>1602</v>
      </c>
      <c r="C41" s="6"/>
    </row>
    <row r="43" spans="1:8" ht="15.5">
      <c r="D43" s="108"/>
      <c r="E43" s="108"/>
      <c r="F43" s="108"/>
      <c r="G43" s="109"/>
      <c r="H43" s="109"/>
    </row>
    <row r="44" spans="1:8" ht="15.5">
      <c r="A44" s="107" t="s">
        <v>97</v>
      </c>
      <c r="B44" s="108"/>
      <c r="C44" s="108"/>
      <c r="D44" s="111"/>
      <c r="E44" s="111"/>
      <c r="F44" s="111"/>
      <c r="G44" s="112"/>
      <c r="H44" s="112"/>
    </row>
    <row r="45" spans="1:8" ht="16" thickBot="1">
      <c r="A45" s="110"/>
      <c r="B45" s="110"/>
      <c r="C45" s="111"/>
    </row>
    <row r="46" spans="1:8" ht="16" thickTop="1">
      <c r="A46" s="165" t="s">
        <v>99</v>
      </c>
      <c r="B46" s="168" t="s">
        <v>137</v>
      </c>
      <c r="C46" s="170" t="s">
        <v>1605</v>
      </c>
      <c r="D46" s="170" t="s">
        <v>1643</v>
      </c>
    </row>
    <row r="47" spans="1:8" ht="16" thickBot="1">
      <c r="A47" s="167" t="str">
        <f>SUBSTITUTE(SUBSTITUTE(SUBSTITUTE('Labels - Spanish'!$W$1, "Environment: ", ""), " Form", ""), " (21-87 years)", "")&amp;" Total Score"</f>
        <v>Spanish Adult Driving Rater Report Total Score</v>
      </c>
      <c r="B47" s="122">
        <v>30</v>
      </c>
      <c r="C47" s="132">
        <v>27</v>
      </c>
      <c r="D47" s="132" t="s">
        <v>138</v>
      </c>
      <c r="E47" s="108"/>
      <c r="F47" s="108"/>
      <c r="G47" s="109"/>
      <c r="H47" s="109"/>
    </row>
    <row r="48" spans="1:8" ht="16" thickTop="1">
      <c r="A48" s="108"/>
      <c r="B48" s="108"/>
      <c r="C48" s="108"/>
    </row>
  </sheetData>
  <conditionalFormatting sqref="A13 A6 A8">
    <cfRule type="containsText" dxfId="47" priority="8" operator="containsText" text="&quot;">
      <formula>NOT(ISERROR(SEARCH("""",A6)))</formula>
    </cfRule>
  </conditionalFormatting>
  <conditionalFormatting sqref="A4">
    <cfRule type="containsText" dxfId="46" priority="6" operator="containsText" text="&quot;">
      <formula>NOT(ISERROR(SEARCH("""",A4)))</formula>
    </cfRule>
  </conditionalFormatting>
  <conditionalFormatting sqref="A5">
    <cfRule type="containsText" dxfId="45" priority="5" operator="containsText" text="&quot;">
      <formula>NOT(ISERROR(SEARCH("""",A5)))</formula>
    </cfRule>
  </conditionalFormatting>
  <conditionalFormatting sqref="A11:A12">
    <cfRule type="containsText" dxfId="44" priority="4" operator="containsText" text="&quot;">
      <formula>NOT(ISERROR(SEARCH("""",A11)))</formula>
    </cfRule>
  </conditionalFormatting>
  <conditionalFormatting sqref="A10">
    <cfRule type="containsText" dxfId="43" priority="3" operator="containsText" text="&quot;">
      <formula>NOT(ISERROR(SEARCH("""",A10)))</formula>
    </cfRule>
  </conditionalFormatting>
  <conditionalFormatting sqref="A10">
    <cfRule type="containsText" dxfId="42" priority="2" operator="containsText" text="&quot;">
      <formula>NOT(ISERROR(SEARCH("""",A10)))</formula>
    </cfRule>
  </conditionalFormatting>
  <conditionalFormatting sqref="A7">
    <cfRule type="containsText" dxfId="41" priority="1" operator="containsText" text="&quot;">
      <formula>NOT(ISERROR(SEARCH("""",A7)))</formula>
    </cfRule>
  </conditionalFormatting>
  <pageMargins left="0.7" right="0.7" top="0.75" bottom="0.75" header="0.3" footer="0.3"/>
  <pageSetup orientation="portrait"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74570-BF95-4319-85F5-819AE4AD6009}">
  <dimension ref="A1:L45"/>
  <sheetViews>
    <sheetView topLeftCell="G1" zoomScale="90" zoomScaleNormal="90" workbookViewId="0">
      <pane ySplit="1" topLeftCell="A2" activePane="bottomLeft" state="frozen"/>
      <selection activeCell="B18" sqref="B18"/>
      <selection pane="bottomLeft" activeCell="K8" sqref="K8"/>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17.90625" customWidth="1"/>
  </cols>
  <sheetData>
    <row r="1" spans="1:12" ht="28.5" customHeight="1">
      <c r="A1" s="175" t="str">
        <f>"Form: "&amp;'Labels - English'!N1</f>
        <v>Form: Child School Environment: Recess/Playground (REC) Form (5-12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Case89_ShortFormUnscorable</v>
      </c>
      <c r="C3" s="129"/>
      <c r="D3" s="58"/>
      <c r="E3" s="105" t="s">
        <v>94</v>
      </c>
      <c r="F3" s="58"/>
      <c r="G3" s="59"/>
      <c r="H3" s="60"/>
      <c r="I3" s="60"/>
      <c r="J3" s="61"/>
    </row>
    <row r="4" spans="1:12">
      <c r="A4" s="46" t="str">
        <f>'Labels - English'!$A$14</f>
        <v>Age</v>
      </c>
      <c r="B4" s="310" t="str">
        <f>+$G$7&amp;" years "&amp;$H$7&amp;" months "&amp;$I$7&amp;" days "</f>
        <v xml:space="preserve">6 years 0 months 13 days </v>
      </c>
      <c r="C4" s="311">
        <f ca="1">+$E$7</f>
        <v>42187</v>
      </c>
      <c r="D4" s="52"/>
      <c r="F4" s="52" t="str">
        <f ca="1">"Original Date: "&amp; TEXT('Labels - English'!$B$50, "mm/dd/yyyy")</f>
        <v>Original Date: 10/05/2021</v>
      </c>
      <c r="G4" s="9"/>
      <c r="H4" s="57"/>
      <c r="I4" s="57"/>
      <c r="J4" s="53"/>
    </row>
    <row r="5" spans="1:12" ht="15" thickBot="1">
      <c r="A5" s="54" t="str">
        <f>'Labels - English'!A4</f>
        <v>Student information</v>
      </c>
      <c r="B5" s="127"/>
      <c r="C5" s="314"/>
      <c r="D5" s="52"/>
      <c r="E5" s="97" t="s">
        <v>91</v>
      </c>
      <c r="F5" s="94"/>
      <c r="G5" s="95" t="s">
        <v>92</v>
      </c>
      <c r="H5" s="96"/>
      <c r="J5" t="s">
        <v>93</v>
      </c>
    </row>
    <row r="6" spans="1:12">
      <c r="A6" s="46" t="str">
        <f>'Labels - English'!A7</f>
        <v>Name of student being evaluated</v>
      </c>
      <c r="B6" s="126" t="str" cm="1">
        <f t="array" aca="1" ref="B6" ca="1">"SPM2_"&amp;MID(CELL("filename",A1),FIND("]",CELL("filename",A1))+1,255)</f>
        <v>SPM2_Case89_ShortFormUnscorable</v>
      </c>
      <c r="C6" s="125" t="str">
        <f ca="1">TEXT('Labels - Spanish'!$B$46, "mm/dd/yyyy")</f>
        <v>10/05/2021</v>
      </c>
      <c r="D6" s="52"/>
      <c r="E6" s="76" t="s">
        <v>15</v>
      </c>
      <c r="F6" s="62" t="s">
        <v>17</v>
      </c>
      <c r="G6" s="103" t="s">
        <v>89</v>
      </c>
      <c r="H6" s="62" t="s">
        <v>16</v>
      </c>
      <c r="I6" s="62" t="s">
        <v>34</v>
      </c>
      <c r="J6" s="136" t="s">
        <v>1758</v>
      </c>
      <c r="K6" s="329" t="s">
        <v>90</v>
      </c>
      <c r="L6" s="63" t="s">
        <v>109</v>
      </c>
    </row>
    <row r="7" spans="1:12" ht="15" thickBot="1">
      <c r="A7" s="46" t="str">
        <f>'Labels - English'!A10</f>
        <v>Gender</v>
      </c>
      <c r="B7" s="47" t="s">
        <v>33</v>
      </c>
      <c r="C7" s="209"/>
      <c r="D7" s="52"/>
      <c r="E7" s="100">
        <f ca="1">DATE(YEAR(F7) -$G$7, MONTH(F7) - $H$7, DAY(F7) - $I$7)</f>
        <v>42187</v>
      </c>
      <c r="F7" s="99">
        <f ca="1">DATE(YEAR('Labels - English'!$B$50),MONTH('Labels - English'!$B$50)-$K$7,DAY('Labels - English'!$B$50)-$L$7)</f>
        <v>44392</v>
      </c>
      <c r="G7" s="104">
        <v>6</v>
      </c>
      <c r="H7" s="102">
        <v>0</v>
      </c>
      <c r="I7" s="102">
        <v>13</v>
      </c>
      <c r="J7" s="137">
        <v>0</v>
      </c>
      <c r="K7" s="330">
        <v>3</v>
      </c>
      <c r="L7" s="98">
        <v>-10</v>
      </c>
    </row>
    <row r="8" spans="1:12">
      <c r="A8" s="46" t="str">
        <f>'Labels - English'!$A$26</f>
        <v>Administration Date</v>
      </c>
      <c r="B8" s="313" t="str">
        <f>+$J$7&amp;" years "&amp;$K$7&amp;" months "&amp;$L$7&amp;" days "</f>
        <v xml:space="preserve">0 years 3 months -10 days </v>
      </c>
      <c r="C8" s="208"/>
      <c r="D8" s="52"/>
      <c r="E8" s="44"/>
      <c r="F8" s="44"/>
      <c r="G8" s="44"/>
      <c r="H8" s="44"/>
      <c r="I8" s="44"/>
      <c r="J8" s="53"/>
    </row>
    <row r="9" spans="1:12" ht="15" thickBot="1">
      <c r="A9" s="46" t="str">
        <f>'Labels - English'!A15</f>
        <v>Grade</v>
      </c>
      <c r="B9" s="177">
        <v>5</v>
      </c>
      <c r="C9" s="65"/>
      <c r="D9" s="52"/>
      <c r="E9" s="58"/>
      <c r="F9" s="58"/>
      <c r="G9" s="59"/>
      <c r="H9" s="60"/>
      <c r="I9" s="61"/>
    </row>
    <row r="10" spans="1:12">
      <c r="A10" s="49"/>
      <c r="B10" s="49"/>
      <c r="C10" s="66"/>
      <c r="D10" s="58"/>
      <c r="E10" s="52"/>
      <c r="G10" s="53"/>
      <c r="H10" s="53"/>
      <c r="I10" s="53"/>
    </row>
    <row r="11" spans="1:12">
      <c r="A11" s="54" t="str">
        <f>'Labels - English'!$A$21</f>
        <v>Rater information</v>
      </c>
      <c r="B11" s="46"/>
      <c r="C11" s="43"/>
      <c r="D11" s="52"/>
      <c r="E11" s="52"/>
      <c r="G11" s="53"/>
      <c r="H11" s="53"/>
      <c r="I11" s="53"/>
    </row>
    <row r="12" spans="1:12">
      <c r="A12" s="46" t="str">
        <f>'Labels - English'!A22</f>
        <v>Rater’s name</v>
      </c>
      <c r="B12" s="46" t="s">
        <v>154</v>
      </c>
      <c r="C12" s="43"/>
      <c r="D12" s="52"/>
      <c r="E12" s="52"/>
      <c r="F12" s="52"/>
      <c r="G12" s="53"/>
      <c r="H12" s="53"/>
      <c r="I12" s="53"/>
      <c r="J12" s="44"/>
    </row>
    <row r="13" spans="1:12">
      <c r="A13" s="46" t="str">
        <f>'Labels - English'!A25</f>
        <v>Rater’s relationship to student being evaluated</v>
      </c>
      <c r="B13" s="46" t="s">
        <v>153</v>
      </c>
      <c r="C13" s="43"/>
      <c r="D13" s="52"/>
      <c r="E13" s="52"/>
      <c r="F13" s="52"/>
      <c r="G13" s="53"/>
      <c r="H13" s="53"/>
      <c r="I13" s="53"/>
      <c r="J13" s="44"/>
    </row>
    <row r="14" spans="1:12">
      <c r="A14" s="50"/>
      <c r="B14" s="50"/>
      <c r="C14" s="67"/>
      <c r="D14" s="52"/>
      <c r="E14" s="52"/>
      <c r="F14" s="52"/>
      <c r="G14" s="53"/>
      <c r="H14" s="53"/>
      <c r="I14" s="53"/>
      <c r="J14" s="44"/>
    </row>
    <row r="15" spans="1:12" ht="132" customHeight="1">
      <c r="A15" s="46" t="s">
        <v>24</v>
      </c>
      <c r="B15" s="71" t="s">
        <v>182</v>
      </c>
      <c r="C15" s="29"/>
      <c r="D15" s="52"/>
      <c r="E15" s="52"/>
      <c r="F15" s="52"/>
      <c r="G15" s="52"/>
      <c r="H15" s="52"/>
      <c r="I15" s="52"/>
      <c r="J15" s="52"/>
    </row>
    <row r="16" spans="1:12" ht="36.75" customHeight="1">
      <c r="A16" s="46" t="s">
        <v>26</v>
      </c>
      <c r="B16" s="39" t="s">
        <v>60</v>
      </c>
      <c r="C16" s="52"/>
      <c r="D16" s="52"/>
      <c r="E16" s="52"/>
      <c r="F16" s="52"/>
      <c r="G16" s="53"/>
      <c r="H16" s="53"/>
      <c r="I16" s="53"/>
      <c r="J16" s="44"/>
    </row>
    <row r="17" spans="1:10">
      <c r="A17" s="43" t="s">
        <v>180</v>
      </c>
      <c r="B17" s="193" t="s">
        <v>181</v>
      </c>
      <c r="D17" s="52"/>
      <c r="E17" s="36"/>
      <c r="F17" s="36"/>
      <c r="G17" s="35"/>
      <c r="H17" s="35"/>
      <c r="I17" s="35"/>
      <c r="J17" s="34"/>
    </row>
    <row r="18" spans="1:10" s="3" customFormat="1">
      <c r="A18" s="46" t="s">
        <v>12</v>
      </c>
      <c r="B18" s="51" t="s">
        <v>50</v>
      </c>
      <c r="C18" s="43"/>
      <c r="D18" s="36"/>
      <c r="E18" s="52"/>
      <c r="F18" s="52"/>
      <c r="G18" s="53"/>
      <c r="H18" s="53"/>
      <c r="I18" s="53"/>
      <c r="J18" s="44"/>
    </row>
    <row r="19" spans="1:10">
      <c r="A19" s="46"/>
      <c r="B19" s="46"/>
      <c r="C19" s="52"/>
      <c r="D19" s="44"/>
      <c r="J19" s="41"/>
    </row>
    <row r="20" spans="1:10" s="2" customFormat="1">
      <c r="A20" s="46"/>
      <c r="B20" s="46"/>
      <c r="C20" s="44"/>
    </row>
    <row r="21" spans="1:10">
      <c r="A21" s="69" t="s">
        <v>51</v>
      </c>
      <c r="B21" s="70">
        <f>+B44</f>
        <v>37</v>
      </c>
      <c r="C21" s="2"/>
    </row>
    <row r="22" spans="1:10" s="3" customFormat="1" ht="21.75" customHeight="1">
      <c r="A22" s="38"/>
      <c r="B22" s="38"/>
      <c r="C22"/>
    </row>
    <row r="23" spans="1:10" s="6" customFormat="1">
      <c r="A23" s="68" t="s">
        <v>0</v>
      </c>
      <c r="B23" s="85" t="str">
        <f>'Labels - English'!$A$47</f>
        <v>Recess/Playground Form</v>
      </c>
      <c r="C23" s="42"/>
    </row>
    <row r="24" spans="1:10" s="6" customFormat="1">
      <c r="A24" s="72">
        <v>1</v>
      </c>
      <c r="B24" s="150" t="s">
        <v>74</v>
      </c>
    </row>
    <row r="25" spans="1:10" s="6" customFormat="1">
      <c r="A25" s="73">
        <v>2</v>
      </c>
      <c r="B25" s="176" t="s">
        <v>52</v>
      </c>
    </row>
    <row r="26" spans="1:10" s="6" customFormat="1">
      <c r="A26" s="74">
        <v>3</v>
      </c>
      <c r="B26" s="150" t="s">
        <v>74</v>
      </c>
    </row>
    <row r="27" spans="1:10" s="6" customFormat="1">
      <c r="A27" s="75">
        <v>4</v>
      </c>
      <c r="B27" s="150" t="s">
        <v>72</v>
      </c>
    </row>
    <row r="28" spans="1:10" s="6" customFormat="1">
      <c r="A28" s="45">
        <v>5</v>
      </c>
      <c r="B28" s="150" t="s">
        <v>72</v>
      </c>
    </row>
    <row r="29" spans="1:10" s="6" customFormat="1">
      <c r="A29" s="45">
        <v>6</v>
      </c>
      <c r="B29" s="176" t="s">
        <v>52</v>
      </c>
    </row>
    <row r="30" spans="1:10" s="6" customFormat="1">
      <c r="A30" s="45">
        <v>7</v>
      </c>
      <c r="B30" s="176" t="s">
        <v>52</v>
      </c>
    </row>
    <row r="31" spans="1:10">
      <c r="A31" s="45">
        <v>8</v>
      </c>
      <c r="B31" s="150" t="s">
        <v>71</v>
      </c>
      <c r="C31" s="6"/>
    </row>
    <row r="32" spans="1:10">
      <c r="A32" s="45">
        <v>9</v>
      </c>
      <c r="B32" s="150" t="s">
        <v>74</v>
      </c>
    </row>
    <row r="33" spans="1:8">
      <c r="A33" s="45">
        <v>10</v>
      </c>
      <c r="B33" s="150" t="s">
        <v>72</v>
      </c>
    </row>
    <row r="34" spans="1:8">
      <c r="A34" s="72">
        <v>11</v>
      </c>
      <c r="B34" s="176" t="s">
        <v>52</v>
      </c>
      <c r="C34" s="6"/>
    </row>
    <row r="35" spans="1:8">
      <c r="A35" s="73">
        <v>12</v>
      </c>
      <c r="B35" s="150" t="s">
        <v>71</v>
      </c>
      <c r="C35" s="6"/>
    </row>
    <row r="36" spans="1:8">
      <c r="A36" s="74">
        <v>13</v>
      </c>
      <c r="B36" s="150" t="s">
        <v>73</v>
      </c>
      <c r="C36" s="6"/>
    </row>
    <row r="37" spans="1:8">
      <c r="A37" s="75">
        <v>14</v>
      </c>
      <c r="B37" s="150" t="s">
        <v>73</v>
      </c>
      <c r="C37" s="6"/>
    </row>
    <row r="38" spans="1:8">
      <c r="A38" s="45">
        <v>15</v>
      </c>
      <c r="B38" s="150" t="s">
        <v>72</v>
      </c>
      <c r="C38" s="6"/>
    </row>
    <row r="40" spans="1:8" ht="15.5">
      <c r="D40" s="108"/>
      <c r="E40" s="108"/>
      <c r="F40" s="108"/>
      <c r="G40" s="109"/>
      <c r="H40" s="109"/>
    </row>
    <row r="41" spans="1:8" ht="15.5">
      <c r="A41" s="107" t="s">
        <v>97</v>
      </c>
      <c r="B41" s="108"/>
      <c r="C41" s="108"/>
      <c r="D41" s="111"/>
      <c r="E41" s="111"/>
      <c r="F41" s="111"/>
      <c r="G41" s="112"/>
      <c r="H41" s="112"/>
    </row>
    <row r="42" spans="1:8" ht="16" thickBot="1">
      <c r="A42" s="110"/>
      <c r="B42" s="110"/>
      <c r="C42" s="111"/>
    </row>
    <row r="43" spans="1:8" ht="16" thickTop="1">
      <c r="A43" s="165" t="s">
        <v>99</v>
      </c>
      <c r="B43" s="168" t="s">
        <v>137</v>
      </c>
      <c r="C43" s="170" t="s">
        <v>1605</v>
      </c>
      <c r="D43" s="170" t="s">
        <v>1643</v>
      </c>
    </row>
    <row r="44" spans="1:8" ht="16" thickBot="1">
      <c r="A44" s="167" t="str">
        <f>MID('Labels - English'!$N$1,SEARCH("Environment: ",'Labels - English'!$N$1)+13,SEARCH("Form",'Labels - English'!$N$1)-SEARCH("Environment: ",'Labels - English'!$N$1)-14)&amp;" Total Score"</f>
        <v>Recess/Playground (REC) Total Score</v>
      </c>
      <c r="B44" s="122">
        <v>37</v>
      </c>
      <c r="C44" s="132">
        <v>25</v>
      </c>
      <c r="D44" s="132" t="s">
        <v>138</v>
      </c>
      <c r="E44" s="108"/>
      <c r="F44" s="108"/>
      <c r="G44" s="109"/>
      <c r="H44" s="109"/>
    </row>
    <row r="45" spans="1:8" ht="16" thickTop="1">
      <c r="A45" s="108"/>
      <c r="B45" s="108"/>
      <c r="C45" s="108"/>
    </row>
  </sheetData>
  <conditionalFormatting sqref="A7 A12:A13 A9">
    <cfRule type="containsText" dxfId="40" priority="7" operator="containsText" text="&quot;">
      <formula>NOT(ISERROR(SEARCH("""",A7)))</formula>
    </cfRule>
  </conditionalFormatting>
  <conditionalFormatting sqref="A5">
    <cfRule type="containsText" dxfId="39" priority="6" operator="containsText" text="&quot;">
      <formula>NOT(ISERROR(SEARCH("""",A5)))</formula>
    </cfRule>
  </conditionalFormatting>
  <conditionalFormatting sqref="A6">
    <cfRule type="containsText" dxfId="38" priority="5" operator="containsText" text="&quot;">
      <formula>NOT(ISERROR(SEARCH("""",A6)))</formula>
    </cfRule>
  </conditionalFormatting>
  <conditionalFormatting sqref="A11">
    <cfRule type="containsText" dxfId="37" priority="4" operator="containsText" text="&quot;">
      <formula>NOT(ISERROR(SEARCH("""",A11)))</formula>
    </cfRule>
  </conditionalFormatting>
  <conditionalFormatting sqref="A11">
    <cfRule type="containsText" dxfId="36" priority="3" operator="containsText" text="&quot;">
      <formula>NOT(ISERROR(SEARCH("""",A11)))</formula>
    </cfRule>
  </conditionalFormatting>
  <conditionalFormatting sqref="A4">
    <cfRule type="containsText" dxfId="35" priority="2" operator="containsText" text="&quot;">
      <formula>NOT(ISERROR(SEARCH("""",A4)))</formula>
    </cfRule>
  </conditionalFormatting>
  <conditionalFormatting sqref="A8">
    <cfRule type="containsText" dxfId="34" priority="1" operator="containsText" text="&quot;">
      <formula>NOT(ISERROR(SEARCH("""",A8)))</formula>
    </cfRule>
  </conditionalFormatting>
  <pageMargins left="0.7" right="0.7" top="0.75" bottom="0.75" header="0.3" footer="0.3"/>
  <pageSetup orientation="portrait" r:id="rId1"/>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C694E-FEEA-4442-92FF-69184BE80CCF}">
  <dimension ref="A1:L44"/>
  <sheetViews>
    <sheetView topLeftCell="F1" zoomScale="90" zoomScaleNormal="90" workbookViewId="0">
      <pane ySplit="1" topLeftCell="A2" activePane="bottomLeft" state="frozen"/>
      <selection pane="bottomLeft" activeCell="L8" sqref="L8"/>
    </sheetView>
  </sheetViews>
  <sheetFormatPr defaultRowHeight="14.5"/>
  <cols>
    <col min="1" max="1" width="45.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19.453125" customWidth="1"/>
  </cols>
  <sheetData>
    <row r="1" spans="1:12" ht="28.5" customHeight="1">
      <c r="A1" s="175" t="str">
        <f>"Form: "&amp;'Labels - Spanish'!V1</f>
        <v>Form: Spanish Adult Driving Environment: Self-Report Form (21-87 years)</v>
      </c>
      <c r="B1" s="175"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Case90_SP-ShortFormUnscorable</v>
      </c>
      <c r="C3" s="129"/>
      <c r="D3" s="58"/>
      <c r="E3" s="105" t="s">
        <v>94</v>
      </c>
      <c r="F3" s="58"/>
      <c r="G3" s="59"/>
      <c r="H3" s="60"/>
      <c r="I3" s="60"/>
      <c r="J3" s="61"/>
    </row>
    <row r="4" spans="1:12" ht="15" thickBot="1">
      <c r="A4" s="54" t="str">
        <f>'Labels - Spanish'!A3</f>
        <v>Tu información</v>
      </c>
      <c r="B4" s="127"/>
      <c r="C4" s="314"/>
      <c r="D4" s="52"/>
      <c r="F4" s="52" t="str">
        <f ca="1">"Original Date: "&amp; TEXT('Labels - Spanish'!$B$46, "mm/dd/yyyy")</f>
        <v>Original Date: 10/05/2021</v>
      </c>
      <c r="G4" s="9"/>
      <c r="H4" s="57"/>
      <c r="I4" s="57"/>
      <c r="J4" s="53"/>
    </row>
    <row r="5" spans="1:12" ht="15" thickBot="1">
      <c r="A5" s="46" t="str">
        <f>'Labels - Spanish'!A9</f>
        <v>Nombre</v>
      </c>
      <c r="B5" s="126" t="str" cm="1">
        <f t="array" aca="1" ref="B5" ca="1">"SPM2_"&amp;MID(CELL("filename",A1),FIND("]",CELL("filename",A1))+1,255)</f>
        <v>SPM2_Case90_SP-ShortFormUnscorable</v>
      </c>
      <c r="C5" s="125" t="str">
        <f ca="1">TEXT('Labels - Spanish'!$B$46, "mm/dd/yyyy")</f>
        <v>10/05/2021</v>
      </c>
      <c r="D5" s="52"/>
      <c r="E5" s="97" t="s">
        <v>91</v>
      </c>
      <c r="F5" s="94"/>
      <c r="G5" s="95" t="s">
        <v>92</v>
      </c>
      <c r="H5" s="96"/>
      <c r="J5" t="s">
        <v>93</v>
      </c>
    </row>
    <row r="6" spans="1:12">
      <c r="A6" s="46" t="str">
        <f>'Labels - Spanish'!A10</f>
        <v>Sexo</v>
      </c>
      <c r="B6" s="47" t="s">
        <v>1691</v>
      </c>
      <c r="C6" s="64"/>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32863</v>
      </c>
      <c r="C7" s="207"/>
      <c r="D7" s="52"/>
      <c r="E7" s="100">
        <f ca="1">DATE(YEAR(F7) -$G$7, MONTH(F7) - $H$7, DAY(F7) - $I$7)</f>
        <v>32863</v>
      </c>
      <c r="F7" s="99">
        <f ca="1">DATE(YEAR('Labels - Spanish'!$B$46),MONTH('Labels - Spanish'!$B$46)-$K$7,DAY('Labels - Spanish'!$B$46)-$L$7)</f>
        <v>44473</v>
      </c>
      <c r="G7" s="104">
        <v>31</v>
      </c>
      <c r="H7" s="102">
        <v>9</v>
      </c>
      <c r="I7" s="102">
        <v>14</v>
      </c>
      <c r="J7" s="137">
        <v>0</v>
      </c>
      <c r="K7" s="330">
        <v>0</v>
      </c>
      <c r="L7" s="98">
        <v>1</v>
      </c>
    </row>
    <row r="8" spans="1:12">
      <c r="A8" s="46" t="str">
        <f>'Labels - Spanish'!A14</f>
        <v>Edad</v>
      </c>
      <c r="B8" s="48" t="str">
        <f>+$G$7&amp;" años "&amp;$H$7&amp;" meses "&amp;$I$7&amp;" dias "</f>
        <v xml:space="preserve">31 años 9 meses 14 dias </v>
      </c>
      <c r="C8" s="207">
        <f ca="1">+E7</f>
        <v>32863</v>
      </c>
      <c r="D8" s="52"/>
      <c r="E8" s="58"/>
      <c r="F8" s="58"/>
      <c r="G8" s="59"/>
      <c r="H8" s="60"/>
      <c r="I8" s="61"/>
      <c r="J8" s="61"/>
    </row>
    <row r="9" spans="1:12" ht="15" thickBot="1">
      <c r="A9" s="46" t="str">
        <f>'Labels - Spanish'!$A$28</f>
        <v>Fecha de hoy</v>
      </c>
      <c r="B9" s="317" t="str">
        <f>+$J$7&amp;" years "&amp;$K$7&amp;" months "&amp;$L$7&amp;" days "</f>
        <v xml:space="preserve">0 years 0 months 1 days </v>
      </c>
      <c r="C9" s="65"/>
      <c r="D9" s="52"/>
      <c r="E9" s="52"/>
      <c r="F9" s="52"/>
      <c r="G9" s="53"/>
      <c r="H9" s="53"/>
      <c r="I9" s="44"/>
    </row>
    <row r="10" spans="1:12">
      <c r="A10" s="50"/>
      <c r="B10" s="50"/>
      <c r="C10" s="67"/>
      <c r="D10" s="52"/>
      <c r="E10" s="52"/>
      <c r="F10" s="52"/>
      <c r="G10" s="53"/>
      <c r="H10" s="53"/>
      <c r="I10" s="53"/>
    </row>
    <row r="11" spans="1:12" ht="132" customHeight="1">
      <c r="A11" s="46" t="s">
        <v>24</v>
      </c>
      <c r="B11" s="71" t="s">
        <v>1612</v>
      </c>
      <c r="C11" s="29"/>
      <c r="D11" s="52"/>
      <c r="E11" s="52"/>
      <c r="F11" s="52"/>
      <c r="G11" s="52"/>
      <c r="H11" s="52"/>
      <c r="I11" s="52"/>
    </row>
    <row r="12" spans="1:12" ht="36.75" customHeight="1">
      <c r="A12" s="46" t="s">
        <v>26</v>
      </c>
      <c r="B12" s="39" t="s">
        <v>60</v>
      </c>
      <c r="C12" s="52"/>
      <c r="D12" s="52"/>
      <c r="E12" s="52"/>
      <c r="F12" s="52"/>
      <c r="G12" s="53"/>
      <c r="H12" s="53"/>
      <c r="I12" s="53"/>
      <c r="J12" s="44"/>
    </row>
    <row r="13" spans="1:12">
      <c r="A13" s="43" t="s">
        <v>180</v>
      </c>
      <c r="B13" s="193" t="s">
        <v>181</v>
      </c>
      <c r="D13" s="52"/>
      <c r="E13" s="36"/>
      <c r="F13" s="36"/>
      <c r="G13" s="35"/>
      <c r="H13" s="35"/>
      <c r="I13" s="35"/>
      <c r="J13" s="34"/>
    </row>
    <row r="14" spans="1:12" s="3" customFormat="1">
      <c r="A14" s="46" t="s">
        <v>12</v>
      </c>
      <c r="B14" s="51" t="s">
        <v>50</v>
      </c>
      <c r="C14" s="43"/>
      <c r="D14" s="36"/>
      <c r="E14" s="52"/>
      <c r="F14" s="52"/>
      <c r="G14" s="53"/>
      <c r="H14" s="53"/>
      <c r="I14" s="53"/>
      <c r="J14" s="44"/>
    </row>
    <row r="15" spans="1:12">
      <c r="A15" s="46"/>
      <c r="B15" s="46"/>
      <c r="C15" s="52"/>
      <c r="D15" s="44"/>
      <c r="J15" s="41"/>
    </row>
    <row r="16" spans="1:12" s="2" customFormat="1">
      <c r="A16" s="46"/>
      <c r="B16" s="46"/>
      <c r="C16" s="44"/>
    </row>
    <row r="17" spans="1:3">
      <c r="A17" s="69" t="s">
        <v>51</v>
      </c>
      <c r="B17" s="70">
        <f>+B43</f>
        <v>36</v>
      </c>
      <c r="C17" s="2"/>
    </row>
    <row r="18" spans="1:3" s="3" customFormat="1" ht="21.75" customHeight="1">
      <c r="A18" s="38"/>
      <c r="B18" s="38"/>
      <c r="C18"/>
    </row>
    <row r="19" spans="1:3" s="6" customFormat="1">
      <c r="A19" s="68" t="s">
        <v>0</v>
      </c>
      <c r="B19" s="85" t="str">
        <f>'Labels - Spanish'!$A$44</f>
        <v>Formulario</v>
      </c>
      <c r="C19" s="42"/>
    </row>
    <row r="20" spans="1:3" s="6" customFormat="1">
      <c r="A20" s="72">
        <v>1</v>
      </c>
      <c r="B20" s="150" t="s">
        <v>1601</v>
      </c>
    </row>
    <row r="21" spans="1:3" s="6" customFormat="1">
      <c r="A21" s="73">
        <v>2</v>
      </c>
      <c r="B21" s="150" t="s">
        <v>1604</v>
      </c>
    </row>
    <row r="22" spans="1:3" s="6" customFormat="1">
      <c r="A22" s="74">
        <v>3</v>
      </c>
      <c r="B22" s="150" t="s">
        <v>1602</v>
      </c>
    </row>
    <row r="23" spans="1:3" s="6" customFormat="1">
      <c r="A23" s="75">
        <v>4</v>
      </c>
      <c r="B23" s="150" t="s">
        <v>1602</v>
      </c>
    </row>
    <row r="24" spans="1:3" s="6" customFormat="1">
      <c r="A24" s="45">
        <v>5</v>
      </c>
      <c r="B24" s="176" t="s">
        <v>52</v>
      </c>
    </row>
    <row r="25" spans="1:3" s="6" customFormat="1">
      <c r="A25" s="45">
        <v>6</v>
      </c>
      <c r="B25" s="150" t="s">
        <v>1602</v>
      </c>
    </row>
    <row r="26" spans="1:3" s="6" customFormat="1">
      <c r="A26" s="45">
        <v>7</v>
      </c>
      <c r="B26" s="150" t="s">
        <v>1604</v>
      </c>
    </row>
    <row r="27" spans="1:3">
      <c r="A27" s="45">
        <v>8</v>
      </c>
      <c r="B27" s="150" t="s">
        <v>1602</v>
      </c>
      <c r="C27" s="6"/>
    </row>
    <row r="28" spans="1:3">
      <c r="A28" s="45">
        <v>9</v>
      </c>
      <c r="B28" s="150" t="s">
        <v>1602</v>
      </c>
    </row>
    <row r="29" spans="1:3">
      <c r="A29" s="45">
        <v>10</v>
      </c>
      <c r="B29" s="176" t="s">
        <v>52</v>
      </c>
    </row>
    <row r="30" spans="1:3">
      <c r="A30" s="72">
        <v>11</v>
      </c>
      <c r="B30" s="176" t="s">
        <v>52</v>
      </c>
      <c r="C30" s="6"/>
    </row>
    <row r="31" spans="1:3">
      <c r="A31" s="73">
        <v>12</v>
      </c>
      <c r="B31" s="150" t="s">
        <v>1604</v>
      </c>
      <c r="C31" s="6"/>
    </row>
    <row r="32" spans="1:3">
      <c r="A32" s="74">
        <v>13</v>
      </c>
      <c r="B32" s="150" t="s">
        <v>1601</v>
      </c>
      <c r="C32" s="6"/>
    </row>
    <row r="33" spans="1:8">
      <c r="A33" s="75">
        <v>14</v>
      </c>
      <c r="B33" s="150" t="s">
        <v>1602</v>
      </c>
      <c r="C33" s="6"/>
    </row>
    <row r="34" spans="1:8">
      <c r="A34" s="45">
        <v>15</v>
      </c>
      <c r="B34" s="150" t="s">
        <v>1602</v>
      </c>
      <c r="C34" s="6"/>
    </row>
    <row r="35" spans="1:8">
      <c r="A35" s="45">
        <v>16</v>
      </c>
      <c r="B35" s="150" t="s">
        <v>1601</v>
      </c>
      <c r="C35" s="6"/>
    </row>
    <row r="36" spans="1:8">
      <c r="A36" s="45">
        <v>17</v>
      </c>
      <c r="B36" s="176" t="s">
        <v>52</v>
      </c>
      <c r="C36" s="6"/>
    </row>
    <row r="37" spans="1:8">
      <c r="A37" s="45">
        <v>18</v>
      </c>
      <c r="B37" s="150" t="s">
        <v>1603</v>
      </c>
      <c r="C37" s="6"/>
    </row>
    <row r="39" spans="1:8" ht="15.5">
      <c r="D39" s="108"/>
      <c r="E39" s="108"/>
      <c r="F39" s="108"/>
      <c r="G39" s="109"/>
      <c r="H39" s="109"/>
    </row>
    <row r="40" spans="1:8" ht="15.5">
      <c r="A40" s="107" t="s">
        <v>97</v>
      </c>
      <c r="B40" s="108"/>
      <c r="C40" s="108"/>
      <c r="D40" s="111"/>
      <c r="E40" s="111"/>
      <c r="F40" s="111"/>
      <c r="G40" s="112"/>
      <c r="H40" s="112"/>
    </row>
    <row r="41" spans="1:8" ht="16" thickBot="1">
      <c r="A41" s="110"/>
      <c r="B41" s="110"/>
      <c r="C41" s="111"/>
    </row>
    <row r="42" spans="1:8" ht="16" thickTop="1">
      <c r="A42" s="165" t="s">
        <v>99</v>
      </c>
      <c r="B42" s="168" t="s">
        <v>137</v>
      </c>
      <c r="C42" s="170" t="s">
        <v>1605</v>
      </c>
      <c r="D42" s="170" t="s">
        <v>1643</v>
      </c>
    </row>
    <row r="43" spans="1:8" ht="16" thickBot="1">
      <c r="A43" s="167" t="str">
        <f>SUBSTITUTE(SUBSTITUTE(SUBSTITUTE('Labels - Spanish'!$V$1, "Environment: ", ""), " Form", ""), " (21-87 years)", "")&amp;" Total Score"</f>
        <v>Spanish Adult Driving Self-Report Total Score</v>
      </c>
      <c r="B43" s="122">
        <v>36</v>
      </c>
      <c r="C43" s="132">
        <v>29</v>
      </c>
      <c r="D43" s="132" t="s">
        <v>138</v>
      </c>
      <c r="E43" s="108"/>
      <c r="F43" s="108"/>
      <c r="G43" s="109"/>
      <c r="H43" s="109"/>
    </row>
    <row r="44" spans="1:8" ht="16" thickTop="1">
      <c r="A44" s="108"/>
      <c r="B44" s="108"/>
      <c r="C44" s="108"/>
    </row>
  </sheetData>
  <conditionalFormatting sqref="A6">
    <cfRule type="containsText" dxfId="33" priority="5" operator="containsText" text="&quot;">
      <formula>NOT(ISERROR(SEARCH("""",A6)))</formula>
    </cfRule>
  </conditionalFormatting>
  <conditionalFormatting sqref="A4">
    <cfRule type="containsText" dxfId="32" priority="4" operator="containsText" text="&quot;">
      <formula>NOT(ISERROR(SEARCH("""",A4)))</formula>
    </cfRule>
  </conditionalFormatting>
  <conditionalFormatting sqref="A5">
    <cfRule type="containsText" dxfId="31" priority="3" operator="containsText" text="&quot;">
      <formula>NOT(ISERROR(SEARCH("""",A5)))</formula>
    </cfRule>
  </conditionalFormatting>
  <conditionalFormatting sqref="A7">
    <cfRule type="containsText" dxfId="30" priority="2" operator="containsText" text="&quot;">
      <formula>NOT(ISERROR(SEARCH("""",A7)))</formula>
    </cfRule>
  </conditionalFormatting>
  <conditionalFormatting sqref="A8:A9">
    <cfRule type="containsText" dxfId="29" priority="1" operator="containsText" text="&quot;">
      <formula>NOT(ISERROR(SEARCH("""",A8)))</formula>
    </cfRule>
  </conditionalFormatting>
  <pageMargins left="0.7" right="0.7" top="0.75" bottom="0.75" header="0.3" footer="0.3"/>
  <pageSetup orientation="portrait" r:id="rId1"/>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45063-043E-4BF9-8C2B-05FFBC877EE7}">
  <dimension ref="A1:L49"/>
  <sheetViews>
    <sheetView topLeftCell="E1" zoomScale="70" zoomScaleNormal="70" workbookViewId="0">
      <pane ySplit="1" topLeftCell="A2" activePane="bottomLeft" state="frozen"/>
      <selection activeCell="B18" sqref="B18"/>
      <selection pane="bottomLeft" activeCell="B8" sqref="B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18.81640625" customWidth="1"/>
  </cols>
  <sheetData>
    <row r="1" spans="1:12" ht="28.5" customHeight="1">
      <c r="A1" s="154" t="str">
        <f>"Form: "&amp;'Labels - English'!D1</f>
        <v>Form: Infant/Toddler Caregiver Self-Report Form</v>
      </c>
      <c r="B1" s="154"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Case91_LongFormUnscorable</v>
      </c>
      <c r="C3" s="52"/>
      <c r="D3" s="52"/>
      <c r="E3" s="105" t="s">
        <v>94</v>
      </c>
      <c r="F3" s="52"/>
      <c r="G3" s="9"/>
      <c r="H3" s="57"/>
      <c r="I3" s="57"/>
      <c r="J3" s="53"/>
    </row>
    <row r="4" spans="1:12" ht="15" thickBot="1">
      <c r="A4" s="185" t="str">
        <f>'Labels - English'!A2</f>
        <v>Child information</v>
      </c>
      <c r="B4" s="186"/>
      <c r="C4" s="314"/>
      <c r="D4" s="52"/>
      <c r="F4" s="52" t="str">
        <f ca="1">"Original Date: "&amp; TEXT('Labels - English'!$B$50, "mm/dd/yyyy")</f>
        <v>Original Date: 10/05/2021</v>
      </c>
      <c r="G4" s="9"/>
      <c r="H4" s="57"/>
      <c r="I4" s="57"/>
      <c r="J4" s="53"/>
    </row>
    <row r="5" spans="1:12" ht="15" thickBot="1">
      <c r="A5" s="43" t="str">
        <f>'Labels - English'!A6</f>
        <v>Name of child being evaluated</v>
      </c>
      <c r="B5" s="187" t="str" cm="1">
        <f t="array" aca="1" ref="B5" ca="1">"SPM2_"&amp;MID(CELL("filename",A1),FIND("]",CELL("filename",A1))+1,255)</f>
        <v>SPM2_Case91_LongFormUnscorable</v>
      </c>
      <c r="C5" s="125" t="str">
        <f ca="1">TEXT('Labels - Spanish'!$B$46, "mm/dd/yyyy")</f>
        <v>10/05/2021</v>
      </c>
      <c r="D5" s="52"/>
      <c r="E5" s="97" t="s">
        <v>91</v>
      </c>
      <c r="F5" s="94"/>
      <c r="G5" s="95" t="s">
        <v>92</v>
      </c>
      <c r="H5" s="96"/>
      <c r="J5" t="s">
        <v>93</v>
      </c>
    </row>
    <row r="6" spans="1:12">
      <c r="A6" s="43" t="str">
        <f>'Labels - English'!A10</f>
        <v>Gender</v>
      </c>
      <c r="B6" s="188" t="s">
        <v>33</v>
      </c>
      <c r="C6" s="93"/>
      <c r="D6" s="52"/>
      <c r="E6" s="76" t="s">
        <v>15</v>
      </c>
      <c r="F6" s="62" t="s">
        <v>17</v>
      </c>
      <c r="G6" s="103" t="s">
        <v>89</v>
      </c>
      <c r="H6" s="62" t="s">
        <v>16</v>
      </c>
      <c r="I6" s="62" t="s">
        <v>34</v>
      </c>
      <c r="J6" s="136" t="s">
        <v>1758</v>
      </c>
      <c r="K6" s="329" t="s">
        <v>90</v>
      </c>
      <c r="L6" s="63" t="s">
        <v>109</v>
      </c>
    </row>
    <row r="7" spans="1:12" ht="15" thickBot="1">
      <c r="A7" s="43" t="str">
        <f>'Labels - English'!A13</f>
        <v>Age (months)</v>
      </c>
      <c r="B7" s="189" t="str">
        <f>+$G$7&amp;" years "&amp;$H$7&amp;" months "&amp;$I$7&amp;" days "</f>
        <v xml:space="preserve">32 years 8 months 24 days </v>
      </c>
      <c r="C7" s="308">
        <f ca="1">+E7</f>
        <v>32520</v>
      </c>
      <c r="D7" s="52"/>
      <c r="E7" s="100">
        <f ca="1">DATE(YEAR(F7) -$G$7, MONTH(F7) - $H$7, DAY(F7) - $I$7)</f>
        <v>32520</v>
      </c>
      <c r="F7" s="99">
        <f ca="1">DATE(YEAR('Labels - English'!$B$50),MONTH('Labels - English'!$B$50)-$K$7,DAY('Labels - English'!$B$50)-$L$7)</f>
        <v>44474</v>
      </c>
      <c r="G7" s="104">
        <v>32</v>
      </c>
      <c r="H7" s="102">
        <v>8</v>
      </c>
      <c r="I7" s="102">
        <v>24</v>
      </c>
      <c r="J7" s="137">
        <v>0</v>
      </c>
      <c r="K7" s="330">
        <v>0</v>
      </c>
      <c r="L7" s="98">
        <v>0</v>
      </c>
    </row>
    <row r="8" spans="1:12">
      <c r="A8" s="43" t="str">
        <f>'Labels - English'!A11</f>
        <v>Date of birth</v>
      </c>
      <c r="B8" s="307">
        <f ca="1">$E$7</f>
        <v>32520</v>
      </c>
      <c r="C8" s="190"/>
      <c r="D8" s="52"/>
      <c r="E8" s="301"/>
      <c r="F8" s="302"/>
      <c r="G8" s="303"/>
      <c r="H8" s="303"/>
      <c r="I8" s="303"/>
      <c r="J8" s="304"/>
      <c r="K8" s="304"/>
    </row>
    <row r="9" spans="1:12" ht="15" thickBot="1">
      <c r="A9" s="43" t="str">
        <f>'Labels - English'!A19</f>
        <v>Provider/Agency</v>
      </c>
      <c r="B9" s="191" t="s">
        <v>183</v>
      </c>
      <c r="C9" s="65"/>
      <c r="D9" s="52"/>
      <c r="E9" s="44"/>
      <c r="F9" s="44"/>
      <c r="G9" s="44"/>
      <c r="H9" s="44"/>
      <c r="I9" s="44"/>
    </row>
    <row r="10" spans="1:12">
      <c r="A10" s="49"/>
      <c r="B10" s="49"/>
      <c r="C10" s="66"/>
      <c r="D10" s="52"/>
      <c r="E10" s="52"/>
      <c r="F10" s="52"/>
      <c r="G10" s="9"/>
      <c r="H10" s="57"/>
      <c r="I10" s="53"/>
    </row>
    <row r="11" spans="1:12">
      <c r="A11" s="185" t="str">
        <f>'Labels - English'!A21</f>
        <v>Rater information</v>
      </c>
      <c r="B11" s="43"/>
      <c r="C11" s="43"/>
      <c r="D11" s="52"/>
      <c r="E11" s="52"/>
      <c r="G11" s="53"/>
      <c r="H11" s="53"/>
      <c r="I11" s="53"/>
    </row>
    <row r="12" spans="1:12">
      <c r="A12" s="43" t="str">
        <f>'Labels - English'!A22</f>
        <v>Rater’s name</v>
      </c>
      <c r="B12" s="43" t="s">
        <v>184</v>
      </c>
      <c r="C12" s="43"/>
      <c r="D12" s="52"/>
      <c r="E12" s="52"/>
      <c r="G12" s="53"/>
      <c r="H12" s="53"/>
      <c r="I12" s="53"/>
      <c r="J12" s="44"/>
    </row>
    <row r="13" spans="1:12">
      <c r="A13" s="43" t="str">
        <f>'Labels - English'!A24</f>
        <v>Rater’s relationship to child being evaluated</v>
      </c>
      <c r="B13" s="43" t="s">
        <v>106</v>
      </c>
      <c r="C13" s="43"/>
      <c r="D13" s="52"/>
      <c r="E13" s="52"/>
      <c r="F13" s="52"/>
      <c r="G13" s="53"/>
      <c r="H13" s="53"/>
      <c r="I13" s="53"/>
      <c r="J13" s="44"/>
    </row>
    <row r="14" spans="1:12">
      <c r="A14" s="43" t="str">
        <f>'Labels - English'!A26</f>
        <v>Administration Date</v>
      </c>
      <c r="B14" s="192" t="str">
        <f>+$J$7&amp;" years "&amp;$K$7&amp;" months "&amp;$L$7&amp;" days "</f>
        <v xml:space="preserve">0 years 0 months 0 days </v>
      </c>
      <c r="C14" s="43"/>
      <c r="D14" s="52"/>
      <c r="E14" s="52"/>
      <c r="F14" s="52"/>
      <c r="G14" s="53"/>
      <c r="H14" s="53"/>
      <c r="I14" s="53"/>
      <c r="J14" s="44"/>
    </row>
    <row r="15" spans="1:12">
      <c r="A15" s="50"/>
      <c r="B15" s="50"/>
      <c r="C15" s="67"/>
      <c r="D15" s="52"/>
      <c r="E15" s="52"/>
      <c r="F15" s="52"/>
      <c r="G15" s="53"/>
      <c r="H15" s="53"/>
      <c r="I15" s="44"/>
      <c r="J15" s="44"/>
    </row>
    <row r="16" spans="1:12" ht="29">
      <c r="A16" s="43" t="s">
        <v>24</v>
      </c>
      <c r="B16" s="71" t="s">
        <v>182</v>
      </c>
      <c r="C16" s="29"/>
      <c r="D16" s="52"/>
      <c r="E16" s="52"/>
      <c r="F16" s="52"/>
      <c r="G16" s="53"/>
      <c r="H16" s="53"/>
      <c r="I16" s="53"/>
      <c r="J16" s="44"/>
    </row>
    <row r="17" spans="1:11" ht="132" customHeight="1">
      <c r="A17" s="43" t="s">
        <v>26</v>
      </c>
      <c r="B17" s="39" t="s">
        <v>60</v>
      </c>
      <c r="C17" s="52"/>
      <c r="D17" s="52"/>
      <c r="E17" s="52"/>
      <c r="F17" s="52"/>
      <c r="G17" s="52"/>
      <c r="H17" s="52"/>
      <c r="I17" s="52"/>
      <c r="J17" s="52"/>
    </row>
    <row r="18" spans="1:11">
      <c r="A18" s="43" t="s">
        <v>180</v>
      </c>
      <c r="B18" s="193" t="s">
        <v>181</v>
      </c>
      <c r="C18" s="52"/>
      <c r="D18" s="52"/>
      <c r="E18" s="52"/>
      <c r="F18" s="52"/>
      <c r="G18" s="52"/>
      <c r="H18" s="52"/>
      <c r="I18" s="52"/>
      <c r="J18" s="52"/>
    </row>
    <row r="19" spans="1:11" ht="36.75" customHeight="1">
      <c r="A19" s="43" t="s">
        <v>12</v>
      </c>
      <c r="B19" s="51" t="s">
        <v>50</v>
      </c>
      <c r="C19" s="43"/>
      <c r="D19" s="52"/>
      <c r="E19" s="52"/>
      <c r="F19" s="52"/>
      <c r="G19" s="53"/>
      <c r="H19" s="53"/>
      <c r="I19" s="53"/>
      <c r="J19" s="44"/>
    </row>
    <row r="20" spans="1:11">
      <c r="D20" s="36"/>
      <c r="E20" s="52"/>
      <c r="F20" s="52"/>
      <c r="G20" s="53"/>
      <c r="H20" s="53"/>
      <c r="I20" s="53"/>
      <c r="J20" s="44"/>
    </row>
    <row r="21" spans="1:11">
      <c r="A21" s="43"/>
      <c r="B21" s="43"/>
      <c r="C21" s="44"/>
      <c r="D21" s="44"/>
      <c r="J21" s="195"/>
    </row>
    <row r="22" spans="1:11" s="2" customFormat="1">
      <c r="A22" s="196" t="s">
        <v>51</v>
      </c>
      <c r="B22" s="195">
        <f>+B40</f>
        <v>22</v>
      </c>
      <c r="C22" s="195">
        <f>+B41</f>
        <v>18</v>
      </c>
      <c r="D22" s="195">
        <f>+B42</f>
        <v>20</v>
      </c>
      <c r="E22" s="195">
        <f>+B43</f>
        <v>15</v>
      </c>
      <c r="F22" s="195">
        <f>+B44</f>
        <v>11</v>
      </c>
      <c r="G22" s="2">
        <f>+B45</f>
        <v>23</v>
      </c>
      <c r="H22" s="2">
        <f>+B46</f>
        <v>28</v>
      </c>
      <c r="I22" s="195">
        <f>+B47</f>
        <v>22</v>
      </c>
      <c r="J22" s="197">
        <f>+B48</f>
        <v>109</v>
      </c>
    </row>
    <row r="23" spans="1:11">
      <c r="A23" s="38"/>
      <c r="B23" s="38"/>
      <c r="C23" s="38"/>
      <c r="D23" s="38"/>
      <c r="E23" s="38"/>
      <c r="F23" s="38"/>
      <c r="G23" s="38"/>
      <c r="H23" s="38"/>
      <c r="I23" s="38"/>
      <c r="J23" s="194"/>
    </row>
    <row r="24" spans="1:11" ht="21.75" customHeight="1">
      <c r="A24" s="198" t="s">
        <v>0</v>
      </c>
      <c r="B24" s="86" t="str">
        <f>'Labels - English'!$A$35</f>
        <v>Vision</v>
      </c>
      <c r="C24" s="87" t="str">
        <f>'Labels - English'!$A$36</f>
        <v>Hearing</v>
      </c>
      <c r="D24" s="88" t="str">
        <f>'Labels - English'!$A$37</f>
        <v>Touch</v>
      </c>
      <c r="E24" s="89" t="str">
        <f>'Labels - English'!$A$38</f>
        <v>Taste and Smell</v>
      </c>
      <c r="F24" s="90" t="str">
        <f>'Labels - English'!$A$39</f>
        <v>Body Awareness</v>
      </c>
      <c r="G24" s="91" t="str">
        <f>'Labels - English'!$A$40</f>
        <v>Balance and Motion</v>
      </c>
      <c r="H24" s="92" t="str">
        <f>'Labels - English'!$A$41</f>
        <v>Planning and Ideas</v>
      </c>
      <c r="I24" s="85" t="str">
        <f>'Labels - English'!$A$34</f>
        <v>Social Participation</v>
      </c>
      <c r="J24" s="43"/>
      <c r="K24" s="194"/>
    </row>
    <row r="25" spans="1:11" s="6" customFormat="1">
      <c r="A25" s="199">
        <v>1</v>
      </c>
      <c r="B25" s="176" t="s">
        <v>52</v>
      </c>
      <c r="C25" s="5" t="s">
        <v>73</v>
      </c>
      <c r="D25" s="5" t="s">
        <v>73</v>
      </c>
      <c r="E25" s="5" t="s">
        <v>72</v>
      </c>
      <c r="F25" s="176" t="s">
        <v>52</v>
      </c>
      <c r="G25" s="176" t="s">
        <v>52</v>
      </c>
      <c r="H25" s="5" t="s">
        <v>71</v>
      </c>
      <c r="I25" s="5" t="s">
        <v>74</v>
      </c>
      <c r="J25" s="43"/>
    </row>
    <row r="26" spans="1:11" s="6" customFormat="1">
      <c r="A26" s="200">
        <v>2</v>
      </c>
      <c r="B26" s="5" t="s">
        <v>73</v>
      </c>
      <c r="C26" s="5" t="s">
        <v>73</v>
      </c>
      <c r="D26" s="5" t="s">
        <v>73</v>
      </c>
      <c r="E26" s="5" t="s">
        <v>72</v>
      </c>
      <c r="F26" s="5" t="s">
        <v>73</v>
      </c>
      <c r="G26" s="176" t="s">
        <v>52</v>
      </c>
      <c r="H26" s="5" t="s">
        <v>74</v>
      </c>
      <c r="I26" s="5" t="s">
        <v>74</v>
      </c>
      <c r="J26" s="43"/>
    </row>
    <row r="27" spans="1:11" s="6" customFormat="1">
      <c r="A27" s="201">
        <v>3</v>
      </c>
      <c r="B27" s="5" t="s">
        <v>72</v>
      </c>
      <c r="C27" s="5" t="s">
        <v>73</v>
      </c>
      <c r="D27" s="5" t="s">
        <v>73</v>
      </c>
      <c r="E27" s="5" t="s">
        <v>73</v>
      </c>
      <c r="F27" s="5" t="s">
        <v>72</v>
      </c>
      <c r="G27" s="5" t="s">
        <v>73</v>
      </c>
      <c r="H27" s="5" t="s">
        <v>73</v>
      </c>
      <c r="I27" s="5" t="s">
        <v>74</v>
      </c>
      <c r="J27" s="43"/>
    </row>
    <row r="28" spans="1:11" s="6" customFormat="1">
      <c r="A28" s="202">
        <v>4</v>
      </c>
      <c r="B28" s="5" t="s">
        <v>74</v>
      </c>
      <c r="C28" s="5" t="s">
        <v>72</v>
      </c>
      <c r="D28" s="5" t="s">
        <v>71</v>
      </c>
      <c r="E28" s="176" t="s">
        <v>52</v>
      </c>
      <c r="F28" s="5" t="s">
        <v>72</v>
      </c>
      <c r="G28" s="5" t="s">
        <v>73</v>
      </c>
      <c r="H28" s="5" t="s">
        <v>73</v>
      </c>
      <c r="I28" s="5" t="s">
        <v>73</v>
      </c>
      <c r="J28" s="43"/>
    </row>
    <row r="29" spans="1:11" s="6" customFormat="1">
      <c r="A29" s="203">
        <v>5</v>
      </c>
      <c r="B29" s="5" t="s">
        <v>71</v>
      </c>
      <c r="C29" s="176" t="s">
        <v>52</v>
      </c>
      <c r="D29" s="5" t="s">
        <v>73</v>
      </c>
      <c r="E29" s="5" t="s">
        <v>73</v>
      </c>
      <c r="F29" s="5" t="s">
        <v>72</v>
      </c>
      <c r="G29" s="5" t="s">
        <v>71</v>
      </c>
      <c r="H29" s="5" t="s">
        <v>73</v>
      </c>
      <c r="I29" s="176" t="s">
        <v>52</v>
      </c>
      <c r="J29" s="43"/>
    </row>
    <row r="30" spans="1:11" s="6" customFormat="1">
      <c r="A30" s="203">
        <v>6</v>
      </c>
      <c r="B30" s="5" t="s">
        <v>71</v>
      </c>
      <c r="C30" s="176" t="s">
        <v>52</v>
      </c>
      <c r="D30" s="176" t="s">
        <v>52</v>
      </c>
      <c r="E30" s="5" t="s">
        <v>72</v>
      </c>
      <c r="F30" s="5" t="s">
        <v>72</v>
      </c>
      <c r="G30" s="5" t="s">
        <v>73</v>
      </c>
      <c r="H30" s="5" t="s">
        <v>73</v>
      </c>
      <c r="I30" s="5" t="s">
        <v>73</v>
      </c>
      <c r="J30" s="43"/>
    </row>
    <row r="31" spans="1:11" s="6" customFormat="1">
      <c r="A31" s="203">
        <v>7</v>
      </c>
      <c r="B31" s="5" t="s">
        <v>71</v>
      </c>
      <c r="C31" s="5" t="s">
        <v>72</v>
      </c>
      <c r="D31" s="5" t="s">
        <v>74</v>
      </c>
      <c r="E31" s="5" t="s">
        <v>72</v>
      </c>
      <c r="F31" s="5" t="s">
        <v>72</v>
      </c>
      <c r="G31" s="5" t="s">
        <v>74</v>
      </c>
      <c r="H31" s="5" t="s">
        <v>73</v>
      </c>
      <c r="I31" s="5" t="s">
        <v>73</v>
      </c>
      <c r="J31" s="43"/>
    </row>
    <row r="32" spans="1:11" s="6" customFormat="1">
      <c r="A32" s="203">
        <v>8</v>
      </c>
      <c r="B32" s="5" t="s">
        <v>72</v>
      </c>
      <c r="C32" s="5" t="s">
        <v>72</v>
      </c>
      <c r="D32" s="5" t="s">
        <v>73</v>
      </c>
      <c r="E32" s="5" t="s">
        <v>74</v>
      </c>
      <c r="F32" s="5" t="s">
        <v>72</v>
      </c>
      <c r="G32" s="5" t="s">
        <v>73</v>
      </c>
      <c r="H32" s="5" t="s">
        <v>71</v>
      </c>
      <c r="I32" s="5" t="s">
        <v>73</v>
      </c>
      <c r="J32"/>
    </row>
    <row r="33" spans="1:9">
      <c r="A33" s="203">
        <v>9</v>
      </c>
      <c r="B33" s="5" t="s">
        <v>73</v>
      </c>
      <c r="C33" s="5" t="s">
        <v>74</v>
      </c>
      <c r="D33" s="5" t="s">
        <v>72</v>
      </c>
      <c r="E33" s="5" t="s">
        <v>72</v>
      </c>
      <c r="F33" s="5" t="s">
        <v>72</v>
      </c>
      <c r="G33" s="5" t="s">
        <v>74</v>
      </c>
      <c r="H33" s="5" t="s">
        <v>74</v>
      </c>
      <c r="I33" s="5" t="s">
        <v>74</v>
      </c>
    </row>
    <row r="34" spans="1:9">
      <c r="A34" s="203">
        <v>10</v>
      </c>
      <c r="B34" s="5" t="s">
        <v>72</v>
      </c>
      <c r="C34" s="5" t="s">
        <v>73</v>
      </c>
      <c r="D34" s="5" t="s">
        <v>72</v>
      </c>
      <c r="E34" s="5" t="s">
        <v>72</v>
      </c>
      <c r="F34" s="5" t="s">
        <v>72</v>
      </c>
      <c r="G34" s="5" t="s">
        <v>73</v>
      </c>
      <c r="H34" s="5" t="s">
        <v>74</v>
      </c>
      <c r="I34" s="5" t="s">
        <v>74</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55" t="s">
        <v>99</v>
      </c>
      <c r="B39" s="156" t="s">
        <v>1641</v>
      </c>
      <c r="C39" s="157" t="s">
        <v>1642</v>
      </c>
      <c r="D39" s="157" t="s">
        <v>1644</v>
      </c>
      <c r="E39" s="158" t="s">
        <v>1643</v>
      </c>
    </row>
    <row r="40" spans="1:9" ht="15.5">
      <c r="A40" s="159" t="str">
        <f>'Labels - English'!A35</f>
        <v>Vision</v>
      </c>
      <c r="B40" s="118">
        <v>22</v>
      </c>
      <c r="C40" s="119">
        <v>65</v>
      </c>
      <c r="D40" s="119">
        <v>93</v>
      </c>
      <c r="E40" s="120" t="s">
        <v>101</v>
      </c>
    </row>
    <row r="41" spans="1:9" ht="15.5">
      <c r="A41" s="159" t="str">
        <f>'Labels - English'!A36</f>
        <v>Hearing</v>
      </c>
      <c r="B41" s="118">
        <v>18</v>
      </c>
      <c r="C41" s="119">
        <v>57</v>
      </c>
      <c r="D41" s="119">
        <v>76</v>
      </c>
      <c r="E41" s="120" t="s">
        <v>102</v>
      </c>
    </row>
    <row r="42" spans="1:9" ht="15.5">
      <c r="A42" s="159" t="str">
        <f>'Labels - English'!A37</f>
        <v>Touch</v>
      </c>
      <c r="B42" s="118">
        <v>20</v>
      </c>
      <c r="C42" s="119">
        <v>67</v>
      </c>
      <c r="D42" s="119">
        <v>96</v>
      </c>
      <c r="E42" s="120" t="s">
        <v>101</v>
      </c>
    </row>
    <row r="43" spans="1:9" ht="15.5">
      <c r="A43" s="159" t="str">
        <f>'Labels - English'!A38</f>
        <v>Taste and Smell</v>
      </c>
      <c r="B43" s="118">
        <v>15</v>
      </c>
      <c r="C43" s="119">
        <v>50</v>
      </c>
      <c r="D43" s="119">
        <v>50</v>
      </c>
      <c r="E43" s="120" t="s">
        <v>102</v>
      </c>
    </row>
    <row r="44" spans="1:9" ht="15.5">
      <c r="A44" s="159" t="str">
        <f>'Labels - English'!A39</f>
        <v>Body Awareness</v>
      </c>
      <c r="B44" s="118">
        <v>11</v>
      </c>
      <c r="C44" s="119">
        <v>45</v>
      </c>
      <c r="D44" s="119">
        <v>31</v>
      </c>
      <c r="E44" s="120" t="s">
        <v>102</v>
      </c>
    </row>
    <row r="45" spans="1:9" ht="15.5">
      <c r="A45" s="159" t="str">
        <f>'Labels - English'!A40</f>
        <v>Balance and Motion</v>
      </c>
      <c r="B45" s="118">
        <v>23</v>
      </c>
      <c r="C45" s="119">
        <v>71</v>
      </c>
      <c r="D45" s="119">
        <v>98</v>
      </c>
      <c r="E45" s="120" t="s">
        <v>103</v>
      </c>
    </row>
    <row r="46" spans="1:9" ht="15.5">
      <c r="A46" s="159" t="str">
        <f>'Labels - English'!A41</f>
        <v>Planning and Ideas</v>
      </c>
      <c r="B46" s="118">
        <v>28</v>
      </c>
      <c r="C46" s="119">
        <v>76</v>
      </c>
      <c r="D46" s="119" t="s">
        <v>126</v>
      </c>
      <c r="E46" s="120" t="s">
        <v>103</v>
      </c>
    </row>
    <row r="47" spans="1:9" ht="15.5">
      <c r="A47" s="159" t="str">
        <f>'Labels - English'!A34</f>
        <v>Social Participation</v>
      </c>
      <c r="B47" s="118">
        <v>22</v>
      </c>
      <c r="C47" s="119">
        <v>63</v>
      </c>
      <c r="D47" s="119">
        <v>90</v>
      </c>
      <c r="E47" s="120" t="s">
        <v>101</v>
      </c>
    </row>
    <row r="48" spans="1:9" ht="16" thickBot="1">
      <c r="A48" s="160" t="s">
        <v>100</v>
      </c>
      <c r="B48" s="122">
        <v>109</v>
      </c>
      <c r="C48" s="131">
        <v>62</v>
      </c>
      <c r="D48" s="131">
        <v>88</v>
      </c>
      <c r="E48" s="132" t="s">
        <v>101</v>
      </c>
    </row>
    <row r="49" spans="1:8" ht="16" thickTop="1">
      <c r="A49" s="108"/>
      <c r="B49" s="108"/>
      <c r="C49" s="108"/>
      <c r="D49" s="108"/>
      <c r="E49" s="108"/>
      <c r="F49" s="108"/>
      <c r="G49" s="109"/>
      <c r="H49" s="109"/>
    </row>
  </sheetData>
  <conditionalFormatting sqref="A11:A14 A6:A9">
    <cfRule type="containsText" dxfId="28" priority="4" operator="containsText" text="&quot;">
      <formula>NOT(ISERROR(SEARCH("""",A6)))</formula>
    </cfRule>
  </conditionalFormatting>
  <conditionalFormatting sqref="A4">
    <cfRule type="containsText" dxfId="27" priority="2" operator="containsText" text="&quot;">
      <formula>NOT(ISERROR(SEARCH("""",A4)))</formula>
    </cfRule>
  </conditionalFormatting>
  <conditionalFormatting sqref="A5">
    <cfRule type="containsText" dxfId="26" priority="1" operator="containsText" text="&quot;">
      <formula>NOT(ISERROR(SEARCH("""",A5)))</formula>
    </cfRule>
  </conditionalFormatting>
  <conditionalFormatting sqref="A11">
    <cfRule type="containsText" dxfId="25" priority="3" operator="containsText" text="&quot;">
      <formula>NOT(ISERROR(SEARCH("""",A11)))</formula>
    </cfRule>
  </conditionalFormatting>
  <pageMargins left="0.7" right="0.7" top="0.75" bottom="0.75" header="0.3" footer="0.3"/>
  <pageSetup orientation="portrait" r:id="rId1"/>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9255B-76DD-46B9-89B3-B15DA334B28C}">
  <dimension ref="A1:L45"/>
  <sheetViews>
    <sheetView topLeftCell="E1" zoomScale="70" zoomScaleNormal="70" workbookViewId="0">
      <pane ySplit="1" topLeftCell="A2" activePane="bottomLeft" state="frozen"/>
      <selection pane="bottomLeft" activeCell="F7" sqref="F7"/>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1.36328125" customWidth="1"/>
  </cols>
  <sheetData>
    <row r="1" spans="1:12" ht="28.5" customHeight="1">
      <c r="A1" s="154" t="str">
        <f>"Form: "&amp;'Labels - Spanish'!U1</f>
        <v>Form: Spanish Adult Self-Report Form (21-87 years)</v>
      </c>
      <c r="B1" s="154"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Case92_SP-LongFormUnscorable</v>
      </c>
      <c r="C3" s="129"/>
      <c r="D3" s="58"/>
      <c r="E3" s="105" t="s">
        <v>94</v>
      </c>
      <c r="F3" s="58"/>
      <c r="G3" s="59"/>
      <c r="H3" s="60"/>
      <c r="I3" s="60"/>
      <c r="J3" s="61"/>
    </row>
    <row r="4" spans="1:12" ht="15" thickBot="1">
      <c r="A4" s="54" t="str">
        <f>'Labels - Spanish'!A3</f>
        <v>Tu información</v>
      </c>
      <c r="B4" s="127"/>
      <c r="C4" s="314"/>
      <c r="D4" s="52"/>
      <c r="F4" s="52" t="str">
        <f ca="1">"Original Date: "&amp; TEXT('Labels - Spanish'!$B$46, "mm/dd/yyyy")</f>
        <v>Original Date: 10/05/2021</v>
      </c>
      <c r="G4" s="9"/>
      <c r="H4" s="57"/>
      <c r="I4" s="57"/>
      <c r="J4" s="53"/>
    </row>
    <row r="5" spans="1:12" ht="15" thickBot="1">
      <c r="A5" s="46" t="str">
        <f>'Labels - Spanish'!A9</f>
        <v>Nombre</v>
      </c>
      <c r="B5" s="126" t="str" cm="1">
        <f t="array" aca="1" ref="B5" ca="1">"SPM2_"&amp;MID(CELL("filename",A1),FIND("]",CELL("filename",A1))+1,255)</f>
        <v>SPM2_Case92_SP-LongFormUnscorable</v>
      </c>
      <c r="C5" s="125" t="str">
        <f ca="1">TEXT('Labels - Spanish'!$B$46, "mm/dd/yyyy")</f>
        <v>10/05/2021</v>
      </c>
      <c r="D5" s="52"/>
      <c r="E5" s="97" t="s">
        <v>91</v>
      </c>
      <c r="F5" s="94"/>
      <c r="G5" s="95" t="s">
        <v>92</v>
      </c>
      <c r="H5" s="96"/>
      <c r="J5" t="s">
        <v>93</v>
      </c>
    </row>
    <row r="6" spans="1:12">
      <c r="A6" s="46" t="str">
        <f>'Labels - Spanish'!A10</f>
        <v>Sexo</v>
      </c>
      <c r="B6" s="47" t="s">
        <v>1691</v>
      </c>
      <c r="C6" s="209"/>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9">
        <f ca="1">$E$7</f>
        <v>33651</v>
      </c>
      <c r="C7" s="305"/>
      <c r="D7" s="52"/>
      <c r="E7" s="100">
        <f ca="1">DATE(YEAR(F7) -$G$7, MONTH(F7) - $H$7, DAY(F7) - $I$7)</f>
        <v>33651</v>
      </c>
      <c r="F7" s="99">
        <f ca="1">DATE(YEAR('Labels - Spanish'!$B$46),MONTH('Labels - Spanish'!$B$46)-$K$7,DAY('Labels - Spanish'!$B$46)-$L$7)</f>
        <v>44473</v>
      </c>
      <c r="G7" s="104">
        <v>29</v>
      </c>
      <c r="H7" s="102">
        <v>7</v>
      </c>
      <c r="I7" s="102">
        <v>16</v>
      </c>
      <c r="J7" s="137">
        <v>0</v>
      </c>
      <c r="K7" s="330">
        <v>0</v>
      </c>
      <c r="L7" s="98">
        <v>1</v>
      </c>
    </row>
    <row r="8" spans="1:12">
      <c r="A8" s="46" t="str">
        <f>'Labels - Spanish'!A14</f>
        <v>Edad</v>
      </c>
      <c r="B8" s="48" t="str">
        <f>+$G$7&amp;" años "&amp;$H$7&amp;" meses "&amp;$I$7&amp;" dias "</f>
        <v xml:space="preserve">29 años 7 meses 16 dias </v>
      </c>
      <c r="C8" s="208">
        <f ca="1">+E7</f>
        <v>33651</v>
      </c>
      <c r="D8" s="52"/>
      <c r="E8" s="44"/>
      <c r="F8" s="44"/>
      <c r="G8" s="44"/>
      <c r="H8" s="44"/>
      <c r="I8" s="44"/>
      <c r="J8" s="53"/>
    </row>
    <row r="9" spans="1:12">
      <c r="A9" s="46" t="str">
        <f>'Labels - Spanish'!A19</f>
        <v>Proveedor/Agencia</v>
      </c>
      <c r="B9" s="318" t="s">
        <v>107</v>
      </c>
      <c r="C9" s="207"/>
      <c r="D9" s="52"/>
      <c r="E9" s="58"/>
      <c r="F9" s="58"/>
      <c r="G9" s="59"/>
      <c r="H9" s="60"/>
      <c r="I9" s="61"/>
    </row>
    <row r="10" spans="1:12" ht="15" thickBot="1">
      <c r="A10" s="46" t="str">
        <f>'Labels - Spanish'!A28</f>
        <v>Fecha de hoy</v>
      </c>
      <c r="B10" s="317" t="str">
        <f>+$J$7&amp;" years "&amp;$K$7&amp;" months "&amp;$L$7&amp;" days "</f>
        <v xml:space="preserve">0 years 0 months 1 days </v>
      </c>
      <c r="C10" s="65"/>
      <c r="D10" s="52"/>
      <c r="E10" s="52"/>
      <c r="F10" s="52"/>
      <c r="G10" s="53"/>
      <c r="H10" s="53"/>
      <c r="I10" s="44"/>
    </row>
    <row r="11" spans="1:12">
      <c r="A11" s="50"/>
      <c r="B11" s="50"/>
      <c r="C11" s="67"/>
      <c r="D11" s="52"/>
      <c r="E11" s="52"/>
      <c r="F11" s="52"/>
      <c r="G11" s="53"/>
      <c r="H11" s="53"/>
      <c r="I11" s="53"/>
    </row>
    <row r="12" spans="1:12" ht="57.5" customHeight="1">
      <c r="A12" s="46" t="s">
        <v>24</v>
      </c>
      <c r="B12" s="71" t="s">
        <v>1612</v>
      </c>
      <c r="C12" s="29"/>
      <c r="D12" s="52"/>
      <c r="E12" s="52"/>
      <c r="F12" s="52"/>
      <c r="G12" s="52"/>
      <c r="H12" s="52"/>
      <c r="I12" s="52"/>
      <c r="J12" s="52"/>
    </row>
    <row r="13" spans="1:12" ht="61" customHeight="1">
      <c r="A13" s="46" t="s">
        <v>26</v>
      </c>
      <c r="B13" s="39" t="s">
        <v>60</v>
      </c>
      <c r="C13" s="52"/>
      <c r="D13" s="52"/>
      <c r="E13" s="52"/>
      <c r="F13" s="52"/>
      <c r="G13" s="53"/>
      <c r="H13" s="53"/>
      <c r="I13" s="53"/>
      <c r="J13" s="44"/>
    </row>
    <row r="14" spans="1:12">
      <c r="A14" s="43" t="s">
        <v>180</v>
      </c>
      <c r="B14" s="193" t="s">
        <v>181</v>
      </c>
      <c r="D14" s="52"/>
      <c r="E14" s="36"/>
      <c r="F14" s="36"/>
      <c r="G14" s="35"/>
      <c r="H14" s="35"/>
      <c r="I14" s="35"/>
      <c r="J14" s="34"/>
    </row>
    <row r="15" spans="1:12" s="3" customFormat="1">
      <c r="A15" s="46" t="s">
        <v>12</v>
      </c>
      <c r="B15" s="51" t="s">
        <v>50</v>
      </c>
      <c r="C15" s="43"/>
      <c r="D15" s="36"/>
      <c r="E15" s="52"/>
      <c r="F15" s="52"/>
      <c r="G15" s="53"/>
      <c r="H15" s="53"/>
      <c r="I15" s="53"/>
      <c r="J15" s="44"/>
    </row>
    <row r="16" spans="1:12">
      <c r="A16" s="46"/>
      <c r="B16" s="46"/>
      <c r="C16" s="52"/>
      <c r="D16" s="44"/>
      <c r="J16" s="41"/>
    </row>
    <row r="17" spans="1:11" s="2" customFormat="1">
      <c r="A17" s="46"/>
      <c r="B17" s="46"/>
      <c r="C17" s="44"/>
    </row>
    <row r="18" spans="1:11">
      <c r="A18" s="69" t="s">
        <v>51</v>
      </c>
      <c r="B18" s="41">
        <f>+B36</f>
        <v>26</v>
      </c>
      <c r="C18" s="41">
        <f>+B37</f>
        <v>19</v>
      </c>
      <c r="D18" s="41">
        <f>+B38</f>
        <v>23</v>
      </c>
      <c r="E18" s="41">
        <f>+B39</f>
        <v>12</v>
      </c>
      <c r="F18" s="41">
        <f>+B40</f>
        <v>17</v>
      </c>
      <c r="G18" s="106">
        <f>+B41</f>
        <v>19</v>
      </c>
      <c r="H18" s="2">
        <f>+B42</f>
        <v>29</v>
      </c>
      <c r="I18" s="41">
        <f>+B43</f>
        <v>23</v>
      </c>
      <c r="J18" s="70">
        <f>+B44</f>
        <v>116</v>
      </c>
      <c r="K18" s="2"/>
    </row>
    <row r="19" spans="1:11" s="3" customFormat="1" ht="21.75" customHeight="1">
      <c r="A19" s="38"/>
      <c r="B19" s="38"/>
      <c r="C19" s="38"/>
      <c r="D19" s="38"/>
      <c r="E19" s="38"/>
      <c r="F19" s="38"/>
      <c r="G19" s="38"/>
      <c r="H19" s="38"/>
      <c r="I19" s="38"/>
      <c r="J19" s="42"/>
      <c r="K19"/>
    </row>
    <row r="20" spans="1:11" s="6" customFormat="1">
      <c r="A20" s="68" t="s">
        <v>0</v>
      </c>
      <c r="B20" s="86" t="str">
        <f>'Labels - Spanish'!$A$37</f>
        <v>Visión</v>
      </c>
      <c r="C20" s="87" t="str">
        <f>'Labels - Spanish'!$A$38</f>
        <v>Oído</v>
      </c>
      <c r="D20" s="88" t="str">
        <f>'Labels - Spanish'!$A$39</f>
        <v>Tacto</v>
      </c>
      <c r="E20" s="89" t="str">
        <f>'Labels - Spanish'!$A$40</f>
        <v>Gusto y olfato</v>
      </c>
      <c r="F20" s="90" t="str">
        <f>'Labels - Spanish'!$A$41</f>
        <v>Conciencia del cuerpo</v>
      </c>
      <c r="G20" s="91" t="str">
        <f>'Labels - Spanish'!$A$42</f>
        <v>Equilibrio y movimiento</v>
      </c>
      <c r="H20" s="92" t="str">
        <f>'Labels - Spanish'!$A$43</f>
        <v>Planificación e ideas</v>
      </c>
      <c r="I20" s="85" t="str">
        <f>'Labels - Spanish'!$A$36</f>
        <v>Participación social</v>
      </c>
      <c r="J20" s="43"/>
      <c r="K20" s="42"/>
    </row>
    <row r="21" spans="1:11" s="6" customFormat="1">
      <c r="A21" s="72">
        <v>1</v>
      </c>
      <c r="B21" s="150" t="s">
        <v>1604</v>
      </c>
      <c r="C21" s="150" t="s">
        <v>1601</v>
      </c>
      <c r="D21" s="150" t="s">
        <v>1601</v>
      </c>
      <c r="E21" s="150" t="s">
        <v>1604</v>
      </c>
      <c r="F21" s="150" t="s">
        <v>1602</v>
      </c>
      <c r="G21" s="150" t="s">
        <v>1604</v>
      </c>
      <c r="H21" s="150" t="s">
        <v>1601</v>
      </c>
      <c r="I21" s="150" t="s">
        <v>1601</v>
      </c>
      <c r="J21" s="43"/>
    </row>
    <row r="22" spans="1:11" s="6" customFormat="1">
      <c r="A22" s="73">
        <v>2</v>
      </c>
      <c r="B22" s="150" t="s">
        <v>1602</v>
      </c>
      <c r="C22" s="176" t="s">
        <v>52</v>
      </c>
      <c r="D22" s="150" t="s">
        <v>1601</v>
      </c>
      <c r="E22" s="150" t="s">
        <v>1604</v>
      </c>
      <c r="F22" s="150" t="s">
        <v>1602</v>
      </c>
      <c r="G22" s="150" t="s">
        <v>1602</v>
      </c>
      <c r="H22" s="150" t="s">
        <v>1601</v>
      </c>
      <c r="I22" s="150" t="s">
        <v>1602</v>
      </c>
      <c r="J22" s="43"/>
    </row>
    <row r="23" spans="1:11" s="6" customFormat="1">
      <c r="A23" s="74">
        <v>3</v>
      </c>
      <c r="B23" s="150" t="s">
        <v>1602</v>
      </c>
      <c r="C23" s="176" t="s">
        <v>52</v>
      </c>
      <c r="D23" s="150" t="s">
        <v>1601</v>
      </c>
      <c r="E23" s="150" t="s">
        <v>1604</v>
      </c>
      <c r="F23" s="150" t="s">
        <v>1602</v>
      </c>
      <c r="G23" s="150" t="s">
        <v>1604</v>
      </c>
      <c r="H23" s="150" t="s">
        <v>1604</v>
      </c>
      <c r="I23" s="150" t="s">
        <v>1601</v>
      </c>
      <c r="J23" s="43"/>
    </row>
    <row r="24" spans="1:11" s="6" customFormat="1">
      <c r="A24" s="75">
        <v>4</v>
      </c>
      <c r="B24" s="150" t="s">
        <v>1601</v>
      </c>
      <c r="C24" s="150" t="s">
        <v>1602</v>
      </c>
      <c r="D24" s="150" t="s">
        <v>1601</v>
      </c>
      <c r="E24" s="150" t="s">
        <v>1604</v>
      </c>
      <c r="F24" s="150" t="s">
        <v>1604</v>
      </c>
      <c r="G24" s="150" t="s">
        <v>1601</v>
      </c>
      <c r="H24" s="150" t="s">
        <v>1601</v>
      </c>
      <c r="I24" s="150" t="s">
        <v>1602</v>
      </c>
      <c r="J24" s="43"/>
    </row>
    <row r="25" spans="1:11" s="6" customFormat="1">
      <c r="A25" s="45">
        <v>5</v>
      </c>
      <c r="B25" s="150" t="s">
        <v>1601</v>
      </c>
      <c r="C25" s="150" t="s">
        <v>1604</v>
      </c>
      <c r="D25" s="150" t="s">
        <v>1604</v>
      </c>
      <c r="E25" s="150" t="s">
        <v>1604</v>
      </c>
      <c r="F25" s="150" t="s">
        <v>1602</v>
      </c>
      <c r="G25" s="150" t="s">
        <v>1604</v>
      </c>
      <c r="H25" s="150" t="s">
        <v>1601</v>
      </c>
      <c r="I25" s="150" t="s">
        <v>1601</v>
      </c>
      <c r="J25" s="43"/>
    </row>
    <row r="26" spans="1:11" s="6" customFormat="1">
      <c r="A26" s="45">
        <v>6</v>
      </c>
      <c r="B26" s="176" t="s">
        <v>52</v>
      </c>
      <c r="C26" s="150" t="s">
        <v>1602</v>
      </c>
      <c r="D26" s="150" t="s">
        <v>1604</v>
      </c>
      <c r="E26" s="150" t="s">
        <v>1604</v>
      </c>
      <c r="F26" s="150" t="s">
        <v>1601</v>
      </c>
      <c r="G26" s="150" t="s">
        <v>1602</v>
      </c>
      <c r="H26" s="150" t="s">
        <v>1603</v>
      </c>
      <c r="I26" s="176" t="s">
        <v>52</v>
      </c>
      <c r="J26" s="43"/>
    </row>
    <row r="27" spans="1:11" s="6" customFormat="1">
      <c r="A27" s="45">
        <v>7</v>
      </c>
      <c r="B27" s="150" t="s">
        <v>1601</v>
      </c>
      <c r="C27" s="150" t="s">
        <v>1604</v>
      </c>
      <c r="D27" s="176" t="s">
        <v>52</v>
      </c>
      <c r="E27" s="150" t="s">
        <v>1604</v>
      </c>
      <c r="F27" s="150" t="s">
        <v>1602</v>
      </c>
      <c r="G27" s="150" t="s">
        <v>1604</v>
      </c>
      <c r="H27" s="150" t="s">
        <v>1601</v>
      </c>
      <c r="I27" s="176" t="s">
        <v>52</v>
      </c>
      <c r="J27" s="43"/>
    </row>
    <row r="28" spans="1:11">
      <c r="A28" s="45">
        <v>8</v>
      </c>
      <c r="B28" s="150" t="s">
        <v>1602</v>
      </c>
      <c r="C28" s="150" t="s">
        <v>1602</v>
      </c>
      <c r="D28" s="150" t="s">
        <v>1602</v>
      </c>
      <c r="E28" s="150" t="s">
        <v>1602</v>
      </c>
      <c r="F28" s="150" t="s">
        <v>1604</v>
      </c>
      <c r="G28" s="150" t="s">
        <v>1602</v>
      </c>
      <c r="H28" s="150" t="s">
        <v>1601</v>
      </c>
      <c r="I28" s="150" t="s">
        <v>1601</v>
      </c>
      <c r="K28" s="6"/>
    </row>
    <row r="29" spans="1:11">
      <c r="A29" s="45">
        <v>9</v>
      </c>
      <c r="B29" s="150" t="s">
        <v>1601</v>
      </c>
      <c r="C29" s="150" t="s">
        <v>1602</v>
      </c>
      <c r="D29" s="150" t="s">
        <v>1603</v>
      </c>
      <c r="E29" s="150" t="s">
        <v>1604</v>
      </c>
      <c r="F29" s="150" t="s">
        <v>1604</v>
      </c>
      <c r="G29" s="150" t="s">
        <v>1601</v>
      </c>
      <c r="H29" s="150" t="s">
        <v>1601</v>
      </c>
      <c r="I29" s="150" t="s">
        <v>1602</v>
      </c>
    </row>
    <row r="30" spans="1:11">
      <c r="A30" s="45">
        <v>10</v>
      </c>
      <c r="B30" s="150" t="s">
        <v>1601</v>
      </c>
      <c r="C30" s="150" t="s">
        <v>1601</v>
      </c>
      <c r="D30" s="150" t="s">
        <v>1604</v>
      </c>
      <c r="E30" s="176" t="s">
        <v>52</v>
      </c>
      <c r="F30" s="176" t="s">
        <v>52</v>
      </c>
      <c r="G30" s="150" t="s">
        <v>1601</v>
      </c>
      <c r="H30" s="150" t="s">
        <v>1601</v>
      </c>
      <c r="I30" s="150" t="s">
        <v>1601</v>
      </c>
    </row>
    <row r="33" spans="1:8" ht="15.5">
      <c r="A33" s="107" t="s">
        <v>97</v>
      </c>
      <c r="B33" s="108"/>
      <c r="C33" s="108"/>
      <c r="D33" s="108"/>
      <c r="E33" s="108"/>
      <c r="F33" s="108"/>
      <c r="G33" s="109"/>
      <c r="H33" s="109"/>
    </row>
    <row r="34" spans="1:8" ht="16" thickBot="1">
      <c r="A34" s="110"/>
      <c r="B34" s="110"/>
      <c r="C34" s="111"/>
      <c r="D34" s="111"/>
      <c r="E34" s="111"/>
      <c r="F34" s="111"/>
      <c r="G34" s="112"/>
      <c r="H34" s="112"/>
    </row>
    <row r="35" spans="1:8" ht="16" thickTop="1">
      <c r="A35" s="155" t="s">
        <v>99</v>
      </c>
      <c r="B35" s="156" t="s">
        <v>1641</v>
      </c>
      <c r="C35" s="157" t="s">
        <v>1642</v>
      </c>
      <c r="D35" s="157" t="s">
        <v>1644</v>
      </c>
      <c r="E35" s="158" t="s">
        <v>1643</v>
      </c>
    </row>
    <row r="36" spans="1:8" ht="15.5">
      <c r="A36" s="159" t="str">
        <f>'Labels - Spanish'!A37</f>
        <v>Visión</v>
      </c>
      <c r="B36" s="118">
        <v>26</v>
      </c>
      <c r="C36" s="119">
        <v>69</v>
      </c>
      <c r="D36" s="119">
        <v>97</v>
      </c>
      <c r="E36" s="120" t="s">
        <v>101</v>
      </c>
    </row>
    <row r="37" spans="1:8" ht="15.5">
      <c r="A37" s="159" t="str">
        <f>'Labels - Spanish'!A38</f>
        <v>Oído</v>
      </c>
      <c r="B37" s="118">
        <v>19</v>
      </c>
      <c r="C37" s="119">
        <v>52</v>
      </c>
      <c r="D37" s="119">
        <v>58</v>
      </c>
      <c r="E37" s="120" t="s">
        <v>102</v>
      </c>
    </row>
    <row r="38" spans="1:8" ht="15.5">
      <c r="A38" s="159" t="str">
        <f>'Labels - Spanish'!A39</f>
        <v>Tacto</v>
      </c>
      <c r="B38" s="118">
        <v>23</v>
      </c>
      <c r="C38" s="119">
        <v>62</v>
      </c>
      <c r="D38" s="119">
        <v>88</v>
      </c>
      <c r="E38" s="120" t="s">
        <v>101</v>
      </c>
    </row>
    <row r="39" spans="1:8" ht="15.5">
      <c r="A39" s="159" t="str">
        <f>'Labels - Spanish'!A40</f>
        <v>Gusto y olfato</v>
      </c>
      <c r="B39" s="118">
        <v>12</v>
      </c>
      <c r="C39" s="119">
        <v>40</v>
      </c>
      <c r="D39" s="119">
        <v>16</v>
      </c>
      <c r="E39" s="120" t="s">
        <v>102</v>
      </c>
    </row>
    <row r="40" spans="1:8" ht="15.5">
      <c r="A40" s="159" t="str">
        <f>'Labels - Spanish'!A41</f>
        <v>Conciencia del cuerpo</v>
      </c>
      <c r="B40" s="118">
        <v>17</v>
      </c>
      <c r="C40" s="119">
        <v>60</v>
      </c>
      <c r="D40" s="119">
        <v>84</v>
      </c>
      <c r="E40" s="120" t="s">
        <v>101</v>
      </c>
    </row>
    <row r="41" spans="1:8" ht="15.5">
      <c r="A41" s="159" t="str">
        <f>'Labels - Spanish'!A42</f>
        <v>Equilibrio y movimiento</v>
      </c>
      <c r="B41" s="118">
        <v>19</v>
      </c>
      <c r="C41" s="119">
        <v>57</v>
      </c>
      <c r="D41" s="119">
        <v>76</v>
      </c>
      <c r="E41" s="120" t="s">
        <v>102</v>
      </c>
    </row>
    <row r="42" spans="1:8" ht="15.5">
      <c r="A42" s="159" t="str">
        <f>'Labels - Spanish'!A43</f>
        <v>Planificación e ideas</v>
      </c>
      <c r="B42" s="118">
        <v>29</v>
      </c>
      <c r="C42" s="119">
        <v>70</v>
      </c>
      <c r="D42" s="119">
        <v>98</v>
      </c>
      <c r="E42" s="120" t="s">
        <v>103</v>
      </c>
    </row>
    <row r="43" spans="1:8" ht="15.5">
      <c r="A43" s="159" t="str">
        <f>'Labels - Spanish'!A36</f>
        <v>Participación social</v>
      </c>
      <c r="B43" s="118">
        <v>23</v>
      </c>
      <c r="C43" s="119">
        <v>61</v>
      </c>
      <c r="D43" s="119">
        <v>86</v>
      </c>
      <c r="E43" s="120" t="s">
        <v>101</v>
      </c>
    </row>
    <row r="44" spans="1:8" ht="16" thickBot="1">
      <c r="A44" s="160" t="s">
        <v>100</v>
      </c>
      <c r="B44" s="122">
        <v>116</v>
      </c>
      <c r="C44" s="131">
        <v>58</v>
      </c>
      <c r="D44" s="131">
        <v>79</v>
      </c>
      <c r="E44" s="132" t="s">
        <v>102</v>
      </c>
    </row>
    <row r="45" spans="1:8" ht="16" thickTop="1">
      <c r="A45" s="108"/>
      <c r="B45" s="108"/>
      <c r="C45" s="108"/>
      <c r="D45" s="108"/>
      <c r="E45" s="108"/>
      <c r="F45" s="108"/>
      <c r="G45" s="109"/>
      <c r="H45" s="109"/>
    </row>
  </sheetData>
  <conditionalFormatting sqref="A6">
    <cfRule type="containsText" dxfId="24" priority="7" operator="containsText" text="&quot;">
      <formula>NOT(ISERROR(SEARCH("""",A6)))</formula>
    </cfRule>
  </conditionalFormatting>
  <conditionalFormatting sqref="A4">
    <cfRule type="containsText" dxfId="23" priority="6" operator="containsText" text="&quot;">
      <formula>NOT(ISERROR(SEARCH("""",A4)))</formula>
    </cfRule>
  </conditionalFormatting>
  <conditionalFormatting sqref="A5">
    <cfRule type="containsText" dxfId="22" priority="5" operator="containsText" text="&quot;">
      <formula>NOT(ISERROR(SEARCH("""",A5)))</formula>
    </cfRule>
  </conditionalFormatting>
  <conditionalFormatting sqref="A10">
    <cfRule type="containsText" dxfId="21" priority="2" operator="containsText" text="&quot;">
      <formula>NOT(ISERROR(SEARCH("""",A10)))</formula>
    </cfRule>
  </conditionalFormatting>
  <conditionalFormatting sqref="A7">
    <cfRule type="containsText" dxfId="20" priority="4" operator="containsText" text="&quot;">
      <formula>NOT(ISERROR(SEARCH("""",A7)))</formula>
    </cfRule>
  </conditionalFormatting>
  <conditionalFormatting sqref="A8">
    <cfRule type="containsText" dxfId="19" priority="3" operator="containsText" text="&quot;">
      <formula>NOT(ISERROR(SEARCH("""",A8)))</formula>
    </cfRule>
  </conditionalFormatting>
  <conditionalFormatting sqref="A9">
    <cfRule type="containsText" dxfId="18" priority="1" operator="containsText" text="&quot;">
      <formula>NOT(ISERROR(SEARCH("""",A9)))</formula>
    </cfRule>
  </conditionalFormatting>
  <pageMargins left="0.7" right="0.7" top="0.75" bottom="0.75" header="0.3" footer="0.3"/>
  <pageSetup orientation="portrait" r:id="rId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A8524-6C74-4A67-A1F8-1CDC3B3EB34C}">
  <dimension ref="A1:L49"/>
  <sheetViews>
    <sheetView topLeftCell="D1" zoomScale="70" zoomScaleNormal="70" workbookViewId="0">
      <pane ySplit="1" topLeftCell="A2" activePane="bottomLeft" state="frozen"/>
      <selection activeCell="B17" sqref="B17"/>
      <selection pane="bottomLeft" activeCell="K8" sqref="K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9.6328125" bestFit="1" customWidth="1"/>
    <col min="10" max="10" width="22.54296875" customWidth="1"/>
    <col min="11" max="11" width="20.26953125" customWidth="1"/>
    <col min="12" max="12" width="19.36328125" customWidth="1"/>
  </cols>
  <sheetData>
    <row r="1" spans="1:12" ht="28.5" customHeight="1">
      <c r="A1" s="175" t="str">
        <f>"Form: "&amp;'Labels - English'!F1</f>
        <v>Form: Preschool School Form (2-5 years)</v>
      </c>
      <c r="B1" s="175"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Case93_PrekFormCompare</v>
      </c>
      <c r="C3" s="52"/>
      <c r="D3" s="52"/>
      <c r="E3" s="105" t="s">
        <v>94</v>
      </c>
      <c r="F3" s="52"/>
      <c r="G3" s="9"/>
      <c r="H3" s="57"/>
      <c r="I3" s="57"/>
      <c r="J3" s="53"/>
    </row>
    <row r="4" spans="1:12" ht="15" thickBot="1">
      <c r="A4" s="185" t="str">
        <f>'Labels - English'!A2</f>
        <v>Child information</v>
      </c>
      <c r="B4" s="186"/>
      <c r="C4" s="314"/>
      <c r="D4" s="52"/>
      <c r="F4" s="52" t="str">
        <f ca="1">"Original Date: "&amp; TEXT('Labels - English'!$B$50, "mm/dd/yyyy")</f>
        <v>Original Date: 10/05/2021</v>
      </c>
      <c r="G4" s="9"/>
      <c r="H4" s="57"/>
      <c r="I4" s="57"/>
      <c r="J4" s="53"/>
    </row>
    <row r="5" spans="1:12" ht="15" thickBot="1">
      <c r="A5" s="43" t="str">
        <f>'Labels - English'!A6</f>
        <v>Name of child being evaluated</v>
      </c>
      <c r="B5" s="187" t="s">
        <v>1732</v>
      </c>
      <c r="C5" s="125" t="str">
        <f ca="1">TEXT('Labels - English'!$B$50, "mm/dd/yyyy")</f>
        <v>10/05/2021</v>
      </c>
      <c r="D5" s="52"/>
      <c r="E5" s="97" t="s">
        <v>91</v>
      </c>
      <c r="F5" s="94"/>
      <c r="G5" s="95" t="s">
        <v>92</v>
      </c>
      <c r="H5" s="96"/>
      <c r="J5" t="s">
        <v>93</v>
      </c>
    </row>
    <row r="6" spans="1:12">
      <c r="A6" s="43" t="str">
        <f>'Labels - English'!A10</f>
        <v>Gender</v>
      </c>
      <c r="B6" s="188" t="s">
        <v>33</v>
      </c>
      <c r="C6" s="93"/>
      <c r="D6" s="52"/>
      <c r="E6" s="76" t="s">
        <v>15</v>
      </c>
      <c r="F6" s="62" t="s">
        <v>17</v>
      </c>
      <c r="G6" s="103" t="s">
        <v>89</v>
      </c>
      <c r="H6" s="62" t="s">
        <v>16</v>
      </c>
      <c r="I6" s="62" t="s">
        <v>34</v>
      </c>
      <c r="J6" s="136" t="s">
        <v>1758</v>
      </c>
      <c r="K6" s="329" t="s">
        <v>90</v>
      </c>
      <c r="L6" s="63" t="s">
        <v>109</v>
      </c>
    </row>
    <row r="7" spans="1:12" ht="15" thickBot="1">
      <c r="A7" s="43" t="str">
        <f>'Labels - English'!A14</f>
        <v>Age</v>
      </c>
      <c r="B7" s="189" t="str">
        <f>+$G$7&amp;" years "&amp;$H$7&amp;" months "&amp;$I$7&amp;" days "</f>
        <v xml:space="preserve">5 years 0 months 29 days </v>
      </c>
      <c r="C7" s="204">
        <f ca="1">+E7</f>
        <v>42502</v>
      </c>
      <c r="D7" s="52"/>
      <c r="E7" s="100">
        <f ca="1">DATE(YEAR(F7) -$G$7, MONTH(F7) - $H$7, DAY(F7) - $I$7)</f>
        <v>42502</v>
      </c>
      <c r="F7" s="99">
        <f ca="1">DATE(YEAR('Labels - English'!$B$50),MONTH('Labels - English'!$B$50)-$K$7,DAY('Labels - English'!$B$50)-$L$7)</f>
        <v>44357</v>
      </c>
      <c r="G7" s="104">
        <v>5</v>
      </c>
      <c r="H7" s="102">
        <v>0</v>
      </c>
      <c r="I7" s="102">
        <v>29</v>
      </c>
      <c r="J7" s="137">
        <v>0</v>
      </c>
      <c r="K7" s="330">
        <v>4</v>
      </c>
      <c r="L7" s="98">
        <v>-5</v>
      </c>
    </row>
    <row r="8" spans="1:12">
      <c r="A8" s="43" t="str">
        <f>'Labels - English'!A11</f>
        <v>Date of birth</v>
      </c>
      <c r="B8" s="307">
        <f ca="1">$E$7</f>
        <v>42502</v>
      </c>
      <c r="C8" s="309"/>
      <c r="D8" s="52"/>
      <c r="E8" s="301"/>
      <c r="F8" s="302"/>
      <c r="G8" s="303"/>
      <c r="H8" s="303"/>
      <c r="I8" s="303"/>
      <c r="J8" s="304"/>
      <c r="K8" s="304"/>
    </row>
    <row r="9" spans="1:12" ht="15" thickBot="1">
      <c r="A9" s="43" t="str">
        <f>'Labels - English'!A17</f>
        <v>Preschool/Day care</v>
      </c>
      <c r="B9" s="191" t="s">
        <v>114</v>
      </c>
      <c r="C9" s="65"/>
      <c r="D9" s="52"/>
      <c r="E9" s="44"/>
      <c r="F9" s="44"/>
      <c r="G9" s="44"/>
      <c r="H9" s="44"/>
      <c r="I9" s="44"/>
    </row>
    <row r="10" spans="1:12">
      <c r="A10" s="49"/>
      <c r="B10" s="49"/>
      <c r="C10" s="66"/>
      <c r="D10" s="52"/>
      <c r="E10" s="52"/>
      <c r="F10" s="52"/>
      <c r="G10" s="9"/>
      <c r="H10" s="57"/>
      <c r="I10" s="53"/>
    </row>
    <row r="11" spans="1:12">
      <c r="A11" s="185" t="str">
        <f>'Labels - English'!A21</f>
        <v>Rater information</v>
      </c>
      <c r="B11" s="43"/>
      <c r="C11" s="43"/>
      <c r="D11" s="52"/>
      <c r="E11" s="52"/>
      <c r="G11" s="53"/>
      <c r="H11" s="53"/>
      <c r="I11" s="53"/>
    </row>
    <row r="12" spans="1:12">
      <c r="A12" s="43" t="str">
        <f>'Labels - English'!A22</f>
        <v>Rater’s name</v>
      </c>
      <c r="B12" s="43" t="s">
        <v>116</v>
      </c>
      <c r="C12" s="43"/>
      <c r="D12" s="52"/>
      <c r="E12" s="52"/>
      <c r="G12" s="53"/>
      <c r="H12" s="53"/>
      <c r="I12" s="53"/>
      <c r="J12" s="44"/>
    </row>
    <row r="13" spans="1:12">
      <c r="A13" s="43" t="str">
        <f>'Labels - English'!A24</f>
        <v>Rater’s relationship to child being evaluated</v>
      </c>
      <c r="B13" s="43" t="s">
        <v>96</v>
      </c>
      <c r="C13" s="43"/>
      <c r="D13" s="52"/>
      <c r="E13" s="52"/>
      <c r="F13" s="52"/>
      <c r="G13" s="53"/>
      <c r="H13" s="53"/>
      <c r="I13" s="53"/>
      <c r="J13" s="44"/>
    </row>
    <row r="14" spans="1:12">
      <c r="A14" s="43" t="str">
        <f>'Labels - English'!A26</f>
        <v>Administration Date</v>
      </c>
      <c r="B14" s="192" t="str">
        <f>+$J$7&amp;" years "&amp;$K$7&amp;" months "&amp;$L$7&amp;" days "</f>
        <v xml:space="preserve">0 years 4 months -5 days </v>
      </c>
      <c r="C14" s="43"/>
      <c r="D14" s="52"/>
      <c r="E14" s="52"/>
      <c r="F14" s="52"/>
      <c r="G14" s="53"/>
      <c r="H14" s="53"/>
      <c r="I14" s="53"/>
      <c r="J14" s="44"/>
    </row>
    <row r="15" spans="1:12">
      <c r="A15" s="50"/>
      <c r="B15" s="50"/>
      <c r="C15" s="67"/>
      <c r="D15" s="52"/>
      <c r="E15" s="52"/>
      <c r="F15" s="52"/>
      <c r="G15" s="53"/>
      <c r="H15" s="53"/>
      <c r="I15" s="44"/>
      <c r="J15" s="44"/>
    </row>
    <row r="16" spans="1:12" ht="29">
      <c r="A16" s="43" t="s">
        <v>24</v>
      </c>
      <c r="B16" s="71" t="s">
        <v>179</v>
      </c>
      <c r="C16" s="29"/>
      <c r="D16" s="52"/>
      <c r="E16" s="52"/>
      <c r="F16" s="52"/>
      <c r="G16" s="53"/>
      <c r="H16" s="53"/>
      <c r="I16" s="53"/>
      <c r="J16" s="44"/>
    </row>
    <row r="17" spans="1:11" ht="132" customHeight="1">
      <c r="A17" s="43" t="s">
        <v>26</v>
      </c>
      <c r="B17" s="39" t="s">
        <v>25</v>
      </c>
      <c r="C17" s="52"/>
      <c r="D17" s="52"/>
      <c r="E17" s="52"/>
      <c r="F17" s="52"/>
      <c r="G17" s="52"/>
      <c r="H17" s="52"/>
      <c r="I17" s="52"/>
      <c r="J17" s="52"/>
    </row>
    <row r="18" spans="1:11">
      <c r="A18" s="43" t="s">
        <v>180</v>
      </c>
      <c r="B18" s="193" t="s">
        <v>866</v>
      </c>
      <c r="C18" s="52"/>
      <c r="D18" s="52"/>
      <c r="E18" s="52"/>
      <c r="F18" s="52"/>
      <c r="G18" s="52"/>
      <c r="H18" s="52"/>
      <c r="I18" s="52"/>
      <c r="J18" s="52"/>
    </row>
    <row r="19" spans="1:11" ht="36.75" customHeight="1">
      <c r="A19" s="43" t="s">
        <v>12</v>
      </c>
      <c r="B19" s="51" t="s">
        <v>10</v>
      </c>
      <c r="C19" s="43"/>
      <c r="D19" s="52"/>
      <c r="E19" s="52"/>
      <c r="F19" s="52"/>
      <c r="G19" s="53"/>
      <c r="H19" s="53"/>
      <c r="I19" s="53"/>
      <c r="J19" s="44"/>
    </row>
    <row r="20" spans="1:11">
      <c r="A20" s="43"/>
      <c r="B20" s="43"/>
      <c r="C20" s="52"/>
      <c r="D20" s="36"/>
      <c r="E20" s="52"/>
      <c r="F20" s="52"/>
      <c r="G20" s="53"/>
      <c r="H20" s="53"/>
      <c r="I20" s="53"/>
      <c r="J20" s="44"/>
    </row>
    <row r="21" spans="1:11">
      <c r="D21" s="52"/>
      <c r="E21" s="44"/>
      <c r="F21" s="44"/>
      <c r="G21" s="44"/>
      <c r="H21" s="53"/>
      <c r="I21" s="53"/>
      <c r="J21" s="44"/>
    </row>
    <row r="22" spans="1:11" s="2" customFormat="1">
      <c r="A22" s="196" t="s">
        <v>51</v>
      </c>
      <c r="B22" s="195">
        <f>+B40</f>
        <v>13</v>
      </c>
      <c r="C22" s="195">
        <f>+B41</f>
        <v>21</v>
      </c>
      <c r="D22" s="195">
        <f>+B42</f>
        <v>21</v>
      </c>
      <c r="E22" s="195">
        <f>+B43</f>
        <v>23</v>
      </c>
      <c r="F22" s="195">
        <f>+B44</f>
        <v>20</v>
      </c>
      <c r="G22" s="2">
        <f>+B45</f>
        <v>28</v>
      </c>
      <c r="H22" s="2">
        <f>+B46</f>
        <v>21</v>
      </c>
      <c r="I22" s="195">
        <f>+B47</f>
        <v>19</v>
      </c>
      <c r="J22" s="197">
        <f>+B48</f>
        <v>126</v>
      </c>
    </row>
    <row r="23" spans="1:11">
      <c r="A23" s="38"/>
      <c r="B23" s="38"/>
      <c r="C23" s="38"/>
      <c r="D23" s="38"/>
      <c r="E23" s="38"/>
      <c r="F23" s="38"/>
      <c r="G23" s="38"/>
      <c r="H23" s="38"/>
      <c r="I23" s="38"/>
      <c r="J23" s="194"/>
    </row>
    <row r="24" spans="1:11" ht="21.75" customHeight="1">
      <c r="A24" s="198" t="s">
        <v>0</v>
      </c>
      <c r="B24" s="86" t="str">
        <f>'Labels - English'!$A$35</f>
        <v>Vision</v>
      </c>
      <c r="C24" s="87" t="str">
        <f>'Labels - English'!$A$36</f>
        <v>Hearing</v>
      </c>
      <c r="D24" s="88" t="str">
        <f>'Labels - English'!$A$37</f>
        <v>Touch</v>
      </c>
      <c r="E24" s="89" t="str">
        <f>'Labels - English'!$A$38</f>
        <v>Taste and Smell</v>
      </c>
      <c r="F24" s="90" t="str">
        <f>'Labels - English'!$A$39</f>
        <v>Body Awareness</v>
      </c>
      <c r="G24" s="91" t="str">
        <f>'Labels - English'!$A$40</f>
        <v>Balance and Motion</v>
      </c>
      <c r="H24" s="92" t="str">
        <f>'Labels - English'!$A$41</f>
        <v>Planning and Ideas</v>
      </c>
      <c r="I24" s="85" t="str">
        <f>'Labels - English'!$A$34</f>
        <v>Social Participation</v>
      </c>
      <c r="J24" s="43"/>
      <c r="K24" s="194"/>
    </row>
    <row r="25" spans="1:11" s="6" customFormat="1">
      <c r="A25" s="199">
        <v>1</v>
      </c>
      <c r="B25" s="5" t="s">
        <v>72</v>
      </c>
      <c r="C25" s="5" t="s">
        <v>73</v>
      </c>
      <c r="D25" s="5" t="s">
        <v>71</v>
      </c>
      <c r="E25" s="5" t="s">
        <v>71</v>
      </c>
      <c r="F25" s="5" t="s">
        <v>72</v>
      </c>
      <c r="G25" s="5" t="s">
        <v>74</v>
      </c>
      <c r="H25" s="5" t="s">
        <v>72</v>
      </c>
      <c r="I25" s="5" t="s">
        <v>71</v>
      </c>
      <c r="J25" s="43"/>
    </row>
    <row r="26" spans="1:11" s="6" customFormat="1">
      <c r="A26" s="200">
        <v>2</v>
      </c>
      <c r="B26" s="5" t="s">
        <v>73</v>
      </c>
      <c r="C26" s="5" t="s">
        <v>73</v>
      </c>
      <c r="D26" s="5" t="s">
        <v>73</v>
      </c>
      <c r="E26" s="5" t="s">
        <v>72</v>
      </c>
      <c r="F26" s="5" t="s">
        <v>72</v>
      </c>
      <c r="G26" s="5" t="s">
        <v>74</v>
      </c>
      <c r="H26" s="5" t="s">
        <v>72</v>
      </c>
      <c r="I26" s="5" t="s">
        <v>71</v>
      </c>
      <c r="J26" s="43"/>
    </row>
    <row r="27" spans="1:11" s="6" customFormat="1">
      <c r="A27" s="201">
        <v>3</v>
      </c>
      <c r="B27" s="5" t="s">
        <v>72</v>
      </c>
      <c r="C27" s="5" t="s">
        <v>73</v>
      </c>
      <c r="D27" s="5" t="s">
        <v>73</v>
      </c>
      <c r="E27" s="5" t="s">
        <v>71</v>
      </c>
      <c r="F27" s="5" t="s">
        <v>73</v>
      </c>
      <c r="G27" s="5" t="s">
        <v>71</v>
      </c>
      <c r="H27" s="5" t="s">
        <v>73</v>
      </c>
      <c r="I27" s="5" t="s">
        <v>73</v>
      </c>
      <c r="J27" s="43"/>
    </row>
    <row r="28" spans="1:11" s="6" customFormat="1">
      <c r="A28" s="202">
        <v>4</v>
      </c>
      <c r="B28" s="5" t="s">
        <v>72</v>
      </c>
      <c r="C28" s="5" t="s">
        <v>73</v>
      </c>
      <c r="D28" s="5" t="s">
        <v>73</v>
      </c>
      <c r="E28" s="5" t="s">
        <v>73</v>
      </c>
      <c r="F28" s="5" t="s">
        <v>73</v>
      </c>
      <c r="G28" s="5" t="s">
        <v>71</v>
      </c>
      <c r="H28" s="5" t="s">
        <v>73</v>
      </c>
      <c r="I28" s="5" t="s">
        <v>73</v>
      </c>
      <c r="J28" s="43"/>
    </row>
    <row r="29" spans="1:11" s="6" customFormat="1">
      <c r="A29" s="203">
        <v>5</v>
      </c>
      <c r="B29" s="5" t="s">
        <v>73</v>
      </c>
      <c r="C29" s="5" t="s">
        <v>72</v>
      </c>
      <c r="D29" s="5" t="s">
        <v>72</v>
      </c>
      <c r="E29" s="5" t="s">
        <v>71</v>
      </c>
      <c r="F29" s="5" t="s">
        <v>73</v>
      </c>
      <c r="G29" s="5" t="s">
        <v>73</v>
      </c>
      <c r="H29" s="5" t="s">
        <v>73</v>
      </c>
      <c r="I29" s="5" t="s">
        <v>71</v>
      </c>
      <c r="J29" s="43"/>
    </row>
    <row r="30" spans="1:11" s="6" customFormat="1">
      <c r="A30" s="203">
        <v>6</v>
      </c>
      <c r="B30" s="5" t="s">
        <v>72</v>
      </c>
      <c r="C30" s="5" t="s">
        <v>73</v>
      </c>
      <c r="D30" s="5" t="s">
        <v>73</v>
      </c>
      <c r="E30" s="5" t="s">
        <v>73</v>
      </c>
      <c r="F30" s="5" t="s">
        <v>73</v>
      </c>
      <c r="G30" s="5" t="s">
        <v>73</v>
      </c>
      <c r="H30" s="5" t="s">
        <v>71</v>
      </c>
      <c r="I30" s="5" t="s">
        <v>71</v>
      </c>
      <c r="J30" s="43"/>
    </row>
    <row r="31" spans="1:11" s="6" customFormat="1">
      <c r="A31" s="203">
        <v>7</v>
      </c>
      <c r="B31" s="5" t="s">
        <v>72</v>
      </c>
      <c r="C31" s="5" t="s">
        <v>72</v>
      </c>
      <c r="D31" s="5" t="s">
        <v>72</v>
      </c>
      <c r="E31" s="5" t="s">
        <v>71</v>
      </c>
      <c r="F31" s="5" t="s">
        <v>71</v>
      </c>
      <c r="G31" s="5" t="s">
        <v>73</v>
      </c>
      <c r="H31" s="5" t="s">
        <v>71</v>
      </c>
      <c r="I31" s="5" t="s">
        <v>71</v>
      </c>
      <c r="J31" s="43"/>
    </row>
    <row r="32" spans="1:11" s="6" customFormat="1">
      <c r="A32" s="203">
        <v>8</v>
      </c>
      <c r="B32" s="5" t="s">
        <v>73</v>
      </c>
      <c r="C32" s="5" t="s">
        <v>71</v>
      </c>
      <c r="D32" s="5" t="s">
        <v>73</v>
      </c>
      <c r="E32" s="5" t="s">
        <v>73</v>
      </c>
      <c r="F32" s="5" t="s">
        <v>73</v>
      </c>
      <c r="G32" s="5" t="s">
        <v>72</v>
      </c>
      <c r="H32" s="5" t="s">
        <v>71</v>
      </c>
      <c r="I32" s="5" t="s">
        <v>74</v>
      </c>
      <c r="J32"/>
    </row>
    <row r="33" spans="1:9">
      <c r="A33" s="203">
        <v>9</v>
      </c>
      <c r="B33" s="5" t="s">
        <v>72</v>
      </c>
      <c r="C33" s="5" t="s">
        <v>71</v>
      </c>
      <c r="D33" s="5" t="s">
        <v>73</v>
      </c>
      <c r="E33" s="5" t="s">
        <v>73</v>
      </c>
      <c r="F33" s="5" t="s">
        <v>73</v>
      </c>
      <c r="G33" s="5" t="s">
        <v>71</v>
      </c>
      <c r="H33" s="5" t="s">
        <v>72</v>
      </c>
      <c r="I33" s="5" t="s">
        <v>74</v>
      </c>
    </row>
    <row r="34" spans="1:9">
      <c r="A34" s="203">
        <v>10</v>
      </c>
      <c r="B34" s="5" t="s">
        <v>72</v>
      </c>
      <c r="C34" s="5" t="s">
        <v>71</v>
      </c>
      <c r="D34" s="5" t="s">
        <v>74</v>
      </c>
      <c r="E34" s="5" t="s">
        <v>73</v>
      </c>
      <c r="F34" s="5" t="s">
        <v>71</v>
      </c>
      <c r="G34" s="5" t="s">
        <v>74</v>
      </c>
      <c r="H34" s="5" t="s">
        <v>71</v>
      </c>
      <c r="I34" s="5" t="s">
        <v>74</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65" t="s">
        <v>99</v>
      </c>
      <c r="B39" s="168" t="s">
        <v>1641</v>
      </c>
      <c r="C39" s="169" t="s">
        <v>1642</v>
      </c>
      <c r="D39" s="169" t="s">
        <v>1644</v>
      </c>
      <c r="E39" s="170" t="s">
        <v>1643</v>
      </c>
    </row>
    <row r="40" spans="1:9" ht="15.5">
      <c r="A40" s="166" t="str">
        <f>'Labels - English'!A35</f>
        <v>Vision</v>
      </c>
      <c r="B40" s="118">
        <v>13</v>
      </c>
      <c r="C40" s="119">
        <v>56</v>
      </c>
      <c r="D40" s="119">
        <v>73</v>
      </c>
      <c r="E40" s="120" t="s">
        <v>102</v>
      </c>
    </row>
    <row r="41" spans="1:9" ht="15.5">
      <c r="A41" s="166" t="str">
        <f>'Labels - English'!A36</f>
        <v>Hearing</v>
      </c>
      <c r="B41" s="118">
        <v>21</v>
      </c>
      <c r="C41" s="119">
        <v>68</v>
      </c>
      <c r="D41" s="119">
        <v>96</v>
      </c>
      <c r="E41" s="120" t="s">
        <v>101</v>
      </c>
    </row>
    <row r="42" spans="1:9" ht="15.5">
      <c r="A42" s="166" t="str">
        <f>'Labels - English'!A37</f>
        <v>Touch</v>
      </c>
      <c r="B42" s="118">
        <v>21</v>
      </c>
      <c r="C42" s="119">
        <v>69</v>
      </c>
      <c r="D42" s="119">
        <v>97</v>
      </c>
      <c r="E42" s="120" t="s">
        <v>101</v>
      </c>
    </row>
    <row r="43" spans="1:9" ht="15.5">
      <c r="A43" s="166" t="str">
        <f>'Labels - English'!A38</f>
        <v>Taste and Smell</v>
      </c>
      <c r="B43" s="118">
        <v>23</v>
      </c>
      <c r="C43" s="119">
        <v>74</v>
      </c>
      <c r="D43" s="119">
        <v>99</v>
      </c>
      <c r="E43" s="120" t="s">
        <v>103</v>
      </c>
    </row>
    <row r="44" spans="1:9" ht="15.5">
      <c r="A44" s="166" t="str">
        <f>'Labels - English'!A39</f>
        <v>Body Awareness</v>
      </c>
      <c r="B44" s="118">
        <v>20</v>
      </c>
      <c r="C44" s="119">
        <v>67</v>
      </c>
      <c r="D44" s="119">
        <v>96</v>
      </c>
      <c r="E44" s="120" t="s">
        <v>101</v>
      </c>
    </row>
    <row r="45" spans="1:9" ht="15.5">
      <c r="A45" s="166" t="str">
        <f>'Labels - English'!A40</f>
        <v>Balance and Motion</v>
      </c>
      <c r="B45" s="118">
        <v>28</v>
      </c>
      <c r="C45" s="119">
        <v>71</v>
      </c>
      <c r="D45" s="119">
        <v>98</v>
      </c>
      <c r="E45" s="120" t="s">
        <v>103</v>
      </c>
    </row>
    <row r="46" spans="1:9" ht="15.5">
      <c r="A46" s="166" t="str">
        <f>'Labels - English'!A41</f>
        <v>Planning and Ideas</v>
      </c>
      <c r="B46" s="118">
        <v>21</v>
      </c>
      <c r="C46" s="119">
        <v>66</v>
      </c>
      <c r="D46" s="119">
        <v>95</v>
      </c>
      <c r="E46" s="120" t="s">
        <v>101</v>
      </c>
    </row>
    <row r="47" spans="1:9" ht="15.5">
      <c r="A47" s="166" t="str">
        <f>'Labels - English'!A34</f>
        <v>Social Participation</v>
      </c>
      <c r="B47" s="118">
        <v>19</v>
      </c>
      <c r="C47" s="119">
        <v>57</v>
      </c>
      <c r="D47" s="119">
        <v>76</v>
      </c>
      <c r="E47" s="120" t="s">
        <v>102</v>
      </c>
    </row>
    <row r="48" spans="1:9" ht="16" thickBot="1">
      <c r="A48" s="167" t="s">
        <v>100</v>
      </c>
      <c r="B48" s="122">
        <v>126</v>
      </c>
      <c r="C48" s="131">
        <v>71</v>
      </c>
      <c r="D48" s="131">
        <v>98</v>
      </c>
      <c r="E48" s="132" t="s">
        <v>103</v>
      </c>
    </row>
    <row r="49" spans="1:8" ht="16" thickTop="1">
      <c r="A49" s="108"/>
      <c r="B49" s="108"/>
      <c r="C49" s="108"/>
      <c r="D49" s="108"/>
      <c r="E49" s="108"/>
      <c r="F49" s="108"/>
      <c r="G49" s="109"/>
      <c r="H49" s="109"/>
    </row>
  </sheetData>
  <conditionalFormatting sqref="A11:A14 A6:A9">
    <cfRule type="containsText" dxfId="17" priority="4" operator="containsText" text="&quot;">
      <formula>NOT(ISERROR(SEARCH("""",A6)))</formula>
    </cfRule>
  </conditionalFormatting>
  <conditionalFormatting sqref="A4">
    <cfRule type="containsText" dxfId="16" priority="2" operator="containsText" text="&quot;">
      <formula>NOT(ISERROR(SEARCH("""",A4)))</formula>
    </cfRule>
  </conditionalFormatting>
  <conditionalFormatting sqref="A5">
    <cfRule type="containsText" dxfId="15" priority="1" operator="containsText" text="&quot;">
      <formula>NOT(ISERROR(SEARCH("""",A5)))</formula>
    </cfRule>
  </conditionalFormatting>
  <conditionalFormatting sqref="A11">
    <cfRule type="containsText" dxfId="14" priority="3" operator="containsText" text="&quot;">
      <formula>NOT(ISERROR(SEARCH("""",A11)))</formula>
    </cfRule>
  </conditionalFormatting>
  <pageMargins left="0.7" right="0.7" top="0.75" bottom="0.75" header="0.3" footer="0.3"/>
  <pageSetup orientation="portrait" r:id="rId1"/>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D58B8-9D7E-41BA-B4F2-524D836C1BE6}">
  <dimension ref="A1:L50"/>
  <sheetViews>
    <sheetView topLeftCell="F1" zoomScale="85" zoomScaleNormal="85" workbookViewId="0">
      <pane ySplit="1" topLeftCell="A2" activePane="bottomLeft" state="frozen"/>
      <selection activeCell="B18" sqref="B18"/>
      <selection pane="bottomLeft" activeCell="K8" sqref="K8"/>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22.7265625" customWidth="1"/>
  </cols>
  <sheetData>
    <row r="1" spans="1:12" ht="28.5" customHeight="1">
      <c r="A1" s="175" t="str">
        <f>"Form: "&amp;'Labels - English'!H1</f>
        <v>Form: Child School Form (5-12 years)</v>
      </c>
      <c r="B1" s="175"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Case94_ChildFormCompare</v>
      </c>
      <c r="C3" s="52"/>
      <c r="D3" s="52"/>
      <c r="E3" s="105" t="s">
        <v>94</v>
      </c>
      <c r="F3" s="52"/>
      <c r="G3" s="9"/>
      <c r="H3" s="57"/>
      <c r="I3" s="57"/>
      <c r="J3" s="53"/>
    </row>
    <row r="4" spans="1:12" ht="15" thickBot="1">
      <c r="A4" s="185" t="str">
        <f>'Labels - English'!A4</f>
        <v>Student information</v>
      </c>
      <c r="B4" s="186"/>
      <c r="C4" s="314"/>
      <c r="D4" s="52"/>
      <c r="F4" s="52" t="str">
        <f ca="1">"Original Date: "&amp; TEXT('Labels - English'!$B$50, "mm/dd/yyyy")</f>
        <v>Original Date: 10/05/2021</v>
      </c>
      <c r="G4" s="9"/>
      <c r="H4" s="57"/>
      <c r="I4" s="57"/>
      <c r="J4" s="53"/>
    </row>
    <row r="5" spans="1:12" ht="15" thickBot="1">
      <c r="A5" s="43" t="str">
        <f>'Labels - English'!A7</f>
        <v>Name of student being evaluated</v>
      </c>
      <c r="B5" s="187" t="s">
        <v>1732</v>
      </c>
      <c r="C5" s="125" t="str">
        <f ca="1">TEXT('Labels - English'!$B$50, "mm/dd/yyyy")</f>
        <v>10/05/2021</v>
      </c>
      <c r="D5" s="52"/>
      <c r="E5" s="97" t="s">
        <v>91</v>
      </c>
      <c r="F5" s="94"/>
      <c r="G5" s="95" t="s">
        <v>92</v>
      </c>
      <c r="H5" s="96"/>
      <c r="J5" t="s">
        <v>93</v>
      </c>
    </row>
    <row r="6" spans="1:12">
      <c r="A6" s="43" t="str">
        <f>'Labels - English'!A10</f>
        <v>Gender</v>
      </c>
      <c r="B6" s="188" t="s">
        <v>33</v>
      </c>
      <c r="C6" s="93"/>
      <c r="D6" s="52"/>
      <c r="E6" s="76" t="s">
        <v>15</v>
      </c>
      <c r="F6" s="62" t="s">
        <v>17</v>
      </c>
      <c r="G6" s="103" t="s">
        <v>89</v>
      </c>
      <c r="H6" s="62" t="s">
        <v>16</v>
      </c>
      <c r="I6" s="62" t="s">
        <v>34</v>
      </c>
      <c r="J6" s="136" t="s">
        <v>1758</v>
      </c>
      <c r="K6" s="329" t="s">
        <v>90</v>
      </c>
      <c r="L6" s="63" t="s">
        <v>109</v>
      </c>
    </row>
    <row r="7" spans="1:12" ht="15" thickBot="1">
      <c r="A7" s="43" t="str">
        <f>'Labels - English'!A14</f>
        <v>Age</v>
      </c>
      <c r="B7" s="189" t="str">
        <f>+$G$7&amp;" years "&amp;$H$7&amp;" months "&amp;$I$7&amp;" days "</f>
        <v xml:space="preserve">5 years 0 months 29 days </v>
      </c>
      <c r="C7" s="204">
        <f ca="1">+E7</f>
        <v>42502</v>
      </c>
      <c r="D7" s="52"/>
      <c r="E7" s="100">
        <f ca="1">DATE(YEAR(F7) -$G$7, MONTH(F7) - $H$7, DAY(F7) - $I$7)</f>
        <v>42502</v>
      </c>
      <c r="F7" s="99">
        <f ca="1">DATE(YEAR('Labels - English'!$B$50),MONTH('Labels - English'!$B$50)-$K$7,DAY('Labels - English'!$B$50)-$L$7)</f>
        <v>44357</v>
      </c>
      <c r="G7" s="104">
        <v>5</v>
      </c>
      <c r="H7" s="102">
        <v>0</v>
      </c>
      <c r="I7" s="102">
        <v>29</v>
      </c>
      <c r="J7" s="137">
        <v>0</v>
      </c>
      <c r="K7" s="330">
        <v>4</v>
      </c>
      <c r="L7" s="98">
        <v>-5</v>
      </c>
    </row>
    <row r="8" spans="1:12">
      <c r="A8" s="43" t="str">
        <f>'Labels - English'!A11</f>
        <v>Date of birth</v>
      </c>
      <c r="B8" s="307">
        <f ca="1">$E$7</f>
        <v>42502</v>
      </c>
      <c r="C8" s="309"/>
      <c r="D8" s="52"/>
      <c r="E8" s="301"/>
      <c r="F8" s="302"/>
      <c r="G8" s="303"/>
      <c r="H8" s="303"/>
      <c r="I8" s="303"/>
      <c r="J8" s="304"/>
      <c r="K8" s="304"/>
    </row>
    <row r="9" spans="1:12">
      <c r="A9" s="43" t="str">
        <f>'Labels - English'!A15</f>
        <v>Grade</v>
      </c>
      <c r="B9" s="189">
        <v>4</v>
      </c>
      <c r="C9" s="93"/>
      <c r="D9" s="52"/>
      <c r="E9" s="44"/>
      <c r="F9" s="44"/>
      <c r="G9" s="44"/>
      <c r="H9" s="44"/>
      <c r="I9" s="44"/>
    </row>
    <row r="10" spans="1:12" ht="15" thickBot="1">
      <c r="A10" s="43" t="str">
        <f>'Labels - English'!A18</f>
        <v>School/Agency</v>
      </c>
      <c r="B10" s="191" t="s">
        <v>125</v>
      </c>
      <c r="C10" s="65"/>
      <c r="D10" s="52"/>
      <c r="E10" s="44"/>
      <c r="F10" s="44"/>
      <c r="G10" s="44"/>
      <c r="H10" s="44"/>
      <c r="I10" s="44"/>
    </row>
    <row r="11" spans="1:12">
      <c r="A11" s="49"/>
      <c r="B11" s="49"/>
      <c r="C11" s="66"/>
      <c r="D11" s="52"/>
      <c r="E11" s="52"/>
      <c r="F11" s="52"/>
      <c r="G11" s="9"/>
      <c r="H11" s="57"/>
      <c r="I11" s="53"/>
    </row>
    <row r="12" spans="1:12">
      <c r="A12" s="185" t="str">
        <f>'Labels - English'!A21</f>
        <v>Rater information</v>
      </c>
      <c r="B12" s="43"/>
      <c r="C12" s="43"/>
      <c r="D12" s="52"/>
      <c r="E12" s="52"/>
      <c r="G12" s="53"/>
      <c r="H12" s="53"/>
      <c r="I12" s="53"/>
      <c r="J12" s="44"/>
    </row>
    <row r="13" spans="1:12">
      <c r="A13" s="43" t="str">
        <f>'Labels - English'!A22</f>
        <v>Rater’s name</v>
      </c>
      <c r="B13" s="43" t="s">
        <v>134</v>
      </c>
      <c r="C13" s="43"/>
      <c r="D13" s="52"/>
      <c r="E13" s="52"/>
      <c r="G13" s="53"/>
      <c r="H13" s="53"/>
      <c r="I13" s="53"/>
      <c r="J13" s="44"/>
    </row>
    <row r="14" spans="1:12">
      <c r="A14" s="43" t="str">
        <f>'Labels - English'!A25</f>
        <v>Rater’s relationship to student being evaluated</v>
      </c>
      <c r="B14" s="43" t="s">
        <v>106</v>
      </c>
      <c r="C14" s="43"/>
      <c r="D14" s="52"/>
      <c r="E14" s="52"/>
      <c r="F14" s="52"/>
      <c r="G14" s="53"/>
      <c r="H14" s="53"/>
      <c r="I14" s="53"/>
      <c r="J14" s="44"/>
    </row>
    <row r="15" spans="1:12">
      <c r="A15" s="43" t="str">
        <f>'Labels - English'!A26</f>
        <v>Administration Date</v>
      </c>
      <c r="B15" s="192" t="str">
        <f>+$J$7&amp;" years "&amp;$K$7&amp;" months "&amp;$L$7&amp;" days "</f>
        <v xml:space="preserve">0 years 4 months -5 days </v>
      </c>
      <c r="C15" s="43"/>
      <c r="D15" s="52"/>
      <c r="E15" s="52"/>
      <c r="F15" s="52"/>
      <c r="G15" s="53"/>
      <c r="H15" s="53"/>
      <c r="I15" s="53"/>
      <c r="J15" s="44"/>
    </row>
    <row r="16" spans="1:12">
      <c r="A16" s="50"/>
      <c r="B16" s="50"/>
      <c r="C16" s="67"/>
      <c r="D16" s="52"/>
      <c r="E16" s="52"/>
      <c r="F16" s="52"/>
      <c r="G16" s="53"/>
      <c r="H16" s="53"/>
      <c r="I16" s="44"/>
      <c r="J16" s="44"/>
    </row>
    <row r="17" spans="1:11" ht="29">
      <c r="A17" s="43" t="s">
        <v>24</v>
      </c>
      <c r="B17" s="71" t="s">
        <v>182</v>
      </c>
      <c r="C17" s="29"/>
      <c r="D17" s="52"/>
      <c r="E17" s="52"/>
      <c r="F17" s="52"/>
      <c r="G17" s="53"/>
      <c r="H17" s="53"/>
      <c r="I17" s="53"/>
      <c r="J17" s="44"/>
    </row>
    <row r="18" spans="1:11" ht="132" customHeight="1">
      <c r="A18" s="43" t="s">
        <v>26</v>
      </c>
      <c r="B18" s="39" t="s">
        <v>25</v>
      </c>
      <c r="C18" s="52"/>
      <c r="D18" s="52"/>
      <c r="E18" s="52"/>
      <c r="F18" s="52"/>
      <c r="G18" s="52"/>
      <c r="H18" s="52"/>
      <c r="I18" s="52"/>
      <c r="J18" s="52"/>
    </row>
    <row r="19" spans="1:11">
      <c r="A19" s="43" t="s">
        <v>180</v>
      </c>
      <c r="B19" s="193" t="s">
        <v>181</v>
      </c>
      <c r="C19" s="52"/>
      <c r="D19" s="52"/>
      <c r="E19" s="52"/>
      <c r="F19" s="52"/>
      <c r="G19" s="52"/>
      <c r="H19" s="52"/>
      <c r="I19" s="52"/>
      <c r="J19" s="52"/>
    </row>
    <row r="20" spans="1:11" ht="36.75" customHeight="1">
      <c r="A20" s="43" t="s">
        <v>12</v>
      </c>
      <c r="B20" s="51" t="s">
        <v>10</v>
      </c>
      <c r="C20" s="43"/>
      <c r="D20" s="52"/>
      <c r="E20" s="52"/>
      <c r="F20" s="52"/>
      <c r="G20" s="53"/>
      <c r="H20" s="53"/>
      <c r="I20" s="53"/>
      <c r="J20" s="44"/>
    </row>
    <row r="21" spans="1:11">
      <c r="D21" s="36"/>
      <c r="E21" s="52"/>
      <c r="F21" s="52"/>
      <c r="G21" s="53"/>
      <c r="H21" s="53"/>
      <c r="I21" s="53"/>
      <c r="J21" s="44"/>
    </row>
    <row r="22" spans="1:11">
      <c r="A22" s="43"/>
      <c r="B22" s="43"/>
      <c r="C22" s="44"/>
      <c r="D22" s="44"/>
      <c r="J22" s="195"/>
    </row>
    <row r="23" spans="1:11" s="2" customFormat="1">
      <c r="A23" s="196" t="s">
        <v>51</v>
      </c>
      <c r="B23" s="195">
        <f>+B41</f>
        <v>18</v>
      </c>
      <c r="C23" s="195">
        <f>+B42</f>
        <v>23</v>
      </c>
      <c r="D23" s="195">
        <f>+B43</f>
        <v>22</v>
      </c>
      <c r="E23" s="195">
        <f>+B44</f>
        <v>13</v>
      </c>
      <c r="F23" s="195">
        <f>+B45</f>
        <v>24</v>
      </c>
      <c r="G23" s="2">
        <f>+B46</f>
        <v>28</v>
      </c>
      <c r="H23" s="2">
        <f>+B47</f>
        <v>29</v>
      </c>
      <c r="I23" s="195">
        <f>+B48</f>
        <v>21</v>
      </c>
      <c r="J23" s="197">
        <f>+B49</f>
        <v>128</v>
      </c>
    </row>
    <row r="24" spans="1:11">
      <c r="A24" s="38"/>
      <c r="B24" s="38"/>
      <c r="C24" s="38"/>
      <c r="D24" s="38"/>
      <c r="E24" s="38"/>
      <c r="F24" s="38"/>
      <c r="G24" s="38"/>
      <c r="H24" s="38"/>
      <c r="I24" s="38"/>
      <c r="J24" s="194"/>
    </row>
    <row r="25" spans="1:11" ht="21.75" customHeight="1">
      <c r="A25" s="198" t="s">
        <v>0</v>
      </c>
      <c r="B25" s="86" t="str">
        <f>'Labels - English'!$A$35</f>
        <v>Vision</v>
      </c>
      <c r="C25" s="87" t="str">
        <f>'Labels - English'!$A$36</f>
        <v>Hearing</v>
      </c>
      <c r="D25" s="88" t="str">
        <f>'Labels - English'!$A$37</f>
        <v>Touch</v>
      </c>
      <c r="E25" s="89" t="str">
        <f>'Labels - English'!$A$38</f>
        <v>Taste and Smell</v>
      </c>
      <c r="F25" s="90" t="str">
        <f>'Labels - English'!$A$39</f>
        <v>Body Awareness</v>
      </c>
      <c r="G25" s="91" t="str">
        <f>'Labels - English'!$A$40</f>
        <v>Balance and Motion</v>
      </c>
      <c r="H25" s="92" t="str">
        <f>'Labels - English'!$A$41</f>
        <v>Planning and Ideas</v>
      </c>
      <c r="I25" s="85" t="str">
        <f>'Labels - English'!$A$34</f>
        <v>Social Participation</v>
      </c>
      <c r="J25" s="43"/>
      <c r="K25" s="194"/>
    </row>
    <row r="26" spans="1:11" s="6" customFormat="1">
      <c r="A26" s="199">
        <v>1</v>
      </c>
      <c r="B26" s="5" t="s">
        <v>72</v>
      </c>
      <c r="C26" s="5" t="s">
        <v>74</v>
      </c>
      <c r="D26" s="176" t="s">
        <v>52</v>
      </c>
      <c r="E26" s="5" t="s">
        <v>72</v>
      </c>
      <c r="F26" s="5" t="s">
        <v>71</v>
      </c>
      <c r="G26" s="5" t="s">
        <v>72</v>
      </c>
      <c r="H26" s="5" t="s">
        <v>71</v>
      </c>
      <c r="I26" s="5" t="s">
        <v>71</v>
      </c>
      <c r="J26" s="43"/>
    </row>
    <row r="27" spans="1:11" s="6" customFormat="1">
      <c r="A27" s="200">
        <v>2</v>
      </c>
      <c r="B27" s="5" t="s">
        <v>71</v>
      </c>
      <c r="C27" s="5" t="s">
        <v>74</v>
      </c>
      <c r="D27" s="5" t="s">
        <v>73</v>
      </c>
      <c r="E27" s="5" t="s">
        <v>73</v>
      </c>
      <c r="F27" s="5" t="s">
        <v>74</v>
      </c>
      <c r="G27" s="5" t="s">
        <v>71</v>
      </c>
      <c r="H27" s="5" t="s">
        <v>71</v>
      </c>
      <c r="I27" s="5" t="s">
        <v>71</v>
      </c>
      <c r="J27" s="43"/>
    </row>
    <row r="28" spans="1:11" s="6" customFormat="1">
      <c r="A28" s="201">
        <v>3</v>
      </c>
      <c r="B28" s="5" t="s">
        <v>73</v>
      </c>
      <c r="C28" s="5" t="s">
        <v>72</v>
      </c>
      <c r="D28" s="5" t="s">
        <v>73</v>
      </c>
      <c r="E28" s="5" t="s">
        <v>72</v>
      </c>
      <c r="F28" s="5" t="s">
        <v>71</v>
      </c>
      <c r="G28" s="5" t="s">
        <v>72</v>
      </c>
      <c r="H28" s="5" t="s">
        <v>71</v>
      </c>
      <c r="I28" s="5" t="s">
        <v>71</v>
      </c>
      <c r="J28" s="43"/>
    </row>
    <row r="29" spans="1:11" s="6" customFormat="1">
      <c r="A29" s="202">
        <v>4</v>
      </c>
      <c r="B29" s="5" t="s">
        <v>71</v>
      </c>
      <c r="C29" s="5" t="s">
        <v>73</v>
      </c>
      <c r="D29" s="5" t="s">
        <v>71</v>
      </c>
      <c r="E29" s="5" t="s">
        <v>72</v>
      </c>
      <c r="F29" s="5" t="s">
        <v>73</v>
      </c>
      <c r="G29" s="5" t="s">
        <v>73</v>
      </c>
      <c r="H29" s="5" t="s">
        <v>71</v>
      </c>
      <c r="I29" s="5" t="s">
        <v>71</v>
      </c>
      <c r="J29" s="43"/>
    </row>
    <row r="30" spans="1:11" s="6" customFormat="1">
      <c r="A30" s="203">
        <v>5</v>
      </c>
      <c r="B30" s="5" t="s">
        <v>73</v>
      </c>
      <c r="C30" s="5" t="s">
        <v>71</v>
      </c>
      <c r="D30" s="5" t="s">
        <v>72</v>
      </c>
      <c r="E30" s="5" t="s">
        <v>71</v>
      </c>
      <c r="F30" s="5" t="s">
        <v>73</v>
      </c>
      <c r="G30" s="5" t="s">
        <v>74</v>
      </c>
      <c r="H30" s="5" t="s">
        <v>71</v>
      </c>
      <c r="I30" s="5" t="s">
        <v>71</v>
      </c>
      <c r="J30" s="43"/>
    </row>
    <row r="31" spans="1:11" s="6" customFormat="1">
      <c r="A31" s="203">
        <v>6</v>
      </c>
      <c r="B31" s="5" t="s">
        <v>73</v>
      </c>
      <c r="C31" s="5" t="s">
        <v>71</v>
      </c>
      <c r="D31" s="5" t="s">
        <v>74</v>
      </c>
      <c r="E31" s="5" t="s">
        <v>72</v>
      </c>
      <c r="F31" s="5" t="s">
        <v>73</v>
      </c>
      <c r="G31" s="5" t="s">
        <v>71</v>
      </c>
      <c r="H31" s="5" t="s">
        <v>73</v>
      </c>
      <c r="I31" s="5" t="s">
        <v>71</v>
      </c>
      <c r="J31" s="43"/>
    </row>
    <row r="32" spans="1:11" s="6" customFormat="1">
      <c r="A32" s="203">
        <v>7</v>
      </c>
      <c r="B32" s="5" t="s">
        <v>72</v>
      </c>
      <c r="C32" s="5" t="s">
        <v>73</v>
      </c>
      <c r="D32" s="5" t="s">
        <v>71</v>
      </c>
      <c r="E32" s="5" t="s">
        <v>72</v>
      </c>
      <c r="F32" s="5" t="s">
        <v>73</v>
      </c>
      <c r="G32" s="5" t="s">
        <v>71</v>
      </c>
      <c r="H32" s="5" t="s">
        <v>71</v>
      </c>
      <c r="I32" s="5" t="s">
        <v>71</v>
      </c>
      <c r="J32" s="43"/>
    </row>
    <row r="33" spans="1:10" s="6" customFormat="1">
      <c r="A33" s="203">
        <v>8</v>
      </c>
      <c r="B33" s="176" t="s">
        <v>52</v>
      </c>
      <c r="C33" s="176" t="s">
        <v>52</v>
      </c>
      <c r="D33" s="5" t="s">
        <v>74</v>
      </c>
      <c r="E33" s="5" t="s">
        <v>72</v>
      </c>
      <c r="F33" s="5" t="s">
        <v>72</v>
      </c>
      <c r="G33" s="5" t="s">
        <v>74</v>
      </c>
      <c r="H33" s="5" t="s">
        <v>74</v>
      </c>
      <c r="I33" s="5" t="s">
        <v>73</v>
      </c>
      <c r="J33"/>
    </row>
    <row r="34" spans="1:10">
      <c r="A34" s="203">
        <v>9</v>
      </c>
      <c r="B34" s="176" t="s">
        <v>52</v>
      </c>
      <c r="C34" s="176" t="s">
        <v>52</v>
      </c>
      <c r="D34" s="5" t="s">
        <v>72</v>
      </c>
      <c r="E34" s="5" t="s">
        <v>72</v>
      </c>
      <c r="F34" s="5" t="s">
        <v>73</v>
      </c>
      <c r="G34" s="5" t="s">
        <v>71</v>
      </c>
      <c r="H34" s="5" t="s">
        <v>74</v>
      </c>
      <c r="I34" s="5" t="s">
        <v>73</v>
      </c>
    </row>
    <row r="35" spans="1:10">
      <c r="A35" s="203">
        <v>10</v>
      </c>
      <c r="B35" s="5" t="s">
        <v>73</v>
      </c>
      <c r="C35" s="176" t="s">
        <v>52</v>
      </c>
      <c r="D35" s="5" t="s">
        <v>72</v>
      </c>
      <c r="E35" s="5" t="s">
        <v>72</v>
      </c>
      <c r="F35" s="5" t="s">
        <v>71</v>
      </c>
      <c r="G35" s="5" t="s">
        <v>74</v>
      </c>
      <c r="H35" s="5" t="s">
        <v>72</v>
      </c>
      <c r="I35" s="176" t="s">
        <v>52</v>
      </c>
    </row>
    <row r="38" spans="1:10" ht="15.5">
      <c r="A38" s="107" t="s">
        <v>97</v>
      </c>
      <c r="B38" s="108"/>
      <c r="C38" s="108"/>
      <c r="D38" s="108"/>
      <c r="E38" s="108"/>
      <c r="F38" s="108"/>
      <c r="G38" s="109"/>
      <c r="H38" s="109"/>
    </row>
    <row r="39" spans="1:10" ht="16" thickBot="1">
      <c r="A39" s="110"/>
      <c r="B39" s="110"/>
      <c r="C39" s="111"/>
      <c r="D39" s="111"/>
      <c r="E39" s="111"/>
      <c r="F39" s="111"/>
      <c r="G39" s="112"/>
      <c r="H39" s="112"/>
    </row>
    <row r="40" spans="1:10" ht="16" thickTop="1">
      <c r="A40" s="165" t="s">
        <v>99</v>
      </c>
      <c r="B40" s="168" t="s">
        <v>1641</v>
      </c>
      <c r="C40" s="169" t="s">
        <v>1642</v>
      </c>
      <c r="D40" s="169" t="s">
        <v>1644</v>
      </c>
      <c r="E40" s="170" t="s">
        <v>1643</v>
      </c>
    </row>
    <row r="41" spans="1:10" ht="15.5">
      <c r="A41" s="166" t="str">
        <f>'Labels - English'!A35</f>
        <v>Vision</v>
      </c>
      <c r="B41" s="118">
        <v>18</v>
      </c>
      <c r="C41" s="119">
        <v>63</v>
      </c>
      <c r="D41" s="119">
        <v>90</v>
      </c>
      <c r="E41" s="120" t="s">
        <v>101</v>
      </c>
    </row>
    <row r="42" spans="1:10" ht="15.5">
      <c r="A42" s="166" t="str">
        <f>'Labels - English'!A36</f>
        <v>Hearing</v>
      </c>
      <c r="B42" s="118">
        <v>23</v>
      </c>
      <c r="C42" s="119">
        <v>75</v>
      </c>
      <c r="D42" s="119">
        <v>99</v>
      </c>
      <c r="E42" s="120" t="s">
        <v>103</v>
      </c>
    </row>
    <row r="43" spans="1:10" ht="15.5">
      <c r="A43" s="166" t="str">
        <f>'Labels - English'!A37</f>
        <v>Touch</v>
      </c>
      <c r="B43" s="118">
        <v>22</v>
      </c>
      <c r="C43" s="119">
        <v>80</v>
      </c>
      <c r="D43" s="119" t="s">
        <v>126</v>
      </c>
      <c r="E43" s="120" t="s">
        <v>103</v>
      </c>
    </row>
    <row r="44" spans="1:10" ht="15.5">
      <c r="A44" s="166" t="str">
        <f>'Labels - English'!A38</f>
        <v>Taste and Smell</v>
      </c>
      <c r="B44" s="118">
        <v>13</v>
      </c>
      <c r="C44" s="119">
        <v>59</v>
      </c>
      <c r="D44" s="119">
        <v>82</v>
      </c>
      <c r="E44" s="120" t="s">
        <v>102</v>
      </c>
    </row>
    <row r="45" spans="1:10" ht="15.5">
      <c r="A45" s="166" t="str">
        <f>'Labels - English'!A39</f>
        <v>Body Awareness</v>
      </c>
      <c r="B45" s="118">
        <v>24</v>
      </c>
      <c r="C45" s="119">
        <v>80</v>
      </c>
      <c r="D45" s="119" t="s">
        <v>126</v>
      </c>
      <c r="E45" s="120" t="s">
        <v>103</v>
      </c>
    </row>
    <row r="46" spans="1:10" ht="15.5">
      <c r="A46" s="166" t="str">
        <f>'Labels - English'!A40</f>
        <v>Balance and Motion</v>
      </c>
      <c r="B46" s="118">
        <v>28</v>
      </c>
      <c r="C46" s="119">
        <v>80</v>
      </c>
      <c r="D46" s="119" t="s">
        <v>126</v>
      </c>
      <c r="E46" s="120" t="s">
        <v>103</v>
      </c>
    </row>
    <row r="47" spans="1:10" ht="15.5">
      <c r="A47" s="166" t="str">
        <f>'Labels - English'!A41</f>
        <v>Planning and Ideas</v>
      </c>
      <c r="B47" s="118">
        <v>29</v>
      </c>
      <c r="C47" s="119">
        <v>75</v>
      </c>
      <c r="D47" s="119">
        <v>99</v>
      </c>
      <c r="E47" s="120" t="s">
        <v>103</v>
      </c>
    </row>
    <row r="48" spans="1:10" ht="15.5">
      <c r="A48" s="166" t="str">
        <f>'Labels - English'!A34</f>
        <v>Social Participation</v>
      </c>
      <c r="B48" s="118">
        <v>21</v>
      </c>
      <c r="C48" s="119">
        <v>61</v>
      </c>
      <c r="D48" s="119">
        <v>86</v>
      </c>
      <c r="E48" s="120" t="s">
        <v>101</v>
      </c>
    </row>
    <row r="49" spans="1:8" ht="16" thickBot="1">
      <c r="A49" s="167" t="s">
        <v>100</v>
      </c>
      <c r="B49" s="122">
        <v>128</v>
      </c>
      <c r="C49" s="131">
        <v>80</v>
      </c>
      <c r="D49" s="131" t="s">
        <v>126</v>
      </c>
      <c r="E49" s="132" t="s">
        <v>103</v>
      </c>
    </row>
    <row r="50" spans="1:8" ht="16" thickTop="1">
      <c r="A50" s="108"/>
      <c r="B50" s="108"/>
      <c r="C50" s="108"/>
      <c r="D50" s="108"/>
      <c r="E50" s="108"/>
      <c r="F50" s="108"/>
      <c r="G50" s="109"/>
      <c r="H50" s="109"/>
    </row>
  </sheetData>
  <conditionalFormatting sqref="A12:A15 A6:A10">
    <cfRule type="containsText" dxfId="13" priority="4" operator="containsText" text="&quot;">
      <formula>NOT(ISERROR(SEARCH("""",A6)))</formula>
    </cfRule>
  </conditionalFormatting>
  <conditionalFormatting sqref="A4">
    <cfRule type="containsText" dxfId="12" priority="2" operator="containsText" text="&quot;">
      <formula>NOT(ISERROR(SEARCH("""",A4)))</formula>
    </cfRule>
  </conditionalFormatting>
  <conditionalFormatting sqref="A5">
    <cfRule type="containsText" dxfId="11" priority="1" operator="containsText" text="&quot;">
      <formula>NOT(ISERROR(SEARCH("""",A5)))</formula>
    </cfRule>
  </conditionalFormatting>
  <conditionalFormatting sqref="A12">
    <cfRule type="containsText" dxfId="10" priority="3" operator="containsText" text="&quot;">
      <formula>NOT(ISERROR(SEARCH("""",A12)))</formula>
    </cfRule>
  </conditionalFormatting>
  <pageMargins left="0.7" right="0.7" top="0.75" bottom="0.75" header="0.3" footer="0.3"/>
  <pageSetup orientation="portrait" r:id="rId1"/>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FB33B-5C06-4B38-AF2A-441874B50816}">
  <dimension ref="A1:L50"/>
  <sheetViews>
    <sheetView topLeftCell="E1" zoomScale="70" zoomScaleNormal="70" workbookViewId="0">
      <pane ySplit="1" topLeftCell="A2" activePane="bottomLeft" state="frozen"/>
      <selection activeCell="B6" sqref="B6"/>
      <selection pane="bottomLeft" activeCell="K8" sqref="K8"/>
    </sheetView>
  </sheetViews>
  <sheetFormatPr defaultRowHeight="14.5"/>
  <cols>
    <col min="1" max="1" width="64.72656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17.7265625" customWidth="1"/>
  </cols>
  <sheetData>
    <row r="1" spans="1:12" ht="28.5" customHeight="1">
      <c r="A1" s="164" t="str">
        <f>"Form: "&amp;'Labels - Spanish'!O1</f>
        <v>Form: Spanish Adolescent Home Form (12-21 years)</v>
      </c>
      <c r="B1" s="164" t="s">
        <v>69</v>
      </c>
      <c r="C1" s="123"/>
      <c r="D1" s="44"/>
      <c r="E1" s="55"/>
      <c r="F1" s="55"/>
      <c r="G1" s="55"/>
      <c r="H1" s="55"/>
      <c r="I1" s="53"/>
      <c r="J1" s="44"/>
    </row>
    <row r="2" spans="1:12">
      <c r="A2" s="124"/>
      <c r="B2" s="124"/>
      <c r="C2" s="124"/>
      <c r="D2" s="52"/>
      <c r="E2" s="52"/>
      <c r="F2" s="52"/>
      <c r="G2" s="9"/>
      <c r="H2" s="57"/>
      <c r="I2" s="57"/>
      <c r="J2" s="53"/>
    </row>
    <row r="3" spans="1:12">
      <c r="A3" s="56" t="s">
        <v>18</v>
      </c>
      <c r="B3" s="128" t="str" cm="1">
        <f t="array" aca="1" ref="B3" ca="1">MID(CELL("filename",A1),FIND("]",CELL("filename",A1))+1,255)</f>
        <v>Case95_AdolFormCompare</v>
      </c>
      <c r="C3" s="129"/>
      <c r="D3" s="58"/>
      <c r="E3" s="105" t="s">
        <v>94</v>
      </c>
      <c r="F3" s="58"/>
      <c r="G3" s="59"/>
      <c r="H3" s="60"/>
      <c r="I3" s="60"/>
      <c r="J3" s="61"/>
    </row>
    <row r="4" spans="1:12" ht="15" thickBot="1">
      <c r="A4" s="54" t="str">
        <f>'Labels - Spanish'!A5</f>
        <v>Información del cliente</v>
      </c>
      <c r="B4" s="127"/>
      <c r="C4" s="314"/>
      <c r="D4" s="52"/>
      <c r="F4" s="52" t="str">
        <f ca="1">"Original Date: "&amp; TEXT('Labels - Spanish'!$B$46, "mm/dd/yyyy")</f>
        <v>Original Date: 10/05/2021</v>
      </c>
      <c r="G4" s="9"/>
      <c r="H4" s="57"/>
      <c r="I4" s="57"/>
      <c r="J4" s="53"/>
    </row>
    <row r="5" spans="1:12" ht="15" thickBot="1">
      <c r="A5" s="46" t="str">
        <f>'Labels - Spanish'!A8</f>
        <v>Nombre del individuo que está siendo evaluado/a</v>
      </c>
      <c r="B5" s="126" t="s">
        <v>1733</v>
      </c>
      <c r="C5" s="125" t="str">
        <f ca="1">TEXT('Labels - Spanish'!$B$46, "mm/dd/yyyy")</f>
        <v>10/05/2021</v>
      </c>
      <c r="D5" s="52"/>
      <c r="E5" s="97" t="s">
        <v>91</v>
      </c>
      <c r="F5" s="94"/>
      <c r="G5" s="95" t="s">
        <v>92</v>
      </c>
      <c r="H5" s="96"/>
      <c r="J5" t="s">
        <v>93</v>
      </c>
    </row>
    <row r="6" spans="1:12">
      <c r="A6" s="46" t="str">
        <f>'Labels - Spanish'!A10</f>
        <v>Sexo</v>
      </c>
      <c r="B6" s="47" t="s">
        <v>1691</v>
      </c>
      <c r="C6" s="64"/>
      <c r="D6" s="52"/>
      <c r="E6" s="76" t="s">
        <v>15</v>
      </c>
      <c r="F6" s="62" t="s">
        <v>17</v>
      </c>
      <c r="G6" s="103" t="s">
        <v>89</v>
      </c>
      <c r="H6" s="62" t="s">
        <v>16</v>
      </c>
      <c r="I6" s="62" t="s">
        <v>34</v>
      </c>
      <c r="J6" s="136" t="s">
        <v>1758</v>
      </c>
      <c r="K6" s="329" t="s">
        <v>90</v>
      </c>
      <c r="L6" s="63" t="s">
        <v>109</v>
      </c>
    </row>
    <row r="7" spans="1:12" ht="15" thickBot="1">
      <c r="A7" s="46" t="str">
        <f>'Labels - Spanish'!$A$11</f>
        <v>Fecha de nacimiento</v>
      </c>
      <c r="B7" s="312">
        <f ca="1">$E$7</f>
        <v>40028</v>
      </c>
      <c r="C7" s="207"/>
      <c r="D7" s="52"/>
      <c r="E7" s="100">
        <f ca="1">DATE(YEAR(F7) -$G$7, MONTH(F7) - $H$7, DAY(F7) - $I$7)</f>
        <v>40028</v>
      </c>
      <c r="F7" s="99">
        <f ca="1">DATE(YEAR('Labels - Spanish'!$B$46),MONTH('Labels - Spanish'!$B$46)-$K$7,DAY('Labels - Spanish'!$B$46)-$L$7)</f>
        <v>44436</v>
      </c>
      <c r="G7" s="104">
        <v>12</v>
      </c>
      <c r="H7" s="102">
        <v>0</v>
      </c>
      <c r="I7" s="102">
        <v>25</v>
      </c>
      <c r="J7" s="137">
        <v>0</v>
      </c>
      <c r="K7" s="330">
        <v>1</v>
      </c>
      <c r="L7" s="98">
        <v>8</v>
      </c>
    </row>
    <row r="8" spans="1:12">
      <c r="A8" s="46" t="str">
        <f>'Labels - Spanish'!A14</f>
        <v>Edad</v>
      </c>
      <c r="B8" s="48" t="str">
        <f>+$G$7&amp;" años "&amp;$H$7&amp;" meses "&amp;$I$7&amp;" dias "</f>
        <v xml:space="preserve">12 años 0 meses 25 dias </v>
      </c>
      <c r="C8" s="207">
        <f ca="1">+E7</f>
        <v>40028</v>
      </c>
      <c r="D8" s="52"/>
      <c r="E8" s="44"/>
      <c r="F8" s="44"/>
      <c r="G8" s="44"/>
      <c r="H8" s="44"/>
      <c r="I8" s="44"/>
      <c r="J8" s="53"/>
    </row>
    <row r="9" spans="1:12">
      <c r="A9" s="46" t="str">
        <f>'Labels - Spanish'!A18</f>
        <v>Escuela/Agencia</v>
      </c>
      <c r="B9" s="48" t="s">
        <v>162</v>
      </c>
      <c r="C9" s="64"/>
      <c r="D9" s="52"/>
      <c r="E9" s="44"/>
      <c r="F9" s="44"/>
      <c r="G9" s="44"/>
      <c r="H9" s="44"/>
      <c r="I9" s="44"/>
    </row>
    <row r="10" spans="1:12" ht="15" thickBot="1">
      <c r="A10" s="46" t="str">
        <f>'Labels - Spanish'!A15</f>
        <v>Grado escolar</v>
      </c>
      <c r="B10" s="177">
        <v>7</v>
      </c>
      <c r="C10" s="65"/>
      <c r="D10" s="52"/>
      <c r="E10" s="58"/>
      <c r="F10" s="58"/>
      <c r="G10" s="59"/>
      <c r="H10" s="60"/>
      <c r="I10" s="61"/>
    </row>
    <row r="11" spans="1:12">
      <c r="A11" s="49"/>
      <c r="B11" s="49"/>
      <c r="C11" s="66"/>
      <c r="D11" s="58"/>
      <c r="E11" s="52"/>
      <c r="G11" s="53"/>
      <c r="H11" s="53"/>
      <c r="I11" s="53"/>
    </row>
    <row r="12" spans="1:12">
      <c r="A12" s="54" t="str">
        <f>'Labels - Spanish'!$A$23</f>
        <v>Información del respondiente</v>
      </c>
      <c r="B12" s="46"/>
      <c r="C12" s="43"/>
      <c r="D12" s="52"/>
      <c r="E12" s="52"/>
      <c r="G12" s="53"/>
      <c r="H12" s="53"/>
      <c r="I12" s="53"/>
      <c r="J12" s="44"/>
    </row>
    <row r="13" spans="1:12">
      <c r="A13" s="46" t="str">
        <f>'Labels - Spanish'!A24</f>
        <v>Nombre del respondiente</v>
      </c>
      <c r="B13" s="46" t="s">
        <v>1752</v>
      </c>
      <c r="C13" s="43"/>
      <c r="D13" s="52"/>
      <c r="E13" s="52"/>
      <c r="F13" s="52"/>
      <c r="G13" s="53"/>
      <c r="H13" s="53"/>
      <c r="I13" s="53"/>
      <c r="J13" s="44"/>
    </row>
    <row r="14" spans="1:12">
      <c r="A14" s="46" t="str">
        <f>'Labels - Spanish'!A25</f>
        <v>La relación del respondiente con el individuo que está siendo evaluado/a</v>
      </c>
      <c r="B14" s="46" t="s">
        <v>1753</v>
      </c>
      <c r="C14" s="43"/>
      <c r="D14" s="52"/>
      <c r="E14" s="52"/>
      <c r="F14" s="52"/>
      <c r="G14" s="53"/>
      <c r="H14" s="53"/>
      <c r="I14" s="53"/>
      <c r="J14" s="44"/>
    </row>
    <row r="15" spans="1:12">
      <c r="A15" s="46" t="str">
        <f>'Labels - Spanish'!A28</f>
        <v>Fecha de hoy</v>
      </c>
      <c r="B15" s="101" t="str">
        <f>+$J$7&amp;" years "&amp;$K$7&amp;" months "&amp;$L$7&amp;" days "</f>
        <v xml:space="preserve">0 years 1 months 8 days </v>
      </c>
      <c r="C15" s="43"/>
      <c r="D15" s="52"/>
      <c r="E15" s="52"/>
      <c r="F15" s="52"/>
      <c r="G15" s="53"/>
      <c r="H15" s="53"/>
      <c r="I15" s="44"/>
      <c r="J15" s="44"/>
    </row>
    <row r="16" spans="1:12">
      <c r="A16" s="50"/>
      <c r="B16" s="50"/>
      <c r="C16" s="67"/>
      <c r="D16" s="52"/>
      <c r="E16" s="52"/>
      <c r="F16" s="52"/>
      <c r="G16" s="53"/>
      <c r="H16" s="53"/>
      <c r="I16" s="53"/>
      <c r="J16" s="44"/>
    </row>
    <row r="17" spans="1:11" ht="132" customHeight="1">
      <c r="A17" s="46" t="s">
        <v>24</v>
      </c>
      <c r="B17" s="71" t="s">
        <v>1612</v>
      </c>
      <c r="C17" s="29"/>
      <c r="D17" s="52"/>
      <c r="E17" s="52"/>
      <c r="F17" s="52"/>
      <c r="G17" s="52"/>
      <c r="H17" s="52"/>
      <c r="I17" s="52"/>
      <c r="J17" s="52"/>
    </row>
    <row r="18" spans="1:11" ht="36.75" customHeight="1">
      <c r="A18" s="46" t="s">
        <v>26</v>
      </c>
      <c r="B18" s="39" t="s">
        <v>25</v>
      </c>
      <c r="C18" s="52"/>
      <c r="D18" s="52"/>
      <c r="E18" s="52"/>
      <c r="F18" s="52"/>
      <c r="G18" s="53"/>
      <c r="H18" s="53"/>
      <c r="I18" s="53"/>
      <c r="J18" s="44"/>
    </row>
    <row r="19" spans="1:11">
      <c r="A19" s="43" t="s">
        <v>180</v>
      </c>
      <c r="B19" s="193" t="s">
        <v>181</v>
      </c>
      <c r="D19" s="52"/>
      <c r="E19" s="36"/>
      <c r="F19" s="36"/>
      <c r="G19" s="35"/>
      <c r="H19" s="35"/>
      <c r="I19" s="35"/>
      <c r="J19" s="34"/>
    </row>
    <row r="20" spans="1:11" s="3" customFormat="1">
      <c r="A20" s="46" t="s">
        <v>12</v>
      </c>
      <c r="B20" s="51" t="s">
        <v>10</v>
      </c>
      <c r="C20" s="43"/>
      <c r="D20" s="36"/>
      <c r="E20" s="52"/>
      <c r="F20" s="52"/>
      <c r="G20" s="53"/>
      <c r="H20" s="53"/>
      <c r="I20" s="53"/>
      <c r="J20" s="44"/>
    </row>
    <row r="21" spans="1:11">
      <c r="A21" s="46"/>
      <c r="B21" s="46"/>
      <c r="C21" s="52"/>
      <c r="D21" s="44"/>
      <c r="J21" s="41"/>
    </row>
    <row r="22" spans="1:11" s="2" customFormat="1">
      <c r="A22" s="46"/>
      <c r="B22" s="46"/>
      <c r="C22" s="44"/>
    </row>
    <row r="23" spans="1:11">
      <c r="A23" s="69" t="s">
        <v>51</v>
      </c>
      <c r="B23" s="41">
        <f>+B41</f>
        <v>23</v>
      </c>
      <c r="C23" s="41">
        <f>+B42</f>
        <v>17</v>
      </c>
      <c r="D23" s="41">
        <f>+B43</f>
        <v>20</v>
      </c>
      <c r="E23" s="41">
        <f>+B44</f>
        <v>26</v>
      </c>
      <c r="F23" s="41">
        <f>+B45</f>
        <v>12</v>
      </c>
      <c r="G23" s="106">
        <f>+B46</f>
        <v>10</v>
      </c>
      <c r="H23" s="2">
        <f>+B47</f>
        <v>20</v>
      </c>
      <c r="I23" s="41">
        <f>+B48</f>
        <v>22</v>
      </c>
      <c r="J23" s="70">
        <f>+B49</f>
        <v>108</v>
      </c>
      <c r="K23" s="2"/>
    </row>
    <row r="24" spans="1:11" s="3" customFormat="1" ht="21.75" customHeight="1">
      <c r="A24" s="38"/>
      <c r="B24" s="38"/>
      <c r="C24" s="38"/>
      <c r="D24" s="38"/>
      <c r="E24" s="38"/>
      <c r="F24" s="38"/>
      <c r="G24" s="38"/>
      <c r="H24" s="38"/>
      <c r="I24" s="38"/>
      <c r="J24" s="42"/>
      <c r="K24"/>
    </row>
    <row r="25" spans="1:11" s="6" customFormat="1">
      <c r="A25" s="68" t="s">
        <v>0</v>
      </c>
      <c r="B25" s="86" t="str">
        <f>'Labels - Spanish'!$A$37</f>
        <v>Visión</v>
      </c>
      <c r="C25" s="87" t="str">
        <f>'Labels - Spanish'!$A$38</f>
        <v>Oído</v>
      </c>
      <c r="D25" s="88" t="str">
        <f>'Labels - Spanish'!$A$39</f>
        <v>Tacto</v>
      </c>
      <c r="E25" s="89" t="str">
        <f>'Labels - Spanish'!$A$40</f>
        <v>Gusto y olfato</v>
      </c>
      <c r="F25" s="90" t="str">
        <f>'Labels - Spanish'!$A$41</f>
        <v>Conciencia del cuerpo</v>
      </c>
      <c r="G25" s="91" t="str">
        <f>'Labels - Spanish'!$A$42</f>
        <v>Equilibrio y movimiento</v>
      </c>
      <c r="H25" s="92" t="str">
        <f>'Labels - Spanish'!$A$43</f>
        <v>Planificación e ideas</v>
      </c>
      <c r="I25" s="85" t="str">
        <f>'Labels - Spanish'!$A$36</f>
        <v>Participación social</v>
      </c>
      <c r="J25" s="43"/>
      <c r="K25" s="42"/>
    </row>
    <row r="26" spans="1:11" s="6" customFormat="1">
      <c r="A26" s="72">
        <v>1</v>
      </c>
      <c r="B26" s="150" t="s">
        <v>1601</v>
      </c>
      <c r="C26" s="150" t="s">
        <v>1601</v>
      </c>
      <c r="D26" s="150" t="s">
        <v>1604</v>
      </c>
      <c r="E26" s="150" t="s">
        <v>1603</v>
      </c>
      <c r="F26" s="150" t="s">
        <v>1604</v>
      </c>
      <c r="G26" s="150" t="s">
        <v>1604</v>
      </c>
      <c r="H26" s="150" t="s">
        <v>1604</v>
      </c>
      <c r="I26" s="150" t="s">
        <v>1601</v>
      </c>
      <c r="J26" s="43"/>
    </row>
    <row r="27" spans="1:11" s="6" customFormat="1">
      <c r="A27" s="73">
        <v>2</v>
      </c>
      <c r="B27" s="150" t="s">
        <v>1604</v>
      </c>
      <c r="C27" s="150" t="s">
        <v>1604</v>
      </c>
      <c r="D27" s="150" t="s">
        <v>1603</v>
      </c>
      <c r="E27" s="176" t="s">
        <v>52</v>
      </c>
      <c r="F27" s="150" t="s">
        <v>1604</v>
      </c>
      <c r="G27" s="150" t="s">
        <v>1604</v>
      </c>
      <c r="H27" s="150" t="s">
        <v>1604</v>
      </c>
      <c r="I27" s="150" t="s">
        <v>1603</v>
      </c>
      <c r="J27" s="43"/>
    </row>
    <row r="28" spans="1:11" s="6" customFormat="1">
      <c r="A28" s="74">
        <v>3</v>
      </c>
      <c r="B28" s="150" t="s">
        <v>1603</v>
      </c>
      <c r="C28" s="150" t="s">
        <v>1601</v>
      </c>
      <c r="D28" s="150" t="s">
        <v>1601</v>
      </c>
      <c r="E28" s="150" t="s">
        <v>1601</v>
      </c>
      <c r="F28" s="150" t="s">
        <v>1601</v>
      </c>
      <c r="G28" s="150" t="s">
        <v>1604</v>
      </c>
      <c r="H28" s="150" t="s">
        <v>1604</v>
      </c>
      <c r="I28" s="150" t="s">
        <v>1601</v>
      </c>
      <c r="J28" s="43"/>
    </row>
    <row r="29" spans="1:11" s="6" customFormat="1">
      <c r="A29" s="75">
        <v>4</v>
      </c>
      <c r="B29" s="150" t="s">
        <v>1601</v>
      </c>
      <c r="C29" s="150" t="s">
        <v>1601</v>
      </c>
      <c r="D29" s="150" t="s">
        <v>1604</v>
      </c>
      <c r="E29" s="150" t="s">
        <v>1602</v>
      </c>
      <c r="F29" s="150" t="s">
        <v>1604</v>
      </c>
      <c r="G29" s="150" t="s">
        <v>1604</v>
      </c>
      <c r="H29" s="150" t="s">
        <v>1602</v>
      </c>
      <c r="I29" s="150" t="s">
        <v>1604</v>
      </c>
      <c r="J29" s="43"/>
    </row>
    <row r="30" spans="1:11" s="6" customFormat="1">
      <c r="A30" s="45">
        <v>5</v>
      </c>
      <c r="B30" s="150" t="s">
        <v>1601</v>
      </c>
      <c r="C30" s="176" t="s">
        <v>52</v>
      </c>
      <c r="D30" s="150" t="s">
        <v>1604</v>
      </c>
      <c r="E30" s="150" t="s">
        <v>1603</v>
      </c>
      <c r="F30" s="150" t="s">
        <v>1604</v>
      </c>
      <c r="G30" s="150" t="s">
        <v>1604</v>
      </c>
      <c r="H30" s="150" t="s">
        <v>1604</v>
      </c>
      <c r="I30" s="150" t="s">
        <v>1601</v>
      </c>
      <c r="J30" s="43"/>
    </row>
    <row r="31" spans="1:11" s="6" customFormat="1">
      <c r="A31" s="45">
        <v>6</v>
      </c>
      <c r="B31" s="150" t="s">
        <v>1604</v>
      </c>
      <c r="C31" s="176" t="s">
        <v>52</v>
      </c>
      <c r="D31" s="150" t="s">
        <v>1603</v>
      </c>
      <c r="E31" s="150" t="s">
        <v>1604</v>
      </c>
      <c r="F31" s="176" t="s">
        <v>52</v>
      </c>
      <c r="G31" s="150" t="s">
        <v>1604</v>
      </c>
      <c r="H31" s="150" t="s">
        <v>1604</v>
      </c>
      <c r="I31" s="150" t="s">
        <v>1602</v>
      </c>
      <c r="J31" s="43"/>
    </row>
    <row r="32" spans="1:11" s="6" customFormat="1">
      <c r="A32" s="45">
        <v>7</v>
      </c>
      <c r="B32" s="150" t="s">
        <v>1602</v>
      </c>
      <c r="C32" s="176" t="s">
        <v>52</v>
      </c>
      <c r="D32" s="150" t="s">
        <v>1601</v>
      </c>
      <c r="E32" s="150" t="s">
        <v>1602</v>
      </c>
      <c r="F32" s="150" t="s">
        <v>1604</v>
      </c>
      <c r="G32" s="150" t="s">
        <v>1604</v>
      </c>
      <c r="H32" s="150" t="s">
        <v>1602</v>
      </c>
      <c r="I32" s="150" t="s">
        <v>1602</v>
      </c>
      <c r="J32" s="43"/>
    </row>
    <row r="33" spans="1:11">
      <c r="A33" s="45">
        <v>8</v>
      </c>
      <c r="B33" s="150" t="s">
        <v>1604</v>
      </c>
      <c r="C33" s="150" t="s">
        <v>1602</v>
      </c>
      <c r="D33" s="150" t="s">
        <v>1604</v>
      </c>
      <c r="E33" s="150" t="s">
        <v>1601</v>
      </c>
      <c r="F33" s="150" t="s">
        <v>1604</v>
      </c>
      <c r="G33" s="150" t="s">
        <v>1604</v>
      </c>
      <c r="H33" s="150" t="s">
        <v>1603</v>
      </c>
      <c r="I33" s="150" t="s">
        <v>1604</v>
      </c>
      <c r="K33" s="6"/>
    </row>
    <row r="34" spans="1:11">
      <c r="A34" s="45">
        <v>9</v>
      </c>
      <c r="B34" s="150" t="s">
        <v>1602</v>
      </c>
      <c r="C34" s="150" t="s">
        <v>1604</v>
      </c>
      <c r="D34" s="150" t="s">
        <v>1604</v>
      </c>
      <c r="E34" s="150" t="s">
        <v>1601</v>
      </c>
      <c r="F34" s="150" t="s">
        <v>1604</v>
      </c>
      <c r="G34" s="150" t="s">
        <v>1604</v>
      </c>
      <c r="H34" s="150" t="s">
        <v>1601</v>
      </c>
      <c r="I34" s="150" t="s">
        <v>1601</v>
      </c>
    </row>
    <row r="35" spans="1:11">
      <c r="A35" s="45">
        <v>10</v>
      </c>
      <c r="B35" s="150" t="s">
        <v>1601</v>
      </c>
      <c r="C35" s="150" t="s">
        <v>1604</v>
      </c>
      <c r="D35" s="176" t="s">
        <v>52</v>
      </c>
      <c r="E35" s="150" t="s">
        <v>1602</v>
      </c>
      <c r="F35" s="150" t="s">
        <v>1604</v>
      </c>
      <c r="G35" s="150" t="s">
        <v>1604</v>
      </c>
      <c r="H35" s="150" t="s">
        <v>1603</v>
      </c>
      <c r="I35" s="150" t="s">
        <v>1601</v>
      </c>
    </row>
    <row r="38" spans="1:11" ht="15.5">
      <c r="A38" s="107" t="s">
        <v>97</v>
      </c>
      <c r="B38" s="108"/>
      <c r="C38" s="108"/>
      <c r="D38" s="108"/>
      <c r="E38" s="108"/>
      <c r="F38" s="108"/>
      <c r="G38" s="109"/>
      <c r="H38" s="109"/>
    </row>
    <row r="39" spans="1:11" ht="16" thickBot="1">
      <c r="A39" s="110"/>
      <c r="B39" s="110"/>
      <c r="C39" s="111"/>
      <c r="D39" s="111"/>
      <c r="E39" s="111"/>
      <c r="F39" s="111"/>
      <c r="G39" s="112"/>
      <c r="H39" s="112"/>
    </row>
    <row r="40" spans="1:11" ht="16" thickTop="1">
      <c r="A40" s="165" t="s">
        <v>99</v>
      </c>
      <c r="B40" s="168" t="s">
        <v>1641</v>
      </c>
      <c r="C40" s="169" t="s">
        <v>1642</v>
      </c>
      <c r="D40" s="169" t="s">
        <v>1644</v>
      </c>
      <c r="E40" s="170" t="s">
        <v>1643</v>
      </c>
    </row>
    <row r="41" spans="1:11" ht="15.5">
      <c r="A41" s="166" t="str">
        <f>'Labels - Spanish'!A37</f>
        <v>Visión</v>
      </c>
      <c r="B41" s="118">
        <v>23</v>
      </c>
      <c r="C41" s="119">
        <v>68</v>
      </c>
      <c r="D41" s="119">
        <v>96</v>
      </c>
      <c r="E41" s="120" t="s">
        <v>101</v>
      </c>
    </row>
    <row r="42" spans="1:11" ht="15.5">
      <c r="A42" s="166" t="str">
        <f>'Labels - Spanish'!A38</f>
        <v>Oído</v>
      </c>
      <c r="B42" s="118">
        <v>17</v>
      </c>
      <c r="C42" s="119">
        <v>61</v>
      </c>
      <c r="D42" s="119">
        <v>86</v>
      </c>
      <c r="E42" s="120" t="s">
        <v>101</v>
      </c>
    </row>
    <row r="43" spans="1:11" ht="15.5">
      <c r="A43" s="166" t="str">
        <f>'Labels - Spanish'!A39</f>
        <v>Tacto</v>
      </c>
      <c r="B43" s="118">
        <v>20</v>
      </c>
      <c r="C43" s="119">
        <v>65</v>
      </c>
      <c r="D43" s="119">
        <v>93</v>
      </c>
      <c r="E43" s="120" t="s">
        <v>101</v>
      </c>
    </row>
    <row r="44" spans="1:11" ht="15.5">
      <c r="A44" s="166" t="str">
        <f>'Labels - Spanish'!A40</f>
        <v>Gusto y olfato</v>
      </c>
      <c r="B44" s="118">
        <v>26</v>
      </c>
      <c r="C44" s="119">
        <v>69</v>
      </c>
      <c r="D44" s="119">
        <v>97</v>
      </c>
      <c r="E44" s="120" t="s">
        <v>101</v>
      </c>
    </row>
    <row r="45" spans="1:11" ht="15.5">
      <c r="A45" s="166" t="str">
        <f>'Labels - Spanish'!A41</f>
        <v>Conciencia del cuerpo</v>
      </c>
      <c r="B45" s="118">
        <v>12</v>
      </c>
      <c r="C45" s="119">
        <v>52</v>
      </c>
      <c r="D45" s="119">
        <v>58</v>
      </c>
      <c r="E45" s="120" t="s">
        <v>102</v>
      </c>
    </row>
    <row r="46" spans="1:11" ht="15.5">
      <c r="A46" s="166" t="str">
        <f>'Labels - Spanish'!A42</f>
        <v>Equilibrio y movimiento</v>
      </c>
      <c r="B46" s="118">
        <v>10</v>
      </c>
      <c r="C46" s="119">
        <v>43</v>
      </c>
      <c r="D46" s="119">
        <v>24</v>
      </c>
      <c r="E46" s="120" t="s">
        <v>102</v>
      </c>
    </row>
    <row r="47" spans="1:11" ht="15.5">
      <c r="A47" s="166" t="str">
        <f>'Labels - Spanish'!A43</f>
        <v>Planificación e ideas</v>
      </c>
      <c r="B47" s="118">
        <v>20</v>
      </c>
      <c r="C47" s="119">
        <v>61</v>
      </c>
      <c r="D47" s="119">
        <v>86</v>
      </c>
      <c r="E47" s="120" t="s">
        <v>101</v>
      </c>
    </row>
    <row r="48" spans="1:11" ht="15.5">
      <c r="A48" s="166" t="str">
        <f>'Labels - Spanish'!A36</f>
        <v>Participación social</v>
      </c>
      <c r="B48" s="118">
        <v>22</v>
      </c>
      <c r="C48" s="119">
        <v>59</v>
      </c>
      <c r="D48" s="119">
        <v>82</v>
      </c>
      <c r="E48" s="120" t="s">
        <v>102</v>
      </c>
    </row>
    <row r="49" spans="1:8" ht="16" thickBot="1">
      <c r="A49" s="167" t="s">
        <v>100</v>
      </c>
      <c r="B49" s="122">
        <v>108</v>
      </c>
      <c r="C49" s="131">
        <v>63</v>
      </c>
      <c r="D49" s="131">
        <v>90</v>
      </c>
      <c r="E49" s="132" t="s">
        <v>101</v>
      </c>
    </row>
    <row r="50" spans="1:8" ht="16" thickTop="1">
      <c r="A50" s="108"/>
      <c r="B50" s="108"/>
      <c r="C50" s="108"/>
      <c r="D50" s="108"/>
      <c r="E50" s="108"/>
      <c r="F50" s="108"/>
      <c r="G50" s="109"/>
      <c r="H50" s="109"/>
    </row>
  </sheetData>
  <conditionalFormatting sqref="A13:A15 A6 A8:A10">
    <cfRule type="containsText" dxfId="9" priority="6" operator="containsText" text="&quot;">
      <formula>NOT(ISERROR(SEARCH("""",A6)))</formula>
    </cfRule>
  </conditionalFormatting>
  <conditionalFormatting sqref="A4">
    <cfRule type="containsText" dxfId="8" priority="5" operator="containsText" text="&quot;">
      <formula>NOT(ISERROR(SEARCH("""",A4)))</formula>
    </cfRule>
  </conditionalFormatting>
  <conditionalFormatting sqref="A5">
    <cfRule type="containsText" dxfId="7" priority="4" operator="containsText" text="&quot;">
      <formula>NOT(ISERROR(SEARCH("""",A5)))</formula>
    </cfRule>
  </conditionalFormatting>
  <conditionalFormatting sqref="A12">
    <cfRule type="containsText" dxfId="6" priority="3" operator="containsText" text="&quot;">
      <formula>NOT(ISERROR(SEARCH("""",A12)))</formula>
    </cfRule>
  </conditionalFormatting>
  <conditionalFormatting sqref="A12">
    <cfRule type="containsText" dxfId="5" priority="2" operator="containsText" text="&quot;">
      <formula>NOT(ISERROR(SEARCH("""",A12)))</formula>
    </cfRule>
  </conditionalFormatting>
  <conditionalFormatting sqref="A7">
    <cfRule type="containsText" dxfId="4" priority="1" operator="containsText" text="&quot;">
      <formula>NOT(ISERROR(SEARCH("""",A7)))</formula>
    </cfRule>
  </conditionalFormatting>
  <pageMargins left="0.7" right="0.7" top="0.75" bottom="0.75" header="0.3" footer="0.3"/>
  <pageSetup orientation="portrait" r:id="rId1"/>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35F6A-1715-4901-BFDF-87AB343E3F60}">
  <dimension ref="A1:L49"/>
  <sheetViews>
    <sheetView topLeftCell="C1" zoomScale="85" zoomScaleNormal="85" workbookViewId="0">
      <pane ySplit="1" topLeftCell="A2" activePane="bottomLeft" state="frozen"/>
      <selection activeCell="B18" sqref="B18"/>
      <selection pane="bottomLeft" activeCell="F7" sqref="F7"/>
    </sheetView>
  </sheetViews>
  <sheetFormatPr defaultRowHeight="14.5"/>
  <cols>
    <col min="1" max="1" width="44.453125" bestFit="1" customWidth="1"/>
    <col min="2" max="2" width="40.26953125" customWidth="1"/>
    <col min="3" max="3" width="36.1796875" customWidth="1"/>
    <col min="4" max="4" width="35.54296875" customWidth="1"/>
    <col min="5" max="5" width="34.54296875" customWidth="1"/>
    <col min="6" max="6" width="32.26953125" customWidth="1"/>
    <col min="7" max="7" width="32.453125" customWidth="1"/>
    <col min="8" max="8" width="17.81640625" bestFit="1" customWidth="1"/>
    <col min="9" max="9" width="17.26953125" customWidth="1"/>
    <col min="10" max="10" width="22.54296875" customWidth="1"/>
    <col min="11" max="11" width="20.26953125" customWidth="1"/>
    <col min="12" max="12" width="19.08984375" customWidth="1"/>
  </cols>
  <sheetData>
    <row r="1" spans="1:12" ht="28.5" customHeight="1">
      <c r="A1" s="154" t="str">
        <f>"Form: "&amp;'Labels - English'!D1</f>
        <v>Form: Infant/Toddler Caregiver Self-Report Form</v>
      </c>
      <c r="B1" s="154" t="s">
        <v>69</v>
      </c>
      <c r="C1" s="123"/>
      <c r="D1" s="44"/>
      <c r="E1" s="182"/>
      <c r="F1" s="182"/>
      <c r="G1" s="182"/>
      <c r="H1" s="182"/>
      <c r="I1" s="53"/>
      <c r="J1" s="44"/>
    </row>
    <row r="2" spans="1:12">
      <c r="A2" s="66"/>
      <c r="B2" s="66"/>
      <c r="C2" s="66"/>
      <c r="D2" s="52"/>
      <c r="E2" s="52"/>
      <c r="F2" s="52"/>
      <c r="G2" s="9"/>
      <c r="H2" s="57"/>
      <c r="I2" s="57"/>
      <c r="J2" s="53"/>
    </row>
    <row r="3" spans="1:12">
      <c r="A3" s="183" t="s">
        <v>18</v>
      </c>
      <c r="B3" s="184" t="str" cm="1">
        <f t="array" aca="1" ref="B3" ca="1">MID(CELL("filename",A1),FIND("]",CELL("filename",A1))+1,255)</f>
        <v>Case96_CaregiverFormCompare</v>
      </c>
      <c r="C3" s="52"/>
      <c r="D3" s="52"/>
      <c r="E3" s="105" t="s">
        <v>94</v>
      </c>
      <c r="F3" s="52"/>
      <c r="G3" s="9"/>
      <c r="H3" s="57"/>
      <c r="I3" s="57"/>
      <c r="J3" s="53"/>
    </row>
    <row r="4" spans="1:12" ht="15" thickBot="1">
      <c r="A4" s="185" t="str">
        <f>'Labels - English'!A2</f>
        <v>Child information</v>
      </c>
      <c r="B4" s="186"/>
      <c r="C4" s="314"/>
      <c r="D4" s="52"/>
      <c r="F4" s="52" t="str">
        <f ca="1">"Original Date: "&amp; TEXT('Labels - English'!$B$50, "mm/dd/yyyy")</f>
        <v>Original Date: 10/05/2021</v>
      </c>
      <c r="G4" s="9"/>
      <c r="H4" s="57"/>
      <c r="I4" s="57"/>
      <c r="J4" s="53"/>
    </row>
    <row r="5" spans="1:12" ht="15" thickBot="1">
      <c r="A5" s="43" t="str">
        <f>'Labels - English'!A6</f>
        <v>Name of child being evaluated</v>
      </c>
      <c r="B5" s="187" t="s">
        <v>1742</v>
      </c>
      <c r="C5" s="125" t="str">
        <f ca="1">TEXT('Labels - English'!$B$50, "mm/dd/yyyy")</f>
        <v>10/05/2021</v>
      </c>
      <c r="D5" s="52"/>
      <c r="E5" s="97" t="s">
        <v>91</v>
      </c>
      <c r="F5" s="94"/>
      <c r="G5" s="95" t="s">
        <v>92</v>
      </c>
      <c r="H5" s="96"/>
      <c r="J5" t="s">
        <v>93</v>
      </c>
    </row>
    <row r="6" spans="1:12">
      <c r="A6" s="43" t="str">
        <f>'Labels - English'!A10</f>
        <v>Gender</v>
      </c>
      <c r="B6" s="188" t="s">
        <v>70</v>
      </c>
      <c r="C6" s="93"/>
      <c r="D6" s="52"/>
      <c r="E6" s="76" t="s">
        <v>15</v>
      </c>
      <c r="F6" s="62" t="s">
        <v>17</v>
      </c>
      <c r="G6" s="103" t="s">
        <v>89</v>
      </c>
      <c r="H6" s="62" t="s">
        <v>16</v>
      </c>
      <c r="I6" s="62" t="s">
        <v>34</v>
      </c>
      <c r="J6" s="136" t="s">
        <v>1758</v>
      </c>
      <c r="K6" s="329" t="s">
        <v>90</v>
      </c>
      <c r="L6" s="63" t="s">
        <v>109</v>
      </c>
    </row>
    <row r="7" spans="1:12" ht="15" thickBot="1">
      <c r="A7" s="43" t="str">
        <f>'Labels - English'!A13</f>
        <v>Age (months)</v>
      </c>
      <c r="B7" s="189" t="str">
        <f>+$G$7&amp;" years "&amp;$H$7&amp;" months "&amp;$I$7&amp;" days "</f>
        <v xml:space="preserve">29 years 6 months 10 days </v>
      </c>
      <c r="C7" s="308">
        <f ca="1">+E7</f>
        <v>33652</v>
      </c>
      <c r="D7" s="52"/>
      <c r="E7" s="100">
        <f ca="1">DATE(YEAR(F7) -$G$7, MONTH(F7) - $H$7, DAY(F7) - $I$7)</f>
        <v>33652</v>
      </c>
      <c r="F7" s="99">
        <f ca="1">DATE(YEAR('Labels - English'!$B$50),MONTH('Labels - English'!$B$50)-$K$7,DAY('Labels - English'!$B$50)-$L$7)</f>
        <v>44436</v>
      </c>
      <c r="G7" s="104">
        <v>29</v>
      </c>
      <c r="H7" s="102">
        <v>6</v>
      </c>
      <c r="I7" s="102">
        <v>10</v>
      </c>
      <c r="J7" s="137">
        <v>0</v>
      </c>
      <c r="K7" s="330">
        <v>1</v>
      </c>
      <c r="L7" s="98">
        <v>8</v>
      </c>
    </row>
    <row r="8" spans="1:12">
      <c r="A8" s="43" t="str">
        <f>'Labels - English'!A11</f>
        <v>Date of birth</v>
      </c>
      <c r="B8" s="307">
        <f ca="1">$E$7</f>
        <v>33652</v>
      </c>
      <c r="C8" s="190"/>
      <c r="D8" s="52"/>
      <c r="E8" s="301"/>
      <c r="F8" s="302"/>
      <c r="G8" s="303"/>
      <c r="H8" s="303"/>
      <c r="I8" s="303"/>
      <c r="J8" s="304"/>
      <c r="K8" s="304"/>
    </row>
    <row r="9" spans="1:12" ht="15" thickBot="1">
      <c r="A9" s="43" t="str">
        <f>'Labels - English'!A19</f>
        <v>Provider/Agency</v>
      </c>
      <c r="B9" s="191" t="s">
        <v>107</v>
      </c>
      <c r="C9" s="65"/>
      <c r="D9" s="52"/>
      <c r="E9" s="44"/>
      <c r="F9" s="44"/>
      <c r="G9" s="44"/>
      <c r="H9" s="44"/>
      <c r="I9" s="44"/>
      <c r="J9" s="53"/>
    </row>
    <row r="10" spans="1:12">
      <c r="A10" s="49"/>
      <c r="B10" s="49"/>
      <c r="C10" s="66"/>
      <c r="D10" s="52"/>
      <c r="E10" s="52"/>
      <c r="F10" s="52"/>
      <c r="G10" s="9"/>
      <c r="H10" s="57"/>
      <c r="I10" s="53"/>
    </row>
    <row r="11" spans="1:12">
      <c r="A11" s="185" t="str">
        <f>'Labels - English'!A21</f>
        <v>Rater information</v>
      </c>
      <c r="B11" s="43"/>
      <c r="C11" s="43"/>
      <c r="D11" s="52"/>
      <c r="E11" s="52"/>
      <c r="G11" s="53"/>
      <c r="H11" s="53"/>
      <c r="I11" s="53"/>
    </row>
    <row r="12" spans="1:12">
      <c r="A12" s="43" t="str">
        <f>'Labels - English'!A22</f>
        <v>Rater’s name</v>
      </c>
      <c r="B12" s="43" t="s">
        <v>95</v>
      </c>
      <c r="C12" s="43"/>
      <c r="D12" s="52"/>
      <c r="E12" s="52"/>
      <c r="G12" s="53"/>
      <c r="H12" s="53"/>
      <c r="I12" s="53"/>
    </row>
    <row r="13" spans="1:12">
      <c r="A13" s="43" t="str">
        <f>'Labels - English'!A24</f>
        <v>Rater’s relationship to child being evaluated</v>
      </c>
      <c r="B13" s="43" t="s">
        <v>96</v>
      </c>
      <c r="C13" s="43"/>
      <c r="D13" s="52"/>
      <c r="E13" s="52"/>
      <c r="F13" s="52"/>
      <c r="G13" s="53"/>
      <c r="H13" s="53"/>
      <c r="I13" s="53"/>
      <c r="J13" s="44"/>
    </row>
    <row r="14" spans="1:12">
      <c r="A14" s="43" t="str">
        <f>'Labels - English'!A26</f>
        <v>Administration Date</v>
      </c>
      <c r="B14" s="192" t="str">
        <f>+$J$7&amp;" years "&amp;$K$7&amp;" months "&amp;$L$7&amp;" days "</f>
        <v xml:space="preserve">0 years 1 months 8 days </v>
      </c>
      <c r="C14" s="43"/>
      <c r="D14" s="52"/>
      <c r="E14" s="52"/>
      <c r="F14" s="52"/>
      <c r="G14" s="53"/>
      <c r="H14" s="53"/>
      <c r="I14" s="53"/>
      <c r="J14" s="44"/>
    </row>
    <row r="15" spans="1:12">
      <c r="A15" s="50"/>
      <c r="B15" s="50"/>
      <c r="C15" s="67"/>
      <c r="D15" s="52"/>
      <c r="E15" s="52"/>
      <c r="F15" s="52"/>
      <c r="G15" s="53"/>
      <c r="H15" s="53"/>
      <c r="I15" s="44"/>
      <c r="J15" s="44"/>
    </row>
    <row r="16" spans="1:12" ht="29">
      <c r="A16" s="43" t="s">
        <v>24</v>
      </c>
      <c r="B16" s="71" t="s">
        <v>179</v>
      </c>
      <c r="C16" s="29"/>
      <c r="D16" s="52"/>
      <c r="E16" s="52"/>
      <c r="F16" s="52"/>
      <c r="G16" s="53"/>
      <c r="H16" s="53"/>
      <c r="I16" s="53"/>
      <c r="J16" s="44"/>
    </row>
    <row r="17" spans="1:11" ht="132" customHeight="1">
      <c r="A17" s="43" t="s">
        <v>26</v>
      </c>
      <c r="B17" s="39" t="s">
        <v>25</v>
      </c>
      <c r="C17" s="52"/>
      <c r="D17" s="52"/>
      <c r="E17" s="52"/>
      <c r="F17" s="52"/>
      <c r="G17" s="52"/>
      <c r="H17" s="52"/>
      <c r="I17" s="52"/>
      <c r="J17" s="52"/>
    </row>
    <row r="18" spans="1:11">
      <c r="A18" s="43" t="s">
        <v>180</v>
      </c>
      <c r="B18" s="193" t="s">
        <v>866</v>
      </c>
      <c r="C18" s="52"/>
      <c r="D18" s="52"/>
      <c r="E18" s="52"/>
      <c r="F18" s="52"/>
      <c r="G18" s="52"/>
      <c r="H18" s="52"/>
      <c r="I18" s="52"/>
      <c r="J18" s="52"/>
    </row>
    <row r="19" spans="1:11" ht="36.75" customHeight="1">
      <c r="A19" s="43" t="s">
        <v>12</v>
      </c>
      <c r="B19" s="51" t="s">
        <v>10</v>
      </c>
      <c r="C19" s="43"/>
      <c r="D19" s="52"/>
      <c r="E19" s="52"/>
      <c r="F19" s="52"/>
      <c r="G19" s="53"/>
      <c r="H19" s="53"/>
      <c r="I19" s="53"/>
      <c r="J19" s="44"/>
    </row>
    <row r="20" spans="1:11">
      <c r="D20" s="36"/>
      <c r="E20" s="52"/>
      <c r="F20" s="52"/>
      <c r="G20" s="53"/>
      <c r="H20" s="53"/>
      <c r="I20" s="53"/>
      <c r="J20" s="44"/>
    </row>
    <row r="21" spans="1:11">
      <c r="A21" s="43"/>
      <c r="B21" s="43"/>
      <c r="C21" s="44"/>
      <c r="D21" s="44"/>
      <c r="J21" s="195"/>
    </row>
    <row r="22" spans="1:11" s="2" customFormat="1">
      <c r="A22" s="196" t="s">
        <v>51</v>
      </c>
      <c r="B22" s="195">
        <f>+B40</f>
        <v>22</v>
      </c>
      <c r="C22" s="195">
        <f>+B41</f>
        <v>17</v>
      </c>
      <c r="D22" s="195">
        <f>+B42</f>
        <v>20</v>
      </c>
      <c r="E22" s="195">
        <f>+B43</f>
        <v>15</v>
      </c>
      <c r="F22" s="195">
        <f>+B44</f>
        <v>12</v>
      </c>
      <c r="G22" s="2">
        <f>+B45</f>
        <v>25</v>
      </c>
      <c r="H22" s="2">
        <f>+B46</f>
        <v>28</v>
      </c>
      <c r="I22" s="195">
        <f>+B47</f>
        <v>24</v>
      </c>
      <c r="J22" s="197">
        <f>+B48</f>
        <v>111</v>
      </c>
    </row>
    <row r="23" spans="1:11">
      <c r="A23" s="38"/>
      <c r="B23" s="38"/>
      <c r="C23" s="38"/>
      <c r="D23" s="38"/>
      <c r="E23" s="38"/>
      <c r="F23" s="38"/>
      <c r="G23" s="38"/>
      <c r="H23" s="38"/>
      <c r="I23" s="38"/>
      <c r="J23" s="194"/>
    </row>
    <row r="24" spans="1:11" ht="21.75" customHeight="1">
      <c r="A24" s="198" t="s">
        <v>0</v>
      </c>
      <c r="B24" s="86" t="str">
        <f>'Labels - English'!$A$35</f>
        <v>Vision</v>
      </c>
      <c r="C24" s="87" t="str">
        <f>'Labels - English'!$A$36</f>
        <v>Hearing</v>
      </c>
      <c r="D24" s="88" t="str">
        <f>'Labels - English'!$A$37</f>
        <v>Touch</v>
      </c>
      <c r="E24" s="89" t="str">
        <f>'Labels - English'!$A$38</f>
        <v>Taste and Smell</v>
      </c>
      <c r="F24" s="90" t="str">
        <f>'Labels - English'!$A$39</f>
        <v>Body Awareness</v>
      </c>
      <c r="G24" s="91" t="str">
        <f>'Labels - English'!$A$40</f>
        <v>Balance and Motion</v>
      </c>
      <c r="H24" s="92" t="str">
        <f>'Labels - English'!$A$41</f>
        <v>Planning and Ideas</v>
      </c>
      <c r="I24" s="85" t="str">
        <f>'Labels - English'!$A$34</f>
        <v>Social Participation</v>
      </c>
      <c r="J24" s="43"/>
      <c r="K24" s="194"/>
    </row>
    <row r="25" spans="1:11" s="6" customFormat="1">
      <c r="A25" s="199">
        <v>1</v>
      </c>
      <c r="B25" s="5" t="s">
        <v>73</v>
      </c>
      <c r="C25" s="5" t="s">
        <v>73</v>
      </c>
      <c r="D25" s="5" t="s">
        <v>73</v>
      </c>
      <c r="E25" s="5" t="s">
        <v>72</v>
      </c>
      <c r="F25" s="5" t="s">
        <v>73</v>
      </c>
      <c r="G25" s="5" t="s">
        <v>73</v>
      </c>
      <c r="H25" s="5" t="s">
        <v>71</v>
      </c>
      <c r="I25" s="5" t="s">
        <v>74</v>
      </c>
      <c r="J25" s="43"/>
    </row>
    <row r="26" spans="1:11" s="6" customFormat="1">
      <c r="A26" s="200">
        <v>2</v>
      </c>
      <c r="B26" s="5" t="s">
        <v>73</v>
      </c>
      <c r="C26" s="5" t="s">
        <v>73</v>
      </c>
      <c r="D26" s="5" t="s">
        <v>73</v>
      </c>
      <c r="E26" s="5" t="s">
        <v>72</v>
      </c>
      <c r="F26" s="5" t="s">
        <v>73</v>
      </c>
      <c r="G26" s="5" t="s">
        <v>73</v>
      </c>
      <c r="H26" s="5" t="s">
        <v>74</v>
      </c>
      <c r="I26" s="5" t="s">
        <v>74</v>
      </c>
      <c r="J26" s="43"/>
    </row>
    <row r="27" spans="1:11" s="6" customFormat="1">
      <c r="A27" s="201">
        <v>3</v>
      </c>
      <c r="B27" s="5" t="s">
        <v>72</v>
      </c>
      <c r="C27" s="5" t="s">
        <v>73</v>
      </c>
      <c r="D27" s="5" t="s">
        <v>73</v>
      </c>
      <c r="E27" s="5" t="s">
        <v>73</v>
      </c>
      <c r="F27" s="5" t="s">
        <v>72</v>
      </c>
      <c r="G27" s="5" t="s">
        <v>73</v>
      </c>
      <c r="H27" s="5" t="s">
        <v>73</v>
      </c>
      <c r="I27" s="5" t="s">
        <v>74</v>
      </c>
      <c r="J27" s="43"/>
    </row>
    <row r="28" spans="1:11" s="6" customFormat="1">
      <c r="A28" s="202">
        <v>4</v>
      </c>
      <c r="B28" s="5" t="s">
        <v>74</v>
      </c>
      <c r="C28" s="5" t="s">
        <v>72</v>
      </c>
      <c r="D28" s="5" t="s">
        <v>71</v>
      </c>
      <c r="E28" s="5" t="s">
        <v>72</v>
      </c>
      <c r="F28" s="5" t="s">
        <v>72</v>
      </c>
      <c r="G28" s="5" t="s">
        <v>73</v>
      </c>
      <c r="H28" s="5" t="s">
        <v>73</v>
      </c>
      <c r="I28" s="5" t="s">
        <v>73</v>
      </c>
      <c r="J28" s="43"/>
    </row>
    <row r="29" spans="1:11" s="6" customFormat="1">
      <c r="A29" s="203">
        <v>5</v>
      </c>
      <c r="B29" s="5" t="s">
        <v>71</v>
      </c>
      <c r="C29" s="5" t="s">
        <v>72</v>
      </c>
      <c r="D29" s="5" t="s">
        <v>73</v>
      </c>
      <c r="E29" s="5" t="s">
        <v>73</v>
      </c>
      <c r="F29" s="5" t="s">
        <v>72</v>
      </c>
      <c r="G29" s="5" t="s">
        <v>71</v>
      </c>
      <c r="H29" s="5" t="s">
        <v>73</v>
      </c>
      <c r="I29" s="5" t="s">
        <v>73</v>
      </c>
      <c r="J29" s="43"/>
    </row>
    <row r="30" spans="1:11" s="6" customFormat="1">
      <c r="A30" s="203">
        <v>6</v>
      </c>
      <c r="B30" s="5" t="s">
        <v>71</v>
      </c>
      <c r="C30" s="5" t="s">
        <v>72</v>
      </c>
      <c r="D30" s="5" t="s">
        <v>72</v>
      </c>
      <c r="E30" s="5" t="s">
        <v>72</v>
      </c>
      <c r="F30" s="5" t="s">
        <v>72</v>
      </c>
      <c r="G30" s="5" t="s">
        <v>73</v>
      </c>
      <c r="H30" s="5" t="s">
        <v>73</v>
      </c>
      <c r="I30" s="5" t="s">
        <v>73</v>
      </c>
      <c r="J30" s="43"/>
    </row>
    <row r="31" spans="1:11" s="6" customFormat="1">
      <c r="A31" s="203">
        <v>7</v>
      </c>
      <c r="B31" s="5" t="s">
        <v>71</v>
      </c>
      <c r="C31" s="5" t="s">
        <v>72</v>
      </c>
      <c r="D31" s="5" t="s">
        <v>74</v>
      </c>
      <c r="E31" s="5" t="s">
        <v>72</v>
      </c>
      <c r="F31" s="5" t="s">
        <v>72</v>
      </c>
      <c r="G31" s="5" t="s">
        <v>74</v>
      </c>
      <c r="H31" s="5" t="s">
        <v>73</v>
      </c>
      <c r="I31" s="5" t="s">
        <v>73</v>
      </c>
      <c r="J31" s="43"/>
    </row>
    <row r="32" spans="1:11" s="6" customFormat="1">
      <c r="A32" s="203">
        <v>8</v>
      </c>
      <c r="B32" s="5" t="s">
        <v>72</v>
      </c>
      <c r="C32" s="5" t="s">
        <v>72</v>
      </c>
      <c r="D32" s="5" t="s">
        <v>73</v>
      </c>
      <c r="E32" s="5" t="s">
        <v>74</v>
      </c>
      <c r="F32" s="5" t="s">
        <v>72</v>
      </c>
      <c r="G32" s="5" t="s">
        <v>73</v>
      </c>
      <c r="H32" s="5" t="s">
        <v>71</v>
      </c>
      <c r="I32" s="5" t="s">
        <v>73</v>
      </c>
      <c r="J32"/>
    </row>
    <row r="33" spans="1:9">
      <c r="A33" s="203">
        <v>9</v>
      </c>
      <c r="B33" s="5" t="s">
        <v>73</v>
      </c>
      <c r="C33" s="5" t="s">
        <v>74</v>
      </c>
      <c r="D33" s="5" t="s">
        <v>72</v>
      </c>
      <c r="E33" s="5" t="s">
        <v>72</v>
      </c>
      <c r="F33" s="5" t="s">
        <v>72</v>
      </c>
      <c r="G33" s="5" t="s">
        <v>74</v>
      </c>
      <c r="H33" s="5" t="s">
        <v>74</v>
      </c>
      <c r="I33" s="5" t="s">
        <v>74</v>
      </c>
    </row>
    <row r="34" spans="1:9">
      <c r="A34" s="203">
        <v>10</v>
      </c>
      <c r="B34" s="5" t="s">
        <v>72</v>
      </c>
      <c r="C34" s="5" t="s">
        <v>73</v>
      </c>
      <c r="D34" s="5" t="s">
        <v>72</v>
      </c>
      <c r="E34" s="5" t="s">
        <v>72</v>
      </c>
      <c r="F34" s="5" t="s">
        <v>72</v>
      </c>
      <c r="G34" s="5" t="s">
        <v>73</v>
      </c>
      <c r="H34" s="5" t="s">
        <v>74</v>
      </c>
      <c r="I34" s="5" t="s">
        <v>74</v>
      </c>
    </row>
    <row r="37" spans="1:9" ht="15.5">
      <c r="A37" s="107" t="s">
        <v>97</v>
      </c>
      <c r="B37" s="108"/>
      <c r="C37" s="108"/>
      <c r="D37" s="108"/>
      <c r="E37" s="108"/>
      <c r="F37" s="108"/>
      <c r="G37" s="109"/>
      <c r="H37" s="109"/>
    </row>
    <row r="38" spans="1:9" ht="16" thickBot="1">
      <c r="A38" s="110"/>
      <c r="B38" s="110"/>
      <c r="C38" s="111"/>
      <c r="D38" s="111"/>
      <c r="E38" s="111"/>
      <c r="F38" s="111"/>
      <c r="G38" s="112"/>
      <c r="H38" s="112"/>
    </row>
    <row r="39" spans="1:9" ht="16" thickTop="1">
      <c r="A39" s="155" t="s">
        <v>99</v>
      </c>
      <c r="B39" s="156" t="s">
        <v>1641</v>
      </c>
      <c r="C39" s="157" t="s">
        <v>1642</v>
      </c>
      <c r="D39" s="157" t="s">
        <v>1644</v>
      </c>
      <c r="E39" s="158" t="s">
        <v>1643</v>
      </c>
    </row>
    <row r="40" spans="1:9" ht="15.5">
      <c r="A40" s="159" t="str">
        <f>'Labels - English'!A35</f>
        <v>Vision</v>
      </c>
      <c r="B40" s="118">
        <v>22</v>
      </c>
      <c r="C40" s="119">
        <v>65</v>
      </c>
      <c r="D40" s="119">
        <v>93</v>
      </c>
      <c r="E40" s="120" t="s">
        <v>101</v>
      </c>
    </row>
    <row r="41" spans="1:9" ht="15.5">
      <c r="A41" s="159" t="str">
        <f>'Labels - English'!A36</f>
        <v>Hearing</v>
      </c>
      <c r="B41" s="118">
        <v>17</v>
      </c>
      <c r="C41" s="119">
        <v>54</v>
      </c>
      <c r="D41" s="119">
        <v>66</v>
      </c>
      <c r="E41" s="120" t="s">
        <v>102</v>
      </c>
    </row>
    <row r="42" spans="1:9" ht="15.5">
      <c r="A42" s="159" t="str">
        <f>'Labels - English'!A37</f>
        <v>Touch</v>
      </c>
      <c r="B42" s="118">
        <v>20</v>
      </c>
      <c r="C42" s="119">
        <v>67</v>
      </c>
      <c r="D42" s="119">
        <v>96</v>
      </c>
      <c r="E42" s="120" t="s">
        <v>101</v>
      </c>
    </row>
    <row r="43" spans="1:9" ht="15.5">
      <c r="A43" s="159" t="str">
        <f>'Labels - English'!A38</f>
        <v>Taste and Smell</v>
      </c>
      <c r="B43" s="118">
        <v>15</v>
      </c>
      <c r="C43" s="119">
        <v>50</v>
      </c>
      <c r="D43" s="119">
        <v>50</v>
      </c>
      <c r="E43" s="120" t="s">
        <v>102</v>
      </c>
    </row>
    <row r="44" spans="1:9" ht="15.5">
      <c r="A44" s="159" t="str">
        <f>'Labels - English'!A39</f>
        <v>Body Awareness</v>
      </c>
      <c r="B44" s="118">
        <v>12</v>
      </c>
      <c r="C44" s="119">
        <v>49</v>
      </c>
      <c r="D44" s="119">
        <v>46</v>
      </c>
      <c r="E44" s="120" t="s">
        <v>102</v>
      </c>
    </row>
    <row r="45" spans="1:9" ht="15.5">
      <c r="A45" s="159" t="str">
        <f>'Labels - English'!A40</f>
        <v>Balance and Motion</v>
      </c>
      <c r="B45" s="118">
        <v>25</v>
      </c>
      <c r="C45" s="119">
        <v>75</v>
      </c>
      <c r="D45" s="119">
        <v>99</v>
      </c>
      <c r="E45" s="120" t="s">
        <v>103</v>
      </c>
    </row>
    <row r="46" spans="1:9" ht="15.5">
      <c r="A46" s="159" t="str">
        <f>'Labels - English'!A41</f>
        <v>Planning and Ideas</v>
      </c>
      <c r="B46" s="118">
        <v>28</v>
      </c>
      <c r="C46" s="119">
        <v>76</v>
      </c>
      <c r="D46" s="119" t="s">
        <v>126</v>
      </c>
      <c r="E46" s="120" t="s">
        <v>103</v>
      </c>
    </row>
    <row r="47" spans="1:9" ht="15.5">
      <c r="A47" s="159" t="str">
        <f>'Labels - English'!A34</f>
        <v>Social Participation</v>
      </c>
      <c r="B47" s="118">
        <v>24</v>
      </c>
      <c r="C47" s="119">
        <v>67</v>
      </c>
      <c r="D47" s="119">
        <v>96</v>
      </c>
      <c r="E47" s="120" t="s">
        <v>101</v>
      </c>
    </row>
    <row r="48" spans="1:9" ht="16" thickBot="1">
      <c r="A48" s="160" t="s">
        <v>100</v>
      </c>
      <c r="B48" s="122">
        <v>111</v>
      </c>
      <c r="C48" s="131">
        <v>63</v>
      </c>
      <c r="D48" s="131">
        <v>90</v>
      </c>
      <c r="E48" s="132" t="s">
        <v>101</v>
      </c>
    </row>
    <row r="49" spans="1:8" ht="16" thickTop="1">
      <c r="A49" s="108"/>
      <c r="B49" s="108"/>
      <c r="C49" s="108"/>
      <c r="D49" s="108"/>
      <c r="E49" s="108"/>
      <c r="F49" s="108"/>
      <c r="G49" s="109"/>
      <c r="H49" s="109"/>
    </row>
  </sheetData>
  <conditionalFormatting sqref="A11:A14 A6:A9">
    <cfRule type="containsText" dxfId="3" priority="4" operator="containsText" text="&quot;">
      <formula>NOT(ISERROR(SEARCH("""",A6)))</formula>
    </cfRule>
  </conditionalFormatting>
  <conditionalFormatting sqref="A4">
    <cfRule type="containsText" dxfId="2" priority="2" operator="containsText" text="&quot;">
      <formula>NOT(ISERROR(SEARCH("""",A4)))</formula>
    </cfRule>
  </conditionalFormatting>
  <conditionalFormatting sqref="A5">
    <cfRule type="containsText" dxfId="1" priority="1" operator="containsText" text="&quot;">
      <formula>NOT(ISERROR(SEARCH("""",A5)))</formula>
    </cfRule>
  </conditionalFormatting>
  <conditionalFormatting sqref="A11">
    <cfRule type="containsText" dxfId="0" priority="3" operator="containsText" text="&quot;">
      <formula>NOT(ISERROR(SEARCH("""",A11)))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103</vt:i4>
      </vt:variant>
    </vt:vector>
  </HeadingPairs>
  <TitlesOfParts>
    <vt:vector size="103" baseType="lpstr">
      <vt:lpstr>Testcases</vt:lpstr>
      <vt:lpstr>Labels - English</vt:lpstr>
      <vt:lpstr>Labels - Spanish</vt:lpstr>
      <vt:lpstr>Questions - Digital Form</vt:lpstr>
      <vt:lpstr>Directions - Digital Form</vt:lpstr>
      <vt:lpstr>Quick Tips Reports</vt:lpstr>
      <vt:lpstr>Form Comparison Reports</vt:lpstr>
      <vt:lpstr>Case01_InfantForm</vt:lpstr>
      <vt:lpstr>Case02_InfantForm_incomplete</vt:lpstr>
      <vt:lpstr>Case03_ToddlerForm</vt:lpstr>
      <vt:lpstr>Case04_ToddlerForm_incomplete</vt:lpstr>
      <vt:lpstr>Case05_ITCaregiver</vt:lpstr>
      <vt:lpstr>Case06_ITCaregiver_incomplete</vt:lpstr>
      <vt:lpstr>Case07_PrekHome</vt:lpstr>
      <vt:lpstr>Case08_PreKHome_incomplete</vt:lpstr>
      <vt:lpstr>Case09_PreKSchool</vt:lpstr>
      <vt:lpstr>Case10_PreKSchool_incomplete</vt:lpstr>
      <vt:lpstr>Case11_ChildHome</vt:lpstr>
      <vt:lpstr>Case12_ChildHome_Incomplete</vt:lpstr>
      <vt:lpstr>Case13_ChildSchool</vt:lpstr>
      <vt:lpstr>Case14_ChildSchool_incomplete</vt:lpstr>
      <vt:lpstr>Case15_SchEnv_Art</vt:lpstr>
      <vt:lpstr>Case16_SchEnv_Art_Incomplete</vt:lpstr>
      <vt:lpstr>Case17_SchEnv_Bus</vt:lpstr>
      <vt:lpstr>Case18_SchEnv_Bus_Incomplete</vt:lpstr>
      <vt:lpstr>Case19_SchEnv_Caf</vt:lpstr>
      <vt:lpstr>Case20_SchEnv_Caf_incomplete</vt:lpstr>
      <vt:lpstr>Case21_SchEnv_Mus</vt:lpstr>
      <vt:lpstr>Case22_SchEnv_Mus_incomplete</vt:lpstr>
      <vt:lpstr>Case23_SchEnv_PH</vt:lpstr>
      <vt:lpstr>Case24_SchEnv_PH_incomplete</vt:lpstr>
      <vt:lpstr>Case25_SchEnv_Recess</vt:lpstr>
      <vt:lpstr>Case26_SchEnv_Recess_incomplete</vt:lpstr>
      <vt:lpstr>Case27_AdolHome</vt:lpstr>
      <vt:lpstr>Case28_AdolHome_incomplete</vt:lpstr>
      <vt:lpstr>Case29_AdolSchool</vt:lpstr>
      <vt:lpstr>Case30_AdolSchool_incomplete</vt:lpstr>
      <vt:lpstr>Case31_AdolSelf</vt:lpstr>
      <vt:lpstr>Case32_AdolSelf_incomplete</vt:lpstr>
      <vt:lpstr>Case33_Adol_drivingself-report</vt:lpstr>
      <vt:lpstr>Case34_Adol_drivingself_incompl</vt:lpstr>
      <vt:lpstr>Case35_Adol_DrivRater</vt:lpstr>
      <vt:lpstr>Case36_Adol_DrivRater_incomplet</vt:lpstr>
      <vt:lpstr>Case37_AdultRaterReport</vt:lpstr>
      <vt:lpstr>Case38_AdultRaterReport_incompl</vt:lpstr>
      <vt:lpstr>Case39_AdultSelf-Report</vt:lpstr>
      <vt:lpstr>Case40_AdultSelf-Report_incompl</vt:lpstr>
      <vt:lpstr>Case41_AdultDrive_self</vt:lpstr>
      <vt:lpstr>Case42_AdultDrive_self_incom</vt:lpstr>
      <vt:lpstr>Case43_AdultDriveRater</vt:lpstr>
      <vt:lpstr>Case44_AdultDriveRater_incomple</vt:lpstr>
      <vt:lpstr>Case45_SP-InfantForm</vt:lpstr>
      <vt:lpstr>Case46_SP-InfantForm_incomplete</vt:lpstr>
      <vt:lpstr>Case47_SP-ToddlerForm</vt:lpstr>
      <vt:lpstr>Case48_SP-ToddlerForm_incomplet</vt:lpstr>
      <vt:lpstr>Case49_SP-ITCaregiver</vt:lpstr>
      <vt:lpstr>Case50_SP-ITCaregiver_incomplet</vt:lpstr>
      <vt:lpstr>Case51_SP-PrekHome</vt:lpstr>
      <vt:lpstr>Case52_SP-PreKHome_incomplete</vt:lpstr>
      <vt:lpstr>Case53_SP-PreKSchool</vt:lpstr>
      <vt:lpstr>Case54_SP-PreKSchool_incomplet</vt:lpstr>
      <vt:lpstr>Case55_SP-ChildHome</vt:lpstr>
      <vt:lpstr>Case56_SP-ChildHome_Incomplete</vt:lpstr>
      <vt:lpstr>Case57_SP-ChildSchool</vt:lpstr>
      <vt:lpstr>Case58_SP-ChildSchool_incomple</vt:lpstr>
      <vt:lpstr>Case59_SP-SchEnv_Art</vt:lpstr>
      <vt:lpstr>Case60_SP-SchEnv_Art_Incomplet</vt:lpstr>
      <vt:lpstr>Case61_SP-SchEnv_Bus</vt:lpstr>
      <vt:lpstr>Case62_SP-SchEnv_Bus_Incomplet</vt:lpstr>
      <vt:lpstr>Case63_SP-SchEnv_Caf</vt:lpstr>
      <vt:lpstr>Case64_SP-SchEnv_Caf_incomplet</vt:lpstr>
      <vt:lpstr>Case65_SP-SchEnv_Mus</vt:lpstr>
      <vt:lpstr>Case66_SP-SchEnv_Mus_incomplet</vt:lpstr>
      <vt:lpstr>Case67_SP-SchEnv_PH</vt:lpstr>
      <vt:lpstr>Case68_SP-SchEnv_PH_incomplete</vt:lpstr>
      <vt:lpstr>Case69_SP-SchEnv_Recess</vt:lpstr>
      <vt:lpstr>Case70_SP-SchEnv_Recess_incomp</vt:lpstr>
      <vt:lpstr>Case71_SP-AdolHome</vt:lpstr>
      <vt:lpstr>Case72_SP-AdolHome_incomplete</vt:lpstr>
      <vt:lpstr>Case73_SP-AdolSchool</vt:lpstr>
      <vt:lpstr>Case74_SP-AdolSchool_incomplet</vt:lpstr>
      <vt:lpstr>Case75_SP-AdolSelf</vt:lpstr>
      <vt:lpstr>Case76_SP-AdolSelf_incomplete</vt:lpstr>
      <vt:lpstr>Case77_SP-Adol_drivingself-rep</vt:lpstr>
      <vt:lpstr>Case78_SP-Adol_drivingself_inc</vt:lpstr>
      <vt:lpstr>Case79_SP-Adol_DrivRater</vt:lpstr>
      <vt:lpstr>Case80_SP-Adol_DrivRater_incom</vt:lpstr>
      <vt:lpstr>Case81_SP-AdultRaterReport</vt:lpstr>
      <vt:lpstr>Case82_SP-AdultRaterReport_inc</vt:lpstr>
      <vt:lpstr>Case83_SP-AdultSelf-Report</vt:lpstr>
      <vt:lpstr>Case84_SP-AdultSelf-Report_inc</vt:lpstr>
      <vt:lpstr>Case85_SP-AdultDrive_self</vt:lpstr>
      <vt:lpstr>Case86_SP-AdultDrive_self_inco</vt:lpstr>
      <vt:lpstr>Case87_SP-AdultDriveRater</vt:lpstr>
      <vt:lpstr>Case88_SP-AdultDriveRater_inco</vt:lpstr>
      <vt:lpstr>Case89_ShortFormUnscorable</vt:lpstr>
      <vt:lpstr>Case90_SP-ShortFormUnscorable</vt:lpstr>
      <vt:lpstr>Case91_LongFormUnscorable</vt:lpstr>
      <vt:lpstr>Case92_SP-LongFormUnscorable</vt:lpstr>
      <vt:lpstr>Case93_PrekFormCompare</vt:lpstr>
      <vt:lpstr>Case94_ChildFormCompare</vt:lpstr>
      <vt:lpstr>Case95_AdolFormCompare</vt:lpstr>
      <vt:lpstr>Case96_CaregiverFormCompare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Janet Lam</dc:creator>
  <cp:lastModifiedBy>Brennan Jackson</cp:lastModifiedBy>
  <dcterms:created xsi:type="dcterms:W3CDTF">2020-05-19T15:46:56Z</dcterms:created>
  <dcterms:modified xsi:type="dcterms:W3CDTF">2021-10-05T20:57:59Z</dcterms:modified>
</cp:coreProperties>
</file>