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13_ncr:1_{23382C7C-78A9-438E-83EB-8B90BACF59A3}" xr6:coauthVersionLast="36" xr6:coauthVersionMax="47" xr10:uidLastSave="{00000000-0000-0000-0000-000000000000}"/>
  <bookViews>
    <workbookView xWindow="0" yWindow="0" windowWidth="28800" windowHeight="12225"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 i="6" l="1"/>
  <c r="K18" i="6"/>
  <c r="M19" i="6"/>
  <c r="M20" i="6"/>
  <c r="M21" i="6"/>
  <c r="M22" i="6"/>
  <c r="M23" i="6"/>
  <c r="M24" i="6"/>
  <c r="M25" i="6"/>
  <c r="M26" i="6"/>
  <c r="M18" i="6"/>
  <c r="M3" i="6"/>
  <c r="L19" i="6"/>
  <c r="L20" i="6"/>
  <c r="L21" i="6"/>
  <c r="L22" i="6"/>
  <c r="L23" i="6"/>
  <c r="L24" i="6"/>
  <c r="L25" i="6"/>
  <c r="L26" i="6"/>
  <c r="L3" i="6"/>
  <c r="K19" i="6"/>
  <c r="K20" i="6"/>
  <c r="K21" i="6"/>
  <c r="K22" i="6"/>
  <c r="K23" i="6"/>
  <c r="K24" i="6"/>
  <c r="K25" i="6"/>
  <c r="K26" i="6"/>
  <c r="M4" i="6"/>
  <c r="M5" i="6"/>
  <c r="M6" i="6"/>
  <c r="M7" i="6"/>
  <c r="M8" i="6"/>
  <c r="M9" i="6"/>
  <c r="L4" i="6"/>
  <c r="L5" i="6"/>
  <c r="L6" i="6"/>
  <c r="L7" i="6"/>
  <c r="L8" i="6"/>
  <c r="L9" i="6"/>
  <c r="K4" i="6"/>
  <c r="K5" i="6"/>
  <c r="K6" i="6"/>
  <c r="K7" i="6"/>
  <c r="K8" i="6"/>
  <c r="K9" i="6"/>
  <c r="K3" i="6"/>
  <c r="M11" i="6" l="1"/>
  <c r="J14" i="6"/>
  <c r="J11" i="6"/>
  <c r="B20" i="2"/>
  <c r="B19" i="2"/>
  <c r="B18" i="2"/>
  <c r="B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2"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<sst xmlns="http://schemas.openxmlformats.org/spreadsheetml/2006/main" count="45" uniqueCount="31">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</sst>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5">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t-BR"/>
              <a:t>PRODUTO 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t-BR"/>
        </a:p>
      </c:txPr>
    </c:title>
    <c:autoTitleDeleted val="0"/>
    <c:plotArea>
      <c:layout/>
      <c:scatterChart>
        <c:scatterStyle val="smoothMarker"/>
        <c:varyColors val="0"/>
        <c:ser>
          <c:idx val="0"/>
          <c:order val="0"/>
          <c:tx>
            <c:strRef>
              <c:f>Produtos!$K$2</c:f>
              <c:strCache>
                <c:ptCount val="1"/>
                <c:pt idx="0">
                  <c:v>Custo de Fabricação</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Produtos!$K$3:$K$9</c:f>
              <c:numCache>
                <c:formatCode>_-[$R$-416]* #,##0.00_-;\-[$R$-416]* #,##0.00_-;_-[$R$-416]* "-"??_-;_-@_-</c:formatCode>
                <c:ptCount val="7"/>
                <c:pt idx="0">
                  <c:v>132000</c:v>
                </c:pt>
                <c:pt idx="1">
                  <c:v>192000</c:v>
                </c:pt>
                <c:pt idx="2">
                  <c:v>252000</c:v>
                </c:pt>
                <c:pt idx="3">
                  <c:v>312000</c:v>
                </c:pt>
                <c:pt idx="4">
                  <c:v>372000</c:v>
                </c:pt>
                <c:pt idx="5">
                  <c:v>432000</c:v>
                </c:pt>
                <c:pt idx="6">
                  <c:v>492000</c:v>
                </c:pt>
              </c:numCache>
            </c:numRef>
          </c:yVal>
          <c:smooth val="1"/>
          <c:extLst>
            <c:ext xmlns:c16="http://schemas.microsoft.com/office/drawing/2014/chart" uri="{C3380CC4-5D6E-409C-BE32-E72D297353CC}">
              <c16:uniqueId val="{00000000-3469-449E-B4F3-646920705910}"/>
            </c:ext>
          </c:extLst>
        </c:ser>
        <c:ser>
          <c:idx val="1"/>
          <c:order val="1"/>
          <c:tx>
            <c:strRef>
              <c:f>Produtos!$L$2</c:f>
              <c:strCache>
                <c:ptCount val="1"/>
                <c:pt idx="0">
                  <c:v>Receita</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Produtos!$L$3:$L$9</c:f>
              <c:numCache>
                <c:formatCode>_-[$R$-416]* #,##0.00_-;\-[$R$-416]* #,##0.00_-;_-[$R$-416]* "-"??_-;_-@_-</c:formatCode>
                <c:ptCount val="7"/>
                <c:pt idx="0">
                  <c:v>0</c:v>
                </c:pt>
                <c:pt idx="1">
                  <c:v>120000</c:v>
                </c:pt>
                <c:pt idx="2">
                  <c:v>240000</c:v>
                </c:pt>
                <c:pt idx="3">
                  <c:v>360000</c:v>
                </c:pt>
                <c:pt idx="4">
                  <c:v>480000</c:v>
                </c:pt>
                <c:pt idx="5">
                  <c:v>600000</c:v>
                </c:pt>
                <c:pt idx="6">
                  <c:v>720000</c:v>
                </c:pt>
              </c:numCache>
            </c:numRef>
          </c:yVal>
          <c:smooth val="1"/>
          <c:extLst>
            <c:ext xmlns:c16="http://schemas.microsoft.com/office/drawing/2014/chart" uri="{C3380CC4-5D6E-409C-BE32-E72D297353CC}">
              <c16:uniqueId val="{00000001-3469-449E-B4F3-646920705910}"/>
            </c:ext>
          </c:extLst>
        </c:ser>
        <c:ser>
          <c:idx val="2"/>
          <c:order val="2"/>
          <c:tx>
            <c:strRef>
              <c:f>Produtos!$M$2</c:f>
              <c:strCache>
                <c:ptCount val="1"/>
                <c:pt idx="0">
                  <c:v>Lucro</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Produtos!$J$3:$J$9</c:f>
              <c:numCache>
                <c:formatCode>General</c:formatCode>
                <c:ptCount val="7"/>
                <c:pt idx="0">
                  <c:v>0</c:v>
                </c:pt>
                <c:pt idx="1">
                  <c:v>1000</c:v>
                </c:pt>
                <c:pt idx="2">
                  <c:v>2000</c:v>
                </c:pt>
                <c:pt idx="3">
                  <c:v>3000</c:v>
                </c:pt>
                <c:pt idx="4">
                  <c:v>4000</c:v>
                </c:pt>
                <c:pt idx="5">
                  <c:v>5000</c:v>
                </c:pt>
                <c:pt idx="6">
                  <c:v>6000</c:v>
                </c:pt>
              </c:numCache>
            </c:numRef>
          </c:xVal>
          <c:yVal>
            <c:numRef>
              <c:f>Produtos!$M$3:$M$9</c:f>
              <c:numCache>
                <c:formatCode>_-[$R$-416]* #,##0.00_-;\-[$R$-416]* #,##0.00_-;_-[$R$-416]* "-"??_-;_-@_-</c:formatCode>
                <c:ptCount val="7"/>
                <c:pt idx="0">
                  <c:v>-132000</c:v>
                </c:pt>
                <c:pt idx="1">
                  <c:v>-72000</c:v>
                </c:pt>
                <c:pt idx="2">
                  <c:v>-12000</c:v>
                </c:pt>
                <c:pt idx="3">
                  <c:v>48000</c:v>
                </c:pt>
                <c:pt idx="4">
                  <c:v>108000</c:v>
                </c:pt>
                <c:pt idx="5">
                  <c:v>168000</c:v>
                </c:pt>
                <c:pt idx="6">
                  <c:v>228000</c:v>
                </c:pt>
              </c:numCache>
            </c:numRef>
          </c:yVal>
          <c:smooth val="1"/>
          <c:extLst>
            <c:ext xmlns:c16="http://schemas.microsoft.com/office/drawing/2014/chart" uri="{C3380CC4-5D6E-409C-BE32-E72D297353CC}">
              <c16:uniqueId val="{00000002-3469-449E-B4F3-646920705910}"/>
            </c:ext>
          </c:extLst>
        </c:ser>
        <c:dLbls>
          <c:showLegendKey val="0"/>
          <c:showVal val="0"/>
          <c:showCatName val="0"/>
          <c:showSerName val="0"/>
          <c:showPercent val="0"/>
          <c:showBubbleSize val="0"/>
        </c:dLbls>
        <c:axId val="1022860255"/>
        <c:axId val="1104007023"/>
      </c:scatterChart>
      <c:valAx>
        <c:axId val="1022860255"/>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104007023"/>
        <c:crosses val="autoZero"/>
        <c:crossBetween val="midCat"/>
      </c:valAx>
      <c:valAx>
        <c:axId val="1104007023"/>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022860255"/>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t-BR"/>
              <a:t>PRODUTO</a:t>
            </a:r>
            <a:r>
              <a:rPr lang="pt-BR" baseline="0"/>
              <a:t> B</a:t>
            </a:r>
            <a:endParaRPr lang="pt-B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pt-BR"/>
        </a:p>
      </c:txPr>
    </c:title>
    <c:autoTitleDeleted val="0"/>
    <c:plotArea>
      <c:layout/>
      <c:scatterChart>
        <c:scatterStyle val="lineMarker"/>
        <c:varyColors val="0"/>
        <c:ser>
          <c:idx val="0"/>
          <c:order val="0"/>
          <c:tx>
            <c:strRef>
              <c:f>Produtos!$K$17</c:f>
              <c:strCache>
                <c:ptCount val="1"/>
                <c:pt idx="0">
                  <c:v>Custo de Fabricação</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0"/>
          <c:extLst>
            <c:ext xmlns:c16="http://schemas.microsoft.com/office/drawing/2014/chart" uri="{C3380CC4-5D6E-409C-BE32-E72D297353CC}">
              <c16:uniqueId val="{00000000-FB8F-4566-9D27-D0E5273B0347}"/>
            </c:ext>
          </c:extLst>
        </c:ser>
        <c:ser>
          <c:idx val="1"/>
          <c:order val="1"/>
          <c:tx>
            <c:strRef>
              <c:f>Produtos!$L$17</c:f>
              <c:strCache>
                <c:ptCount val="1"/>
                <c:pt idx="0">
                  <c:v>Receita</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0"/>
          <c:extLst>
            <c:ext xmlns:c16="http://schemas.microsoft.com/office/drawing/2014/chart" uri="{C3380CC4-5D6E-409C-BE32-E72D297353CC}">
              <c16:uniqueId val="{00000001-FB8F-4566-9D27-D0E5273B0347}"/>
            </c:ext>
          </c:extLst>
        </c:ser>
        <c:ser>
          <c:idx val="2"/>
          <c:order val="2"/>
          <c:tx>
            <c:strRef>
              <c:f>Produtos!$M$17</c:f>
              <c:strCache>
                <c:ptCount val="1"/>
                <c:pt idx="0">
                  <c:v>Lucro</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0"/>
          <c:extLst>
            <c:ext xmlns:c16="http://schemas.microsoft.com/office/drawing/2014/chart" uri="{C3380CC4-5D6E-409C-BE32-E72D297353CC}">
              <c16:uniqueId val="{00000002-FB8F-4566-9D27-D0E5273B0347}"/>
            </c:ext>
          </c:extLst>
        </c:ser>
        <c:dLbls>
          <c:showLegendKey val="0"/>
          <c:showVal val="0"/>
          <c:showCatName val="0"/>
          <c:showSerName val="0"/>
          <c:showPercent val="0"/>
          <c:showBubbleSize val="0"/>
        </c:dLbls>
        <c:axId val="1241773567"/>
        <c:axId val="1327827919"/>
      </c:scatterChart>
      <c:valAx>
        <c:axId val="1241773567"/>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327827919"/>
        <c:crosses val="autoZero"/>
        <c:crossBetween val="midCat"/>
      </c:valAx>
      <c:valAx>
        <c:axId val="1327827919"/>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crossAx val="124177356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14</xdr:col>
      <xdr:colOff>257175</xdr:colOff>
      <xdr:row>0</xdr:row>
      <xdr:rowOff>71437</xdr:rowOff>
    </xdr:from>
    <xdr:to>
      <xdr:col>21</xdr:col>
      <xdr:colOff>561975</xdr:colOff>
      <xdr:row>13</xdr:row>
      <xdr:rowOff>33337</xdr:rowOff>
    </xdr:to>
    <xdr:graphicFrame macro="">
      <xdr:nvGraphicFramePr>
        <xdr:cNvPr id="2" name="Gráfico 1">
          <a:extLst>
            <a:ext uri="{FF2B5EF4-FFF2-40B4-BE49-F238E27FC236}">
              <a16:creationId xmlns:a16="http://schemas.microsoft.com/office/drawing/2014/main" id="{AC904EE6-A7A5-4E18-8F11-BF580D940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204787</xdr:colOff>
      <xdr:row>16</xdr:row>
      <xdr:rowOff>23812</xdr:rowOff>
    </xdr:from>
    <xdr:to>
      <xdr:col>21</xdr:col>
      <xdr:colOff>581025</xdr:colOff>
      <xdr:row>29</xdr:row>
      <xdr:rowOff>23812</xdr:rowOff>
    </xdr:to>
    <xdr:graphicFrame macro="">
      <xdr:nvGraphicFramePr>
        <xdr:cNvPr id="3" name="Gráfico 2">
          <a:extLst>
            <a:ext uri="{FF2B5EF4-FFF2-40B4-BE49-F238E27FC236}">
              <a16:creationId xmlns:a16="http://schemas.microsoft.com/office/drawing/2014/main" id="{EDA50A18-A52B-48FE-8644-6269CFFDE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opLeftCell="A7" workbookViewId="0">
      <selection activeCell="B17" sqref="B17"/>
    </sheetView>
  </sheetViews>
  <sheetFormatPr defaultRowHeight="15" x14ac:dyDescent="0.25"/>
  <cols>
    <col min="1" max="1" width="34.7109375" customWidth="1"/>
    <col min="2" max="2" width="27.42578125" customWidth="1"/>
    <col min="3" max="3" width="23.7109375" customWidth="1"/>
    <col min="4" max="4" width="20" customWidth="1"/>
  </cols>
  <sheetData>
    <row r="1" spans="1:3" ht="14.45" customHeight="1" x14ac:dyDescent="0.25">
      <c r="A1" s="38" t="s">
        <v>0</v>
      </c>
      <c r="B1" s="39"/>
      <c r="C1" s="40"/>
    </row>
    <row r="2" spans="1:3" ht="14.45" customHeight="1" x14ac:dyDescent="0.25">
      <c r="A2" s="41"/>
      <c r="B2" s="42"/>
      <c r="C2" s="43"/>
    </row>
    <row r="3" spans="1:3" ht="14.45" customHeight="1" x14ac:dyDescent="0.25">
      <c r="A3" s="41"/>
      <c r="B3" s="42"/>
      <c r="C3" s="43"/>
    </row>
    <row r="4" spans="1:3" ht="14.45" customHeight="1" x14ac:dyDescent="0.25">
      <c r="A4" s="41"/>
      <c r="B4" s="42"/>
      <c r="C4" s="43"/>
    </row>
    <row r="5" spans="1:3" ht="326.45" customHeight="1" thickBot="1" x14ac:dyDescent="0.3">
      <c r="A5" s="41"/>
      <c r="B5" s="42"/>
      <c r="C5" s="43"/>
    </row>
    <row r="6" spans="1:3" s="3" customFormat="1" ht="54.75" thickBot="1" x14ac:dyDescent="0.35">
      <c r="A6" s="13" t="s">
        <v>1</v>
      </c>
      <c r="B6" s="14" t="s">
        <v>2</v>
      </c>
      <c r="C6" s="15" t="s">
        <v>3</v>
      </c>
    </row>
    <row r="7" spans="1:3" s="3" customFormat="1" ht="54" x14ac:dyDescent="0.3">
      <c r="A7" s="9" t="s">
        <v>4</v>
      </c>
      <c r="B7" s="4">
        <v>15</v>
      </c>
      <c r="C7" s="5" t="s">
        <v>5</v>
      </c>
    </row>
    <row r="8" spans="1:3" s="3" customFormat="1" ht="36" x14ac:dyDescent="0.3">
      <c r="A8" s="9" t="s">
        <v>6</v>
      </c>
      <c r="B8" s="4">
        <v>15000</v>
      </c>
      <c r="C8" s="5" t="s">
        <v>7</v>
      </c>
    </row>
    <row r="9" spans="1:3" s="3" customFormat="1" ht="36" x14ac:dyDescent="0.3">
      <c r="A9" s="9" t="s">
        <v>8</v>
      </c>
      <c r="B9" s="4">
        <v>25000</v>
      </c>
      <c r="C9" s="5" t="s">
        <v>7</v>
      </c>
    </row>
    <row r="10" spans="1:3" s="3" customFormat="1" ht="36" x14ac:dyDescent="0.3">
      <c r="A10" s="9" t="s">
        <v>9</v>
      </c>
      <c r="B10" s="4">
        <v>10</v>
      </c>
      <c r="C10" s="5" t="s">
        <v>5</v>
      </c>
    </row>
    <row r="11" spans="1:3" s="3" customFormat="1" ht="18.75" x14ac:dyDescent="0.3">
      <c r="A11" s="10" t="s">
        <v>10</v>
      </c>
      <c r="B11" s="11">
        <v>40000</v>
      </c>
      <c r="C11" s="12" t="s">
        <v>7</v>
      </c>
    </row>
    <row r="12" spans="1:3" s="3" customFormat="1" ht="54" x14ac:dyDescent="0.3">
      <c r="A12" s="9" t="s">
        <v>11</v>
      </c>
      <c r="B12" s="4">
        <v>15</v>
      </c>
      <c r="C12" s="5" t="s">
        <v>5</v>
      </c>
    </row>
    <row r="13" spans="1:3" s="3" customFormat="1" ht="18.75" x14ac:dyDescent="0.3">
      <c r="A13" s="9" t="s">
        <v>12</v>
      </c>
      <c r="B13" s="4">
        <v>20000</v>
      </c>
      <c r="C13" s="5" t="s">
        <v>7</v>
      </c>
    </row>
    <row r="14" spans="1:3" s="3" customFormat="1" ht="18.75" x14ac:dyDescent="0.3">
      <c r="A14" s="9" t="s">
        <v>13</v>
      </c>
      <c r="B14" s="4">
        <v>10</v>
      </c>
      <c r="C14" s="5" t="s">
        <v>5</v>
      </c>
    </row>
    <row r="15" spans="1:3" s="3" customFormat="1" ht="18.75" x14ac:dyDescent="0.3">
      <c r="A15" s="2"/>
      <c r="B15" s="6"/>
      <c r="C15" s="7"/>
    </row>
    <row r="16" spans="1:3" s="3" customFormat="1" ht="36" x14ac:dyDescent="0.3">
      <c r="A16" s="24" t="s">
        <v>14</v>
      </c>
      <c r="B16" s="8">
        <v>75</v>
      </c>
      <c r="C16" s="7"/>
    </row>
    <row r="17" spans="1:5" s="17" customFormat="1" ht="36" x14ac:dyDescent="0.3">
      <c r="A17" s="9" t="s">
        <v>15</v>
      </c>
      <c r="B17" s="19">
        <f>COUNTIF($C$7:C$14,"mensal")</f>
        <v>4</v>
      </c>
      <c r="C17" s="16"/>
    </row>
    <row r="18" spans="1:5" s="17" customFormat="1" ht="36" x14ac:dyDescent="0.3">
      <c r="A18" s="9" t="s">
        <v>16</v>
      </c>
      <c r="B18" s="19">
        <f>COUNTIF($C$7:C$14,"por unidade")</f>
        <v>4</v>
      </c>
    </row>
    <row r="19" spans="1:5" s="17" customFormat="1" ht="18.75" x14ac:dyDescent="0.3">
      <c r="A19" s="18" t="s">
        <v>17</v>
      </c>
      <c r="B19" s="28">
        <f>SUMIF($C$7:$C$14,"mensal",$B$7:$B$14)</f>
        <v>100000</v>
      </c>
    </row>
    <row r="20" spans="1:5" s="17" customFormat="1" ht="36" x14ac:dyDescent="0.3">
      <c r="A20" s="27" t="s">
        <v>18</v>
      </c>
      <c r="B20" s="29">
        <f>SUMIF($C$7:$C$14,"por unidade",$B$7:$B$14)</f>
        <v>50</v>
      </c>
    </row>
    <row r="21" spans="1:5" s="3" customFormat="1" ht="18.75" x14ac:dyDescent="0.3">
      <c r="A21" s="1"/>
    </row>
    <row r="22" spans="1:5" s="3" customFormat="1" ht="18.75" x14ac:dyDescent="0.3">
      <c r="A22" s="21" t="s">
        <v>19</v>
      </c>
      <c r="B22" s="22" t="s">
        <v>20</v>
      </c>
      <c r="C22" s="22" t="s">
        <v>21</v>
      </c>
      <c r="D22" s="22" t="s">
        <v>22</v>
      </c>
    </row>
    <row r="23" spans="1:5" s="3" customFormat="1" ht="18.75" x14ac:dyDescent="0.3">
      <c r="A23" s="23">
        <v>0</v>
      </c>
      <c r="B23" s="30"/>
      <c r="C23" s="31"/>
      <c r="D23" s="36"/>
    </row>
    <row r="24" spans="1:5" s="3" customFormat="1" ht="18.75" x14ac:dyDescent="0.3">
      <c r="A24" s="23">
        <v>500</v>
      </c>
      <c r="B24" s="30"/>
      <c r="C24" s="31"/>
      <c r="D24" s="36"/>
    </row>
    <row r="25" spans="1:5" s="3" customFormat="1" ht="18.75" x14ac:dyDescent="0.3">
      <c r="A25" s="23">
        <v>1000</v>
      </c>
      <c r="B25" s="30"/>
      <c r="C25" s="31"/>
      <c r="D25" s="36"/>
    </row>
    <row r="26" spans="1:5" s="3" customFormat="1" ht="18.75" x14ac:dyDescent="0.3">
      <c r="A26" s="23">
        <v>1500</v>
      </c>
      <c r="B26" s="30"/>
      <c r="C26" s="31"/>
      <c r="D26" s="36"/>
    </row>
    <row r="27" spans="1:5" s="3" customFormat="1" ht="18.75" x14ac:dyDescent="0.3">
      <c r="A27" s="23">
        <v>2000</v>
      </c>
      <c r="B27" s="30"/>
      <c r="C27" s="31"/>
      <c r="D27" s="36"/>
    </row>
    <row r="28" spans="1:5" s="3" customFormat="1" ht="18.75" x14ac:dyDescent="0.3">
      <c r="A28" s="23">
        <v>2500</v>
      </c>
      <c r="B28" s="30"/>
      <c r="C28" s="31"/>
      <c r="D28" s="36"/>
    </row>
    <row r="29" spans="1:5" s="3" customFormat="1" ht="18.75" x14ac:dyDescent="0.3">
      <c r="A29" s="23">
        <v>3000</v>
      </c>
      <c r="B29" s="30"/>
      <c r="C29" s="31"/>
      <c r="D29" s="36"/>
    </row>
    <row r="30" spans="1:5" s="3" customFormat="1" ht="18.75" x14ac:dyDescent="0.3">
      <c r="A30" s="23">
        <v>3500</v>
      </c>
      <c r="B30" s="30"/>
      <c r="C30" s="31"/>
      <c r="D30" s="36"/>
    </row>
    <row r="31" spans="1:5" s="3" customFormat="1" ht="18.75" x14ac:dyDescent="0.3">
      <c r="A31" s="23">
        <v>4000</v>
      </c>
      <c r="B31" s="30"/>
      <c r="C31" s="31"/>
      <c r="D31" s="36"/>
    </row>
    <row r="32" spans="1:5" s="3" customFormat="1" ht="18.75" x14ac:dyDescent="0.3">
      <c r="A32" s="23">
        <v>4500</v>
      </c>
      <c r="B32" s="30"/>
      <c r="C32" s="31"/>
      <c r="D32" s="36"/>
    </row>
    <row r="33" spans="1:4" s="3" customFormat="1" ht="18.75" x14ac:dyDescent="0.3">
      <c r="A33" s="23">
        <v>5000</v>
      </c>
      <c r="B33" s="30"/>
      <c r="C33" s="31"/>
      <c r="D33" s="36"/>
    </row>
    <row r="34" spans="1:4" s="3" customFormat="1" ht="18.75" x14ac:dyDescent="0.3">
      <c r="A34" s="23">
        <v>5500</v>
      </c>
      <c r="B34" s="30"/>
      <c r="C34" s="31"/>
      <c r="D34" s="36"/>
    </row>
    <row r="35" spans="1:4" s="3" customFormat="1" ht="18.75" x14ac:dyDescent="0.3">
      <c r="A35" s="23">
        <v>6000</v>
      </c>
      <c r="B35" s="30"/>
      <c r="C35" s="31"/>
      <c r="D35" s="36"/>
    </row>
    <row r="36" spans="1:4" s="3" customFormat="1" ht="18.75" x14ac:dyDescent="0.3">
      <c r="A36" s="23">
        <v>6500</v>
      </c>
      <c r="B36" s="30"/>
      <c r="C36" s="31"/>
      <c r="D36" s="36"/>
    </row>
    <row r="37" spans="1:4" s="3" customFormat="1" ht="18.75" x14ac:dyDescent="0.3">
      <c r="A37" s="23">
        <v>7000</v>
      </c>
      <c r="B37" s="30"/>
      <c r="C37" s="31"/>
      <c r="D37" s="36"/>
    </row>
    <row r="38" spans="1:4" s="3" customFormat="1" ht="18.75" x14ac:dyDescent="0.3">
      <c r="A38" s="23">
        <v>7500</v>
      </c>
      <c r="B38" s="30"/>
      <c r="C38" s="31"/>
      <c r="D38" s="36"/>
    </row>
    <row r="39" spans="1:4" s="3" customFormat="1" ht="18.75" x14ac:dyDescent="0.3">
      <c r="A39" s="23">
        <v>8000</v>
      </c>
      <c r="B39" s="30"/>
      <c r="C39" s="31"/>
      <c r="D39" s="36"/>
    </row>
    <row r="40" spans="1:4" s="3" customFormat="1" ht="18.75" x14ac:dyDescent="0.3">
      <c r="A40" s="23">
        <v>8500</v>
      </c>
      <c r="B40" s="30"/>
      <c r="C40" s="31"/>
      <c r="D40" s="36"/>
    </row>
    <row r="41" spans="1:4" s="3" customFormat="1" ht="18.75" x14ac:dyDescent="0.3">
      <c r="A41" s="23">
        <v>9000</v>
      </c>
      <c r="B41" s="30"/>
      <c r="C41" s="31"/>
      <c r="D41" s="36"/>
    </row>
    <row r="42" spans="1:4" s="3" customFormat="1" ht="18.75" x14ac:dyDescent="0.3">
      <c r="A42" s="23">
        <v>9500</v>
      </c>
      <c r="B42" s="30"/>
      <c r="C42" s="31"/>
      <c r="D42" s="36"/>
    </row>
    <row r="43" spans="1:4" s="3" customFormat="1" ht="18.75" x14ac:dyDescent="0.3">
      <c r="A43" s="23"/>
      <c r="B43" s="37"/>
      <c r="C43" s="37"/>
      <c r="D43" s="37"/>
    </row>
    <row r="54" spans="11:11" x14ac:dyDescent="0.25">
      <c r="K54"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tabSelected="1" topLeftCell="A2" workbookViewId="0">
      <selection activeCell="Q36" sqref="Q36"/>
    </sheetView>
  </sheetViews>
  <sheetFormatPr defaultRowHeight="15" x14ac:dyDescent="0.25"/>
  <cols>
    <col min="11" max="11" width="15.28515625" customWidth="1"/>
    <col min="12" max="12" width="13.85546875" customWidth="1"/>
    <col min="13" max="13" width="15.140625" customWidth="1"/>
  </cols>
  <sheetData>
    <row r="1" spans="10:14" ht="18" x14ac:dyDescent="0.25">
      <c r="J1" s="44" t="s">
        <v>24</v>
      </c>
      <c r="K1" s="44"/>
      <c r="L1" s="44"/>
      <c r="M1" s="44"/>
    </row>
    <row r="2" spans="10:14" ht="36" x14ac:dyDescent="0.25">
      <c r="J2" s="26" t="s">
        <v>25</v>
      </c>
      <c r="K2" s="21" t="s">
        <v>26</v>
      </c>
      <c r="L2" s="21" t="s">
        <v>21</v>
      </c>
      <c r="M2" s="21" t="s">
        <v>22</v>
      </c>
    </row>
    <row r="3" spans="10:14" x14ac:dyDescent="0.25">
      <c r="J3" s="25">
        <v>0</v>
      </c>
      <c r="K3" s="34">
        <f>J$11*J3+132000</f>
        <v>132000</v>
      </c>
      <c r="L3" s="34">
        <f>120*J3</f>
        <v>0</v>
      </c>
      <c r="M3" s="34">
        <f>L3-K3</f>
        <v>-132000</v>
      </c>
    </row>
    <row r="4" spans="10:14" x14ac:dyDescent="0.25">
      <c r="J4" s="25">
        <v>1000</v>
      </c>
      <c r="K4" s="34">
        <f t="shared" ref="K4:K9" si="0">J$11*J4+132000</f>
        <v>192000</v>
      </c>
      <c r="L4" s="34">
        <f t="shared" ref="L4:L9" si="1">120*J4</f>
        <v>120000</v>
      </c>
      <c r="M4" s="34">
        <f t="shared" ref="M4:M9" si="2">L4-K4</f>
        <v>-72000</v>
      </c>
    </row>
    <row r="5" spans="10:14" x14ac:dyDescent="0.25">
      <c r="J5" s="25">
        <v>2000</v>
      </c>
      <c r="K5" s="34">
        <f t="shared" si="0"/>
        <v>252000</v>
      </c>
      <c r="L5" s="34">
        <f t="shared" si="1"/>
        <v>240000</v>
      </c>
      <c r="M5" s="34">
        <f t="shared" si="2"/>
        <v>-12000</v>
      </c>
    </row>
    <row r="6" spans="10:14" x14ac:dyDescent="0.25">
      <c r="J6" s="25">
        <v>3000</v>
      </c>
      <c r="K6" s="34">
        <f t="shared" si="0"/>
        <v>312000</v>
      </c>
      <c r="L6" s="34">
        <f t="shared" si="1"/>
        <v>360000</v>
      </c>
      <c r="M6" s="34">
        <f t="shared" si="2"/>
        <v>48000</v>
      </c>
    </row>
    <row r="7" spans="10:14" x14ac:dyDescent="0.25">
      <c r="J7" s="25">
        <v>4000</v>
      </c>
      <c r="K7" s="34">
        <f t="shared" si="0"/>
        <v>372000</v>
      </c>
      <c r="L7" s="34">
        <f t="shared" si="1"/>
        <v>480000</v>
      </c>
      <c r="M7" s="34">
        <f t="shared" si="2"/>
        <v>108000</v>
      </c>
    </row>
    <row r="8" spans="10:14" x14ac:dyDescent="0.25">
      <c r="J8" s="25">
        <v>5000</v>
      </c>
      <c r="K8" s="34">
        <f t="shared" si="0"/>
        <v>432000</v>
      </c>
      <c r="L8" s="34">
        <f t="shared" si="1"/>
        <v>600000</v>
      </c>
      <c r="M8" s="34">
        <f t="shared" si="2"/>
        <v>168000</v>
      </c>
    </row>
    <row r="9" spans="10:14" x14ac:dyDescent="0.25">
      <c r="J9" s="25">
        <v>6000</v>
      </c>
      <c r="K9" s="34">
        <f t="shared" si="0"/>
        <v>492000</v>
      </c>
      <c r="L9" s="34">
        <f t="shared" si="1"/>
        <v>720000</v>
      </c>
      <c r="M9" s="34">
        <f t="shared" si="2"/>
        <v>228000</v>
      </c>
    </row>
    <row r="11" spans="10:14" x14ac:dyDescent="0.25">
      <c r="J11" s="33">
        <f>(300000+60000)/6000</f>
        <v>60</v>
      </c>
      <c r="K11" t="s">
        <v>27</v>
      </c>
      <c r="M11" s="35">
        <f>(M6/L6)</f>
        <v>0.13333333333333333</v>
      </c>
    </row>
    <row r="14" spans="10:14" x14ac:dyDescent="0.25">
      <c r="J14" s="33">
        <f>(80000+40000)/2000</f>
        <v>60</v>
      </c>
      <c r="K14" t="s">
        <v>28</v>
      </c>
    </row>
    <row r="16" spans="10:14" ht="18" x14ac:dyDescent="0.25">
      <c r="J16" s="44" t="s">
        <v>29</v>
      </c>
      <c r="K16" s="44"/>
      <c r="L16" s="44"/>
      <c r="M16" s="44"/>
    </row>
    <row r="17" spans="10:14" ht="36" x14ac:dyDescent="0.25">
      <c r="J17" s="26" t="s">
        <v>25</v>
      </c>
      <c r="K17" s="21" t="s">
        <v>26</v>
      </c>
      <c r="L17" s="21" t="s">
        <v>21</v>
      </c>
      <c r="M17" s="21" t="s">
        <v>22</v>
      </c>
    </row>
    <row r="18" spans="10:14" x14ac:dyDescent="0.25">
      <c r="J18" s="25">
        <v>0</v>
      </c>
      <c r="K18" s="34">
        <f>J$14*J18+44000</f>
        <v>44000</v>
      </c>
      <c r="L18" s="34">
        <f>100*J18</f>
        <v>0</v>
      </c>
      <c r="M18" s="34">
        <f>L18-K18</f>
        <v>-44000</v>
      </c>
    </row>
    <row r="19" spans="10:14" x14ac:dyDescent="0.25">
      <c r="J19" s="25">
        <v>250</v>
      </c>
      <c r="K19" s="34">
        <f t="shared" ref="K19:K26" si="3">J$14*J19+44000</f>
        <v>59000</v>
      </c>
      <c r="L19" s="34">
        <f t="shared" ref="L19:L26" si="4">100*J19</f>
        <v>25000</v>
      </c>
      <c r="M19" s="34">
        <f t="shared" ref="M19:M26" si="5">L19-K19</f>
        <v>-34000</v>
      </c>
    </row>
    <row r="20" spans="10:14" x14ac:dyDescent="0.25">
      <c r="J20" s="25">
        <v>500</v>
      </c>
      <c r="K20" s="34">
        <f t="shared" si="3"/>
        <v>74000</v>
      </c>
      <c r="L20" s="34">
        <f t="shared" si="4"/>
        <v>50000</v>
      </c>
      <c r="M20" s="34">
        <f t="shared" si="5"/>
        <v>-24000</v>
      </c>
    </row>
    <row r="21" spans="10:14" x14ac:dyDescent="0.25">
      <c r="J21" s="25">
        <v>750</v>
      </c>
      <c r="K21" s="34">
        <f t="shared" si="3"/>
        <v>89000</v>
      </c>
      <c r="L21" s="34">
        <f t="shared" si="4"/>
        <v>75000</v>
      </c>
      <c r="M21" s="34">
        <f t="shared" si="5"/>
        <v>-14000</v>
      </c>
    </row>
    <row r="22" spans="10:14" x14ac:dyDescent="0.25">
      <c r="J22" s="25">
        <v>1000</v>
      </c>
      <c r="K22" s="34">
        <f t="shared" si="3"/>
        <v>104000</v>
      </c>
      <c r="L22" s="34">
        <f t="shared" si="4"/>
        <v>100000</v>
      </c>
      <c r="M22" s="34">
        <f t="shared" si="5"/>
        <v>-4000</v>
      </c>
    </row>
    <row r="23" spans="10:14" x14ac:dyDescent="0.25">
      <c r="J23" s="25">
        <v>1250</v>
      </c>
      <c r="K23" s="34">
        <f t="shared" si="3"/>
        <v>119000</v>
      </c>
      <c r="L23" s="34">
        <f t="shared" si="4"/>
        <v>125000</v>
      </c>
      <c r="M23" s="34">
        <f t="shared" si="5"/>
        <v>6000</v>
      </c>
    </row>
    <row r="24" spans="10:14" x14ac:dyDescent="0.25">
      <c r="J24" s="25">
        <v>1500</v>
      </c>
      <c r="K24" s="34">
        <f t="shared" si="3"/>
        <v>134000</v>
      </c>
      <c r="L24" s="34">
        <f t="shared" si="4"/>
        <v>150000</v>
      </c>
      <c r="M24" s="34">
        <f t="shared" si="5"/>
        <v>16000</v>
      </c>
    </row>
    <row r="25" spans="10:14" x14ac:dyDescent="0.25">
      <c r="J25" s="25">
        <v>1750</v>
      </c>
      <c r="K25" s="34">
        <f t="shared" si="3"/>
        <v>149000</v>
      </c>
      <c r="L25" s="34">
        <f t="shared" si="4"/>
        <v>175000</v>
      </c>
      <c r="M25" s="34">
        <f t="shared" si="5"/>
        <v>26000</v>
      </c>
    </row>
    <row r="26" spans="10:14" x14ac:dyDescent="0.25">
      <c r="J26" s="25">
        <v>2000</v>
      </c>
      <c r="K26" s="34">
        <f t="shared" si="3"/>
        <v>164000</v>
      </c>
      <c r="L26" s="34">
        <f t="shared" si="4"/>
        <v>200000</v>
      </c>
      <c r="M26" s="34">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B17" sqref="B17:C27"/>
    </sheetView>
  </sheetViews>
  <sheetFormatPr defaultRowHeight="15" x14ac:dyDescent="0.25"/>
  <cols>
    <col min="1" max="1" width="21.140625" customWidth="1"/>
    <col min="2" max="2" width="28.140625" customWidth="1"/>
    <col min="3" max="3" width="21.7109375" customWidth="1"/>
  </cols>
  <sheetData>
    <row r="16" spans="1:4" ht="54" x14ac:dyDescent="0.25">
      <c r="A16" s="20" t="s">
        <v>30</v>
      </c>
      <c r="B16" s="20" t="s">
        <v>21</v>
      </c>
      <c r="C16" s="20" t="s">
        <v>22</v>
      </c>
    </row>
    <row r="17" spans="1:3" x14ac:dyDescent="0.25">
      <c r="A17" s="25">
        <v>0</v>
      </c>
      <c r="B17" s="32"/>
      <c r="C17" s="32"/>
    </row>
    <row r="18" spans="1:3" x14ac:dyDescent="0.25">
      <c r="A18" s="25">
        <v>500</v>
      </c>
      <c r="B18" s="32"/>
      <c r="C18" s="32"/>
    </row>
    <row r="19" spans="1:3" x14ac:dyDescent="0.25">
      <c r="A19" s="25">
        <v>1000</v>
      </c>
      <c r="B19" s="32"/>
      <c r="C19" s="32"/>
    </row>
    <row r="20" spans="1:3" x14ac:dyDescent="0.25">
      <c r="A20" s="25">
        <v>1500</v>
      </c>
      <c r="B20" s="32"/>
      <c r="C20" s="32"/>
    </row>
    <row r="21" spans="1:3" x14ac:dyDescent="0.25">
      <c r="A21" s="25">
        <v>2000</v>
      </c>
      <c r="B21" s="32"/>
      <c r="C21" s="32"/>
    </row>
    <row r="22" spans="1:3" x14ac:dyDescent="0.25">
      <c r="A22" s="25">
        <v>2500</v>
      </c>
      <c r="B22" s="32"/>
      <c r="C22" s="32"/>
    </row>
    <row r="23" spans="1:3" x14ac:dyDescent="0.25">
      <c r="A23" s="25">
        <v>3000</v>
      </c>
      <c r="B23" s="32"/>
      <c r="C23" s="32"/>
    </row>
    <row r="24" spans="1:3" x14ac:dyDescent="0.25">
      <c r="A24" s="25">
        <v>3500</v>
      </c>
      <c r="B24" s="32"/>
      <c r="C24" s="32"/>
    </row>
    <row r="25" spans="1:3" x14ac:dyDescent="0.25">
      <c r="A25" s="25">
        <v>4000</v>
      </c>
      <c r="B25" s="32"/>
      <c r="C25" s="32"/>
    </row>
    <row r="26" spans="1:3" x14ac:dyDescent="0.25">
      <c r="A26" s="25">
        <v>4500</v>
      </c>
      <c r="B26" s="32"/>
      <c r="C26" s="32"/>
    </row>
    <row r="27" spans="1:3" x14ac:dyDescent="0.25">
      <c r="A27" s="25">
        <v>5000</v>
      </c>
      <c r="B27" s="32"/>
      <c r="C27" s="32"/>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D7C8B8BD1B7BEC43908425ADE8C96555" ma:contentTypeVersion="4" ma:contentTypeDescription="Crie um novo documento." ma:contentTypeScope="" ma:versionID="ad6b84c189c4d16582353b53bcb3ff8d">
  <xsd:schema xmlns:xsd="http://www.w3.org/2001/XMLSchema" xmlns:xs="http://www.w3.org/2001/XMLSchema" xmlns:p="http://schemas.microsoft.com/office/2006/metadata/properties" xmlns:ns2="1df0c72c-4b67-4e05-8bb6-28401f805538" targetNamespace="http://schemas.microsoft.com/office/2006/metadata/properties" ma:root="true" ma:fieldsID="1031c1e6666314960483d645e53e0651" ns2:_="">
    <xsd:import namespace="1df0c72c-4b67-4e05-8bb6-28401f80553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0c72c-4b67-4e05-8bb6-28401f8055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2.xml><?xml version="1.0" encoding="utf-8"?>
<ds:datastoreItem xmlns:ds="http://schemas.openxmlformats.org/officeDocument/2006/customXml" ds:itemID="{ECA5E77E-BF7F-4FBF-B270-F627B226C2A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4000E75-34AF-4FCE-8AD5-5B36D8F9B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f0c72c-4b67-4e05-8bb6-28401f8055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SAMUEL CRUZ FELIX SALES</cp:lastModifiedBy>
  <cp:revision/>
  <dcterms:created xsi:type="dcterms:W3CDTF">2019-09-11T19:52:07Z</dcterms:created>
  <dcterms:modified xsi:type="dcterms:W3CDTF">2024-03-25T23:06:43Z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0x010100D7C8B8BD1B7BEC43908425ADE8C96555</vt:lpwstr>
  </property>
</Properties>
</file>