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534a1defcf7f9d1a/Company Models CloudSave/CAT/"/>
    </mc:Choice>
  </mc:AlternateContent>
  <xr:revisionPtr revIDLastSave="1554" documentId="11_0864FF27EAE48916A35DFDA4A889020CAA47D2D5" xr6:coauthVersionLast="47" xr6:coauthVersionMax="47" xr10:uidLastSave="{1C3F07A0-2326-48CB-A00B-E3BF91AAB595}"/>
  <bookViews>
    <workbookView xWindow="4840" yWindow="1330" windowWidth="26720" windowHeight="17120"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 l="1"/>
  <c r="B5" i="1"/>
  <c r="L145" i="3"/>
  <c r="L146" i="3" s="1"/>
  <c r="M145" i="3"/>
  <c r="J141" i="3"/>
  <c r="K141" i="3"/>
  <c r="M141" i="3"/>
  <c r="N141" i="3"/>
  <c r="O141" i="3"/>
  <c r="P141" i="3"/>
  <c r="Q141" i="3"/>
  <c r="R141" i="3"/>
  <c r="S141" i="3"/>
  <c r="T141" i="3"/>
  <c r="U141" i="3"/>
  <c r="V141" i="3"/>
  <c r="W141" i="3"/>
  <c r="X141" i="3"/>
  <c r="Y141" i="3"/>
  <c r="Z141" i="3"/>
  <c r="AA141" i="3"/>
  <c r="AB141" i="3"/>
  <c r="AC141" i="3"/>
  <c r="AD141" i="3"/>
  <c r="AE141" i="3"/>
  <c r="AF141" i="3"/>
  <c r="I141" i="3"/>
  <c r="L111" i="3"/>
  <c r="L101" i="3"/>
  <c r="L103" i="3" s="1"/>
  <c r="M111" i="3"/>
  <c r="M112" i="3" s="1"/>
  <c r="M101" i="3"/>
  <c r="N145" i="3"/>
  <c r="O145" i="3"/>
  <c r="O146" i="3" s="1"/>
  <c r="N108" i="3"/>
  <c r="N112" i="3" s="1"/>
  <c r="N101" i="3"/>
  <c r="O108" i="3"/>
  <c r="O112" i="3" s="1"/>
  <c r="O101" i="3"/>
  <c r="O103" i="3" s="1"/>
  <c r="P108" i="3"/>
  <c r="P112" i="3" s="1"/>
  <c r="P101" i="3"/>
  <c r="P103" i="3" s="1"/>
  <c r="P145" i="3"/>
  <c r="P146" i="3" s="1"/>
  <c r="Q145" i="3"/>
  <c r="Q146" i="3" s="1"/>
  <c r="R145" i="3"/>
  <c r="R146" i="3" s="1"/>
  <c r="S145" i="3"/>
  <c r="S146" i="3" s="1"/>
  <c r="T145" i="3"/>
  <c r="U145" i="3"/>
  <c r="U146" i="3" s="1"/>
  <c r="J73" i="3"/>
  <c r="K73" i="3"/>
  <c r="L73" i="3"/>
  <c r="M73" i="3"/>
  <c r="N73" i="3"/>
  <c r="N74" i="3" s="1"/>
  <c r="N75" i="3" s="1"/>
  <c r="O73" i="3"/>
  <c r="P73" i="3"/>
  <c r="Q73" i="3"/>
  <c r="R73" i="3"/>
  <c r="S73" i="3"/>
  <c r="T73" i="3"/>
  <c r="U73" i="3"/>
  <c r="V73" i="3"/>
  <c r="W73" i="3"/>
  <c r="X73" i="3"/>
  <c r="Y73" i="3"/>
  <c r="Z73" i="3"/>
  <c r="AA73" i="3"/>
  <c r="AB73" i="3"/>
  <c r="AC73" i="3"/>
  <c r="AD73" i="3"/>
  <c r="AE73" i="3"/>
  <c r="AF73" i="3"/>
  <c r="I73" i="3"/>
  <c r="AF65" i="3"/>
  <c r="AF66" i="3" s="1"/>
  <c r="I65" i="3"/>
  <c r="I74" i="3" s="1"/>
  <c r="I75" i="3" s="1"/>
  <c r="J63" i="3"/>
  <c r="J65" i="3" s="1"/>
  <c r="J66" i="3" s="1"/>
  <c r="K63" i="3"/>
  <c r="K65" i="3" s="1"/>
  <c r="K66" i="3" s="1"/>
  <c r="L63" i="3"/>
  <c r="L65" i="3" s="1"/>
  <c r="L66" i="3" s="1"/>
  <c r="M63" i="3"/>
  <c r="M65" i="3" s="1"/>
  <c r="M66" i="3" s="1"/>
  <c r="N63" i="3"/>
  <c r="N65" i="3" s="1"/>
  <c r="N66" i="3" s="1"/>
  <c r="O63" i="3"/>
  <c r="O65" i="3" s="1"/>
  <c r="O66" i="3" s="1"/>
  <c r="P63" i="3"/>
  <c r="P65" i="3" s="1"/>
  <c r="P66" i="3" s="1"/>
  <c r="Q63" i="3"/>
  <c r="Q65" i="3" s="1"/>
  <c r="Q66" i="3" s="1"/>
  <c r="R63" i="3"/>
  <c r="R65" i="3" s="1"/>
  <c r="S63" i="3"/>
  <c r="S65" i="3" s="1"/>
  <c r="T63" i="3"/>
  <c r="T65" i="3" s="1"/>
  <c r="U63" i="3"/>
  <c r="U65" i="3" s="1"/>
  <c r="V63" i="3"/>
  <c r="V65" i="3" s="1"/>
  <c r="W63" i="3"/>
  <c r="W65" i="3" s="1"/>
  <c r="X63" i="3"/>
  <c r="X65" i="3" s="1"/>
  <c r="Y63" i="3"/>
  <c r="Y65" i="3" s="1"/>
  <c r="Z63" i="3"/>
  <c r="Z65" i="3" s="1"/>
  <c r="Z66" i="3" s="1"/>
  <c r="AA63" i="3"/>
  <c r="AA65" i="3" s="1"/>
  <c r="AA66" i="3" s="1"/>
  <c r="AB63" i="3"/>
  <c r="AB65" i="3" s="1"/>
  <c r="AB66" i="3" s="1"/>
  <c r="AC63" i="3"/>
  <c r="AC65" i="3" s="1"/>
  <c r="AC66" i="3" s="1"/>
  <c r="AD63" i="3"/>
  <c r="AD65" i="3" s="1"/>
  <c r="AD66" i="3" s="1"/>
  <c r="AE63" i="3"/>
  <c r="AE65" i="3" s="1"/>
  <c r="AE66" i="3" s="1"/>
  <c r="AF63" i="3"/>
  <c r="I63" i="3"/>
  <c r="V145" i="3"/>
  <c r="V146" i="3" s="1"/>
  <c r="J146" i="3"/>
  <c r="K146" i="3"/>
  <c r="M146" i="3"/>
  <c r="N146" i="3"/>
  <c r="T146" i="3"/>
  <c r="Y146" i="3"/>
  <c r="Z146" i="3"/>
  <c r="AA146" i="3"/>
  <c r="AB146" i="3"/>
  <c r="AC146" i="3"/>
  <c r="AD146" i="3"/>
  <c r="AE146" i="3"/>
  <c r="AF146" i="3"/>
  <c r="I146" i="3"/>
  <c r="W145" i="3"/>
  <c r="W146" i="3" s="1"/>
  <c r="X145" i="3"/>
  <c r="X146" i="3" s="1"/>
  <c r="J140" i="3"/>
  <c r="K140" i="3"/>
  <c r="L140" i="3"/>
  <c r="L141" i="3" s="1"/>
  <c r="M140" i="3"/>
  <c r="N140" i="3"/>
  <c r="O140" i="3"/>
  <c r="P140" i="3"/>
  <c r="Q140" i="3"/>
  <c r="R140" i="3"/>
  <c r="S140" i="3"/>
  <c r="T140" i="3"/>
  <c r="U140" i="3"/>
  <c r="V140" i="3"/>
  <c r="W140" i="3"/>
  <c r="X140" i="3"/>
  <c r="Y140" i="3"/>
  <c r="Z140" i="3"/>
  <c r="AA140" i="3"/>
  <c r="AB140" i="3"/>
  <c r="AC140" i="3"/>
  <c r="AD140" i="3"/>
  <c r="AE140" i="3"/>
  <c r="AF140" i="3"/>
  <c r="I140" i="3"/>
  <c r="J131" i="3"/>
  <c r="K131" i="3"/>
  <c r="L131" i="3"/>
  <c r="M131" i="3"/>
  <c r="N131" i="3"/>
  <c r="O131" i="3"/>
  <c r="P131" i="3"/>
  <c r="Q131" i="3"/>
  <c r="R131" i="3"/>
  <c r="S131" i="3"/>
  <c r="T131" i="3"/>
  <c r="U131" i="3"/>
  <c r="V131" i="3"/>
  <c r="W131" i="3"/>
  <c r="X131" i="3"/>
  <c r="Y131" i="3"/>
  <c r="Z131" i="3"/>
  <c r="AA131" i="3"/>
  <c r="AB131" i="3"/>
  <c r="AC131" i="3"/>
  <c r="AD131" i="3"/>
  <c r="AE131" i="3"/>
  <c r="AF131" i="3"/>
  <c r="I131" i="3"/>
  <c r="J125" i="3"/>
  <c r="K125" i="3"/>
  <c r="K132" i="3" s="1"/>
  <c r="L125" i="3"/>
  <c r="M125" i="3"/>
  <c r="N125" i="3"/>
  <c r="O125" i="3"/>
  <c r="P125" i="3"/>
  <c r="Q125" i="3"/>
  <c r="R125" i="3"/>
  <c r="S125" i="3"/>
  <c r="T125" i="3"/>
  <c r="U125" i="3"/>
  <c r="V125" i="3"/>
  <c r="W125" i="3"/>
  <c r="X125" i="3"/>
  <c r="Y125" i="3"/>
  <c r="Z125" i="3"/>
  <c r="AA125" i="3"/>
  <c r="AB125" i="3"/>
  <c r="AC125" i="3"/>
  <c r="AD125" i="3"/>
  <c r="AE125" i="3"/>
  <c r="AF125" i="3"/>
  <c r="I125" i="3"/>
  <c r="J112" i="3"/>
  <c r="K112" i="3"/>
  <c r="L112" i="3"/>
  <c r="Q112" i="3"/>
  <c r="R112" i="3"/>
  <c r="S112" i="3"/>
  <c r="T112" i="3"/>
  <c r="U112" i="3"/>
  <c r="V112" i="3"/>
  <c r="W112" i="3"/>
  <c r="X112" i="3"/>
  <c r="Y112" i="3"/>
  <c r="Z112" i="3"/>
  <c r="AA112" i="3"/>
  <c r="AB112" i="3"/>
  <c r="AC112" i="3"/>
  <c r="AD112" i="3"/>
  <c r="AE112" i="3"/>
  <c r="AF112" i="3"/>
  <c r="I112" i="3"/>
  <c r="J103" i="3"/>
  <c r="K103" i="3"/>
  <c r="M103" i="3"/>
  <c r="N103" i="3"/>
  <c r="Q103" i="3"/>
  <c r="R103" i="3"/>
  <c r="S103" i="3"/>
  <c r="T103" i="3"/>
  <c r="U103" i="3"/>
  <c r="V103" i="3"/>
  <c r="W103" i="3"/>
  <c r="X103" i="3"/>
  <c r="Y103" i="3"/>
  <c r="Z103" i="3"/>
  <c r="AA103" i="3"/>
  <c r="AB103" i="3"/>
  <c r="AC103" i="3"/>
  <c r="AD103" i="3"/>
  <c r="AE103" i="3"/>
  <c r="AF103" i="3"/>
  <c r="I103" i="3"/>
  <c r="J56" i="3"/>
  <c r="J58" i="3" s="1"/>
  <c r="S56" i="3"/>
  <c r="S58" i="3" s="1"/>
  <c r="T56" i="3"/>
  <c r="T58" i="3" s="1"/>
  <c r="U56" i="3"/>
  <c r="U58" i="3" s="1"/>
  <c r="V56" i="3"/>
  <c r="V58" i="3" s="1"/>
  <c r="W56" i="3"/>
  <c r="W58" i="3" s="1"/>
  <c r="X56" i="3"/>
  <c r="X58" i="3" s="1"/>
  <c r="Y56" i="3"/>
  <c r="Y58" i="3" s="1"/>
  <c r="Z56" i="3"/>
  <c r="Z58" i="3" s="1"/>
  <c r="AA56" i="3"/>
  <c r="AA58" i="3" s="1"/>
  <c r="AB56" i="3"/>
  <c r="AB58" i="3" s="1"/>
  <c r="AC56" i="3"/>
  <c r="AC58" i="3" s="1"/>
  <c r="AD56" i="3"/>
  <c r="AD58" i="3" s="1"/>
  <c r="AE56" i="3"/>
  <c r="AE58" i="3" s="1"/>
  <c r="AF56" i="3"/>
  <c r="AF58" i="3" s="1"/>
  <c r="I56" i="3"/>
  <c r="I58" i="3" s="1"/>
  <c r="J40" i="3"/>
  <c r="K40" i="3"/>
  <c r="L40" i="3"/>
  <c r="M40" i="3"/>
  <c r="N40" i="3"/>
  <c r="O40" i="3"/>
  <c r="Q40" i="3"/>
  <c r="R40" i="3"/>
  <c r="S40" i="3"/>
  <c r="T40" i="3"/>
  <c r="U40" i="3"/>
  <c r="V40" i="3"/>
  <c r="W40" i="3"/>
  <c r="X40" i="3"/>
  <c r="Y40" i="3"/>
  <c r="Z40" i="3"/>
  <c r="AA40" i="3"/>
  <c r="AB40" i="3"/>
  <c r="AC40" i="3"/>
  <c r="AD40" i="3"/>
  <c r="AE40" i="3"/>
  <c r="AF40" i="3"/>
  <c r="I40" i="3"/>
  <c r="J38" i="3"/>
  <c r="K38" i="3"/>
  <c r="L38" i="3"/>
  <c r="M38" i="3"/>
  <c r="N38" i="3"/>
  <c r="O38" i="3"/>
  <c r="Q38" i="3"/>
  <c r="R38" i="3"/>
  <c r="S38" i="3"/>
  <c r="T38" i="3"/>
  <c r="U38" i="3"/>
  <c r="V38" i="3"/>
  <c r="W38" i="3"/>
  <c r="X38" i="3"/>
  <c r="Y38" i="3"/>
  <c r="Z38" i="3"/>
  <c r="AA38" i="3"/>
  <c r="AB38" i="3"/>
  <c r="AC38" i="3"/>
  <c r="AD38" i="3"/>
  <c r="AE38" i="3"/>
  <c r="AF38" i="3"/>
  <c r="I38" i="3"/>
  <c r="J33" i="3"/>
  <c r="K33" i="3"/>
  <c r="L33" i="3"/>
  <c r="M33" i="3"/>
  <c r="N33" i="3"/>
  <c r="O33" i="3"/>
  <c r="Q33" i="3"/>
  <c r="R33" i="3"/>
  <c r="S33" i="3"/>
  <c r="T33" i="3"/>
  <c r="U33" i="3"/>
  <c r="V33" i="3"/>
  <c r="W33" i="3"/>
  <c r="X33" i="3"/>
  <c r="Y33" i="3"/>
  <c r="Z33" i="3"/>
  <c r="AA33" i="3"/>
  <c r="AB33" i="3"/>
  <c r="AC33" i="3"/>
  <c r="AD33" i="3"/>
  <c r="AE33" i="3"/>
  <c r="AF33" i="3"/>
  <c r="I33" i="3"/>
  <c r="J26" i="3"/>
  <c r="K26" i="3"/>
  <c r="L26" i="3"/>
  <c r="M26" i="3"/>
  <c r="N26" i="3"/>
  <c r="O26" i="3"/>
  <c r="Q26" i="3"/>
  <c r="R26" i="3"/>
  <c r="S26" i="3"/>
  <c r="T26" i="3"/>
  <c r="U26" i="3"/>
  <c r="V26" i="3"/>
  <c r="W26" i="3"/>
  <c r="X26" i="3"/>
  <c r="Y26" i="3"/>
  <c r="Z26" i="3"/>
  <c r="AA26" i="3"/>
  <c r="AB26" i="3"/>
  <c r="AC26" i="3"/>
  <c r="AD26" i="3"/>
  <c r="AE26" i="3"/>
  <c r="AF26" i="3"/>
  <c r="I26" i="3"/>
  <c r="J22" i="3"/>
  <c r="K22" i="3"/>
  <c r="L22" i="3"/>
  <c r="M22" i="3"/>
  <c r="N22" i="3"/>
  <c r="O22" i="3"/>
  <c r="Q22" i="3"/>
  <c r="R22" i="3"/>
  <c r="S22" i="3"/>
  <c r="T22" i="3"/>
  <c r="U22" i="3"/>
  <c r="V22" i="3"/>
  <c r="W22" i="3"/>
  <c r="X22" i="3"/>
  <c r="Y22" i="3"/>
  <c r="Z22" i="3"/>
  <c r="AA22" i="3"/>
  <c r="AB22" i="3"/>
  <c r="AC22" i="3"/>
  <c r="AD22" i="3"/>
  <c r="AE22" i="3"/>
  <c r="AF22" i="3"/>
  <c r="I22" i="3"/>
  <c r="J18" i="3"/>
  <c r="K18" i="3"/>
  <c r="L18" i="3"/>
  <c r="M18" i="3"/>
  <c r="N18" i="3"/>
  <c r="O18" i="3"/>
  <c r="Q18" i="3"/>
  <c r="R18" i="3"/>
  <c r="S18" i="3"/>
  <c r="T18" i="3"/>
  <c r="U18" i="3"/>
  <c r="V18" i="3"/>
  <c r="W18" i="3"/>
  <c r="X18" i="3"/>
  <c r="Y18" i="3"/>
  <c r="Z18" i="3"/>
  <c r="AA18" i="3"/>
  <c r="AB18" i="3"/>
  <c r="AC18" i="3"/>
  <c r="AD18" i="3"/>
  <c r="AE18" i="3"/>
  <c r="AF18" i="3"/>
  <c r="I18" i="3"/>
  <c r="J14" i="3"/>
  <c r="K14" i="3"/>
  <c r="L14" i="3"/>
  <c r="M14" i="3"/>
  <c r="N14" i="3"/>
  <c r="O14" i="3"/>
  <c r="Q14" i="3"/>
  <c r="R14" i="3"/>
  <c r="S14" i="3"/>
  <c r="T14" i="3"/>
  <c r="U14" i="3"/>
  <c r="V14" i="3"/>
  <c r="W14" i="3"/>
  <c r="X14" i="3"/>
  <c r="Y14" i="3"/>
  <c r="Z14" i="3"/>
  <c r="AA14" i="3"/>
  <c r="AB14" i="3"/>
  <c r="AC14" i="3"/>
  <c r="AD14" i="3"/>
  <c r="AE14" i="3"/>
  <c r="AF14" i="3"/>
  <c r="I14" i="3"/>
  <c r="J49" i="3"/>
  <c r="Q49" i="3"/>
  <c r="R49" i="3"/>
  <c r="S49" i="3"/>
  <c r="T49" i="3"/>
  <c r="U49" i="3"/>
  <c r="V49" i="3"/>
  <c r="W49" i="3"/>
  <c r="X49" i="3"/>
  <c r="Y49" i="3"/>
  <c r="Z49" i="3"/>
  <c r="AA49" i="3"/>
  <c r="AB49" i="3"/>
  <c r="AC49" i="3"/>
  <c r="AD49" i="3"/>
  <c r="AE49" i="3"/>
  <c r="AF49" i="3"/>
  <c r="I49" i="3"/>
  <c r="M3" i="3"/>
  <c r="N3" i="3" s="1"/>
  <c r="O3" i="3" s="1"/>
  <c r="P3" i="3" s="1"/>
  <c r="Q3" i="3" s="1"/>
  <c r="R3" i="3" s="1"/>
  <c r="S3" i="3" s="1"/>
  <c r="T3" i="3" s="1"/>
  <c r="U3" i="3" s="1"/>
  <c r="V3" i="3" s="1"/>
  <c r="W3" i="3" s="1"/>
  <c r="X3" i="3" s="1"/>
  <c r="Y3" i="3" s="1"/>
  <c r="Z3" i="3" s="1"/>
  <c r="AA3" i="3" s="1"/>
  <c r="AB3" i="3" s="1"/>
  <c r="AC3" i="3" s="1"/>
  <c r="B3" i="1" a="1"/>
  <c r="B3" i="1" s="1"/>
  <c r="B2" i="1" a="1"/>
  <c r="B2" i="1" s="1"/>
  <c r="AF132" i="3" l="1"/>
  <c r="V74" i="3"/>
  <c r="V75" i="3" s="1"/>
  <c r="AE132" i="3"/>
  <c r="AD132" i="3"/>
  <c r="AC132" i="3"/>
  <c r="K74" i="3"/>
  <c r="K113" i="3"/>
  <c r="AB132" i="3"/>
  <c r="J74" i="3"/>
  <c r="AC113" i="3"/>
  <c r="J113" i="3"/>
  <c r="AA132" i="3"/>
  <c r="AB113" i="3"/>
  <c r="AA113" i="3"/>
  <c r="Z113" i="3"/>
  <c r="M74" i="3"/>
  <c r="M75" i="3" s="1"/>
  <c r="L132" i="3"/>
  <c r="M132" i="3"/>
  <c r="L113" i="3"/>
  <c r="M113" i="3"/>
  <c r="L74" i="3"/>
  <c r="N79" i="3"/>
  <c r="N81" i="3" s="1"/>
  <c r="N83" i="3" s="1"/>
  <c r="N85" i="3" s="1"/>
  <c r="O74" i="3"/>
  <c r="O75" i="3" s="1"/>
  <c r="N132" i="3"/>
  <c r="O132" i="3"/>
  <c r="P132" i="3"/>
  <c r="P74" i="3"/>
  <c r="Q74" i="3"/>
  <c r="Q75" i="3" s="1"/>
  <c r="Q132" i="3"/>
  <c r="R74" i="3"/>
  <c r="R75" i="3" s="1"/>
  <c r="Y74" i="3"/>
  <c r="I79" i="3"/>
  <c r="I81" i="3" s="1"/>
  <c r="I83" i="3" s="1"/>
  <c r="I85" i="3" s="1"/>
  <c r="W74" i="3"/>
  <c r="U74" i="3"/>
  <c r="X74" i="3"/>
  <c r="T74" i="3"/>
  <c r="S74" i="3"/>
  <c r="AF74" i="3"/>
  <c r="AE74" i="3"/>
  <c r="AD74" i="3"/>
  <c r="V79" i="3"/>
  <c r="V81" i="3" s="1"/>
  <c r="V83" i="3" s="1"/>
  <c r="V85" i="3" s="1"/>
  <c r="AC74" i="3"/>
  <c r="AB74" i="3"/>
  <c r="AF113" i="3"/>
  <c r="AA74" i="3"/>
  <c r="AE113" i="3"/>
  <c r="R132" i="3"/>
  <c r="Z74" i="3"/>
  <c r="I113" i="3"/>
  <c r="Z132" i="3"/>
  <c r="J132" i="3"/>
  <c r="X66" i="3"/>
  <c r="S132" i="3"/>
  <c r="R113" i="3"/>
  <c r="Q113" i="3"/>
  <c r="I132" i="3"/>
  <c r="P113" i="3"/>
  <c r="O113" i="3"/>
  <c r="AD113" i="3"/>
  <c r="N113" i="3"/>
  <c r="Y66" i="3"/>
  <c r="W66" i="3"/>
  <c r="V66" i="3"/>
  <c r="U66" i="3"/>
  <c r="T66" i="3"/>
  <c r="S66" i="3"/>
  <c r="R66" i="3"/>
  <c r="I66" i="3"/>
  <c r="Y113" i="3"/>
  <c r="X113" i="3"/>
  <c r="Y132" i="3"/>
  <c r="W113" i="3"/>
  <c r="X132" i="3"/>
  <c r="V113" i="3"/>
  <c r="W132" i="3"/>
  <c r="U113" i="3"/>
  <c r="V132" i="3"/>
  <c r="T113" i="3"/>
  <c r="U132" i="3"/>
  <c r="S113" i="3"/>
  <c r="T132" i="3"/>
  <c r="Z41" i="3"/>
  <c r="J41" i="3"/>
  <c r="I41" i="3"/>
  <c r="Q41" i="3"/>
  <c r="Y41" i="3"/>
  <c r="X41" i="3"/>
  <c r="AE41" i="3"/>
  <c r="O41" i="3"/>
  <c r="AF41" i="3"/>
  <c r="AD41" i="3"/>
  <c r="N41" i="3"/>
  <c r="V41" i="3"/>
  <c r="AC41" i="3"/>
  <c r="M41" i="3"/>
  <c r="U41" i="3"/>
  <c r="AB41" i="3"/>
  <c r="L41" i="3"/>
  <c r="T41" i="3"/>
  <c r="AA41" i="3"/>
  <c r="K41" i="3"/>
  <c r="S41" i="3"/>
  <c r="W41" i="3"/>
  <c r="R41" i="3"/>
  <c r="B4" i="1"/>
  <c r="B7" i="1" s="1"/>
  <c r="I86" i="3" l="1"/>
  <c r="I89" i="3"/>
  <c r="I88" i="3"/>
  <c r="V86" i="3"/>
  <c r="V89" i="3"/>
  <c r="V88" i="3"/>
  <c r="K75" i="3"/>
  <c r="K79" i="3"/>
  <c r="K81" i="3" s="1"/>
  <c r="K83" i="3" s="1"/>
  <c r="K85" i="3" s="1"/>
  <c r="J79" i="3"/>
  <c r="J81" i="3" s="1"/>
  <c r="J83" i="3" s="1"/>
  <c r="J85" i="3" s="1"/>
  <c r="J75" i="3"/>
  <c r="M79" i="3"/>
  <c r="M81" i="3" s="1"/>
  <c r="M83" i="3" s="1"/>
  <c r="M85" i="3" s="1"/>
  <c r="L75" i="3"/>
  <c r="L79" i="3"/>
  <c r="L81" i="3" s="1"/>
  <c r="L83" i="3" s="1"/>
  <c r="L85" i="3" s="1"/>
  <c r="M89" i="3"/>
  <c r="M88" i="3"/>
  <c r="M86" i="3"/>
  <c r="N88" i="3"/>
  <c r="N89" i="3"/>
  <c r="N86" i="3"/>
  <c r="O79" i="3"/>
  <c r="O81" i="3" s="1"/>
  <c r="O83" i="3" s="1"/>
  <c r="O85" i="3" s="1"/>
  <c r="O88" i="3" s="1"/>
  <c r="P75" i="3"/>
  <c r="P79" i="3"/>
  <c r="P81" i="3" s="1"/>
  <c r="P83" i="3" s="1"/>
  <c r="P85" i="3" s="1"/>
  <c r="Q79" i="3"/>
  <c r="Q81" i="3" s="1"/>
  <c r="Q83" i="3" s="1"/>
  <c r="Q85" i="3" s="1"/>
  <c r="Q86" i="3" s="1"/>
  <c r="R79" i="3"/>
  <c r="R81" i="3" s="1"/>
  <c r="R83" i="3" s="1"/>
  <c r="R85" i="3" s="1"/>
  <c r="R89" i="3" s="1"/>
  <c r="AC75" i="3"/>
  <c r="AC79" i="3"/>
  <c r="AC81" i="3" s="1"/>
  <c r="AC83" i="3" s="1"/>
  <c r="AC85" i="3" s="1"/>
  <c r="AB75" i="3"/>
  <c r="AB79" i="3"/>
  <c r="AB81" i="3" s="1"/>
  <c r="AB83" i="3" s="1"/>
  <c r="AB85" i="3" s="1"/>
  <c r="AD75" i="3"/>
  <c r="AD79" i="3"/>
  <c r="AD81" i="3" s="1"/>
  <c r="AD83" i="3" s="1"/>
  <c r="AD85" i="3" s="1"/>
  <c r="AF75" i="3"/>
  <c r="AF79" i="3"/>
  <c r="AF81" i="3" s="1"/>
  <c r="AF83" i="3" s="1"/>
  <c r="AF85" i="3" s="1"/>
  <c r="S75" i="3"/>
  <c r="S79" i="3"/>
  <c r="S81" i="3" s="1"/>
  <c r="S83" i="3" s="1"/>
  <c r="S85" i="3" s="1"/>
  <c r="X75" i="3"/>
  <c r="X79" i="3"/>
  <c r="X81" i="3" s="1"/>
  <c r="X83" i="3" s="1"/>
  <c r="X85" i="3" s="1"/>
  <c r="U75" i="3"/>
  <c r="U79" i="3"/>
  <c r="U81" i="3" s="1"/>
  <c r="U83" i="3" s="1"/>
  <c r="U85" i="3" s="1"/>
  <c r="AE75" i="3"/>
  <c r="AE79" i="3"/>
  <c r="AE81" i="3" s="1"/>
  <c r="AE83" i="3" s="1"/>
  <c r="AE85" i="3" s="1"/>
  <c r="T75" i="3"/>
  <c r="T79" i="3"/>
  <c r="T81" i="3" s="1"/>
  <c r="T83" i="3" s="1"/>
  <c r="T85" i="3" s="1"/>
  <c r="Z79" i="3"/>
  <c r="Z81" i="3" s="1"/>
  <c r="Z83" i="3" s="1"/>
  <c r="Z85" i="3" s="1"/>
  <c r="Z75" i="3"/>
  <c r="W75" i="3"/>
  <c r="W79" i="3"/>
  <c r="W81" i="3" s="1"/>
  <c r="W83" i="3" s="1"/>
  <c r="W85" i="3" s="1"/>
  <c r="AA79" i="3"/>
  <c r="AA81" i="3" s="1"/>
  <c r="AA83" i="3" s="1"/>
  <c r="AA85" i="3" s="1"/>
  <c r="AA75" i="3"/>
  <c r="Y75" i="3"/>
  <c r="Y79" i="3"/>
  <c r="Y81" i="3" s="1"/>
  <c r="Y83" i="3" s="1"/>
  <c r="Y85" i="3" s="1"/>
  <c r="AA86" i="3" l="1"/>
  <c r="AA89" i="3"/>
  <c r="AA88" i="3"/>
  <c r="AC86" i="3"/>
  <c r="AC89" i="3"/>
  <c r="AC88" i="3"/>
  <c r="W86" i="3"/>
  <c r="W89" i="3"/>
  <c r="W88" i="3"/>
  <c r="AE86" i="3"/>
  <c r="AE89" i="3"/>
  <c r="AE88" i="3"/>
  <c r="Z86" i="3"/>
  <c r="Z89" i="3"/>
  <c r="Z88" i="3"/>
  <c r="X86" i="3"/>
  <c r="X89" i="3"/>
  <c r="X88" i="3"/>
  <c r="AF88" i="3"/>
  <c r="AF86" i="3"/>
  <c r="AF89" i="3"/>
  <c r="AD86" i="3"/>
  <c r="AD89" i="3"/>
  <c r="AD88" i="3"/>
  <c r="AB86" i="3"/>
  <c r="AB89" i="3"/>
  <c r="AB88" i="3"/>
  <c r="J89" i="3"/>
  <c r="J86" i="3"/>
  <c r="J88" i="3"/>
  <c r="K89" i="3"/>
  <c r="K88" i="3"/>
  <c r="K86" i="3"/>
  <c r="Y86" i="3"/>
  <c r="Y89" i="3"/>
  <c r="Y88" i="3"/>
  <c r="L88" i="3"/>
  <c r="L86" i="3"/>
  <c r="L89" i="3"/>
  <c r="O89" i="3"/>
  <c r="O86" i="3"/>
  <c r="P86" i="3"/>
  <c r="P88" i="3"/>
  <c r="P89" i="3"/>
  <c r="Q88" i="3"/>
  <c r="Q89" i="3"/>
  <c r="R86" i="3"/>
  <c r="R88" i="3"/>
  <c r="S89" i="3"/>
  <c r="S86" i="3"/>
  <c r="S88" i="3"/>
  <c r="T88" i="3"/>
  <c r="T86" i="3"/>
  <c r="T89" i="3"/>
  <c r="U89" i="3"/>
  <c r="U88" i="3"/>
  <c r="U8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45" authorId="0" shapeId="0" xr:uid="{49404E56-2B52-4508-8E93-5F0C6577E78F}">
      <text>
        <r>
          <rPr>
            <b/>
            <sz val="9"/>
            <color indexed="81"/>
            <rFont val="Tahoma"/>
            <family val="2"/>
          </rPr>
          <t>William:</t>
        </r>
        <r>
          <rPr>
            <sz val="9"/>
            <color indexed="81"/>
            <rFont val="Tahoma"/>
            <family val="2"/>
          </rPr>
          <t xml:space="preserve">
Includes: 
- Capital Expenditures - excluding equipment leased to others
- Expenditures for equipment leased to others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<sst xmlns="http://schemas.openxmlformats.org/spreadsheetml/2006/main" count="4527" uniqueCount="2805">
  <si>
    <t>Price</t>
  </si>
  <si>
    <t>Shares</t>
  </si>
  <si>
    <t>MC</t>
  </si>
  <si>
    <t>Cash</t>
  </si>
  <si>
    <t>Debt</t>
  </si>
  <si>
    <t>EV</t>
  </si>
  <si>
    <t>Company Name</t>
  </si>
  <si>
    <t>Caterpillar Inc.</t>
  </si>
  <si>
    <t>Ticker</t>
  </si>
  <si>
    <t>CAT</t>
  </si>
  <si>
    <t>Country</t>
  </si>
  <si>
    <t>USA</t>
  </si>
  <si>
    <t>Sector</t>
  </si>
  <si>
    <t>Industrials</t>
  </si>
  <si>
    <t>Industry</t>
  </si>
  <si>
    <t>Farm &amp; Heavy Construction Machinery</t>
  </si>
  <si>
    <t>Quarter</t>
  </si>
  <si>
    <t>Period of Report</t>
  </si>
  <si>
    <t>Income Statement *in millions</t>
  </si>
  <si>
    <t>Revenue</t>
  </si>
  <si>
    <t>Sales of Machinery, Energy, &amp; transportation</t>
  </si>
  <si>
    <t>Revenues of Financial Products</t>
  </si>
  <si>
    <t>Total sales &amp; revenues</t>
  </si>
  <si>
    <t>COGs</t>
  </si>
  <si>
    <t>Gross Profit</t>
  </si>
  <si>
    <t>Operating Expenses</t>
  </si>
  <si>
    <t>SG&amp;A</t>
  </si>
  <si>
    <t>R&amp;D</t>
  </si>
  <si>
    <t>Interest expense of Financial Products</t>
  </si>
  <si>
    <t>Goodwill impairment charge</t>
  </si>
  <si>
    <t>Other operating (income) expenses</t>
  </si>
  <si>
    <t>Total Operating Costs</t>
  </si>
  <si>
    <t>Operating Income</t>
  </si>
  <si>
    <t>Interest expense excluding Financial Products</t>
  </si>
  <si>
    <t>Other income (expense)</t>
  </si>
  <si>
    <t>Income before Taxes</t>
  </si>
  <si>
    <t>Taxes</t>
  </si>
  <si>
    <t>Profit of consolidated companies</t>
  </si>
  <si>
    <t>Equity in profit (loss) of unconsolidated companies</t>
  </si>
  <si>
    <t>Profit of consolidated &amp; affiliated companies</t>
  </si>
  <si>
    <t>Profit attributable to noncontrolling interests</t>
  </si>
  <si>
    <t>Net Income</t>
  </si>
  <si>
    <t>EPS - Basic</t>
  </si>
  <si>
    <t>EPS - Diluted</t>
  </si>
  <si>
    <t>Shares - Basic</t>
  </si>
  <si>
    <t>Shares - Diluted</t>
  </si>
  <si>
    <t>Balance Sheet</t>
  </si>
  <si>
    <t>Current Assets</t>
  </si>
  <si>
    <t>Cash &amp; cash equivalents</t>
  </si>
  <si>
    <t>Cash Flow</t>
  </si>
  <si>
    <t>2007</t>
  </si>
  <si>
    <t>2008</t>
  </si>
  <si>
    <t>2009</t>
  </si>
  <si>
    <t>2010</t>
  </si>
  <si>
    <t>2011</t>
  </si>
  <si>
    <t>2012</t>
  </si>
  <si>
    <t>2013</t>
  </si>
  <si>
    <t>2014</t>
  </si>
  <si>
    <t>2015</t>
  </si>
  <si>
    <t>2016</t>
  </si>
  <si>
    <t>2017</t>
  </si>
  <si>
    <t>2018</t>
  </si>
  <si>
    <t>2019</t>
  </si>
  <si>
    <t>2020</t>
  </si>
  <si>
    <t>2021</t>
  </si>
  <si>
    <t>2022</t>
  </si>
  <si>
    <t>Revenue per share</t>
  </si>
  <si>
    <t>70.45</t>
  </si>
  <si>
    <t>84.07</t>
  </si>
  <si>
    <t>52.66</t>
  </si>
  <si>
    <t>67.44</t>
  </si>
  <si>
    <t>93.24</t>
  </si>
  <si>
    <t>100.94</t>
  </si>
  <si>
    <t>86.26</t>
  </si>
  <si>
    <t>89.41</t>
  </si>
  <si>
    <t>79.10</t>
  </si>
  <si>
    <t>65.95</t>
  </si>
  <si>
    <t>76.82</t>
  </si>
  <si>
    <t>92.53</t>
  </si>
  <si>
    <t>95.80</t>
  </si>
  <si>
    <t>76.73</t>
  </si>
  <si>
    <t>93.70</t>
  </si>
  <si>
    <t>112.79</t>
  </si>
  <si>
    <t>Earnings per share</t>
  </si>
  <si>
    <t>5.55</t>
  </si>
  <si>
    <t>5.83</t>
  </si>
  <si>
    <t>1.45</t>
  </si>
  <si>
    <t>4.28</t>
  </si>
  <si>
    <t>7.64</t>
  </si>
  <si>
    <t>8.71</t>
  </si>
  <si>
    <t>5.87</t>
  </si>
  <si>
    <t>5.99</t>
  </si>
  <si>
    <t>3.54</t>
  </si>
  <si>
    <t>(0.11)</t>
  </si>
  <si>
    <t>1.27</t>
  </si>
  <si>
    <t>10.39</t>
  </si>
  <si>
    <t>10.85</t>
  </si>
  <si>
    <t>5.51</t>
  </si>
  <si>
    <t>11.93</t>
  </si>
  <si>
    <t>12.73</t>
  </si>
  <si>
    <t>FCF per share</t>
  </si>
  <si>
    <t>7.67</t>
  </si>
  <si>
    <t>6.55</t>
  </si>
  <si>
    <t>3.84</t>
  </si>
  <si>
    <t>4.78</t>
  </si>
  <si>
    <t>0.25</t>
  </si>
  <si>
    <t>8.90</t>
  </si>
  <si>
    <t>7.58</t>
  </si>
  <si>
    <t>5.74</t>
  </si>
  <si>
    <t>4.59</t>
  </si>
  <si>
    <t>5.69</t>
  </si>
  <si>
    <t>6.16</t>
  </si>
  <si>
    <t>7.56</t>
  </si>
  <si>
    <t>7.74</t>
  </si>
  <si>
    <t>8.69</t>
  </si>
  <si>
    <t>12.28</t>
  </si>
  <si>
    <t>Dividends per share</t>
  </si>
  <si>
    <t>1.32</t>
  </si>
  <si>
    <t>1.56</t>
  </si>
  <si>
    <t>1.67</t>
  </si>
  <si>
    <t>1.72</t>
  </si>
  <si>
    <t>1.80</t>
  </si>
  <si>
    <t>2.48</t>
  </si>
  <si>
    <t>2.62</t>
  </si>
  <si>
    <t>2.96</t>
  </si>
  <si>
    <t>3.08</t>
  </si>
  <si>
    <t>3.09</t>
  </si>
  <si>
    <t>3.30</t>
  </si>
  <si>
    <t>3.80</t>
  </si>
  <si>
    <t>4.12</t>
  </si>
  <si>
    <t>4.29</t>
  </si>
  <si>
    <t>4.63</t>
  </si>
  <si>
    <t>CAPEX per share</t>
  </si>
  <si>
    <t>4.76</t>
  </si>
  <si>
    <t>6.57</t>
  </si>
  <si>
    <t>3.76</t>
  </si>
  <si>
    <t>4.10</t>
  </si>
  <si>
    <t>6.08</t>
  </si>
  <si>
    <t>7.78</t>
  </si>
  <si>
    <t>6.89</t>
  </si>
  <si>
    <t>5.47</t>
  </si>
  <si>
    <t>5.49</t>
  </si>
  <si>
    <t>5.01</t>
  </si>
  <si>
    <t>3.95</t>
  </si>
  <si>
    <t>4.93</t>
  </si>
  <si>
    <t>4.75</t>
  </si>
  <si>
    <t>3.89</t>
  </si>
  <si>
    <t>4.54</t>
  </si>
  <si>
    <t>2.46</t>
  </si>
  <si>
    <t>Book Value per sh.</t>
  </si>
  <si>
    <t>13.92</t>
  </si>
  <si>
    <t>9.97</t>
  </si>
  <si>
    <t>14.21</t>
  </si>
  <si>
    <t>17.14</t>
  </si>
  <si>
    <t>19.97</t>
  </si>
  <si>
    <t>26.86</t>
  </si>
  <si>
    <t>32.26</t>
  </si>
  <si>
    <t>27.13</t>
  </si>
  <si>
    <t>24.92</t>
  </si>
  <si>
    <t>22.48</t>
  </si>
  <si>
    <t>23.14</t>
  </si>
  <si>
    <t>23.74</t>
  </si>
  <si>
    <t>25.98</t>
  </si>
  <si>
    <t>28.18</t>
  </si>
  <si>
    <t>30.30</t>
  </si>
  <si>
    <t>30.16</t>
  </si>
  <si>
    <t>Comm.Shares outs.</t>
  </si>
  <si>
    <t>638</t>
  </si>
  <si>
    <t>611</t>
  </si>
  <si>
    <t>615</t>
  </si>
  <si>
    <t>632</t>
  </si>
  <si>
    <t>645</t>
  </si>
  <si>
    <t>653</t>
  </si>
  <si>
    <t>617</t>
  </si>
  <si>
    <t>594</t>
  </si>
  <si>
    <t>584</t>
  </si>
  <si>
    <t>592</t>
  </si>
  <si>
    <t>591</t>
  </si>
  <si>
    <t>562</t>
  </si>
  <si>
    <t>544</t>
  </si>
  <si>
    <t>527</t>
  </si>
  <si>
    <t>Avg. annual P/E ratio</t>
  </si>
  <si>
    <t>13.1</t>
  </si>
  <si>
    <t>11.2</t>
  </si>
  <si>
    <t>28.7</t>
  </si>
  <si>
    <t>16.0</t>
  </si>
  <si>
    <t>12.7</t>
  </si>
  <si>
    <t>10.8</t>
  </si>
  <si>
    <t>14.8</t>
  </si>
  <si>
    <t>16.8</t>
  </si>
  <si>
    <t>22.2</t>
  </si>
  <si>
    <t>(682.7)</t>
  </si>
  <si>
    <t>88.7</t>
  </si>
  <si>
    <t>13.9</t>
  </si>
  <si>
    <t>12.2</t>
  </si>
  <si>
    <t>25.1</t>
  </si>
  <si>
    <t>17.7</t>
  </si>
  <si>
    <t>P/E to S&amp;P500</t>
  </si>
  <si>
    <t>0.8</t>
  </si>
  <si>
    <t>0.5</t>
  </si>
  <si>
    <t>0.4</t>
  </si>
  <si>
    <t>0.7</t>
  </si>
  <si>
    <t>0.9</t>
  </si>
  <si>
    <t>1.1</t>
  </si>
  <si>
    <t>(30.8)</t>
  </si>
  <si>
    <t>3.8</t>
  </si>
  <si>
    <t>0.6</t>
  </si>
  <si>
    <t>Avg. annual div. yield</t>
  </si>
  <si>
    <t>1.8%</t>
  </si>
  <si>
    <t>2.4%</t>
  </si>
  <si>
    <t>4.0%</t>
  </si>
  <si>
    <t>2.5%</t>
  </si>
  <si>
    <t>1.9%</t>
  </si>
  <si>
    <t>2.6%</t>
  </si>
  <si>
    <t>2.0%</t>
  </si>
  <si>
    <t>3.8%</t>
  </si>
  <si>
    <t>3.9%</t>
  </si>
  <si>
    <t>2.7%</t>
  </si>
  <si>
    <t>2.3%</t>
  </si>
  <si>
    <t>2.9%</t>
  </si>
  <si>
    <t>3.0%</t>
  </si>
  <si>
    <t>Revenue (m)</t>
  </si>
  <si>
    <t>44,958</t>
  </si>
  <si>
    <t>51,324</t>
  </si>
  <si>
    <t>32,396</t>
  </si>
  <si>
    <t>42,588</t>
  </si>
  <si>
    <t>60,138</t>
  </si>
  <si>
    <t>65,875</t>
  </si>
  <si>
    <t>55,656</t>
  </si>
  <si>
    <t>55,184</t>
  </si>
  <si>
    <t>47,011</t>
  </si>
  <si>
    <t>38,537</t>
  </si>
  <si>
    <t>45,462</t>
  </si>
  <si>
    <t>54,722</t>
  </si>
  <si>
    <t>53,800</t>
  </si>
  <si>
    <t>41,748</t>
  </si>
  <si>
    <t>50,971</t>
  </si>
  <si>
    <t>59,427</t>
  </si>
  <si>
    <t>Operating margin</t>
  </si>
  <si>
    <t>10.9%</t>
  </si>
  <si>
    <t>8.7%</t>
  </si>
  <si>
    <t>9.3%</t>
  </si>
  <si>
    <t>11.9%</t>
  </si>
  <si>
    <t>13.0%</t>
  </si>
  <si>
    <t>10.1%</t>
  </si>
  <si>
    <t>9.7%</t>
  </si>
  <si>
    <t>6.9%</t>
  </si>
  <si>
    <t>1.3%</t>
  </si>
  <si>
    <t>15.2%</t>
  </si>
  <si>
    <t>15.4%</t>
  </si>
  <si>
    <t>13.5%</t>
  </si>
  <si>
    <t>13.3%</t>
  </si>
  <si>
    <t>Depreciation (m)</t>
  </si>
  <si>
    <t>1,797</t>
  </si>
  <si>
    <t>1,980</t>
  </si>
  <si>
    <t>2,336</t>
  </si>
  <si>
    <t>2,296</t>
  </si>
  <si>
    <t>2,527</t>
  </si>
  <si>
    <t>2,813</t>
  </si>
  <si>
    <t>3,087</t>
  </si>
  <si>
    <t>3,163</t>
  </si>
  <si>
    <t>3,046</t>
  </si>
  <si>
    <t>3,034</t>
  </si>
  <si>
    <t>2,877</t>
  </si>
  <si>
    <t>2,766</t>
  </si>
  <si>
    <t>2,577</t>
  </si>
  <si>
    <t>2,432</t>
  </si>
  <si>
    <t>2,352</t>
  </si>
  <si>
    <t>2,219</t>
  </si>
  <si>
    <t>Net profit (m)</t>
  </si>
  <si>
    <t>3,541</t>
  </si>
  <si>
    <t>3,557</t>
  </si>
  <si>
    <t>895</t>
  </si>
  <si>
    <t>2,700</t>
  </si>
  <si>
    <t>4,928</t>
  </si>
  <si>
    <t>5,681</t>
  </si>
  <si>
    <t>3,789</t>
  </si>
  <si>
    <t>3,695</t>
  </si>
  <si>
    <t>2,102</t>
  </si>
  <si>
    <t>(67)</t>
  </si>
  <si>
    <t>754</t>
  </si>
  <si>
    <t>6,147</t>
  </si>
  <si>
    <t>6,093</t>
  </si>
  <si>
    <t>2,998</t>
  </si>
  <si>
    <t>6,489</t>
  </si>
  <si>
    <t>6,705</t>
  </si>
  <si>
    <t>Income tax rate</t>
  </si>
  <si>
    <t>30.0%</t>
  </si>
  <si>
    <t>21.3%</t>
  </si>
  <si>
    <t>(47.5)%</t>
  </si>
  <si>
    <t>25.8%</t>
  </si>
  <si>
    <t>25.6%</t>
  </si>
  <si>
    <t>30.7%</t>
  </si>
  <si>
    <t>25.7%</t>
  </si>
  <si>
    <t>27.1%</t>
  </si>
  <si>
    <t>26.0%</t>
  </si>
  <si>
    <t>138.1%</t>
  </si>
  <si>
    <t>81.8%</t>
  </si>
  <si>
    <t>21.7%</t>
  </si>
  <si>
    <t>22.4%</t>
  </si>
  <si>
    <t>25.2%</t>
  </si>
  <si>
    <t>21.2%</t>
  </si>
  <si>
    <t>23.6%</t>
  </si>
  <si>
    <t>Net profit margin</t>
  </si>
  <si>
    <t>7.9%</t>
  </si>
  <si>
    <t>2.8%</t>
  </si>
  <si>
    <t>6.3%</t>
  </si>
  <si>
    <t>8.2%</t>
  </si>
  <si>
    <t>8.6%</t>
  </si>
  <si>
    <t>6.8%</t>
  </si>
  <si>
    <t>6.7%</t>
  </si>
  <si>
    <t>4.5%</t>
  </si>
  <si>
    <t>(0.2)%</t>
  </si>
  <si>
    <t>1.7%</t>
  </si>
  <si>
    <t>11.2%</t>
  </si>
  <si>
    <t>11.3%</t>
  </si>
  <si>
    <t>7.2%</t>
  </si>
  <si>
    <t>12.7%</t>
  </si>
  <si>
    <t>Working capital (m)</t>
  </si>
  <si>
    <t>3,232</t>
  </si>
  <si>
    <t>5,564</t>
  </si>
  <si>
    <t>7,497</t>
  </si>
  <si>
    <t>9,790</t>
  </si>
  <si>
    <t>9,567</t>
  </si>
  <si>
    <t>12,769</t>
  </si>
  <si>
    <t>11,038</t>
  </si>
  <si>
    <t>10,990</t>
  </si>
  <si>
    <t>8,115</t>
  </si>
  <si>
    <t>5,835</t>
  </si>
  <si>
    <t>9,313</t>
  </si>
  <si>
    <t>10,385</t>
  </si>
  <si>
    <t>12,572</t>
  </si>
  <si>
    <t>13,747</t>
  </si>
  <si>
    <t>13,608</t>
  </si>
  <si>
    <t>12,254</t>
  </si>
  <si>
    <t>Long-term debt (m)</t>
  </si>
  <si>
    <t>17,829</t>
  </si>
  <si>
    <t>22,834</t>
  </si>
  <si>
    <t>21,847</t>
  </si>
  <si>
    <t>20,437</t>
  </si>
  <si>
    <t>24,944</t>
  </si>
  <si>
    <t>27,752</t>
  </si>
  <si>
    <t>26,719</t>
  </si>
  <si>
    <t>27,784</t>
  </si>
  <si>
    <t>25,247</t>
  </si>
  <si>
    <t>22,818</t>
  </si>
  <si>
    <t>23,847</t>
  </si>
  <si>
    <t>25,000</t>
  </si>
  <si>
    <t>26,281</t>
  </si>
  <si>
    <t>25,999</t>
  </si>
  <si>
    <t>26,033</t>
  </si>
  <si>
    <t>9,498</t>
  </si>
  <si>
    <t>Equity (m)</t>
  </si>
  <si>
    <t>8,883</t>
  </si>
  <si>
    <t>6,087</t>
  </si>
  <si>
    <t>8,740</t>
  </si>
  <si>
    <t>10,824</t>
  </si>
  <si>
    <t>12,883</t>
  </si>
  <si>
    <t>17,532</t>
  </si>
  <si>
    <t>20,811</t>
  </si>
  <si>
    <t>16,746</t>
  </si>
  <si>
    <t>14,809</t>
  </si>
  <si>
    <t>13,137</t>
  </si>
  <si>
    <t>13,697</t>
  </si>
  <si>
    <t>14,039</t>
  </si>
  <si>
    <t>14,588</t>
  </si>
  <si>
    <t>15,331</t>
  </si>
  <si>
    <t>16,484</t>
  </si>
  <si>
    <t>15,891</t>
  </si>
  <si>
    <t>ROIC</t>
  </si>
  <si>
    <t>7.6%</t>
  </si>
  <si>
    <t>8.8%</t>
  </si>
  <si>
    <t>7.1%</t>
  </si>
  <si>
    <t>4.8%</t>
  </si>
  <si>
    <t>(0.5)%</t>
  </si>
  <si>
    <t>12.9%</t>
  </si>
  <si>
    <t>12.4%</t>
  </si>
  <si>
    <t>6.4%</t>
  </si>
  <si>
    <t>14.2%</t>
  </si>
  <si>
    <t>Return on capital</t>
  </si>
  <si>
    <t>11.5%</t>
  </si>
  <si>
    <t>3.5%</t>
  </si>
  <si>
    <t>7.8%</t>
  </si>
  <si>
    <t>6.6%</t>
  </si>
  <si>
    <t>4.3%</t>
  </si>
  <si>
    <t>0.8%</t>
  </si>
  <si>
    <t>6.0%</t>
  </si>
  <si>
    <t>10.5%</t>
  </si>
  <si>
    <t>5.8%</t>
  </si>
  <si>
    <t>11.4%</t>
  </si>
  <si>
    <t>Return on equity</t>
  </si>
  <si>
    <t>39.9%</t>
  </si>
  <si>
    <t>58.4%</t>
  </si>
  <si>
    <t>10.2%</t>
  </si>
  <si>
    <t>24.9%</t>
  </si>
  <si>
    <t>38.3%</t>
  </si>
  <si>
    <t>32.4%</t>
  </si>
  <si>
    <t>18.2%</t>
  </si>
  <si>
    <t>22.1%</t>
  </si>
  <si>
    <t>5.5%</t>
  </si>
  <si>
    <t>43.8%</t>
  </si>
  <si>
    <t>41.8%</t>
  </si>
  <si>
    <t>19.6%</t>
  </si>
  <si>
    <t>39.4%</t>
  </si>
  <si>
    <t>42.2%</t>
  </si>
  <si>
    <t>Plowback ratio</t>
  </si>
  <si>
    <t>76.1%</t>
  </si>
  <si>
    <t>73.2%</t>
  </si>
  <si>
    <t>(24.4)%</t>
  </si>
  <si>
    <t>60.7%</t>
  </si>
  <si>
    <t>76.7%</t>
  </si>
  <si>
    <t>71.7%</t>
  </si>
  <si>
    <t>70.8%</t>
  </si>
  <si>
    <t>56.3%</t>
  </si>
  <si>
    <t>16.8%</t>
  </si>
  <si>
    <t>3,149.2%</t>
  </si>
  <si>
    <t>(141.2)%</t>
  </si>
  <si>
    <t>68.3%</t>
  </si>
  <si>
    <t>65.0%</t>
  </si>
  <si>
    <t>25.3%</t>
  </si>
  <si>
    <t>64.1%</t>
  </si>
  <si>
    <t>63.6%</t>
  </si>
  <si>
    <t>Div.&amp;Repurch./FCF</t>
  </si>
  <si>
    <t>59.7%</t>
  </si>
  <si>
    <t>337.4%</t>
  </si>
  <si>
    <t>23.3%</t>
  </si>
  <si>
    <t>32.5%</t>
  </si>
  <si>
    <t>33.8%</t>
  </si>
  <si>
    <t>948.5%</t>
  </si>
  <si>
    <t>51.9%</t>
  </si>
  <si>
    <t>120.1%</t>
  </si>
  <si>
    <t>109.8%</t>
  </si>
  <si>
    <t>- -</t>
  </si>
  <si>
    <t>37.6%</t>
  </si>
  <si>
    <t>149.3%</t>
  </si>
  <si>
    <t>140.0%</t>
  </si>
  <si>
    <t>74.6%</t>
  </si>
  <si>
    <t>102.9%</t>
  </si>
  <si>
    <t>102.3%</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</si>
  <si>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</si>
  <si>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</si>
  <si>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</si>
  <si>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</si>
  <si>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</si>
  <si>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</si>
  <si>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</si>
  <si>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</si>
  <si>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</si>
  <si>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</si>
  <si>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</si>
  <si>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</si>
  <si>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</si>
  <si>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</si>
  <si>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</si>
  <si>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</si>
  <si>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</si>
  <si>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</si>
  <si>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</si>
  <si>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</si>
  <si>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</si>
  <si>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</si>
  <si>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6,725</t>
  </si>
  <si>
    <t>7,321</t>
  </si>
  <si>
    <t>8,180</t>
  </si>
  <si>
    <t>10,435</t>
  </si>
  <si>
    <t>11,126</t>
  </si>
  <si>
    <t>11,436</t>
  </si>
  <si>
    <t>10,182</t>
  </si>
  <si>
    <t>10,194</t>
  </si>
  <si>
    <t>11,615</t>
  </si>
  <si>
    <t>14,328</t>
  </si>
  <si>
    <t>16,072</t>
  </si>
  <si>
    <t>16,522</t>
  </si>
  <si>
    <t>18,925</t>
  </si>
  <si>
    <t>20,977</t>
  </si>
  <si>
    <t>19,702</t>
  </si>
  <si>
    <t>20,175</t>
  </si>
  <si>
    <t>20,450</t>
  </si>
  <si>
    <t>20,152</t>
  </si>
  <si>
    <t>22,763</t>
  </si>
  <si>
    <t>30,251</t>
  </si>
  <si>
    <t>36,339</t>
  </si>
  <si>
    <t>41,517</t>
  </si>
  <si>
    <t>COGS</t>
  </si>
  <si>
    <t>4,880</t>
  </si>
  <si>
    <t>5,516</t>
  </si>
  <si>
    <t>6,120</t>
  </si>
  <si>
    <t>7,577</t>
  </si>
  <si>
    <t>8,256</t>
  </si>
  <si>
    <t>8,685</t>
  </si>
  <si>
    <t>7,849</t>
  </si>
  <si>
    <t>7,790</t>
  </si>
  <si>
    <t>8,407</t>
  </si>
  <si>
    <t>10,151</t>
  </si>
  <si>
    <t>11,318</t>
  </si>
  <si>
    <t>11,136</t>
  </si>
  <si>
    <t>12,636</t>
  </si>
  <si>
    <t>14,166</t>
  </si>
  <si>
    <t>13,536</t>
  </si>
  <si>
    <t>14,497</t>
  </si>
  <si>
    <t>15,219</t>
  </si>
  <si>
    <t>15,125</t>
  </si>
  <si>
    <t>17,466</t>
  </si>
  <si>
    <t>22,420</t>
  </si>
  <si>
    <t>26,558</t>
  </si>
  <si>
    <t>29,549</t>
  </si>
  <si>
    <t>32,626</t>
  </si>
  <si>
    <t>38,415</t>
  </si>
  <si>
    <t>23,886</t>
  </si>
  <si>
    <t>30,367</t>
  </si>
  <si>
    <t>43,578</t>
  </si>
  <si>
    <t>47,852</t>
  </si>
  <si>
    <t>41,454</t>
  </si>
  <si>
    <t>40,391</t>
  </si>
  <si>
    <t>34,329</t>
  </si>
  <si>
    <t>28,905</t>
  </si>
  <si>
    <t>31,695</t>
  </si>
  <si>
    <t>37,719</t>
  </si>
  <si>
    <t>37,384</t>
  </si>
  <si>
    <t>29,671</t>
  </si>
  <si>
    <t>35,968</t>
  </si>
  <si>
    <t>41,350</t>
  </si>
  <si>
    <t>1,845</t>
  </si>
  <si>
    <t>1,805</t>
  </si>
  <si>
    <t>2,060</t>
  </si>
  <si>
    <t>2,858</t>
  </si>
  <si>
    <t>2,870</t>
  </si>
  <si>
    <t>2,751</t>
  </si>
  <si>
    <t>2,333</t>
  </si>
  <si>
    <t>2,404</t>
  </si>
  <si>
    <t>3,208</t>
  </si>
  <si>
    <t>4,177</t>
  </si>
  <si>
    <t>4,754</t>
  </si>
  <si>
    <t>5,386</t>
  </si>
  <si>
    <t>6,289</t>
  </si>
  <si>
    <t>6,811</t>
  </si>
  <si>
    <t>6,166</t>
  </si>
  <si>
    <t>5,678</t>
  </si>
  <si>
    <t>5,231</t>
  </si>
  <si>
    <t>5,027</t>
  </si>
  <si>
    <t>5,297</t>
  </si>
  <si>
    <t>7,831</t>
  </si>
  <si>
    <t>9,781</t>
  </si>
  <si>
    <t>11,968</t>
  </si>
  <si>
    <t>12,332</t>
  </si>
  <si>
    <t>12,909</t>
  </si>
  <si>
    <t>8,510</t>
  </si>
  <si>
    <t>12,221</t>
  </si>
  <si>
    <t>16,560</t>
  </si>
  <si>
    <t>18,023</t>
  </si>
  <si>
    <t>14,202</t>
  </si>
  <si>
    <t>14,793</t>
  </si>
  <si>
    <t>12,682</t>
  </si>
  <si>
    <t>9,632</t>
  </si>
  <si>
    <t>13,767</t>
  </si>
  <si>
    <t>17,003</t>
  </si>
  <si>
    <t>16,416</t>
  </si>
  <si>
    <t>12,077</t>
  </si>
  <si>
    <t>15,003</t>
  </si>
  <si>
    <t>18,077</t>
  </si>
  <si>
    <t>Gross Profit Ratio</t>
  </si>
  <si>
    <t>27.43%</t>
  </si>
  <si>
    <t>24.66%</t>
  </si>
  <si>
    <t>25.18%</t>
  </si>
  <si>
    <t>27.39%</t>
  </si>
  <si>
    <t>25.80%</t>
  </si>
  <si>
    <t>24.06%</t>
  </si>
  <si>
    <t>22.91%</t>
  </si>
  <si>
    <t>23.58%</t>
  </si>
  <si>
    <t>27.62%</t>
  </si>
  <si>
    <t>29.15%</t>
  </si>
  <si>
    <t>29.58%</t>
  </si>
  <si>
    <t>32.60%</t>
  </si>
  <si>
    <t>33.23%</t>
  </si>
  <si>
    <t>32.47%</t>
  </si>
  <si>
    <t>31.30%</t>
  </si>
  <si>
    <t>28.14%</t>
  </si>
  <si>
    <t>25.58%</t>
  </si>
  <si>
    <t>24.95%</t>
  </si>
  <si>
    <t>23.27%</t>
  </si>
  <si>
    <t>25.89%</t>
  </si>
  <si>
    <t>26.92%</t>
  </si>
  <si>
    <t>28.83%</t>
  </si>
  <si>
    <t>25.15%</t>
  </si>
  <si>
    <t>26.27%</t>
  </si>
  <si>
    <t>28.70%</t>
  </si>
  <si>
    <t>27.54%</t>
  </si>
  <si>
    <t>27.36%</t>
  </si>
  <si>
    <t>25.52%</t>
  </si>
  <si>
    <t>26.81%</t>
  </si>
  <si>
    <t>26.98%</t>
  </si>
  <si>
    <t>24.99%</t>
  </si>
  <si>
    <t>30.28%</t>
  </si>
  <si>
    <t>31.07%</t>
  </si>
  <si>
    <t>30.51%</t>
  </si>
  <si>
    <t>28.93%</t>
  </si>
  <si>
    <t>29.43%</t>
  </si>
  <si>
    <t>30.42%</t>
  </si>
  <si>
    <t>1,543</t>
  </si>
  <si>
    <t>1,556</t>
  </si>
  <si>
    <t>1,578</t>
  </si>
  <si>
    <t>1,858</t>
  </si>
  <si>
    <t>2,044</t>
  </si>
  <si>
    <t>2,209</t>
  </si>
  <si>
    <t>2,513</t>
  </si>
  <si>
    <t>2,373</t>
  </si>
  <si>
    <t>2,410</t>
  </si>
  <si>
    <t>2,533</t>
  </si>
  <si>
    <t>2,780</t>
  </si>
  <si>
    <t>3,099</t>
  </si>
  <si>
    <t>3,498</t>
  </si>
  <si>
    <t>4,069</t>
  </si>
  <si>
    <t>4,112</t>
  </si>
  <si>
    <t>3,253</t>
  </si>
  <si>
    <t>3,920</t>
  </si>
  <si>
    <t>3,708</t>
  </si>
  <si>
    <t>3,609</t>
  </si>
  <si>
    <t>4,578</t>
  </si>
  <si>
    <t>5,229</t>
  </si>
  <si>
    <t>6,024</t>
  </si>
  <si>
    <t>6,279</t>
  </si>
  <si>
    <t>6,127</t>
  </si>
  <si>
    <t>5,066</t>
  </si>
  <si>
    <t>6,153</t>
  </si>
  <si>
    <t>7,500</t>
  </si>
  <si>
    <t>8,870</t>
  </si>
  <si>
    <t>8,574</t>
  </si>
  <si>
    <t>9,465</t>
  </si>
  <si>
    <t>9,426</t>
  </si>
  <si>
    <t>8,539</t>
  </si>
  <si>
    <t>9,361</t>
  </si>
  <si>
    <t>8,710</t>
  </si>
  <si>
    <t>8,126</t>
  </si>
  <si>
    <t>7,524</t>
  </si>
  <si>
    <t>8,125</t>
  </si>
  <si>
    <t>7,465</t>
  </si>
  <si>
    <t>R&amp;D Expenses</t>
  </si>
  <si>
    <t>528</t>
  </si>
  <si>
    <t>643</t>
  </si>
  <si>
    <t>626</t>
  </si>
  <si>
    <t>649</t>
  </si>
  <si>
    <t>696</t>
  </si>
  <si>
    <t>656</t>
  </si>
  <si>
    <t>669</t>
  </si>
  <si>
    <t>928</t>
  </si>
  <si>
    <t>1,084</t>
  </si>
  <si>
    <t>1,347</t>
  </si>
  <si>
    <t>1,404</t>
  </si>
  <si>
    <t>1,728</t>
  </si>
  <si>
    <t>1,421</t>
  </si>
  <si>
    <t>1,905</t>
  </si>
  <si>
    <t>2,297</t>
  </si>
  <si>
    <t>2,466</t>
  </si>
  <si>
    <t>2,046</t>
  </si>
  <si>
    <t>2,135</t>
  </si>
  <si>
    <t>2,165</t>
  </si>
  <si>
    <t>1,951</t>
  </si>
  <si>
    <t>1,850</t>
  </si>
  <si>
    <t>1,693</t>
  </si>
  <si>
    <t>1,415</t>
  </si>
  <si>
    <t>1,686</t>
  </si>
  <si>
    <t>1,814</t>
  </si>
  <si>
    <t>Selling, G&amp;A Exp.</t>
  </si>
  <si>
    <t>1,067</t>
  </si>
  <si>
    <t>1,120</t>
  </si>
  <si>
    <t>1,175</t>
  </si>
  <si>
    <t>1,424</t>
  </si>
  <si>
    <t>1,573</t>
  </si>
  <si>
    <t>1,676</t>
  </si>
  <si>
    <t>1,911</t>
  </si>
  <si>
    <t>1,719</t>
  </si>
  <si>
    <t>1,742</t>
  </si>
  <si>
    <t>2,098</t>
  </si>
  <si>
    <t>2,403</t>
  </si>
  <si>
    <t>2,232</t>
  </si>
  <si>
    <t>2,561</t>
  </si>
  <si>
    <t>2,541</t>
  </si>
  <si>
    <t>2,604</t>
  </si>
  <si>
    <t>2,567</t>
  </si>
  <si>
    <t>2,531</t>
  </si>
  <si>
    <t>2,470</t>
  </si>
  <si>
    <t>3,072</t>
  </si>
  <si>
    <t>3,190</t>
  </si>
  <si>
    <t>3,706</t>
  </si>
  <si>
    <t>3,821</t>
  </si>
  <si>
    <t>4,399</t>
  </si>
  <si>
    <t>3,645</t>
  </si>
  <si>
    <t>4,248</t>
  </si>
  <si>
    <t>5,203</t>
  </si>
  <si>
    <t>5,919</t>
  </si>
  <si>
    <t>5,547</t>
  </si>
  <si>
    <t>5,697</t>
  </si>
  <si>
    <t>5,199</t>
  </si>
  <si>
    <t>4,686</t>
  </si>
  <si>
    <t>5,177</t>
  </si>
  <si>
    <t>5,478</t>
  </si>
  <si>
    <t>5,162</t>
  </si>
  <si>
    <t>4,642</t>
  </si>
  <si>
    <t>5,365</t>
  </si>
  <si>
    <t>5,651</t>
  </si>
  <si>
    <t>General and Admin. Exp.</t>
  </si>
  <si>
    <t>Selling and Marketing Exp.</t>
  </si>
  <si>
    <t>Other Expenses</t>
  </si>
  <si>
    <t>476</t>
  </si>
  <si>
    <t>436</t>
  </si>
  <si>
    <t>403</t>
  </si>
  <si>
    <t>434</t>
  </si>
  <si>
    <t>471</t>
  </si>
  <si>
    <t>533</t>
  </si>
  <si>
    <t>602</t>
  </si>
  <si>
    <t>654</t>
  </si>
  <si>
    <t>668</t>
  </si>
  <si>
    <t>683</t>
  </si>
  <si>
    <t>682</t>
  </si>
  <si>
    <t>738</t>
  </si>
  <si>
    <t>865</t>
  </si>
  <si>
    <t>945</t>
  </si>
  <si>
    <t>657</t>
  </si>
  <si>
    <t>521</t>
  </si>
  <si>
    <t>470</t>
  </si>
  <si>
    <t>578</t>
  </si>
  <si>
    <t>955</t>
  </si>
  <si>
    <t>971</t>
  </si>
  <si>
    <t>1,054</t>
  </si>
  <si>
    <t>485</t>
  </si>
  <si>
    <t>981</t>
  </si>
  <si>
    <t>1,633</t>
  </si>
  <si>
    <t>2,062</t>
  </si>
  <si>
    <t>1,902</t>
  </si>
  <si>
    <t>2,279</t>
  </si>
  <si>
    <t>1,382</t>
  </si>
  <si>
    <t>1,271</t>
  </si>
  <si>
    <t>1,467</t>
  </si>
  <si>
    <t>1,074</t>
  </si>
  <si>
    <t>COGS and Expenses</t>
  </si>
  <si>
    <t>6,423</t>
  </si>
  <si>
    <t>7,072</t>
  </si>
  <si>
    <t>7,698</t>
  </si>
  <si>
    <t>9,435</t>
  </si>
  <si>
    <t>10,300</t>
  </si>
  <si>
    <t>10,894</t>
  </si>
  <si>
    <t>10,362</t>
  </si>
  <si>
    <t>10,163</t>
  </si>
  <si>
    <t>10,817</t>
  </si>
  <si>
    <t>12,684</t>
  </si>
  <si>
    <t>14,098</t>
  </si>
  <si>
    <t>14,235</t>
  </si>
  <si>
    <t>16,134</t>
  </si>
  <si>
    <t>18,235</t>
  </si>
  <si>
    <t>17,648</t>
  </si>
  <si>
    <t>17,750</t>
  </si>
  <si>
    <t>19,139</t>
  </si>
  <si>
    <t>18,833</t>
  </si>
  <si>
    <t>21,075</t>
  </si>
  <si>
    <t>26,998</t>
  </si>
  <si>
    <t>31,787</t>
  </si>
  <si>
    <t>35,573</t>
  </si>
  <si>
    <t>38,905</t>
  </si>
  <si>
    <t>44,542</t>
  </si>
  <si>
    <t>28,952</t>
  </si>
  <si>
    <t>36,520</t>
  </si>
  <si>
    <t>51,078</t>
  </si>
  <si>
    <t>56,722</t>
  </si>
  <si>
    <t>50,028</t>
  </si>
  <si>
    <t>49,856</t>
  </si>
  <si>
    <t>43,755</t>
  </si>
  <si>
    <t>37,444</t>
  </si>
  <si>
    <t>41,056</t>
  </si>
  <si>
    <t>46,429</t>
  </si>
  <si>
    <t>45,510</t>
  </si>
  <si>
    <t>37,195</t>
  </si>
  <si>
    <t>44,093</t>
  </si>
  <si>
    <t>48,815</t>
  </si>
  <si>
    <t>Interest Income</t>
  </si>
  <si>
    <t>101</t>
  </si>
  <si>
    <t>98</t>
  </si>
  <si>
    <t>86</t>
  </si>
  <si>
    <t>Interest Expense</t>
  </si>
  <si>
    <t>750</t>
  </si>
  <si>
    <t>1,028</t>
  </si>
  <si>
    <t>1,297</t>
  </si>
  <si>
    <t>1,420</t>
  </si>
  <si>
    <t>1,427</t>
  </si>
  <si>
    <t>1,434</t>
  </si>
  <si>
    <t>1,257</t>
  </si>
  <si>
    <t>1,222</t>
  </si>
  <si>
    <t>467</t>
  </si>
  <si>
    <t>465</t>
  </si>
  <si>
    <t>484</t>
  </si>
  <si>
    <t>507</t>
  </si>
  <si>
    <t>505</t>
  </si>
  <si>
    <t>531</t>
  </si>
  <si>
    <t>404</t>
  </si>
  <si>
    <t>421</t>
  </si>
  <si>
    <t>514</t>
  </si>
  <si>
    <t>488</t>
  </si>
  <si>
    <t>565</t>
  </si>
  <si>
    <t>Depreciation and Amortization</t>
  </si>
  <si>
    <t>1,022</t>
  </si>
  <si>
    <t>1,169</t>
  </si>
  <si>
    <t>1,220</t>
  </si>
  <si>
    <t>1,397</t>
  </si>
  <si>
    <t>1,477</t>
  </si>
  <si>
    <t>1,602</t>
  </si>
  <si>
    <t>EBITDA</t>
  </si>
  <si>
    <t>701</t>
  </si>
  <si>
    <t>535</t>
  </si>
  <si>
    <t>838</t>
  </si>
  <si>
    <t>1,312</t>
  </si>
  <si>
    <t>1,130</t>
  </si>
  <si>
    <t>821</t>
  </si>
  <si>
    <t>46</t>
  </si>
  <si>
    <t>(1,895)</t>
  </si>
  <si>
    <t>1,362</t>
  </si>
  <si>
    <t>1,992</t>
  </si>
  <si>
    <t>2,319</t>
  </si>
  <si>
    <t>2,670</t>
  </si>
  <si>
    <t>3,199</t>
  </si>
  <si>
    <t>3,043</t>
  </si>
  <si>
    <t>2,346</t>
  </si>
  <si>
    <t>2,522</t>
  </si>
  <si>
    <t>2,341</t>
  </si>
  <si>
    <t>2,330</t>
  </si>
  <si>
    <t>2,844</t>
  </si>
  <si>
    <t>4,913</t>
  </si>
  <si>
    <t>6,479</t>
  </si>
  <si>
    <t>7,841</t>
  </si>
  <si>
    <t>8,243</t>
  </si>
  <si>
    <t>7,917</t>
  </si>
  <si>
    <t>4,395</t>
  </si>
  <si>
    <t>7,221</t>
  </si>
  <si>
    <t>10,397</t>
  </si>
  <si>
    <t>11,489</t>
  </si>
  <si>
    <t>8,660</t>
  </si>
  <si>
    <t>8,722</t>
  </si>
  <si>
    <t>6,397</t>
  </si>
  <si>
    <t>3,664</t>
  </si>
  <si>
    <t>7,501</t>
  </si>
  <si>
    <t>11,015</t>
  </si>
  <si>
    <t>10,837</t>
  </si>
  <si>
    <t>6,950</t>
  </si>
  <si>
    <t>11,071</t>
  </si>
  <si>
    <t>11,556</t>
  </si>
  <si>
    <t>EBITDA ratio</t>
  </si>
  <si>
    <t>10.42%</t>
  </si>
  <si>
    <t>7.31%</t>
  </si>
  <si>
    <t>10.24%</t>
  </si>
  <si>
    <t>12.57%</t>
  </si>
  <si>
    <t>10.16%</t>
  </si>
  <si>
    <t>7.18%</t>
  </si>
  <si>
    <t>0.45%</t>
  </si>
  <si>
    <t>(18.59)%</t>
  </si>
  <si>
    <t>11.73%</t>
  </si>
  <si>
    <t>13.90%</t>
  </si>
  <si>
    <t>14.43%</t>
  </si>
  <si>
    <t>16.16%</t>
  </si>
  <si>
    <t>16.90%</t>
  </si>
  <si>
    <t>14.51%</t>
  </si>
  <si>
    <t>11.91%</t>
  </si>
  <si>
    <t>12.50%</t>
  </si>
  <si>
    <t>11.45%</t>
  </si>
  <si>
    <t>11.56%</t>
  </si>
  <si>
    <t>12.49%</t>
  </si>
  <si>
    <t>16.24%</t>
  </si>
  <si>
    <t>17.83%</t>
  </si>
  <si>
    <t>18.89%</t>
  </si>
  <si>
    <t>18.33%</t>
  </si>
  <si>
    <t>15.43%</t>
  </si>
  <si>
    <t>13.57%</t>
  </si>
  <si>
    <t>16.96%</t>
  </si>
  <si>
    <t>17.29%</t>
  </si>
  <si>
    <t>17.44%</t>
  </si>
  <si>
    <t>15.56%</t>
  </si>
  <si>
    <t>15.81%</t>
  </si>
  <si>
    <t>13.61%</t>
  </si>
  <si>
    <t>9.51%</t>
  </si>
  <si>
    <t>16.50%</t>
  </si>
  <si>
    <t>20.13%</t>
  </si>
  <si>
    <t>20.14%</t>
  </si>
  <si>
    <t>16.65%</t>
  </si>
  <si>
    <t>21.72%</t>
  </si>
  <si>
    <t>19.45%</t>
  </si>
  <si>
    <t>302</t>
  </si>
  <si>
    <t>249</t>
  </si>
  <si>
    <t>482</t>
  </si>
  <si>
    <t>1,000</t>
  </si>
  <si>
    <t>826</t>
  </si>
  <si>
    <t>542</t>
  </si>
  <si>
    <t>(180)</t>
  </si>
  <si>
    <t>31</t>
  </si>
  <si>
    <t>798</t>
  </si>
  <si>
    <t>1,644</t>
  </si>
  <si>
    <t>1,974</t>
  </si>
  <si>
    <t>2,287</t>
  </si>
  <si>
    <t>2,791</t>
  </si>
  <si>
    <t>2,742</t>
  </si>
  <si>
    <t>2,054</t>
  </si>
  <si>
    <t>2,425</t>
  </si>
  <si>
    <t>1,311</t>
  </si>
  <si>
    <t>1,319</t>
  </si>
  <si>
    <t>1,688</t>
  </si>
  <si>
    <t>2,733</t>
  </si>
  <si>
    <t>3,784</t>
  </si>
  <si>
    <t>4,921</t>
  </si>
  <si>
    <t>4,448</t>
  </si>
  <si>
    <t>577</t>
  </si>
  <si>
    <t>3,963</t>
  </si>
  <si>
    <t>7,153</t>
  </si>
  <si>
    <t>8,573</t>
  </si>
  <si>
    <t>5,628</t>
  </si>
  <si>
    <t>5,328</t>
  </si>
  <si>
    <t>3,256</t>
  </si>
  <si>
    <t>498</t>
  </si>
  <si>
    <t>4,406</t>
  </si>
  <si>
    <t>8,293</t>
  </si>
  <si>
    <t>8,290</t>
  </si>
  <si>
    <t>4,553</t>
  </si>
  <si>
    <t>6,878</t>
  </si>
  <si>
    <t>7,904</t>
  </si>
  <si>
    <t>Operating Income ratio</t>
  </si>
  <si>
    <t>4.49%</t>
  </si>
  <si>
    <t>3.40%</t>
  </si>
  <si>
    <t>5.89%</t>
  </si>
  <si>
    <t>9.58%</t>
  </si>
  <si>
    <t>7.42%</t>
  </si>
  <si>
    <t>4.74%</t>
  </si>
  <si>
    <t>(1.77)%</t>
  </si>
  <si>
    <t>0.30%</t>
  </si>
  <si>
    <t>6.87%</t>
  </si>
  <si>
    <t>11.47%</t>
  </si>
  <si>
    <t>12.28%</t>
  </si>
  <si>
    <t>13.84%</t>
  </si>
  <si>
    <t>14.75%</t>
  </si>
  <si>
    <t>13.07%</t>
  </si>
  <si>
    <t>10.43%</t>
  </si>
  <si>
    <t>12.02%</t>
  </si>
  <si>
    <t>6.41%</t>
  </si>
  <si>
    <t>6.55%</t>
  </si>
  <si>
    <t>9.03%</t>
  </si>
  <si>
    <t>10.41%</t>
  </si>
  <si>
    <t>11.85%</t>
  </si>
  <si>
    <t>10.95%</t>
  </si>
  <si>
    <t>8.67%</t>
  </si>
  <si>
    <t>1.78%</t>
  </si>
  <si>
    <t>9.31%</t>
  </si>
  <si>
    <t>11.89%</t>
  </si>
  <si>
    <t>13.01%</t>
  </si>
  <si>
    <t>10.11%</t>
  </si>
  <si>
    <t>9.65%</t>
  </si>
  <si>
    <t>6.93%</t>
  </si>
  <si>
    <t>1.29%</t>
  </si>
  <si>
    <t>9.69%</t>
  </si>
  <si>
    <t>15.15%</t>
  </si>
  <si>
    <t>15.41%</t>
  </si>
  <si>
    <t>10.91%</t>
  </si>
  <si>
    <t>13.49%</t>
  </si>
  <si>
    <t>13.30%</t>
  </si>
  <si>
    <t>Total Other Income Exp.(Gains)</t>
  </si>
  <si>
    <t>(77)</t>
  </si>
  <si>
    <t>(150)</t>
  </si>
  <si>
    <t>(47)</t>
  </si>
  <si>
    <t>(122)</t>
  </si>
  <si>
    <t>(167)</t>
  </si>
  <si>
    <t>(254)</t>
  </si>
  <si>
    <t>(376)</t>
  </si>
  <si>
    <t>(363)</t>
  </si>
  <si>
    <t>(75)</t>
  </si>
  <si>
    <t>(335)</t>
  </si>
  <si>
    <t>(337)</t>
  </si>
  <si>
    <t>(313)</t>
  </si>
  <si>
    <t>(330)</t>
  </si>
  <si>
    <t>(564)</t>
  </si>
  <si>
    <t>(653)</t>
  </si>
  <si>
    <t>(925)</t>
  </si>
  <si>
    <t>(142)</t>
  </si>
  <si>
    <t>(205)</t>
  </si>
  <si>
    <t>(211)</t>
  </si>
  <si>
    <t>(26)</t>
  </si>
  <si>
    <t>117</t>
  </si>
  <si>
    <t>(60)</t>
  </si>
  <si>
    <t>32</t>
  </si>
  <si>
    <t>25</t>
  </si>
  <si>
    <t>(8)</t>
  </si>
  <si>
    <t>(213)</t>
  </si>
  <si>
    <t>(428)</t>
  </si>
  <si>
    <t>(500)</t>
  </si>
  <si>
    <t>(245)</t>
  </si>
  <si>
    <t>(401)</t>
  </si>
  <si>
    <t>(359)</t>
  </si>
  <si>
    <t>(324)</t>
  </si>
  <si>
    <t>(471)</t>
  </si>
  <si>
    <t>(478)</t>
  </si>
  <si>
    <t>(558)</t>
  </si>
  <si>
    <t>1,326</t>
  </si>
  <si>
    <t>868</t>
  </si>
  <si>
    <t>Income Before Tax</t>
  </si>
  <si>
    <t>225</t>
  </si>
  <si>
    <t>99</t>
  </si>
  <si>
    <t>435</t>
  </si>
  <si>
    <t>878</t>
  </si>
  <si>
    <t>659</t>
  </si>
  <si>
    <t>288</t>
  </si>
  <si>
    <t>(556)</t>
  </si>
  <si>
    <t>(332)</t>
  </si>
  <si>
    <t>723</t>
  </si>
  <si>
    <t>1,309</t>
  </si>
  <si>
    <t>1,637</t>
  </si>
  <si>
    <t>2,461</t>
  </si>
  <si>
    <t>2,178</t>
  </si>
  <si>
    <t>1,401</t>
  </si>
  <si>
    <t>1,500</t>
  </si>
  <si>
    <t>1,114</t>
  </si>
  <si>
    <t>2,707</t>
  </si>
  <si>
    <t>3,901</t>
  </si>
  <si>
    <t>4,861</t>
  </si>
  <si>
    <t>4,953</t>
  </si>
  <si>
    <t>4,473</t>
  </si>
  <si>
    <t>569</t>
  </si>
  <si>
    <t>3,750</t>
  </si>
  <si>
    <t>8,236</t>
  </si>
  <si>
    <t>5,128</t>
  </si>
  <si>
    <t>5,083</t>
  </si>
  <si>
    <t>2,855</t>
  </si>
  <si>
    <t>139</t>
  </si>
  <si>
    <t>4,082</t>
  </si>
  <si>
    <t>7,822</t>
  </si>
  <si>
    <t>7,812</t>
  </si>
  <si>
    <t>3,995</t>
  </si>
  <si>
    <t>8,204</t>
  </si>
  <si>
    <t>8,772</t>
  </si>
  <si>
    <t>Income Before Tax ratio</t>
  </si>
  <si>
    <t>3.35%</t>
  </si>
  <si>
    <t>1.35%</t>
  </si>
  <si>
    <t>5.32%</t>
  </si>
  <si>
    <t>8.41%</t>
  </si>
  <si>
    <t>5.92%</t>
  </si>
  <si>
    <t>2.52%</t>
  </si>
  <si>
    <t>(5.46)%</t>
  </si>
  <si>
    <t>(3.26)%</t>
  </si>
  <si>
    <t>6.22%</t>
  </si>
  <si>
    <t>9.14%</t>
  </si>
  <si>
    <t>10.19%</t>
  </si>
  <si>
    <t>11.95%</t>
  </si>
  <si>
    <t>13.00%</t>
  </si>
  <si>
    <t>10.38%</t>
  </si>
  <si>
    <t>7.11%</t>
  </si>
  <si>
    <t>7.43%</t>
  </si>
  <si>
    <t>5.72%</t>
  </si>
  <si>
    <t>5.53%</t>
  </si>
  <si>
    <t>6.49%</t>
  </si>
  <si>
    <t>8.95%</t>
  </si>
  <si>
    <t>10.74%</t>
  </si>
  <si>
    <t>11.71%</t>
  </si>
  <si>
    <t>11.02%</t>
  </si>
  <si>
    <t>8.72%</t>
  </si>
  <si>
    <t>1.76%</t>
  </si>
  <si>
    <t>8.81%</t>
  </si>
  <si>
    <t>11.18%</t>
  </si>
  <si>
    <t>9.21%</t>
  </si>
  <si>
    <t>6.07%</t>
  </si>
  <si>
    <t>0.36%</t>
  </si>
  <si>
    <t>8.98%</t>
  </si>
  <si>
    <t>14.29%</t>
  </si>
  <si>
    <t>14.52%</t>
  </si>
  <si>
    <t>9.57%</t>
  </si>
  <si>
    <t>16.10%</t>
  </si>
  <si>
    <t>14.76%</t>
  </si>
  <si>
    <t>Income Tax Expense (Gain)</t>
  </si>
  <si>
    <t>27</t>
  </si>
  <si>
    <t>23</t>
  </si>
  <si>
    <t>116</t>
  </si>
  <si>
    <t>262</t>
  </si>
  <si>
    <t>162</t>
  </si>
  <si>
    <t>78</t>
  </si>
  <si>
    <t>(152)</t>
  </si>
  <si>
    <t>(114)</t>
  </si>
  <si>
    <t>42</t>
  </si>
  <si>
    <t>354</t>
  </si>
  <si>
    <t>501</t>
  </si>
  <si>
    <t>613</t>
  </si>
  <si>
    <t>796</t>
  </si>
  <si>
    <t>665</t>
  </si>
  <si>
    <t>455</t>
  </si>
  <si>
    <t>447</t>
  </si>
  <si>
    <t>367</t>
  </si>
  <si>
    <t>312</t>
  </si>
  <si>
    <t>398</t>
  </si>
  <si>
    <t>731</t>
  </si>
  <si>
    <t>1,405</t>
  </si>
  <si>
    <t>1,485</t>
  </si>
  <si>
    <t>953</t>
  </si>
  <si>
    <t>(270)</t>
  </si>
  <si>
    <t>968</t>
  </si>
  <si>
    <t>1,720</t>
  </si>
  <si>
    <t>2,528</t>
  </si>
  <si>
    <t>1,380</t>
  </si>
  <si>
    <t>742</t>
  </si>
  <si>
    <t>192</t>
  </si>
  <si>
    <t>3,339</t>
  </si>
  <si>
    <t>1,698</t>
  </si>
  <si>
    <t>1,746</t>
  </si>
  <si>
    <t>1,006</t>
  </si>
  <si>
    <t>2,067</t>
  </si>
  <si>
    <t>198</t>
  </si>
  <si>
    <t>76</t>
  </si>
  <si>
    <t>319</t>
  </si>
  <si>
    <t>616</t>
  </si>
  <si>
    <t>497</t>
  </si>
  <si>
    <t>210</t>
  </si>
  <si>
    <t>(404)</t>
  </si>
  <si>
    <t>(2,435)</t>
  </si>
  <si>
    <t>652</t>
  </si>
  <si>
    <t>1,136</t>
  </si>
  <si>
    <t>1,361</t>
  </si>
  <si>
    <t>1,665</t>
  </si>
  <si>
    <t>1,513</t>
  </si>
  <si>
    <t>946</t>
  </si>
  <si>
    <t>1,053</t>
  </si>
  <si>
    <t>805</t>
  </si>
  <si>
    <t>1,099</t>
  </si>
  <si>
    <t>2,035</t>
  </si>
  <si>
    <t>2,854</t>
  </si>
  <si>
    <t>3,537</t>
  </si>
  <si>
    <t>Net Income Ratio</t>
  </si>
  <si>
    <t>2.94%</t>
  </si>
  <si>
    <t>1.04%</t>
  </si>
  <si>
    <t>3.90%</t>
  </si>
  <si>
    <t>5.90%</t>
  </si>
  <si>
    <t>4.47%</t>
  </si>
  <si>
    <t>1.84%</t>
  </si>
  <si>
    <t>(3.97)%</t>
  </si>
  <si>
    <t>(23.89)%</t>
  </si>
  <si>
    <t>5.61%</t>
  </si>
  <si>
    <t>6.67%</t>
  </si>
  <si>
    <t>7.07%</t>
  </si>
  <si>
    <t>8.24%</t>
  </si>
  <si>
    <t>8.80%</t>
  </si>
  <si>
    <t>7.21%</t>
  </si>
  <si>
    <t>4.80%</t>
  </si>
  <si>
    <t>5.22%</t>
  </si>
  <si>
    <t>3.94%</t>
  </si>
  <si>
    <t>3.96%</t>
  </si>
  <si>
    <t>4.83%</t>
  </si>
  <si>
    <t>6.73%</t>
  </si>
  <si>
    <t>7.85%</t>
  </si>
  <si>
    <t>8.52%</t>
  </si>
  <si>
    <t>7.88%</t>
  </si>
  <si>
    <t>2.76%</t>
  </si>
  <si>
    <t>6.34%</t>
  </si>
  <si>
    <t>8.19%</t>
  </si>
  <si>
    <t>8.62%</t>
  </si>
  <si>
    <t>6.81%</t>
  </si>
  <si>
    <t>6.70%</t>
  </si>
  <si>
    <t>(0.17)%</t>
  </si>
  <si>
    <t>1.66%</t>
  </si>
  <si>
    <t>11.23%</t>
  </si>
  <si>
    <t>11.33%</t>
  </si>
  <si>
    <t>12.73%</t>
  </si>
  <si>
    <t>11.28%</t>
  </si>
  <si>
    <t>EPS</t>
  </si>
  <si>
    <t>0.26</t>
  </si>
  <si>
    <t>0.10</t>
  </si>
  <si>
    <t>0.40</t>
  </si>
  <si>
    <t>0.76</t>
  </si>
  <si>
    <t>0.61</t>
  </si>
  <si>
    <t>(0.50)</t>
  </si>
  <si>
    <t>(3.02)</t>
  </si>
  <si>
    <t>0.77</t>
  </si>
  <si>
    <t>1.18</t>
  </si>
  <si>
    <t>1.43</t>
  </si>
  <si>
    <t>1.77</t>
  </si>
  <si>
    <t>2.22</t>
  </si>
  <si>
    <t>2.08</t>
  </si>
  <si>
    <t>1.33</t>
  </si>
  <si>
    <t>1.52</t>
  </si>
  <si>
    <t>1.16</t>
  </si>
  <si>
    <t>1.59</t>
  </si>
  <si>
    <t>2.98</t>
  </si>
  <si>
    <t>4.21</t>
  </si>
  <si>
    <t>5.37</t>
  </si>
  <si>
    <t>4.23</t>
  </si>
  <si>
    <t>EPS Diluted</t>
  </si>
  <si>
    <t>2.19</t>
  </si>
  <si>
    <t>2.06</t>
  </si>
  <si>
    <t>1.31</t>
  </si>
  <si>
    <t>1.51</t>
  </si>
  <si>
    <t>1.15</t>
  </si>
  <si>
    <t>2.88</t>
  </si>
  <si>
    <t>4.04</t>
  </si>
  <si>
    <t>5.17</t>
  </si>
  <si>
    <t>5.66</t>
  </si>
  <si>
    <t>4.15</t>
  </si>
  <si>
    <t>7.40</t>
  </si>
  <si>
    <t>8.48</t>
  </si>
  <si>
    <t>5.75</t>
  </si>
  <si>
    <t>5.88</t>
  </si>
  <si>
    <t>4.18</t>
  </si>
  <si>
    <t>1.26</t>
  </si>
  <si>
    <t>10.26</t>
  </si>
  <si>
    <t>10.74</t>
  </si>
  <si>
    <t>5.46</t>
  </si>
  <si>
    <t>11.83</t>
  </si>
  <si>
    <t>12.64</t>
  </si>
  <si>
    <t>Weighted Avg. Shares Outs.</t>
  </si>
  <si>
    <t>776</t>
  </si>
  <si>
    <t>760</t>
  </si>
  <si>
    <t>811</t>
  </si>
  <si>
    <t>808</t>
  </si>
  <si>
    <t>852</t>
  </si>
  <si>
    <t>813</t>
  </si>
  <si>
    <t>794</t>
  </si>
  <si>
    <t>770</t>
  </si>
  <si>
    <t>726</t>
  </si>
  <si>
    <t>711</t>
  </si>
  <si>
    <t>693</t>
  </si>
  <si>
    <t>687</t>
  </si>
  <si>
    <t>688</t>
  </si>
  <si>
    <t>690</t>
  </si>
  <si>
    <t>685</t>
  </si>
  <si>
    <t>678</t>
  </si>
  <si>
    <t>Weighted Avg. Shares Outs. Dil.</t>
  </si>
  <si>
    <t>858</t>
  </si>
  <si>
    <t>822</t>
  </si>
  <si>
    <t>778</t>
  </si>
  <si>
    <t>762</t>
  </si>
  <si>
    <t>736</t>
  </si>
  <si>
    <t>719</t>
  </si>
  <si>
    <t>697</t>
  </si>
  <si>
    <t>694</t>
  </si>
  <si>
    <t>703</t>
  </si>
  <si>
    <t>707</t>
  </si>
  <si>
    <t>706</t>
  </si>
  <si>
    <t>684</t>
  </si>
  <si>
    <t>660</t>
  </si>
  <si>
    <t>628</t>
  </si>
  <si>
    <t>650</t>
  </si>
  <si>
    <t>666</t>
  </si>
  <si>
    <t>670</t>
  </si>
  <si>
    <t>629</t>
  </si>
  <si>
    <t>601</t>
  </si>
  <si>
    <t>599</t>
  </si>
  <si>
    <t>568</t>
  </si>
  <si>
    <t>549</t>
  </si>
  <si>
    <t>530</t>
  </si>
  <si>
    <t>Cash and Cash Equivalents</t>
  </si>
  <si>
    <t>282</t>
  </si>
  <si>
    <t>124</t>
  </si>
  <si>
    <t>103</t>
  </si>
  <si>
    <t>74</t>
  </si>
  <si>
    <t>148</t>
  </si>
  <si>
    <t>110</t>
  </si>
  <si>
    <t>104</t>
  </si>
  <si>
    <t>119</t>
  </si>
  <si>
    <t>83</t>
  </si>
  <si>
    <t>419</t>
  </si>
  <si>
    <t>487</t>
  </si>
  <si>
    <t>292</t>
  </si>
  <si>
    <t>360</t>
  </si>
  <si>
    <t>548</t>
  </si>
  <si>
    <t>334</t>
  </si>
  <si>
    <t>400</t>
  </si>
  <si>
    <t>309</t>
  </si>
  <si>
    <t>342</t>
  </si>
  <si>
    <t>445</t>
  </si>
  <si>
    <t>1,108</t>
  </si>
  <si>
    <t>1,122</t>
  </si>
  <si>
    <t>2,736</t>
  </si>
  <si>
    <t>4,867</t>
  </si>
  <si>
    <t>3,592</t>
  </si>
  <si>
    <t>3,057</t>
  </si>
  <si>
    <t>5,490</t>
  </si>
  <si>
    <t>6,081</t>
  </si>
  <si>
    <t>7,341</t>
  </si>
  <si>
    <t>6,460</t>
  </si>
  <si>
    <t>7,168</t>
  </si>
  <si>
    <t>8,261</t>
  </si>
  <si>
    <t>7,857</t>
  </si>
  <si>
    <t>8,284</t>
  </si>
  <si>
    <t>9,352</t>
  </si>
  <si>
    <t>9,254</t>
  </si>
  <si>
    <t>7,004</t>
  </si>
  <si>
    <t>Short-Term Investments</t>
  </si>
  <si>
    <t>Cash &amp; Short-Term Investments</t>
  </si>
  <si>
    <t>Net Receivables</t>
  </si>
  <si>
    <t>1,244</t>
  </si>
  <si>
    <t>2,033</t>
  </si>
  <si>
    <t>2,669</t>
  </si>
  <si>
    <t>2,965</t>
  </si>
  <si>
    <t>2,673</t>
  </si>
  <si>
    <t>2,948</t>
  </si>
  <si>
    <t>3,625</t>
  </si>
  <si>
    <t>4,290</t>
  </si>
  <si>
    <t>4,285</t>
  </si>
  <si>
    <t>5,222</t>
  </si>
  <si>
    <t>5,991</t>
  </si>
  <si>
    <t>7,176</t>
  </si>
  <si>
    <t>7,439</t>
  </si>
  <si>
    <t>8,079</t>
  </si>
  <si>
    <t>8,441</t>
  </si>
  <si>
    <t>9,586</t>
  </si>
  <si>
    <t>11,271</t>
  </si>
  <si>
    <t>14,126</t>
  </si>
  <si>
    <t>13,968</t>
  </si>
  <si>
    <t>14,972</t>
  </si>
  <si>
    <t>15,752</t>
  </si>
  <si>
    <t>18,128</t>
  </si>
  <si>
    <t>13,912</t>
  </si>
  <si>
    <t>16,792</t>
  </si>
  <si>
    <t>17,953</t>
  </si>
  <si>
    <t>18,952</t>
  </si>
  <si>
    <t>17,176</t>
  </si>
  <si>
    <t>16,764</t>
  </si>
  <si>
    <t>15,686</t>
  </si>
  <si>
    <t>14,503</t>
  </si>
  <si>
    <t>16,193</t>
  </si>
  <si>
    <t>17,452</t>
  </si>
  <si>
    <t>17,904</t>
  </si>
  <si>
    <t>16,780</t>
  </si>
  <si>
    <t>17,375</t>
  </si>
  <si>
    <t>8,856</t>
  </si>
  <si>
    <t>Inventory</t>
  </si>
  <si>
    <t>1,139</t>
  </si>
  <si>
    <t>1,211</t>
  </si>
  <si>
    <t>1,323</t>
  </si>
  <si>
    <t>1,986</t>
  </si>
  <si>
    <t>2,120</t>
  </si>
  <si>
    <t>2,105</t>
  </si>
  <si>
    <t>1,921</t>
  </si>
  <si>
    <t>1,675</t>
  </si>
  <si>
    <t>1,525</t>
  </si>
  <si>
    <t>1,835</t>
  </si>
  <si>
    <t>2,222</t>
  </si>
  <si>
    <t>2,603</t>
  </si>
  <si>
    <t>2,842</t>
  </si>
  <si>
    <t>2,594</t>
  </si>
  <si>
    <t>2,692</t>
  </si>
  <si>
    <t>2,925</t>
  </si>
  <si>
    <t>2,763</t>
  </si>
  <si>
    <t>3,047</t>
  </si>
  <si>
    <t>4,675</t>
  </si>
  <si>
    <t>5,224</t>
  </si>
  <si>
    <t>6,351</t>
  </si>
  <si>
    <t>7,204</t>
  </si>
  <si>
    <t>8,781</t>
  </si>
  <si>
    <t>6,360</t>
  </si>
  <si>
    <t>9,587</t>
  </si>
  <si>
    <t>14,544</t>
  </si>
  <si>
    <t>15,547</t>
  </si>
  <si>
    <t>12,625</t>
  </si>
  <si>
    <t>12,205</t>
  </si>
  <si>
    <t>9,700</t>
  </si>
  <si>
    <t>8,614</t>
  </si>
  <si>
    <t>10,018</t>
  </si>
  <si>
    <t>11,529</t>
  </si>
  <si>
    <t>11,266</t>
  </si>
  <si>
    <t>11,402</t>
  </si>
  <si>
    <t>14,038</t>
  </si>
  <si>
    <t>16,270</t>
  </si>
  <si>
    <t>Other Current Assets</t>
  </si>
  <si>
    <t>317</t>
  </si>
  <si>
    <t>300</t>
  </si>
  <si>
    <t>588</t>
  </si>
  <si>
    <t>627</t>
  </si>
  <si>
    <t>721</t>
  </si>
  <si>
    <t>872</t>
  </si>
  <si>
    <t>795</t>
  </si>
  <si>
    <t>803</t>
  </si>
  <si>
    <t>1,081</t>
  </si>
  <si>
    <t>1,153</t>
  </si>
  <si>
    <t>1,416</t>
  </si>
  <si>
    <t>1,634</t>
  </si>
  <si>
    <t>1,970</t>
  </si>
  <si>
    <t>2,131</t>
  </si>
  <si>
    <t>1,610</t>
  </si>
  <si>
    <t>2,490</t>
  </si>
  <si>
    <t>1,240</t>
  </si>
  <si>
    <t>1,399</t>
  </si>
  <si>
    <t>1,988</t>
  </si>
  <si>
    <t>1,650</t>
  </si>
  <si>
    <t>1,839</t>
  </si>
  <si>
    <t>2,574</t>
  </si>
  <si>
    <t>2,535</t>
  </si>
  <si>
    <t>2,453</t>
  </si>
  <si>
    <t>2,557</t>
  </si>
  <si>
    <t>2,572</t>
  </si>
  <si>
    <t>1,682</t>
  </si>
  <si>
    <t>1,772</t>
  </si>
  <si>
    <t>1,765</t>
  </si>
  <si>
    <t>1,739</t>
  </si>
  <si>
    <t>1,930</t>
  </si>
  <si>
    <t>2,788</t>
  </si>
  <si>
    <t>11,655</t>
  </si>
  <si>
    <t>Total Current Assets</t>
  </si>
  <si>
    <t>2,982</t>
  </si>
  <si>
    <t>3,363</t>
  </si>
  <si>
    <t>3,813</t>
  </si>
  <si>
    <t>5,317</t>
  </si>
  <si>
    <t>5,708</t>
  </si>
  <si>
    <t>5,901</t>
  </si>
  <si>
    <t>5,570</t>
  </si>
  <si>
    <t>5,537</t>
  </si>
  <si>
    <t>6,071</t>
  </si>
  <si>
    <t>7,409</t>
  </si>
  <si>
    <t>7,647</t>
  </si>
  <si>
    <t>8,783</t>
  </si>
  <si>
    <t>9,814</t>
  </si>
  <si>
    <t>11,459</t>
  </si>
  <si>
    <t>11,734</t>
  </si>
  <si>
    <t>12,521</t>
  </si>
  <si>
    <t>13,400</t>
  </si>
  <si>
    <t>14,628</t>
  </si>
  <si>
    <t>16,791</t>
  </si>
  <si>
    <t>20,856</t>
  </si>
  <si>
    <t>22,790</t>
  </si>
  <si>
    <t>23,093</t>
  </si>
  <si>
    <t>25,477</t>
  </si>
  <si>
    <t>31,633</t>
  </si>
  <si>
    <t>26,789</t>
  </si>
  <si>
    <t>31,810</t>
  </si>
  <si>
    <t>38,128</t>
  </si>
  <si>
    <t>42,524</t>
  </si>
  <si>
    <t>38,335</t>
  </si>
  <si>
    <t>38,867</t>
  </si>
  <si>
    <t>34,418</t>
  </si>
  <si>
    <t>31,967</t>
  </si>
  <si>
    <t>36,244</t>
  </si>
  <si>
    <t>38,603</t>
  </si>
  <si>
    <t>39,193</t>
  </si>
  <si>
    <t>39,464</t>
  </si>
  <si>
    <t>43,455</t>
  </si>
  <si>
    <t>43,785</t>
  </si>
  <si>
    <t>PP&amp;E</t>
  </si>
  <si>
    <t>2,652</t>
  </si>
  <si>
    <t>2,433</t>
  </si>
  <si>
    <t>2,464</t>
  </si>
  <si>
    <t>2,909</t>
  </si>
  <si>
    <t>3,505</t>
  </si>
  <si>
    <t>3,986</t>
  </si>
  <si>
    <t>4,049</t>
  </si>
  <si>
    <t>3,954</t>
  </si>
  <si>
    <t>3,827</t>
  </si>
  <si>
    <t>3,776</t>
  </si>
  <si>
    <t>3,644</t>
  </si>
  <si>
    <t>3,767</t>
  </si>
  <si>
    <t>4,058</t>
  </si>
  <si>
    <t>4,866</t>
  </si>
  <si>
    <t>5,201</t>
  </si>
  <si>
    <t>5,588</t>
  </si>
  <si>
    <t>6,603</t>
  </si>
  <si>
    <t>7,046</t>
  </si>
  <si>
    <t>7,290</t>
  </si>
  <si>
    <t>7,682</t>
  </si>
  <si>
    <t>7,988</t>
  </si>
  <si>
    <t>8,851</t>
  </si>
  <si>
    <t>9,997</t>
  </si>
  <si>
    <t>12,524</t>
  </si>
  <si>
    <t>12,386</t>
  </si>
  <si>
    <t>12,539</t>
  </si>
  <si>
    <t>14,395</t>
  </si>
  <si>
    <t>16,461</t>
  </si>
  <si>
    <t>17,075</t>
  </si>
  <si>
    <t>16,577</t>
  </si>
  <si>
    <t>16,090</t>
  </si>
  <si>
    <t>15,322</t>
  </si>
  <si>
    <t>14,155</t>
  </si>
  <si>
    <t>13,574</t>
  </si>
  <si>
    <t>12,904</t>
  </si>
  <si>
    <t>12,401</t>
  </si>
  <si>
    <t>12,090</t>
  </si>
  <si>
    <t>12,028</t>
  </si>
  <si>
    <t>Goodwill</t>
  </si>
  <si>
    <t>1,450</t>
  </si>
  <si>
    <t>1,451</t>
  </si>
  <si>
    <t>1,904</t>
  </si>
  <si>
    <t>1,963</t>
  </si>
  <si>
    <t>2,261</t>
  </si>
  <si>
    <t>2,269</t>
  </si>
  <si>
    <t>2,614</t>
  </si>
  <si>
    <t>7,080</t>
  </si>
  <si>
    <t>6,942</t>
  </si>
  <si>
    <t>6,956</t>
  </si>
  <si>
    <t>6,694</t>
  </si>
  <si>
    <t>6,615</t>
  </si>
  <si>
    <t>6,020</t>
  </si>
  <si>
    <t>6,200</t>
  </si>
  <si>
    <t>6,217</t>
  </si>
  <si>
    <t>6,196</t>
  </si>
  <si>
    <t>6,394</t>
  </si>
  <si>
    <t>6,324</t>
  </si>
  <si>
    <t>5,288</t>
  </si>
  <si>
    <t>Intangible Assets</t>
  </si>
  <si>
    <t>77</t>
  </si>
  <si>
    <t>60</t>
  </si>
  <si>
    <t>47</t>
  </si>
  <si>
    <t>71</t>
  </si>
  <si>
    <t>147</t>
  </si>
  <si>
    <t>176</t>
  </si>
  <si>
    <t>120</t>
  </si>
  <si>
    <t>357</t>
  </si>
  <si>
    <t>353</t>
  </si>
  <si>
    <t>237</t>
  </si>
  <si>
    <t>170</t>
  </si>
  <si>
    <t>233</t>
  </si>
  <si>
    <t>228</t>
  </si>
  <si>
    <t>1,241</t>
  </si>
  <si>
    <t>1,507</t>
  </si>
  <si>
    <t>1,671</t>
  </si>
  <si>
    <t>1,683</t>
  </si>
  <si>
    <t>315</t>
  </si>
  <si>
    <t>424</t>
  </si>
  <si>
    <t>387</t>
  </si>
  <si>
    <t>475</t>
  </si>
  <si>
    <t>511</t>
  </si>
  <si>
    <t>4,368</t>
  </si>
  <si>
    <t>4,016</t>
  </si>
  <si>
    <t>3,596</t>
  </si>
  <si>
    <t>3,076</t>
  </si>
  <si>
    <t>2,821</t>
  </si>
  <si>
    <t>2,349</t>
  </si>
  <si>
    <t>2,111</t>
  </si>
  <si>
    <t>1,897</t>
  </si>
  <si>
    <t>1,565</t>
  </si>
  <si>
    <t>1,308</t>
  </si>
  <si>
    <t>1,042</t>
  </si>
  <si>
    <t>758</t>
  </si>
  <si>
    <t>Goodwill and Intangible Assets</t>
  </si>
  <si>
    <t>1,875</t>
  </si>
  <si>
    <t>2,291</t>
  </si>
  <si>
    <t>2,438</t>
  </si>
  <si>
    <t>2,772</t>
  </si>
  <si>
    <t>2,734</t>
  </si>
  <si>
    <t>3,419</t>
  </si>
  <si>
    <t>11,448</t>
  </si>
  <si>
    <t>10,958</t>
  </si>
  <si>
    <t>10,552</t>
  </si>
  <si>
    <t>9,770</t>
  </si>
  <si>
    <t>9,436</t>
  </si>
  <si>
    <t>8,369</t>
  </si>
  <si>
    <t>8,311</t>
  </si>
  <si>
    <t>8,114</t>
  </si>
  <si>
    <t>7,761</t>
  </si>
  <si>
    <t>7,702</t>
  </si>
  <si>
    <t>7,366</t>
  </si>
  <si>
    <t>6,046</t>
  </si>
  <si>
    <t>Investments</t>
  </si>
  <si>
    <t>517</t>
  </si>
  <si>
    <t>598</t>
  </si>
  <si>
    <t>94</t>
  </si>
  <si>
    <t>105</t>
  </si>
  <si>
    <t>164</t>
  </si>
  <si>
    <t>133</t>
  </si>
  <si>
    <t>272</t>
  </si>
  <si>
    <t>257</t>
  </si>
  <si>
    <t>246</t>
  </si>
  <si>
    <t>Tax Assets</t>
  </si>
  <si>
    <t>938</t>
  </si>
  <si>
    <t>850</t>
  </si>
  <si>
    <t>674</t>
  </si>
  <si>
    <t>768</t>
  </si>
  <si>
    <t>1,949</t>
  </si>
  <si>
    <t>1,553</t>
  </si>
  <si>
    <t>3,311</t>
  </si>
  <si>
    <t>2,714</t>
  </si>
  <si>
    <t>2,493</t>
  </si>
  <si>
    <t>2,157</t>
  </si>
  <si>
    <t>2,011</t>
  </si>
  <si>
    <t>1,654</t>
  </si>
  <si>
    <t>2,790</t>
  </si>
  <si>
    <t>1,439</t>
  </si>
  <si>
    <t>1,411</t>
  </si>
  <si>
    <t>1,523</t>
  </si>
  <si>
    <t>1,840</t>
  </si>
  <si>
    <t>2,213</t>
  </si>
  <si>
    <t>Other Non-Current Assets</t>
  </si>
  <si>
    <t>305</t>
  </si>
  <si>
    <t>432</t>
  </si>
  <si>
    <t>1,389</t>
  </si>
  <si>
    <t>1,566</t>
  </si>
  <si>
    <t>1,888</t>
  </si>
  <si>
    <t>2,303</t>
  </si>
  <si>
    <t>4,087</t>
  </si>
  <si>
    <t>4,556</t>
  </si>
  <si>
    <t>4,828</t>
  </si>
  <si>
    <t>5,369</t>
  </si>
  <si>
    <t>5,945</t>
  </si>
  <si>
    <t>6,656</t>
  </si>
  <si>
    <t>7,562</t>
  </si>
  <si>
    <t>8,157</t>
  </si>
  <si>
    <t>8,848</t>
  </si>
  <si>
    <t>8,045</t>
  </si>
  <si>
    <t>8,644</t>
  </si>
  <si>
    <t>10,131</t>
  </si>
  <si>
    <t>11,597</t>
  </si>
  <si>
    <t>13,083</t>
  </si>
  <si>
    <t>14,133</t>
  </si>
  <si>
    <t>16,069</t>
  </si>
  <si>
    <t>17,448</t>
  </si>
  <si>
    <t>15,310</t>
  </si>
  <si>
    <t>13,595</t>
  </si>
  <si>
    <t>15,185</t>
  </si>
  <si>
    <t>17,130</t>
  </si>
  <si>
    <t>18,068</t>
  </si>
  <si>
    <t>17,806</t>
  </si>
  <si>
    <t>16,653</t>
  </si>
  <si>
    <t>16,256</t>
  </si>
  <si>
    <t>16,559</t>
  </si>
  <si>
    <t>16,779</t>
  </si>
  <si>
    <t>17,184</t>
  </si>
  <si>
    <t>17,234</t>
  </si>
  <si>
    <t>18,042</t>
  </si>
  <si>
    <t>17,871</t>
  </si>
  <si>
    <t>Total Non-Current Assets</t>
  </si>
  <si>
    <t>3,053</t>
  </si>
  <si>
    <t>4,369</t>
  </si>
  <si>
    <t>5,218</t>
  </si>
  <si>
    <t>6,050</t>
  </si>
  <si>
    <t>6,472</t>
  </si>
  <si>
    <t>8,398</t>
  </si>
  <si>
    <t>8,736</t>
  </si>
  <si>
    <t>8,841</t>
  </si>
  <si>
    <t>9,183</t>
  </si>
  <si>
    <t>9,945</t>
  </si>
  <si>
    <t>10,942</t>
  </si>
  <si>
    <t>13,669</t>
  </si>
  <si>
    <t>14,901</t>
  </si>
  <si>
    <t>15,943</t>
  </si>
  <si>
    <t>17,257</t>
  </si>
  <si>
    <t>18,223</t>
  </si>
  <si>
    <t>19,674</t>
  </si>
  <si>
    <t>22,235</t>
  </si>
  <si>
    <t>24,279</t>
  </si>
  <si>
    <t>27,786</t>
  </si>
  <si>
    <t>30,655</t>
  </si>
  <si>
    <t>36,149</t>
  </si>
  <si>
    <t>33,249</t>
  </si>
  <si>
    <t>32,210</t>
  </si>
  <si>
    <t>43,318</t>
  </si>
  <si>
    <t>46,832</t>
  </si>
  <si>
    <t>46,561</t>
  </si>
  <si>
    <t>45,814</t>
  </si>
  <si>
    <t>44,079</t>
  </si>
  <si>
    <t>42,737</t>
  </si>
  <si>
    <t>40,718</t>
  </si>
  <si>
    <t>39,906</t>
  </si>
  <si>
    <t>39,260</t>
  </si>
  <si>
    <t>38,860</t>
  </si>
  <si>
    <t>39,338</t>
  </si>
  <si>
    <t>38,158</t>
  </si>
  <si>
    <t>Other Assets</t>
  </si>
  <si>
    <t>Total Assets</t>
  </si>
  <si>
    <t>6,016</t>
  </si>
  <si>
    <t>6,288</t>
  </si>
  <si>
    <t>6,866</t>
  </si>
  <si>
    <t>9,686</t>
  </si>
  <si>
    <t>10,926</t>
  </si>
  <si>
    <t>11,951</t>
  </si>
  <si>
    <t>12,042</t>
  </si>
  <si>
    <t>13,935</t>
  </si>
  <si>
    <t>14,807</t>
  </si>
  <si>
    <t>16,250</t>
  </si>
  <si>
    <t>16,830</t>
  </si>
  <si>
    <t>18,728</t>
  </si>
  <si>
    <t>20,756</t>
  </si>
  <si>
    <t>25,128</t>
  </si>
  <si>
    <t>26,635</t>
  </si>
  <si>
    <t>28,464</t>
  </si>
  <si>
    <t>30,657</t>
  </si>
  <si>
    <t>32,851</t>
  </si>
  <si>
    <t>36,465</t>
  </si>
  <si>
    <t>43,091</t>
  </si>
  <si>
    <t>47,069</t>
  </si>
  <si>
    <t>50,879</t>
  </si>
  <si>
    <t>56,132</t>
  </si>
  <si>
    <t>67,782</t>
  </si>
  <si>
    <t>60,038</t>
  </si>
  <si>
    <t>64,020</t>
  </si>
  <si>
    <t>81,446</t>
  </si>
  <si>
    <t>89,356</t>
  </si>
  <si>
    <t>84,896</t>
  </si>
  <si>
    <t>84,681</t>
  </si>
  <si>
    <t>78,497</t>
  </si>
  <si>
    <t>74,704</t>
  </si>
  <si>
    <t>76,962</t>
  </si>
  <si>
    <t>78,509</t>
  </si>
  <si>
    <t>78,453</t>
  </si>
  <si>
    <t>78,324</t>
  </si>
  <si>
    <t>82,793</t>
  </si>
  <si>
    <t>81,943</t>
  </si>
  <si>
    <t>Accounts Payable</t>
  </si>
  <si>
    <t>1,550</t>
  </si>
  <si>
    <t>1,685</t>
  </si>
  <si>
    <t>1,662</t>
  </si>
  <si>
    <t>2,055</t>
  </si>
  <si>
    <t>2,624</t>
  </si>
  <si>
    <t>2,579</t>
  </si>
  <si>
    <t>3,358</t>
  </si>
  <si>
    <t>3,558</t>
  </si>
  <si>
    <t>2,003</t>
  </si>
  <si>
    <t>2,339</t>
  </si>
  <si>
    <t>2,123</t>
  </si>
  <si>
    <t>3,100</t>
  </si>
  <si>
    <t>3,990</t>
  </si>
  <si>
    <t>3,471</t>
  </si>
  <si>
    <t>4,085</t>
  </si>
  <si>
    <t>4,723</t>
  </si>
  <si>
    <t>4,827</t>
  </si>
  <si>
    <t>2,993</t>
  </si>
  <si>
    <t>5,856</t>
  </si>
  <si>
    <t>8,161</t>
  </si>
  <si>
    <t>6,753</t>
  </si>
  <si>
    <t>6,560</t>
  </si>
  <si>
    <t>6,515</t>
  </si>
  <si>
    <t>5,023</t>
  </si>
  <si>
    <t>4,614</t>
  </si>
  <si>
    <t>6,487</t>
  </si>
  <si>
    <t>7,051</t>
  </si>
  <si>
    <t>5,957</t>
  </si>
  <si>
    <t>6,128</t>
  </si>
  <si>
    <t>8,154</t>
  </si>
  <si>
    <t>8,689</t>
  </si>
  <si>
    <t>Short-Term Debt</t>
  </si>
  <si>
    <t>227</t>
  </si>
  <si>
    <t>619</t>
  </si>
  <si>
    <t>1,307</t>
  </si>
  <si>
    <t>1,706</t>
  </si>
  <si>
    <t>1,831</t>
  </si>
  <si>
    <t>1,355</t>
  </si>
  <si>
    <t>1,533</t>
  </si>
  <si>
    <t>2,436</t>
  </si>
  <si>
    <t>2,927</t>
  </si>
  <si>
    <t>1,626</t>
  </si>
  <si>
    <t>3,048</t>
  </si>
  <si>
    <t>3,874</t>
  </si>
  <si>
    <t>3,733</t>
  </si>
  <si>
    <t>5,311</t>
  </si>
  <si>
    <t>5,738</t>
  </si>
  <si>
    <t>7,688</t>
  </si>
  <si>
    <t>10,068</t>
  </si>
  <si>
    <t>9,616</t>
  </si>
  <si>
    <t>10,600</t>
  </si>
  <si>
    <t>12,701</t>
  </si>
  <si>
    <t>9,784</t>
  </si>
  <si>
    <t>7,981</t>
  </si>
  <si>
    <t>9,648</t>
  </si>
  <si>
    <t>12,391</t>
  </si>
  <si>
    <t>11,031</t>
  </si>
  <si>
    <t>11,501</t>
  </si>
  <si>
    <t>12,846</t>
  </si>
  <si>
    <t>13,965</t>
  </si>
  <si>
    <t>11,553</t>
  </si>
  <si>
    <t>11,376</t>
  </si>
  <si>
    <t>11,164</t>
  </si>
  <si>
    <t>11,756</t>
  </si>
  <si>
    <t>27,495</t>
  </si>
  <si>
    <t>Tax Payable</t>
  </si>
  <si>
    <t>Deferred Revenue</t>
  </si>
  <si>
    <t>Other Current Liabilities</t>
  </si>
  <si>
    <t>1,515</t>
  </si>
  <si>
    <t>1,561</t>
  </si>
  <si>
    <t>1,808</t>
  </si>
  <si>
    <t>2,128</t>
  </si>
  <si>
    <t>648</t>
  </si>
  <si>
    <t>743</t>
  </si>
  <si>
    <t>842</t>
  </si>
  <si>
    <t>902</t>
  </si>
  <si>
    <t>1,083</t>
  </si>
  <si>
    <t>1,034</t>
  </si>
  <si>
    <t>1,228</t>
  </si>
  <si>
    <t>1,395</t>
  </si>
  <si>
    <t>1,339</t>
  </si>
  <si>
    <t>2,301</t>
  </si>
  <si>
    <t>2,496</t>
  </si>
  <si>
    <t>2,988</t>
  </si>
  <si>
    <t>3,783</t>
  </si>
  <si>
    <t>3,977</t>
  </si>
  <si>
    <t>5,158</t>
  </si>
  <si>
    <t>4,630</t>
  </si>
  <si>
    <t>5,480</t>
  </si>
  <si>
    <t>6,643</t>
  </si>
  <si>
    <t>5,298</t>
  </si>
  <si>
    <t>6,352</t>
  </si>
  <si>
    <t>8,061</t>
  </si>
  <si>
    <t>7,633</t>
  </si>
  <si>
    <t>7,346</t>
  </si>
  <si>
    <t>8,164</t>
  </si>
  <si>
    <t>7,288</t>
  </si>
  <si>
    <t>6,386</t>
  </si>
  <si>
    <t>8,220</t>
  </si>
  <si>
    <t>8,371</t>
  </si>
  <si>
    <t>8,101</t>
  </si>
  <si>
    <t>7,317</t>
  </si>
  <si>
    <t>8,850</t>
  </si>
  <si>
    <t>Total Current Liabilities</t>
  </si>
  <si>
    <t>2,180</t>
  </si>
  <si>
    <t>2,392</t>
  </si>
  <si>
    <t>3,435</t>
  </si>
  <si>
    <t>3,904</t>
  </si>
  <si>
    <t>4,259</t>
  </si>
  <si>
    <t>3,859</t>
  </si>
  <si>
    <t>4,227</t>
  </si>
  <si>
    <t>4,671</t>
  </si>
  <si>
    <t>5,498</t>
  </si>
  <si>
    <t>6,049</t>
  </si>
  <si>
    <t>7,013</t>
  </si>
  <si>
    <t>6,379</t>
  </si>
  <si>
    <t>7,945</t>
  </si>
  <si>
    <t>8,178</t>
  </si>
  <si>
    <t>8,568</t>
  </si>
  <si>
    <t>10,276</t>
  </si>
  <si>
    <t>11,344</t>
  </si>
  <si>
    <t>12,621</t>
  </si>
  <si>
    <t>16,210</t>
  </si>
  <si>
    <t>19,092</t>
  </si>
  <si>
    <t>19,252</t>
  </si>
  <si>
    <t>22,245</t>
  </si>
  <si>
    <t>26,069</t>
  </si>
  <si>
    <t>19,292</t>
  </si>
  <si>
    <t>22,020</t>
  </si>
  <si>
    <t>28,561</t>
  </si>
  <si>
    <t>29,755</t>
  </si>
  <si>
    <t>27,297</t>
  </si>
  <si>
    <t>27,877</t>
  </si>
  <si>
    <t>26,303</t>
  </si>
  <si>
    <t>26,132</t>
  </si>
  <si>
    <t>26,931</t>
  </si>
  <si>
    <t>28,218</t>
  </si>
  <si>
    <t>26,621</t>
  </si>
  <si>
    <t>25,717</t>
  </si>
  <si>
    <t>29,847</t>
  </si>
  <si>
    <t>31,531</t>
  </si>
  <si>
    <t>Long-Term Debt</t>
  </si>
  <si>
    <t>1,177</t>
  </si>
  <si>
    <t>963</t>
  </si>
  <si>
    <t>900</t>
  </si>
  <si>
    <t>1,953</t>
  </si>
  <si>
    <t>2,288</t>
  </si>
  <si>
    <t>2,890</t>
  </si>
  <si>
    <t>3,892</t>
  </si>
  <si>
    <t>4,119</t>
  </si>
  <si>
    <t>3,895</t>
  </si>
  <si>
    <t>4,270</t>
  </si>
  <si>
    <t>3,964</t>
  </si>
  <si>
    <t>4,532</t>
  </si>
  <si>
    <t>9,404</t>
  </si>
  <si>
    <t>9,928</t>
  </si>
  <si>
    <t>11,334</t>
  </si>
  <si>
    <t>11,291</t>
  </si>
  <si>
    <t>11,596</t>
  </si>
  <si>
    <t>14,078</t>
  </si>
  <si>
    <t>15,837</t>
  </si>
  <si>
    <t>15,677</t>
  </si>
  <si>
    <t>17,680</t>
  </si>
  <si>
    <t>Deferred Tax Liabilities</t>
  </si>
  <si>
    <t>29</t>
  </si>
  <si>
    <t>(4)</t>
  </si>
  <si>
    <t>9</t>
  </si>
  <si>
    <t>185</t>
  </si>
  <si>
    <t>260</t>
  </si>
  <si>
    <t>247</t>
  </si>
  <si>
    <t>19</t>
  </si>
  <si>
    <t>24</t>
  </si>
  <si>
    <t>36</t>
  </si>
  <si>
    <t>48</t>
  </si>
  <si>
    <t>58</t>
  </si>
  <si>
    <t>448</t>
  </si>
  <si>
    <t>376</t>
  </si>
  <si>
    <t>401</t>
  </si>
  <si>
    <t>516</t>
  </si>
  <si>
    <t>877</t>
  </si>
  <si>
    <t>1,209</t>
  </si>
  <si>
    <t>Other Non-Current Liabilities</t>
  </si>
  <si>
    <t>4,018</t>
  </si>
  <si>
    <t>3,548</t>
  </si>
  <si>
    <t>3,393</t>
  </si>
  <si>
    <t>3,019</t>
  </si>
  <si>
    <t>2,698</t>
  </si>
  <si>
    <t>2,590</t>
  </si>
  <si>
    <t>2,536</t>
  </si>
  <si>
    <t>2,514</t>
  </si>
  <si>
    <t>3,103</t>
  </si>
  <si>
    <t>4,038</t>
  </si>
  <si>
    <t>3,172</t>
  </si>
  <si>
    <t>2,986</t>
  </si>
  <si>
    <t>2,991</t>
  </si>
  <si>
    <t>5,879</t>
  </si>
  <si>
    <t>7,175</t>
  </si>
  <si>
    <t>12,268</t>
  </si>
  <si>
    <t>9,599</t>
  </si>
  <si>
    <t>10,238</t>
  </si>
  <si>
    <t>14,539</t>
  </si>
  <si>
    <t>14,267</t>
  </si>
  <si>
    <t>10,002</t>
  </si>
  <si>
    <t>12,194</t>
  </si>
  <si>
    <t>12,062</t>
  </si>
  <si>
    <t>12,541</t>
  </si>
  <si>
    <t>12,418</t>
  </si>
  <si>
    <t>11,211</t>
  </si>
  <si>
    <t>10,922</t>
  </si>
  <si>
    <t>11,230</t>
  </si>
  <si>
    <t>22,810</t>
  </si>
  <si>
    <t>Total Non-Current Liabilities</t>
  </si>
  <si>
    <t>1,206</t>
  </si>
  <si>
    <t>959</t>
  </si>
  <si>
    <t>909</t>
  </si>
  <si>
    <t>2,138</t>
  </si>
  <si>
    <t>2,548</t>
  </si>
  <si>
    <t>3,152</t>
  </si>
  <si>
    <t>4,139</t>
  </si>
  <si>
    <t>8,133</t>
  </si>
  <si>
    <t>7,937</t>
  </si>
  <si>
    <t>7,393</t>
  </si>
  <si>
    <t>7,599</t>
  </si>
  <si>
    <t>9,698</t>
  </si>
  <si>
    <t>12,052</t>
  </si>
  <si>
    <t>12,992</t>
  </si>
  <si>
    <t>14,296</t>
  </si>
  <si>
    <t>14,770</t>
  </si>
  <si>
    <t>16,035</t>
  </si>
  <si>
    <t>17,766</t>
  </si>
  <si>
    <t>19,414</t>
  </si>
  <si>
    <t>19,545</t>
  </si>
  <si>
    <t>24,768</t>
  </si>
  <si>
    <t>25,004</t>
  </si>
  <si>
    <t>35,102</t>
  </si>
  <si>
    <t>31,446</t>
  </si>
  <si>
    <t>30,675</t>
  </si>
  <si>
    <t>39,483</t>
  </si>
  <si>
    <t>42,019</t>
  </si>
  <si>
    <t>36,721</t>
  </si>
  <si>
    <t>39,978</t>
  </si>
  <si>
    <t>37,309</t>
  </si>
  <si>
    <t>35,359</t>
  </si>
  <si>
    <t>36,265</t>
  </si>
  <si>
    <t>36,211</t>
  </si>
  <si>
    <t>37,203</t>
  </si>
  <si>
    <t>37,229</t>
  </si>
  <si>
    <t>36,430</t>
  </si>
  <si>
    <t>34,521</t>
  </si>
  <si>
    <t>Other Liabilities</t>
  </si>
  <si>
    <t>Capital Lease Obligations</t>
  </si>
  <si>
    <t>73</t>
  </si>
  <si>
    <t>97</t>
  </si>
  <si>
    <t>85</t>
  </si>
  <si>
    <t>68</t>
  </si>
  <si>
    <t>437</t>
  </si>
  <si>
    <t>456</t>
  </si>
  <si>
    <t>128</t>
  </si>
  <si>
    <t>79</t>
  </si>
  <si>
    <t>Total Liabilities</t>
  </si>
  <si>
    <t>3,139</t>
  </si>
  <si>
    <t>3,301</t>
  </si>
  <si>
    <t>5,573</t>
  </si>
  <si>
    <t>6,452</t>
  </si>
  <si>
    <t>7,411</t>
  </si>
  <si>
    <t>7,998</t>
  </si>
  <si>
    <t>12,360</t>
  </si>
  <si>
    <t>12,608</t>
  </si>
  <si>
    <t>13,339</t>
  </si>
  <si>
    <t>13,442</t>
  </si>
  <si>
    <t>14,612</t>
  </si>
  <si>
    <t>16,077</t>
  </si>
  <si>
    <t>19,997</t>
  </si>
  <si>
    <t>21,170</t>
  </si>
  <si>
    <t>22,864</t>
  </si>
  <si>
    <t>25,046</t>
  </si>
  <si>
    <t>27,379</t>
  </si>
  <si>
    <t>30,387</t>
  </si>
  <si>
    <t>35,624</t>
  </si>
  <si>
    <t>38,637</t>
  </si>
  <si>
    <t>44,020</t>
  </si>
  <si>
    <t>47,249</t>
  </si>
  <si>
    <t>61,171</t>
  </si>
  <si>
    <t>50,738</t>
  </si>
  <si>
    <t>52,695</t>
  </si>
  <si>
    <t>68,044</t>
  </si>
  <si>
    <t>71,774</t>
  </si>
  <si>
    <t>64,018</t>
  </si>
  <si>
    <t>67,855</t>
  </si>
  <si>
    <t>63,612</t>
  </si>
  <si>
    <t>61,491</t>
  </si>
  <si>
    <t>63,196</t>
  </si>
  <si>
    <t>64,429</t>
  </si>
  <si>
    <t>63,824</t>
  </si>
  <si>
    <t>62,946</t>
  </si>
  <si>
    <t>66,277</t>
  </si>
  <si>
    <t>66,052</t>
  </si>
  <si>
    <t>Preferred Stock</t>
  </si>
  <si>
    <t>Common Stock</t>
  </si>
  <si>
    <t>1,045</t>
  </si>
  <si>
    <t>1,048</t>
  </si>
  <si>
    <t>1,043</t>
  </si>
  <si>
    <t>1,059</t>
  </si>
  <si>
    <t>1,231</t>
  </si>
  <si>
    <t>1,859</t>
  </si>
  <si>
    <t>2,465</t>
  </si>
  <si>
    <t>2,744</t>
  </si>
  <si>
    <t>3,439</t>
  </si>
  <si>
    <t>3,888</t>
  </si>
  <si>
    <t>4,273</t>
  </si>
  <si>
    <t>4,481</t>
  </si>
  <si>
    <t>4,709</t>
  </si>
  <si>
    <t>5,016</t>
  </si>
  <si>
    <t>5,238</t>
  </si>
  <si>
    <t>5,277</t>
  </si>
  <si>
    <t>5,593</t>
  </si>
  <si>
    <t>5,827</t>
  </si>
  <si>
    <t>5,935</t>
  </si>
  <si>
    <t>6,230</t>
  </si>
  <si>
    <t>6,398</t>
  </si>
  <si>
    <t>Retained Earnings</t>
  </si>
  <si>
    <t>2,363</t>
  </si>
  <si>
    <t>2,656</t>
  </si>
  <si>
    <t>3,184</t>
  </si>
  <si>
    <t>3,560</t>
  </si>
  <si>
    <t>3,648</t>
  </si>
  <si>
    <t>3,138</t>
  </si>
  <si>
    <t>1,234</t>
  </si>
  <si>
    <t>1,961</t>
  </si>
  <si>
    <t>2,840</t>
  </si>
  <si>
    <t>5,026</t>
  </si>
  <si>
    <t>6,123</t>
  </si>
  <si>
    <t>6,617</t>
  </si>
  <si>
    <t>7,205</t>
  </si>
  <si>
    <t>7,533</t>
  </si>
  <si>
    <t>8,450</t>
  </si>
  <si>
    <t>9,937</t>
  </si>
  <si>
    <t>11,808</t>
  </si>
  <si>
    <t>14,593</t>
  </si>
  <si>
    <t>17,398</t>
  </si>
  <si>
    <t>19,826</t>
  </si>
  <si>
    <t>19,711</t>
  </si>
  <si>
    <t>21,384</t>
  </si>
  <si>
    <t>25,219</t>
  </si>
  <si>
    <t>29,558</t>
  </si>
  <si>
    <t>31,854</t>
  </si>
  <si>
    <t>33,887</t>
  </si>
  <si>
    <t>34,208</t>
  </si>
  <si>
    <t>27,377</t>
  </si>
  <si>
    <t>26,301</t>
  </si>
  <si>
    <t>30,427</t>
  </si>
  <si>
    <t>34,437</t>
  </si>
  <si>
    <t>35,167</t>
  </si>
  <si>
    <t>39,282</t>
  </si>
  <si>
    <t>48,427</t>
  </si>
  <si>
    <t>Other Compreh. Income(Loss)</t>
  </si>
  <si>
    <t>(3,581)</t>
  </si>
  <si>
    <t>(3,852)</t>
  </si>
  <si>
    <t>(3,785)</t>
  </si>
  <si>
    <t>(3,583)</t>
  </si>
  <si>
    <t>(633)</t>
  </si>
  <si>
    <t>(661)</t>
  </si>
  <si>
    <t>(774)</t>
  </si>
  <si>
    <t>(3,888)</t>
  </si>
  <si>
    <t>(4,138)</t>
  </si>
  <si>
    <t>(4,454)</t>
  </si>
  <si>
    <t>(4,659)</t>
  </si>
  <si>
    <t>(5,050)</t>
  </si>
  <si>
    <t>(5,345)</t>
  </si>
  <si>
    <t>(5,529)</t>
  </si>
  <si>
    <t>(5,850)</t>
  </si>
  <si>
    <t>(6,187)</t>
  </si>
  <si>
    <t>(742)</t>
  </si>
  <si>
    <t>(517)</t>
  </si>
  <si>
    <t>(424)</t>
  </si>
  <si>
    <t>(598)</t>
  </si>
  <si>
    <t>(2,847)</t>
  </si>
  <si>
    <t>(1,808)</t>
  </si>
  <si>
    <t>(5,579)</t>
  </si>
  <si>
    <t>(3,764)</t>
  </si>
  <si>
    <t>(4,051)</t>
  </si>
  <si>
    <t>(6,328)</t>
  </si>
  <si>
    <t>(6,433)</t>
  </si>
  <si>
    <t>(3,898)</t>
  </si>
  <si>
    <t>(6,431)</t>
  </si>
  <si>
    <t>(6,997)</t>
  </si>
  <si>
    <t>(2,039)</t>
  </si>
  <si>
    <t>(1,192)</t>
  </si>
  <si>
    <t>(1,684)</t>
  </si>
  <si>
    <t>(1,567)</t>
  </si>
  <si>
    <t>(888)</t>
  </si>
  <si>
    <t>(1,553)</t>
  </si>
  <si>
    <t>(2,457)</t>
  </si>
  <si>
    <t>Other Total Stockhold. Equity</t>
  </si>
  <si>
    <t>4,300</t>
  </si>
  <si>
    <t>4,638</t>
  </si>
  <si>
    <t>4,694</t>
  </si>
  <si>
    <t>4,512</t>
  </si>
  <si>
    <t>1,547</t>
  </si>
  <si>
    <t>1,680</t>
  </si>
  <si>
    <t>4,820</t>
  </si>
  <si>
    <t>5,103</t>
  </si>
  <si>
    <t>5,404</t>
  </si>
  <si>
    <t>5,207</t>
  </si>
  <si>
    <t>5,262</t>
  </si>
  <si>
    <t>4,998</t>
  </si>
  <si>
    <t>4,537</t>
  </si>
  <si>
    <t>3,332</t>
  </si>
  <si>
    <t>3,197</t>
  </si>
  <si>
    <t>3,222</t>
  </si>
  <si>
    <t>(2,669)</t>
  </si>
  <si>
    <t>(2,914)</t>
  </si>
  <si>
    <t>(3,277)</t>
  </si>
  <si>
    <t>(4,637)</t>
  </si>
  <si>
    <t>(7,352)</t>
  </si>
  <si>
    <t>(9,451)</t>
  </si>
  <si>
    <t>(11,217)</t>
  </si>
  <si>
    <t>(10,646)</t>
  </si>
  <si>
    <t>(10,397)</t>
  </si>
  <si>
    <t>(10,281)</t>
  </si>
  <si>
    <t>(10,074)</t>
  </si>
  <si>
    <t>(11,854)</t>
  </si>
  <si>
    <t>(15,726)</t>
  </si>
  <si>
    <t>(17,640)</t>
  </si>
  <si>
    <t>(17,478)</t>
  </si>
  <si>
    <t>(17,005)</t>
  </si>
  <si>
    <t>(20,531)</t>
  </si>
  <si>
    <t>(24,217)</t>
  </si>
  <si>
    <t>(25,178)</t>
  </si>
  <si>
    <t>(27,643)</t>
  </si>
  <si>
    <t>Total Stockholders Equity</t>
  </si>
  <si>
    <t>3,068</t>
  </si>
  <si>
    <t>3,149</t>
  </si>
  <si>
    <t>3,565</t>
  </si>
  <si>
    <t>4,113</t>
  </si>
  <si>
    <t>4,474</t>
  </si>
  <si>
    <t>4,540</t>
  </si>
  <si>
    <t>4,044</t>
  </si>
  <si>
    <t>1,575</t>
  </si>
  <si>
    <t>2,199</t>
  </si>
  <si>
    <t>2,911</t>
  </si>
  <si>
    <t>3,388</t>
  </si>
  <si>
    <t>4,116</t>
  </si>
  <si>
    <t>4,679</t>
  </si>
  <si>
    <t>5,131</t>
  </si>
  <si>
    <t>5,465</t>
  </si>
  <si>
    <t>5,600</t>
  </si>
  <si>
    <t>5,611</t>
  </si>
  <si>
    <t>5,472</t>
  </si>
  <si>
    <t>6,078</t>
  </si>
  <si>
    <t>7,467</t>
  </si>
  <si>
    <t>8,432</t>
  </si>
  <si>
    <t>6,859</t>
  </si>
  <si>
    <t>Total Liab.&amp;Stockhold. Equity</t>
  </si>
  <si>
    <t>67,258</t>
  </si>
  <si>
    <t>59,478</t>
  </si>
  <si>
    <t>63,519</t>
  </si>
  <si>
    <t>80,927</t>
  </si>
  <si>
    <t>89,306</t>
  </si>
  <si>
    <t>84,829</t>
  </si>
  <si>
    <t>84,601</t>
  </si>
  <si>
    <t>78,421</t>
  </si>
  <si>
    <t>74,628</t>
  </si>
  <si>
    <t>76,893</t>
  </si>
  <si>
    <t>78,468</t>
  </si>
  <si>
    <t>78,412</t>
  </si>
  <si>
    <t>78,277</t>
  </si>
  <si>
    <t>82,761</t>
  </si>
  <si>
    <t>Minority Interest</t>
  </si>
  <si>
    <t>Total Liabilities &amp; Equity</t>
  </si>
  <si>
    <t>(218)</t>
  </si>
  <si>
    <t>681</t>
  </si>
  <si>
    <t>827</t>
  </si>
  <si>
    <t>2,758</t>
  </si>
  <si>
    <t>4,981</t>
  </si>
  <si>
    <t>5,722</t>
  </si>
  <si>
    <t>3,803</t>
  </si>
  <si>
    <t>3,711</t>
  </si>
  <si>
    <t>2,113</t>
  </si>
  <si>
    <t>(59)</t>
  </si>
  <si>
    <t>759</t>
  </si>
  <si>
    <t>6,148</t>
  </si>
  <si>
    <t>6,094</t>
  </si>
  <si>
    <t>3,003</t>
  </si>
  <si>
    <t>6,493</t>
  </si>
  <si>
    <t>6,704</t>
  </si>
  <si>
    <t>Deferred Income Tax</t>
  </si>
  <si>
    <t>(307)</t>
  </si>
  <si>
    <t>(431)</t>
  </si>
  <si>
    <t>1,213</t>
  </si>
  <si>
    <t>220</t>
  </si>
  <si>
    <t>28</t>
  </si>
  <si>
    <t>(74)</t>
  </si>
  <si>
    <t>(383)</t>
  </si>
  <si>
    <t>(377)</t>
  </si>
  <si>
    <t>Stock Based Compensation</t>
  </si>
  <si>
    <t>Change in Working Capital</t>
  </si>
  <si>
    <t>(11)</t>
  </si>
  <si>
    <t>295</t>
  </si>
  <si>
    <t>443</t>
  </si>
  <si>
    <t>238</t>
  </si>
  <si>
    <t>341</t>
  </si>
  <si>
    <t>(296)</t>
  </si>
  <si>
    <t>(209)</t>
  </si>
  <si>
    <t>(200)</t>
  </si>
  <si>
    <t>879</t>
  </si>
  <si>
    <t>(136)</t>
  </si>
  <si>
    <t>(484)</t>
  </si>
  <si>
    <t>(365)</t>
  </si>
  <si>
    <t>(7,310)</t>
  </si>
  <si>
    <t>(1,198)</t>
  </si>
  <si>
    <t>463</t>
  </si>
  <si>
    <t>2,398</t>
  </si>
  <si>
    <t>(1,133)</t>
  </si>
  <si>
    <t>(514)</t>
  </si>
  <si>
    <t>(955)</t>
  </si>
  <si>
    <t>(3,683)</t>
  </si>
  <si>
    <t>2,819</t>
  </si>
  <si>
    <t>630</t>
  </si>
  <si>
    <t>1,008</t>
  </si>
  <si>
    <t>(194)</t>
  </si>
  <si>
    <t>(4,077)</t>
  </si>
  <si>
    <t>(2,930)</t>
  </si>
  <si>
    <t>(417)</t>
  </si>
  <si>
    <t>(647)</t>
  </si>
  <si>
    <t>(780)</t>
  </si>
  <si>
    <t>Accounts Receivable</t>
  </si>
  <si>
    <t>(1,345)</t>
  </si>
  <si>
    <t>(137)</t>
  </si>
  <si>
    <t>15</t>
  </si>
  <si>
    <t>188</t>
  </si>
  <si>
    <t>154</t>
  </si>
  <si>
    <t>(315)</t>
  </si>
  <si>
    <t>(111)</t>
  </si>
  <si>
    <t>(375)</t>
  </si>
  <si>
    <t>(104)</t>
  </si>
  <si>
    <t>(54)</t>
  </si>
  <si>
    <t>(286)</t>
  </si>
  <si>
    <t>(1,391)</t>
  </si>
  <si>
    <t>(568)</t>
  </si>
  <si>
    <t>(827)</t>
  </si>
  <si>
    <t>(745)</t>
  </si>
  <si>
    <t>(833)</t>
  </si>
  <si>
    <t>2,501</t>
  </si>
  <si>
    <t>(2,667)</t>
  </si>
  <si>
    <t>(2,927)</t>
  </si>
  <si>
    <t>(1,149)</t>
  </si>
  <si>
    <t>2,658</t>
  </si>
  <si>
    <t>2,274</t>
  </si>
  <si>
    <t>1,109</t>
  </si>
  <si>
    <t>(1,295)</t>
  </si>
  <si>
    <t>(1,579)</t>
  </si>
  <si>
    <t>274</t>
  </si>
  <si>
    <t>(34)</t>
  </si>
  <si>
    <t>(2,586)</t>
  </si>
  <si>
    <t>(2,589)</t>
  </si>
  <si>
    <t>(2,034)</t>
  </si>
  <si>
    <t>2,570</t>
  </si>
  <si>
    <t>1,555</t>
  </si>
  <si>
    <t>(1,868)</t>
  </si>
  <si>
    <t>134</t>
  </si>
  <si>
    <t>222</t>
  </si>
  <si>
    <t>(1,165)</t>
  </si>
  <si>
    <t>1,478</t>
  </si>
  <si>
    <t>709</t>
  </si>
  <si>
    <t>(1,025)</t>
  </si>
  <si>
    <t>2,041</t>
  </si>
  <si>
    <t>Other Working Capital</t>
  </si>
  <si>
    <t>168</t>
  </si>
  <si>
    <t>(90)</t>
  </si>
  <si>
    <t>(212)</t>
  </si>
  <si>
    <t>(234)</t>
  </si>
  <si>
    <t>(175)</t>
  </si>
  <si>
    <t>240</t>
  </si>
  <si>
    <t>1,050</t>
  </si>
  <si>
    <t>(697)</t>
  </si>
  <si>
    <t>(287)</t>
  </si>
  <si>
    <t>335</t>
  </si>
  <si>
    <t>1,281</t>
  </si>
  <si>
    <t>241</t>
  </si>
  <si>
    <t>(301)</t>
  </si>
  <si>
    <t>(593)</t>
  </si>
  <si>
    <t>(501)</t>
  </si>
  <si>
    <t>(37)</t>
  </si>
  <si>
    <t>(69)</t>
  </si>
  <si>
    <t>(183)</t>
  </si>
  <si>
    <t>(10)</t>
  </si>
  <si>
    <t>(126)</t>
  </si>
  <si>
    <t>34</t>
  </si>
  <si>
    <t>Other Non-Cash Items</t>
  </si>
  <si>
    <t>(50)</t>
  </si>
  <si>
    <t>(57)</t>
  </si>
  <si>
    <t>(182)</t>
  </si>
  <si>
    <t>166</t>
  </si>
  <si>
    <t>21</t>
  </si>
  <si>
    <t>(98)</t>
  </si>
  <si>
    <t>(400)</t>
  </si>
  <si>
    <t>306</t>
  </si>
  <si>
    <t>(15)</t>
  </si>
  <si>
    <t>(113)</t>
  </si>
  <si>
    <t>(20)</t>
  </si>
  <si>
    <t>197</t>
  </si>
  <si>
    <t>199</t>
  </si>
  <si>
    <t>383</t>
  </si>
  <si>
    <t>137</t>
  </si>
  <si>
    <t>469</t>
  </si>
  <si>
    <t>457</t>
  </si>
  <si>
    <t>389</t>
  </si>
  <si>
    <t>553</t>
  </si>
  <si>
    <t>815</t>
  </si>
  <si>
    <t>1,047</t>
  </si>
  <si>
    <t>1,501</t>
  </si>
  <si>
    <t>1,143</t>
  </si>
  <si>
    <t>1,383</t>
  </si>
  <si>
    <t>(617)</t>
  </si>
  <si>
    <t>Cash Provided by Operating Activities</t>
  </si>
  <si>
    <t>907</t>
  </si>
  <si>
    <t>820</t>
  </si>
  <si>
    <t>641</t>
  </si>
  <si>
    <t>503</t>
  </si>
  <si>
    <t>1,757</t>
  </si>
  <si>
    <t>2,190</t>
  </si>
  <si>
    <t>1,782</t>
  </si>
  <si>
    <t>2,096</t>
  </si>
  <si>
    <t>1,778</t>
  </si>
  <si>
    <t>2,059</t>
  </si>
  <si>
    <t>1,987</t>
  </si>
  <si>
    <t>2,366</t>
  </si>
  <si>
    <t>2,066</t>
  </si>
  <si>
    <t>(3,991)</t>
  </si>
  <si>
    <t>3,113</t>
  </si>
  <si>
    <t>5,799</t>
  </si>
  <si>
    <t>7,935</t>
  </si>
  <si>
    <t>4,787</t>
  </si>
  <si>
    <t>6,343</t>
  </si>
  <si>
    <t>5,009</t>
  </si>
  <si>
    <t>7,010</t>
  </si>
  <si>
    <t>5,241</t>
  </si>
  <si>
    <t>10,191</t>
  </si>
  <si>
    <t>8,057</t>
  </si>
  <si>
    <t>6,675</t>
  </si>
  <si>
    <t>5,608</t>
  </si>
  <si>
    <t>5,702</t>
  </si>
  <si>
    <t>6,558</t>
  </si>
  <si>
    <t>6,912</t>
  </si>
  <si>
    <t>6,327</t>
  </si>
  <si>
    <t>7,198</t>
  </si>
  <si>
    <t>7,766</t>
  </si>
  <si>
    <t>CAPEX</t>
  </si>
  <si>
    <t>(1,089)</t>
  </si>
  <si>
    <t>(1,039)</t>
  </si>
  <si>
    <t>(640)</t>
  </si>
  <si>
    <t>(632)</t>
  </si>
  <si>
    <t>(694)</t>
  </si>
  <si>
    <t>(679)</t>
  </si>
  <si>
    <t>(771)</t>
  </si>
  <si>
    <t>(1,106)</t>
  </si>
  <si>
    <t>(1,269)</t>
  </si>
  <si>
    <t>(1,280)</t>
  </si>
  <si>
    <t>(1,388)</t>
  </si>
  <si>
    <t>(1,968)</t>
  </si>
  <si>
    <t>(1,773)</t>
  </si>
  <si>
    <t>(1,765)</t>
  </si>
  <si>
    <t>(2,114)</t>
  </si>
  <si>
    <t>(2,415)</t>
  </si>
  <si>
    <t>(2,675)</t>
  </si>
  <si>
    <t>(3,040)</t>
  </si>
  <si>
    <t>(4,011)</t>
  </si>
  <si>
    <t>(2,316)</t>
  </si>
  <si>
    <t>(3,924)</t>
  </si>
  <si>
    <t>(5,076)</t>
  </si>
  <si>
    <t>(4,446)</t>
  </si>
  <si>
    <t>(3,379)</t>
  </si>
  <si>
    <t>(3,261)</t>
  </si>
  <si>
    <t>(2,928)</t>
  </si>
  <si>
    <t>(2,336)</t>
  </si>
  <si>
    <t>(2,916)</t>
  </si>
  <si>
    <t>(2,115)</t>
  </si>
  <si>
    <t>(2,472)</t>
  </si>
  <si>
    <t>(1,296)</t>
  </si>
  <si>
    <t>Acquisitions Net</t>
  </si>
  <si>
    <t>(302)</t>
  </si>
  <si>
    <t>(290)</t>
  </si>
  <si>
    <t>(13)</t>
  </si>
  <si>
    <t>(513)</t>
  </si>
  <si>
    <t>(229)</t>
  </si>
  <si>
    <t>(117)</t>
  </si>
  <si>
    <t>(19)</t>
  </si>
  <si>
    <t>(1,126)</t>
  </si>
  <si>
    <t>(7,808)</t>
  </si>
  <si>
    <t>1,199</t>
  </si>
  <si>
    <t>365</t>
  </si>
  <si>
    <t>178</t>
  </si>
  <si>
    <t>100</t>
  </si>
  <si>
    <t>16</t>
  </si>
  <si>
    <t>41</t>
  </si>
  <si>
    <t>(87)</t>
  </si>
  <si>
    <t>Purchases of Investments</t>
  </si>
  <si>
    <t>(338)</t>
  </si>
  <si>
    <t>(681)</t>
  </si>
  <si>
    <t>(485)</t>
  </si>
  <si>
    <t>(339)</t>
  </si>
  <si>
    <t>(349)</t>
  </si>
  <si>
    <t>(217)</t>
  </si>
  <si>
    <t>(336)</t>
  </si>
  <si>
    <t>(1,020)</t>
  </si>
  <si>
    <t>(597)</t>
  </si>
  <si>
    <t>(855)</t>
  </si>
  <si>
    <t>(885)</t>
  </si>
  <si>
    <t>(582)</t>
  </si>
  <si>
    <t>(1,107)</t>
  </si>
  <si>
    <t>(898)</t>
  </si>
  <si>
    <t>(599)</t>
  </si>
  <si>
    <t>(749)</t>
  </si>
  <si>
    <t>(2,256)</t>
  </si>
  <si>
    <t>(3,077)</t>
  </si>
  <si>
    <t>Sales/Maturities of Investments</t>
  </si>
  <si>
    <t>290</t>
  </si>
  <si>
    <t>539</t>
  </si>
  <si>
    <t>291</t>
  </si>
  <si>
    <t>449</t>
  </si>
  <si>
    <t>810</t>
  </si>
  <si>
    <t>351</t>
  </si>
  <si>
    <t>932</t>
  </si>
  <si>
    <t>442</t>
  </si>
  <si>
    <t>529</t>
  </si>
  <si>
    <t>345</t>
  </si>
  <si>
    <t>785</t>
  </si>
  <si>
    <t>2,384</t>
  </si>
  <si>
    <t>Other Investing Activities</t>
  </si>
  <si>
    <t>(259)</t>
  </si>
  <si>
    <t>(283)</t>
  </si>
  <si>
    <t>(748)</t>
  </si>
  <si>
    <t>(818)</t>
  </si>
  <si>
    <t>(1,070)</t>
  </si>
  <si>
    <t>(1,613)</t>
  </si>
  <si>
    <t>(1,435)</t>
  </si>
  <si>
    <t>(3,311)</t>
  </si>
  <si>
    <t>(1,438)</t>
  </si>
  <si>
    <t>(1,365)</t>
  </si>
  <si>
    <t>(959)</t>
  </si>
  <si>
    <t>(935)</t>
  </si>
  <si>
    <t>(796)</t>
  </si>
  <si>
    <t>3,265</t>
  </si>
  <si>
    <t>(2,217)</t>
  </si>
  <si>
    <t>(2,059)</t>
  </si>
  <si>
    <t>(2,636)</t>
  </si>
  <si>
    <t>(4,631)</t>
  </si>
  <si>
    <t>2,047</t>
  </si>
  <si>
    <t>(2,121)</t>
  </si>
  <si>
    <t>(4,949)</t>
  </si>
  <si>
    <t>(3,339)</t>
  </si>
  <si>
    <t>(1,941)</t>
  </si>
  <si>
    <t>(1,288)</t>
  </si>
  <si>
    <t>(53)</t>
  </si>
  <si>
    <t>519</t>
  </si>
  <si>
    <t>(1,132)</t>
  </si>
  <si>
    <t>(1,649)</t>
  </si>
  <si>
    <t>(458)</t>
  </si>
  <si>
    <t>Cash Used for Investing Activities</t>
  </si>
  <si>
    <t>(1,348)</t>
  </si>
  <si>
    <t>(1,456)</t>
  </si>
  <si>
    <t>(1,044)</t>
  </si>
  <si>
    <t>(923)</t>
  </si>
  <si>
    <t>(1,380)</t>
  </si>
  <si>
    <t>(1,512)</t>
  </si>
  <si>
    <t>(1,749)</t>
  </si>
  <si>
    <t>(2,384)</t>
  </si>
  <si>
    <t>(2,541)</t>
  </si>
  <si>
    <t>(4,580)</t>
  </si>
  <si>
    <t>(3,020)</t>
  </si>
  <si>
    <t>(2,753)</t>
  </si>
  <si>
    <t>(2,708)</t>
  </si>
  <si>
    <t>(2,561)</t>
  </si>
  <si>
    <t>2,077</t>
  </si>
  <si>
    <t>(3,525)</t>
  </si>
  <si>
    <t>(3,796)</t>
  </si>
  <si>
    <t>(4,408)</t>
  </si>
  <si>
    <t>(6,296)</t>
  </si>
  <si>
    <t>1,002</t>
  </si>
  <si>
    <t>(1,595)</t>
  </si>
  <si>
    <t>(11,427)</t>
  </si>
  <si>
    <t>(6,190)</t>
  </si>
  <si>
    <t>(5,046)</t>
  </si>
  <si>
    <t>(3,627)</t>
  </si>
  <si>
    <t>(3,517)</t>
  </si>
  <si>
    <t>(1,760)</t>
  </si>
  <si>
    <t>(994)</t>
  </si>
  <si>
    <t>(3,212)</t>
  </si>
  <si>
    <t>(1,928)</t>
  </si>
  <si>
    <t>(1,485)</t>
  </si>
  <si>
    <t>(3,084)</t>
  </si>
  <si>
    <t>Debt Repayment</t>
  </si>
  <si>
    <t>(3,008)</t>
  </si>
  <si>
    <t>(11,620)</t>
  </si>
  <si>
    <t>(10,375)</t>
  </si>
  <si>
    <t>(10,888)</t>
  </si>
  <si>
    <t>(14,439)</t>
  </si>
  <si>
    <t>(12,687)</t>
  </si>
  <si>
    <t>(12,461)</t>
  </si>
  <si>
    <t>(10,593)</t>
  </si>
  <si>
    <t>(11,099)</t>
  </si>
  <si>
    <t>(10,870)</t>
  </si>
  <si>
    <t>(9,248)</t>
  </si>
  <si>
    <t>(8,292)</t>
  </si>
  <si>
    <t>(6,565)</t>
  </si>
  <si>
    <t>(8,384)</t>
  </si>
  <si>
    <t>(7,829)</t>
  </si>
  <si>
    <t>(8,297)</t>
  </si>
  <si>
    <t>(8,237)</t>
  </si>
  <si>
    <t>(9,796)</t>
  </si>
  <si>
    <t>(7,728)</t>
  </si>
  <si>
    <t>Common Stock Issued</t>
  </si>
  <si>
    <t>1</t>
  </si>
  <si>
    <t>2</t>
  </si>
  <si>
    <t>12</t>
  </si>
  <si>
    <t>11</t>
  </si>
  <si>
    <t>10</t>
  </si>
  <si>
    <t>6</t>
  </si>
  <si>
    <t>4</t>
  </si>
  <si>
    <t>157</t>
  </si>
  <si>
    <t>414</t>
  </si>
  <si>
    <t>328</t>
  </si>
  <si>
    <t>135</t>
  </si>
  <si>
    <t>89</t>
  </si>
  <si>
    <t>296</t>
  </si>
  <si>
    <t>123</t>
  </si>
  <si>
    <t>52</t>
  </si>
  <si>
    <t>239</t>
  </si>
  <si>
    <t>33</t>
  </si>
  <si>
    <t>566</t>
  </si>
  <si>
    <t>313</t>
  </si>
  <si>
    <t>229</t>
  </si>
  <si>
    <t>51</t>
  </si>
  <si>
    <t>Common Stock Repurchased</t>
  </si>
  <si>
    <t>(9)</t>
  </si>
  <si>
    <t>(32)</t>
  </si>
  <si>
    <t>(240)</t>
  </si>
  <si>
    <t>(427)</t>
  </si>
  <si>
    <t>(303)</t>
  </si>
  <si>
    <t>(706)</t>
  </si>
  <si>
    <t>(567)</t>
  </si>
  <si>
    <t>(260)</t>
  </si>
  <si>
    <t>(412)</t>
  </si>
  <si>
    <t>(43)</t>
  </si>
  <si>
    <t>(405)</t>
  </si>
  <si>
    <t>(539)</t>
  </si>
  <si>
    <t>(3,208)</t>
  </si>
  <si>
    <t>(2,405)</t>
  </si>
  <si>
    <t>(1,800)</t>
  </si>
  <si>
    <t>(2,000)</t>
  </si>
  <si>
    <t>(4,238)</t>
  </si>
  <si>
    <t>(2,025)</t>
  </si>
  <si>
    <t>(23)</t>
  </si>
  <si>
    <t>(3,798)</t>
  </si>
  <si>
    <t>(4,047)</t>
  </si>
  <si>
    <t>(1,130)</t>
  </si>
  <si>
    <t>(2,668)</t>
  </si>
  <si>
    <t>(4,230)</t>
  </si>
  <si>
    <t>Dividends Paid</t>
  </si>
  <si>
    <t>(121)</t>
  </si>
  <si>
    <t>(61)</t>
  </si>
  <si>
    <t>(91)</t>
  </si>
  <si>
    <t>(239)</t>
  </si>
  <si>
    <t>(289)</t>
  </si>
  <si>
    <t>(445)</t>
  </si>
  <si>
    <t>(462)</t>
  </si>
  <si>
    <t>(474)</t>
  </si>
  <si>
    <t>(481)</t>
  </si>
  <si>
    <t>(491)</t>
  </si>
  <si>
    <t>(534)</t>
  </si>
  <si>
    <t>(618)</t>
  </si>
  <si>
    <t>(726)</t>
  </si>
  <si>
    <t>(845)</t>
  </si>
  <si>
    <t>(953)</t>
  </si>
  <si>
    <t>(1,029)</t>
  </si>
  <si>
    <t>(1,084)</t>
  </si>
  <si>
    <t>(1,159)</t>
  </si>
  <si>
    <t>(1,617)</t>
  </si>
  <si>
    <t>(1,111)</t>
  </si>
  <si>
    <t>(1,620)</t>
  </si>
  <si>
    <t>(1,757)</t>
  </si>
  <si>
    <t>(1,799)</t>
  </si>
  <si>
    <t>(1,831)</t>
  </si>
  <si>
    <t>(1,951)</t>
  </si>
  <si>
    <t>(2,132)</t>
  </si>
  <si>
    <t>(2,243)</t>
  </si>
  <si>
    <t>(2,332)</t>
  </si>
  <si>
    <t>(2,440)</t>
  </si>
  <si>
    <t>Other Financing Activities</t>
  </si>
  <si>
    <t>700</t>
  </si>
  <si>
    <t>775</t>
  </si>
  <si>
    <t>518</t>
  </si>
  <si>
    <t>489</t>
  </si>
  <si>
    <t>411</t>
  </si>
  <si>
    <t>1,015</t>
  </si>
  <si>
    <t>1,305</t>
  </si>
  <si>
    <t>3,825</t>
  </si>
  <si>
    <t>1,413</t>
  </si>
  <si>
    <t>1,529</t>
  </si>
  <si>
    <t>1,252</t>
  </si>
  <si>
    <t>5,638</t>
  </si>
  <si>
    <t>11,302</t>
  </si>
  <si>
    <t>10,841</t>
  </si>
  <si>
    <t>20,022</t>
  </si>
  <si>
    <t>8,412</t>
  </si>
  <si>
    <t>8,636</t>
  </si>
  <si>
    <t>15,603</t>
  </si>
  <si>
    <t>16,213</t>
  </si>
  <si>
    <t>9,342</t>
  </si>
  <si>
    <t>11,871</t>
  </si>
  <si>
    <t>8,171</t>
  </si>
  <si>
    <t>5,275</t>
  </si>
  <si>
    <t>5,996</t>
  </si>
  <si>
    <t>9,615</t>
  </si>
  <si>
    <t>7,626</t>
  </si>
  <si>
    <t>10,473</t>
  </si>
  <si>
    <t>7,066</t>
  </si>
  <si>
    <t>Cash Used/Provided by Financing Activities</t>
  </si>
  <si>
    <t>571</t>
  </si>
  <si>
    <t>623</t>
  </si>
  <si>
    <t>397</t>
  </si>
  <si>
    <t>430</t>
  </si>
  <si>
    <t>92</t>
  </si>
  <si>
    <t>(208)</t>
  </si>
  <si>
    <t>433</t>
  </si>
  <si>
    <t>2,864</t>
  </si>
  <si>
    <t>661</t>
  </si>
  <si>
    <t>543</t>
  </si>
  <si>
    <t>1,018</t>
  </si>
  <si>
    <t>513</t>
  </si>
  <si>
    <t>1,874</t>
  </si>
  <si>
    <t>(2,593)</t>
  </si>
  <si>
    <t>(2,969)</t>
  </si>
  <si>
    <t>(5,215)</t>
  </si>
  <si>
    <t>(4,613)</t>
  </si>
  <si>
    <t>3,966</t>
  </si>
  <si>
    <t>3,549</t>
  </si>
  <si>
    <t>(4,511)</t>
  </si>
  <si>
    <t>(2,996)</t>
  </si>
  <si>
    <t>(3,870)</t>
  </si>
  <si>
    <t>(3,112)</t>
  </si>
  <si>
    <t>(3,653)</t>
  </si>
  <si>
    <t>(3,650)</t>
  </si>
  <si>
    <t>(4,538)</t>
  </si>
  <si>
    <t>(3,755)</t>
  </si>
  <si>
    <t>(4,188)</t>
  </si>
  <si>
    <t>(7,281)</t>
  </si>
  <si>
    <t>Effect of Forex Changes on Cash</t>
  </si>
  <si>
    <t>(56)</t>
  </si>
  <si>
    <t>(25)</t>
  </si>
  <si>
    <t>5</t>
  </si>
  <si>
    <t>(1)</t>
  </si>
  <si>
    <t>(14)</t>
  </si>
  <si>
    <t>18</t>
  </si>
  <si>
    <t>(22)</t>
  </si>
  <si>
    <t>(63)</t>
  </si>
  <si>
    <t>(12)</t>
  </si>
  <si>
    <t>26</t>
  </si>
  <si>
    <t>143</t>
  </si>
  <si>
    <t>(78)</t>
  </si>
  <si>
    <t>158</t>
  </si>
  <si>
    <t>(76)</t>
  </si>
  <si>
    <t>(84)</t>
  </si>
  <si>
    <t>(174)</t>
  </si>
  <si>
    <t>(169)</t>
  </si>
  <si>
    <t>(28)</t>
  </si>
  <si>
    <t>38</t>
  </si>
  <si>
    <t>(44)</t>
  </si>
  <si>
    <t>(29)</t>
  </si>
  <si>
    <t>Net Change In Cash</t>
  </si>
  <si>
    <t>(151)</t>
  </si>
  <si>
    <t>(214)</t>
  </si>
  <si>
    <t>66</t>
  </si>
  <si>
    <t>663</t>
  </si>
  <si>
    <t>(578)</t>
  </si>
  <si>
    <t>1,614</t>
  </si>
  <si>
    <t>(1,275)</t>
  </si>
  <si>
    <t>(535)</t>
  </si>
  <si>
    <t>1,260</t>
  </si>
  <si>
    <t>(881)</t>
  </si>
  <si>
    <t>708</t>
  </si>
  <si>
    <t>1,093</t>
  </si>
  <si>
    <t>(430)</t>
  </si>
  <si>
    <t>402</t>
  </si>
  <si>
    <t>(103)</t>
  </si>
  <si>
    <t>(2,250)</t>
  </si>
  <si>
    <t>Cash at the End of Period</t>
  </si>
  <si>
    <t>7,890</t>
  </si>
  <si>
    <t>8,292</t>
  </si>
  <si>
    <t>9,366</t>
  </si>
  <si>
    <t>9,263</t>
  </si>
  <si>
    <t>Cash at the Beginning of Period</t>
  </si>
  <si>
    <t>8,320</t>
  </si>
  <si>
    <t>Free Cash Flow</t>
  </si>
  <si>
    <t>(219)</t>
  </si>
  <si>
    <t>(133)</t>
  </si>
  <si>
    <t>773</t>
  </si>
  <si>
    <t>1,063</t>
  </si>
  <si>
    <t>1,511</t>
  </si>
  <si>
    <t>1,011</t>
  </si>
  <si>
    <t>990</t>
  </si>
  <si>
    <t>509</t>
  </si>
  <si>
    <t>1,290</t>
  </si>
  <si>
    <t>671</t>
  </si>
  <si>
    <t>593</t>
  </si>
  <si>
    <t>301</t>
  </si>
  <si>
    <t>(6,105)</t>
  </si>
  <si>
    <t>698</t>
  </si>
  <si>
    <t>3,124</t>
  </si>
  <si>
    <t>4,895</t>
  </si>
  <si>
    <t>4,027</t>
  </si>
  <si>
    <t>2,423</t>
  </si>
  <si>
    <t>3,086</t>
  </si>
  <si>
    <t>165</t>
  </si>
  <si>
    <t>5,745</t>
  </si>
  <si>
    <t>4,678</t>
  </si>
  <si>
    <t>3,414</t>
  </si>
  <si>
    <t>2,680</t>
  </si>
  <si>
    <t>3,366</t>
  </si>
  <si>
    <t>3,642</t>
  </si>
  <si>
    <t>4,243</t>
  </si>
  <si>
    <t>4,212</t>
  </si>
  <si>
    <t>4,726</t>
  </si>
  <si>
    <t>6,470</t>
  </si>
  <si>
    <t>*in millions</t>
  </si>
  <si>
    <t>Filing Date</t>
  </si>
  <si>
    <t>Stock Prices</t>
  </si>
  <si>
    <t>High</t>
  </si>
  <si>
    <t>Low</t>
  </si>
  <si>
    <t>Average</t>
  </si>
  <si>
    <t>Revenue by Segment *in millions, USD</t>
  </si>
  <si>
    <t>Construction Industries</t>
  </si>
  <si>
    <t>Resource Industries</t>
  </si>
  <si>
    <t>Energy &amp; Transportation</t>
  </si>
  <si>
    <t>All other segment</t>
  </si>
  <si>
    <t>Corporate Items and Eliminations</t>
  </si>
  <si>
    <t>Financial Products segment</t>
  </si>
  <si>
    <t>Total Revenues</t>
  </si>
  <si>
    <t>Revenue by Region *in millions, USD</t>
  </si>
  <si>
    <t>North America</t>
  </si>
  <si>
    <t>Latin America</t>
  </si>
  <si>
    <t>EAME</t>
  </si>
  <si>
    <t>Asia/Pacific</t>
  </si>
  <si>
    <t>Inter-Segment</t>
  </si>
  <si>
    <t>Machinery, Energy &amp; Transportation</t>
  </si>
  <si>
    <t xml:space="preserve">Margin </t>
  </si>
  <si>
    <t>Corporate Items - Financials</t>
  </si>
  <si>
    <t>Consolidated</t>
  </si>
  <si>
    <t>Total Revenue</t>
  </si>
  <si>
    <t>Consolidating Adjustments</t>
  </si>
  <si>
    <t>Total Operating Income</t>
  </si>
  <si>
    <t>Sales by Application (Energy &amp; Transport) *in millions</t>
  </si>
  <si>
    <t>Oil and Gas</t>
  </si>
  <si>
    <t>Power generation</t>
  </si>
  <si>
    <t>Industrial</t>
  </si>
  <si>
    <t>Transportation</t>
  </si>
  <si>
    <t>External Sales</t>
  </si>
  <si>
    <t>Inter-segment</t>
  </si>
  <si>
    <t>Recievables - trade and other</t>
  </si>
  <si>
    <t>Recievables - finance</t>
  </si>
  <si>
    <t>Prepaid expenses and other current assets</t>
  </si>
  <si>
    <t>Inventories</t>
  </si>
  <si>
    <t>Non-current Assets</t>
  </si>
  <si>
    <t xml:space="preserve">PP&amp;E </t>
  </si>
  <si>
    <t>Long-term recievables - trade and other</t>
  </si>
  <si>
    <t>Long-term recievables - finance</t>
  </si>
  <si>
    <t>Noncurrent deferred refundable income taxes</t>
  </si>
  <si>
    <t>Intangible assets</t>
  </si>
  <si>
    <t>Total Non-current Assets</t>
  </si>
  <si>
    <t>Current Liabilities</t>
  </si>
  <si>
    <t>Short-term borrowings - Machinery, Energy &amp; Transport</t>
  </si>
  <si>
    <t>Short-term borrowings - Financial Products</t>
  </si>
  <si>
    <t>AP</t>
  </si>
  <si>
    <t>Accrued Expenses</t>
  </si>
  <si>
    <t>Accrued wages, salaries &amp; employee benefits</t>
  </si>
  <si>
    <t>Customer advances</t>
  </si>
  <si>
    <t>Dividends payable</t>
  </si>
  <si>
    <t>Other current liabilties</t>
  </si>
  <si>
    <t>Short-term debt - Machinery, Energy &amp; Transportation</t>
  </si>
  <si>
    <t>Short-term debt - financial products</t>
  </si>
  <si>
    <t>Non-current Liabilities</t>
  </si>
  <si>
    <t>Long-term debt - Machinery, Energy &amp; Transportation</t>
  </si>
  <si>
    <t>Long-term debt - Financial Products</t>
  </si>
  <si>
    <t>Liability for post employment benefits</t>
  </si>
  <si>
    <t>Total Non-current Liabilities</t>
  </si>
  <si>
    <t>Equity</t>
  </si>
  <si>
    <t>Issued Shares</t>
  </si>
  <si>
    <t>Treasury Stock</t>
  </si>
  <si>
    <t>Profit employed in the business</t>
  </si>
  <si>
    <t>Accumulated other comprehensive income</t>
  </si>
  <si>
    <t>Noncontrolling Interests</t>
  </si>
  <si>
    <t xml:space="preserve">Total Equity </t>
  </si>
  <si>
    <t>Total Equity &amp; Liabilities</t>
  </si>
  <si>
    <t>CFFO</t>
  </si>
  <si>
    <t>CapEx</t>
  </si>
  <si>
    <t>FCF</t>
  </si>
  <si>
    <t>SBI</t>
  </si>
  <si>
    <t>SBC</t>
  </si>
  <si>
    <t>SBB</t>
  </si>
  <si>
    <t>Dividends</t>
  </si>
  <si>
    <t>Gross Margin</t>
  </si>
  <si>
    <t>Other Income &amp; Taxes</t>
  </si>
  <si>
    <t>Net Margin</t>
  </si>
  <si>
    <t>-</t>
  </si>
  <si>
    <t>Redeemable noncontrolling interest</t>
  </si>
  <si>
    <t>Info</t>
  </si>
  <si>
    <r>
      <t xml:space="preserve">Caterpillar, Inc. engages in the </t>
    </r>
    <r>
      <rPr>
        <b/>
        <sz val="11"/>
        <color rgb="FF333333"/>
        <rFont val="Arial"/>
        <family val="2"/>
      </rPr>
      <t>manufacture of construction and mining equipment, diesel and natural gas engines, industrial gas turbines, and diesel-electric locomotives. </t>
    </r>
  </si>
  <si>
    <t>It operates through the following segments: Construction Industries, Resource Industries, Energy and Transportation, Financial Products, and All Other. </t>
  </si>
  <si>
    <t>Construction Segment</t>
  </si>
  <si>
    <t>The Construction Industries segment supports customers using machinery in infrastructure and building construction applications. </t>
  </si>
  <si>
    <t>Resource Segment</t>
  </si>
  <si>
    <t>The Resource Industries segment is responsible for supporting customers using machinery in mining and quarrying applications and it includes business strategy, product design, product management and development, manufacturing, marketing, and sales and product support. </t>
  </si>
  <si>
    <t> The Energy and Transportation segment supports customers in oil and gas, power generation, marine, rail, and industrial applications. The Financial Products segment offers a range of financing alternatives to customers and dealers for caterpillar machinery and engines, solar gas turbines, as well as other equipment and marine vessels.</t>
  </si>
  <si>
    <t>All Other</t>
  </si>
  <si>
    <t>The All Other segment includes activities such as the business strategy, product management and development, and manufacturing of filters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</si>
</sst>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2" x14ac:knownFonts="1">
    <font>
      <sz val="11"/>
      <color theme="1"/>
      <name val="Calibri"/>
      <family val="2"/>
      <scheme val="minor"/>
    </font>
    <font>
      <b/>
      <sz val="11"/>
      <name val="Calibri"/>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
      <i/>
      <u/>
      <sz val="11"/>
      <name val="Calibri"/>
      <family val="2"/>
      <scheme val="minor"/>
    </font>
    <font>
      <b/>
      <i/>
      <u/>
      <sz val="11"/>
      <name val="Calibri"/>
      <family val="2"/>
      <scheme val="minor"/>
    </font>
    <font>
      <sz val="9"/>
      <color indexed="81"/>
      <name val="Tahoma"/>
      <family val="2"/>
    </font>
    <font>
      <b/>
      <sz val="9"/>
      <color indexed="81"/>
      <name val="Tahoma"/>
      <family val="2"/>
    </font>
    <font>
      <sz val="11"/>
      <color rgb="FF333333"/>
      <name val="Arial"/>
      <family val="2"/>
    </font>
    <font>
      <b/>
      <sz val="11"/>
      <color rgb="FF333333"/>
      <name val="Arial"/>
      <family val="2"/>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tint="-0.34998626667073579"/>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3" fillId="0" borderId="1" xfId="0" applyFont="1" applyBorder="1" applyAlignment="1">
      <alignment horizontal="center" vertical="top"/>
    </xf>
    <xf numFmtId="164" fontId="0" fillId="0" borderId="0" xfId="0" applyNumberFormat="1"/>
    <xf numFmtId="3" fontId="0" fillId="0" borderId="0" xfId="0" applyNumberFormat="1"/>
    <xf numFmtId="37" fontId="0" fillId="0" borderId="0" xfId="0" applyNumberFormat="1"/>
    <xf numFmtId="0" fontId="2" fillId="2" borderId="0" xfId="0" applyFont="1" applyFill="1"/>
    <xf numFmtId="3" fontId="4" fillId="2" borderId="0" xfId="0" applyNumberFormat="1" applyFont="1" applyFill="1"/>
    <xf numFmtId="0" fontId="5" fillId="3" borderId="0" xfId="0" applyFont="1" applyFill="1"/>
    <xf numFmtId="14" fontId="0" fillId="0" borderId="0" xfId="0" applyNumberFormat="1"/>
    <xf numFmtId="3" fontId="0" fillId="0" borderId="2" xfId="0" applyNumberFormat="1" applyBorder="1"/>
    <xf numFmtId="3" fontId="0" fillId="0" borderId="0" xfId="0" applyNumberFormat="1" applyFill="1" applyBorder="1"/>
    <xf numFmtId="3" fontId="0" fillId="0" borderId="2" xfId="0" applyNumberFormat="1" applyFill="1" applyBorder="1"/>
    <xf numFmtId="3" fontId="3" fillId="0" borderId="0" xfId="0" applyNumberFormat="1" applyFont="1" applyFill="1" applyBorder="1"/>
    <xf numFmtId="3" fontId="3" fillId="0" borderId="0" xfId="0" applyNumberFormat="1" applyFont="1"/>
    <xf numFmtId="3" fontId="2" fillId="2" borderId="0" xfId="0" applyNumberFormat="1" applyFont="1" applyFill="1" applyBorder="1"/>
    <xf numFmtId="3" fontId="2" fillId="2" borderId="0" xfId="0" applyNumberFormat="1" applyFont="1" applyFill="1"/>
    <xf numFmtId="3" fontId="5" fillId="3" borderId="0" xfId="0" applyNumberFormat="1" applyFont="1" applyFill="1"/>
    <xf numFmtId="3" fontId="3" fillId="0" borderId="3" xfId="0" applyNumberFormat="1" applyFont="1" applyBorder="1"/>
    <xf numFmtId="3" fontId="5" fillId="3" borderId="0" xfId="0" applyNumberFormat="1" applyFont="1" applyFill="1" applyBorder="1"/>
    <xf numFmtId="0" fontId="3" fillId="3" borderId="0" xfId="0" applyFont="1" applyFill="1"/>
    <xf numFmtId="0" fontId="6" fillId="4" borderId="0" xfId="0" applyFont="1" applyFill="1"/>
    <xf numFmtId="0" fontId="7" fillId="4" borderId="0" xfId="0" applyFont="1" applyFill="1"/>
    <xf numFmtId="3" fontId="0" fillId="0" borderId="0" xfId="0" applyNumberFormat="1" applyBorder="1"/>
    <xf numFmtId="10" fontId="0" fillId="0" borderId="0" xfId="0" applyNumberFormat="1"/>
    <xf numFmtId="3" fontId="0" fillId="0" borderId="0" xfId="0" applyNumberFormat="1" applyFont="1"/>
    <xf numFmtId="10" fontId="0" fillId="0" borderId="0" xfId="0" applyNumberFormat="1" applyFont="1" applyFill="1" applyBorder="1"/>
    <xf numFmtId="10" fontId="0" fillId="0" borderId="0" xfId="0" applyNumberFormat="1" applyFont="1"/>
    <xf numFmtId="3" fontId="3" fillId="0" borderId="2" xfId="0" applyNumberFormat="1" applyFont="1" applyBorder="1"/>
    <xf numFmtId="10" fontId="3" fillId="0" borderId="0" xfId="0" applyNumberFormat="1" applyFont="1"/>
    <xf numFmtId="4" fontId="0" fillId="0" borderId="0" xfId="0" applyNumberFormat="1"/>
    <xf numFmtId="0" fontId="1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https://www.bing.com/financeapi/forcetrigger?t=a1p7zr&amp;q=XNYS%3aCAT&amp;form=skydnc</v>
    <v>Learn more on Bing</v>
  </rv>
  <rv s="1">
    <v>en-US</v>
    <v>a1p7zr</v>
    <v>268435456</v>
    <v>1</v>
    <v>Powered by Refinitiv</v>
    <v>0</v>
    <v>CATERPILLAR INC. (XNYS:CAT)</v>
    <v>2</v>
    <v>3</v>
    <v>Finance</v>
    <v>4</v>
    <v>293.88</v>
    <v>172.70500000000001</v>
    <v>1.0537000000000001</v>
    <v>5.24</v>
    <v>1.7290000000000001E-3</v>
    <v>2.0091999999999999E-2</v>
    <v>0.46</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268.41849999999999</v>
    <v>Machinery, Equipment &amp; Components</v>
    <v>Stock</v>
    <v>45205.995304189062</v>
    <v>0</v>
    <v>258.27</v>
    <v>135718470324</v>
    <v>CATERPILLAR INC.</v>
    <v>CATERPILLAR INC.</v>
    <v>261.57</v>
    <v>16.230499999999999</v>
    <v>260.8</v>
    <v>266.04000000000002</v>
    <v>266.5</v>
    <v>510143100</v>
    <v>CAT</v>
    <v>CATERPILLAR INC. (XNYS:CAT)</v>
    <v>2293464</v>
    <v>2146314</v>
    <v>1986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E10" sqref="E10"/>
    </sheetView>
  </sheetViews>
  <sheetFormatPr defaultRowHeight="14.5" x14ac:dyDescent="0.35"/>
  <sheetData>
    <row r="1" spans="1:3" x14ac:dyDescent="0.35">
      <c r="A1" t="e" vm="1">
        <v>#VALUE!</v>
      </c>
    </row>
    <row r="2" spans="1:3" x14ac:dyDescent="0.35">
      <c r="A2" s="3" t="s">
        <v>0</v>
      </c>
      <c r="B2" s="4">
        <f t="array" ref="B2">_FV(A1,"Price")</f>
        <v>266.04000000000002</v>
      </c>
    </row>
    <row r="3" spans="1:3" x14ac:dyDescent="0.35">
      <c r="A3" s="3" t="s">
        <v>1</v>
      </c>
      <c r="B3" s="5" cm="1">
        <f t="array" ref="B3">_FV(A1,"Shares outstanding",TRUE)/1000000</f>
        <v>510.1431</v>
      </c>
      <c r="C3" t="s">
        <v>2714</v>
      </c>
    </row>
    <row r="4" spans="1:3" x14ac:dyDescent="0.35">
      <c r="A4" s="3" t="s">
        <v>2</v>
      </c>
      <c r="B4" s="6">
        <f>B2*B3</f>
        <v>135718.47032400002</v>
      </c>
      <c r="C4" t="s">
        <v>2714</v>
      </c>
    </row>
    <row r="5" spans="1:3" x14ac:dyDescent="0.35">
      <c r="A5" s="3" t="s">
        <v>3</v>
      </c>
      <c r="B5" s="5">
        <f>Model!X98</f>
        <v>7004</v>
      </c>
    </row>
    <row r="6" spans="1:3" x14ac:dyDescent="0.35">
      <c r="A6" s="3" t="s">
        <v>4</v>
      </c>
      <c r="B6" s="5">
        <f>Model!X115+Model!X123+Model!X124+Model!X127+Model!X128</f>
        <v>31039</v>
      </c>
    </row>
    <row r="7" spans="1:3" x14ac:dyDescent="0.35">
      <c r="A7" s="3" t="s">
        <v>5</v>
      </c>
      <c r="B7" s="6">
        <f>B4-B5+B6</f>
        <v>159753.47032400002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workbookViewId="0">
      <selection activeCell="D33" sqref="D33"/>
    </sheetView>
  </sheetViews>
  <sheetFormatPr defaultRowHeight="14.5" x14ac:dyDescent="0.35"/>
  <cols>
    <col min="1" max="1" width="18.08984375" customWidth="1"/>
  </cols>
  <sheetData>
    <row r="1" spans="1:2" x14ac:dyDescent="0.35">
      <c r="A1" s="2" t="s">
        <v>6</v>
      </c>
      <c r="B1" t="s">
        <v>7</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row r="12" spans="1:2" s="7" customFormat="1" x14ac:dyDescent="0.35">
      <c r="A12" s="7" t="s">
        <v>2795</v>
      </c>
    </row>
    <row r="13" spans="1:2" x14ac:dyDescent="0.35">
      <c r="A13" s="32" t="s">
        <v>2796</v>
      </c>
    </row>
    <row r="14" spans="1:2" x14ac:dyDescent="0.35">
      <c r="A14" s="32" t="s">
        <v>2797</v>
      </c>
    </row>
    <row r="16" spans="1:2" s="9" customFormat="1" x14ac:dyDescent="0.35">
      <c r="A16" s="9" t="s">
        <v>2798</v>
      </c>
    </row>
    <row r="17" spans="1:1" x14ac:dyDescent="0.35">
      <c r="A17" s="32" t="s">
        <v>2799</v>
      </c>
    </row>
    <row r="19" spans="1:1" s="9" customFormat="1" x14ac:dyDescent="0.35">
      <c r="A19" s="9" t="s">
        <v>2800</v>
      </c>
    </row>
    <row r="20" spans="1:1" x14ac:dyDescent="0.35">
      <c r="A20" s="32" t="s">
        <v>2801</v>
      </c>
    </row>
    <row r="23" spans="1:1" s="9" customFormat="1" x14ac:dyDescent="0.35">
      <c r="A23" s="9" t="s">
        <v>2723</v>
      </c>
    </row>
    <row r="24" spans="1:1" x14ac:dyDescent="0.35">
      <c r="A24" s="32" t="s">
        <v>2802</v>
      </c>
    </row>
    <row r="26" spans="1:1" s="9" customFormat="1" x14ac:dyDescent="0.35">
      <c r="A26" s="9" t="s">
        <v>2803</v>
      </c>
    </row>
    <row r="27" spans="1:1" x14ac:dyDescent="0.35">
      <c r="A27" s="32" t="s">
        <v>2804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F155"/>
  <sheetViews>
    <sheetView workbookViewId="0">
      <pane xSplit="2" ySplit="7" topLeftCell="H86" activePane="bottomRight" state="frozen"/>
      <selection pane="topRight" activeCell="C1" sqref="C1"/>
      <selection pane="bottomLeft" activeCell="A4" sqref="A4"/>
      <selection pane="bottomRight" activeCell="K99" sqref="K99"/>
    </sheetView>
  </sheetViews>
  <sheetFormatPr defaultRowHeight="14.5" x14ac:dyDescent="0.35"/>
  <cols>
    <col min="2" max="2" width="26.08984375" customWidth="1"/>
    <col min="12" max="24" width="9.453125" bestFit="1" customWidth="1"/>
  </cols>
  <sheetData>
    <row r="1" spans="2:32" x14ac:dyDescent="0.35">
      <c r="B1" t="s">
        <v>16</v>
      </c>
    </row>
    <row r="2" spans="2:32" x14ac:dyDescent="0.35">
      <c r="B2" t="s">
        <v>2715</v>
      </c>
      <c r="L2" s="10">
        <v>40596</v>
      </c>
      <c r="M2" s="10">
        <v>40960</v>
      </c>
      <c r="N2" s="10">
        <v>41324</v>
      </c>
      <c r="O2" s="10">
        <v>41688</v>
      </c>
      <c r="P2" s="10">
        <v>42052</v>
      </c>
      <c r="Q2" s="10">
        <v>42416</v>
      </c>
      <c r="R2" s="10">
        <v>42781</v>
      </c>
      <c r="S2" s="10">
        <v>43146</v>
      </c>
      <c r="T2" s="10">
        <v>43510</v>
      </c>
      <c r="U2" s="10">
        <v>43880</v>
      </c>
      <c r="V2" s="10">
        <v>44244</v>
      </c>
      <c r="W2" s="10">
        <v>44608</v>
      </c>
      <c r="X2" s="10">
        <v>44972</v>
      </c>
    </row>
    <row r="3" spans="2:32" x14ac:dyDescent="0.35">
      <c r="B3" t="s">
        <v>17</v>
      </c>
      <c r="L3">
        <v>2010</v>
      </c>
      <c r="M3">
        <f>L3+1</f>
        <v>2011</v>
      </c>
      <c r="N3">
        <f t="shared" ref="N3:AC3" si="0">M3+1</f>
        <v>2012</v>
      </c>
      <c r="O3">
        <f t="shared" si="0"/>
        <v>2013</v>
      </c>
      <c r="P3">
        <f t="shared" si="0"/>
        <v>2014</v>
      </c>
      <c r="Q3">
        <f t="shared" si="0"/>
        <v>2015</v>
      </c>
      <c r="R3">
        <f t="shared" si="0"/>
        <v>2016</v>
      </c>
      <c r="S3">
        <f t="shared" si="0"/>
        <v>2017</v>
      </c>
      <c r="T3">
        <f t="shared" si="0"/>
        <v>2018</v>
      </c>
      <c r="U3">
        <f t="shared" si="0"/>
        <v>2019</v>
      </c>
      <c r="V3">
        <f t="shared" si="0"/>
        <v>2020</v>
      </c>
      <c r="W3">
        <f t="shared" si="0"/>
        <v>2021</v>
      </c>
      <c r="X3">
        <f t="shared" si="0"/>
        <v>2022</v>
      </c>
      <c r="Y3">
        <f t="shared" si="0"/>
        <v>2023</v>
      </c>
      <c r="Z3">
        <f t="shared" si="0"/>
        <v>2024</v>
      </c>
      <c r="AA3">
        <f t="shared" si="0"/>
        <v>2025</v>
      </c>
      <c r="AB3">
        <f t="shared" si="0"/>
        <v>2026</v>
      </c>
      <c r="AC3">
        <f t="shared" si="0"/>
        <v>2027</v>
      </c>
    </row>
    <row r="4" spans="2:32" s="7" customFormat="1" x14ac:dyDescent="0.35">
      <c r="B4" s="7" t="s">
        <v>2716</v>
      </c>
    </row>
    <row r="5" spans="2:32" x14ac:dyDescent="0.35">
      <c r="B5" t="s">
        <v>2717</v>
      </c>
    </row>
    <row r="6" spans="2:32" x14ac:dyDescent="0.35">
      <c r="B6" t="s">
        <v>2718</v>
      </c>
    </row>
    <row r="7" spans="2:32" x14ac:dyDescent="0.35">
      <c r="B7" t="s">
        <v>2719</v>
      </c>
    </row>
    <row r="9" spans="2:32" s="7" customFormat="1" x14ac:dyDescent="0.35">
      <c r="B9" s="7" t="s">
        <v>2720</v>
      </c>
    </row>
    <row r="10" spans="2:32" s="23" customFormat="1" x14ac:dyDescent="0.35">
      <c r="B10" s="22" t="s">
        <v>2734</v>
      </c>
    </row>
    <row r="11" spans="2:32" s="21" customFormat="1" x14ac:dyDescent="0.35">
      <c r="B11" s="9" t="s">
        <v>2721</v>
      </c>
    </row>
    <row r="12" spans="2:32" s="5" customFormat="1" x14ac:dyDescent="0.35">
      <c r="B12" s="5" t="s">
        <v>19</v>
      </c>
      <c r="P12" s="5" t="s">
        <v>2793</v>
      </c>
      <c r="Q12" s="5">
        <v>17797</v>
      </c>
      <c r="R12" s="5">
        <v>15612</v>
      </c>
      <c r="S12" s="5">
        <v>19240</v>
      </c>
      <c r="T12" s="5">
        <v>23237</v>
      </c>
      <c r="U12" s="5">
        <v>22649</v>
      </c>
      <c r="V12" s="5">
        <v>16918</v>
      </c>
      <c r="W12" s="5">
        <v>22106</v>
      </c>
      <c r="X12" s="5">
        <v>25269</v>
      </c>
    </row>
    <row r="13" spans="2:32" s="5" customFormat="1" x14ac:dyDescent="0.35">
      <c r="B13" s="5" t="s">
        <v>32</v>
      </c>
      <c r="P13" s="5" t="s">
        <v>2793</v>
      </c>
      <c r="Q13" s="5">
        <v>1865</v>
      </c>
      <c r="R13" s="5">
        <v>1650</v>
      </c>
      <c r="S13" s="5">
        <v>3255</v>
      </c>
      <c r="T13" s="5">
        <v>4174</v>
      </c>
      <c r="U13" s="5">
        <v>3931</v>
      </c>
      <c r="V13" s="5">
        <v>2373</v>
      </c>
      <c r="W13" s="5">
        <v>3732</v>
      </c>
      <c r="X13" s="5">
        <v>4743</v>
      </c>
    </row>
    <row r="14" spans="2:32" s="25" customFormat="1" x14ac:dyDescent="0.35">
      <c r="B14" s="25" t="s">
        <v>2735</v>
      </c>
      <c r="I14" s="25" t="e">
        <f>I13/I12</f>
        <v>#DIV/0!</v>
      </c>
      <c r="J14" s="25" t="e">
        <f>J13/J12</f>
        <v>#DIV/0!</v>
      </c>
      <c r="K14" s="25" t="e">
        <f>K13/K12</f>
        <v>#DIV/0!</v>
      </c>
      <c r="L14" s="25" t="e">
        <f>L13/L12</f>
        <v>#DIV/0!</v>
      </c>
      <c r="M14" s="25" t="e">
        <f>M13/M12</f>
        <v>#DIV/0!</v>
      </c>
      <c r="N14" s="25" t="e">
        <f>N13/N12</f>
        <v>#DIV/0!</v>
      </c>
      <c r="O14" s="25" t="e">
        <f>O13/O12</f>
        <v>#DIV/0!</v>
      </c>
      <c r="P14" s="25" t="s">
        <v>2793</v>
      </c>
      <c r="Q14" s="25">
        <f>Q13/Q12</f>
        <v>0.10479294263078047</v>
      </c>
      <c r="R14" s="25">
        <f>R13/R12</f>
        <v>0.10568793235972329</v>
      </c>
      <c r="S14" s="25">
        <f>S13/S12</f>
        <v>0.16917879417879417</v>
      </c>
      <c r="T14" s="25">
        <f>T13/T12</f>
        <v>0.17962731850066704</v>
      </c>
      <c r="U14" s="25">
        <f>U13/U12</f>
        <v>0.17356174665548149</v>
      </c>
      <c r="V14" s="25">
        <f>V13/V12</f>
        <v>0.1402648067147417</v>
      </c>
      <c r="W14" s="25">
        <f>W13/W12</f>
        <v>0.16882294399710485</v>
      </c>
      <c r="X14" s="25">
        <f>X13/X12</f>
        <v>0.18770034429538168</v>
      </c>
      <c r="Y14" s="25" t="e">
        <f>Y13/Y12</f>
        <v>#DIV/0!</v>
      </c>
      <c r="Z14" s="25" t="e">
        <f>Z13/Z12</f>
        <v>#DIV/0!</v>
      </c>
      <c r="AA14" s="25" t="e">
        <f>AA13/AA12</f>
        <v>#DIV/0!</v>
      </c>
      <c r="AB14" s="25" t="e">
        <f>AB13/AB12</f>
        <v>#DIV/0!</v>
      </c>
      <c r="AC14" s="25" t="e">
        <f>AC13/AC12</f>
        <v>#DIV/0!</v>
      </c>
      <c r="AD14" s="25" t="e">
        <f>AD13/AD12</f>
        <v>#DIV/0!</v>
      </c>
      <c r="AE14" s="25" t="e">
        <f>AE13/AE12</f>
        <v>#DIV/0!</v>
      </c>
      <c r="AF14" s="25" t="e">
        <f>AF13/AF12</f>
        <v>#DIV/0!</v>
      </c>
    </row>
    <row r="15" spans="2:32" s="18" customFormat="1" x14ac:dyDescent="0.35">
      <c r="B15" s="18" t="s">
        <v>2722</v>
      </c>
    </row>
    <row r="16" spans="2:32" s="5" customFormat="1" x14ac:dyDescent="0.35">
      <c r="B16" s="5" t="s">
        <v>19</v>
      </c>
      <c r="P16" s="5" t="s">
        <v>2793</v>
      </c>
      <c r="Q16" s="5">
        <v>7739</v>
      </c>
      <c r="R16" s="5">
        <v>5726</v>
      </c>
      <c r="S16" s="5">
        <v>7861</v>
      </c>
      <c r="T16" s="5">
        <v>10270</v>
      </c>
      <c r="U16" s="5">
        <v>10276</v>
      </c>
      <c r="V16" s="5">
        <v>7906</v>
      </c>
      <c r="W16" s="5">
        <v>9810</v>
      </c>
      <c r="X16" s="5">
        <v>12314</v>
      </c>
    </row>
    <row r="17" spans="2:32" s="5" customFormat="1" x14ac:dyDescent="0.35">
      <c r="B17" s="5" t="s">
        <v>32</v>
      </c>
      <c r="P17" s="5" t="s">
        <v>2793</v>
      </c>
      <c r="Q17" s="5">
        <v>1</v>
      </c>
      <c r="R17" s="5">
        <v>-1047</v>
      </c>
      <c r="S17" s="5">
        <v>698</v>
      </c>
      <c r="T17" s="5">
        <v>1603</v>
      </c>
      <c r="U17" s="5">
        <v>1629</v>
      </c>
      <c r="V17" s="5">
        <v>896</v>
      </c>
      <c r="W17" s="5">
        <v>1229</v>
      </c>
      <c r="X17" s="5">
        <v>1827</v>
      </c>
    </row>
    <row r="18" spans="2:32" s="5" customFormat="1" x14ac:dyDescent="0.35">
      <c r="B18" s="5" t="s">
        <v>2735</v>
      </c>
      <c r="I18" s="25" t="e">
        <f>I17/I16</f>
        <v>#DIV/0!</v>
      </c>
      <c r="J18" s="25" t="e">
        <f>J17/J16</f>
        <v>#DIV/0!</v>
      </c>
      <c r="K18" s="25" t="e">
        <f>K17/K16</f>
        <v>#DIV/0!</v>
      </c>
      <c r="L18" s="25" t="e">
        <f>L17/L16</f>
        <v>#DIV/0!</v>
      </c>
      <c r="M18" s="25" t="e">
        <f>M17/M16</f>
        <v>#DIV/0!</v>
      </c>
      <c r="N18" s="25" t="e">
        <f>N17/N16</f>
        <v>#DIV/0!</v>
      </c>
      <c r="O18" s="25" t="e">
        <f>O17/O16</f>
        <v>#DIV/0!</v>
      </c>
      <c r="P18" s="25" t="s">
        <v>2793</v>
      </c>
      <c r="Q18" s="25">
        <f>Q17/Q16</f>
        <v>1.2921566093810569E-4</v>
      </c>
      <c r="R18" s="25">
        <f>R17/R16</f>
        <v>-0.18285015717778555</v>
      </c>
      <c r="S18" s="25">
        <f>S17/S16</f>
        <v>8.879277445617606E-2</v>
      </c>
      <c r="T18" s="25">
        <f>T17/T16</f>
        <v>0.1560856864654333</v>
      </c>
      <c r="U18" s="25">
        <f>U17/U16</f>
        <v>0.15852471778902297</v>
      </c>
      <c r="V18" s="25">
        <f>V17/V16</f>
        <v>0.1133316468504933</v>
      </c>
      <c r="W18" s="25">
        <f>W17/W16</f>
        <v>0.12528032619775739</v>
      </c>
      <c r="X18" s="25">
        <f>X17/X16</f>
        <v>0.14836771154783174</v>
      </c>
      <c r="Y18" s="25" t="e">
        <f>Y17/Y16</f>
        <v>#DIV/0!</v>
      </c>
      <c r="Z18" s="25" t="e">
        <f>Z17/Z16</f>
        <v>#DIV/0!</v>
      </c>
      <c r="AA18" s="25" t="e">
        <f>AA17/AA16</f>
        <v>#DIV/0!</v>
      </c>
      <c r="AB18" s="25" t="e">
        <f>AB17/AB16</f>
        <v>#DIV/0!</v>
      </c>
      <c r="AC18" s="25" t="e">
        <f>AC17/AC16</f>
        <v>#DIV/0!</v>
      </c>
      <c r="AD18" s="25" t="e">
        <f>AD17/AD16</f>
        <v>#DIV/0!</v>
      </c>
      <c r="AE18" s="25" t="e">
        <f>AE17/AE16</f>
        <v>#DIV/0!</v>
      </c>
      <c r="AF18" s="25" t="e">
        <f>AF17/AF16</f>
        <v>#DIV/0!</v>
      </c>
    </row>
    <row r="19" spans="2:32" s="18" customFormat="1" x14ac:dyDescent="0.35">
      <c r="B19" s="18" t="s">
        <v>2723</v>
      </c>
    </row>
    <row r="20" spans="2:32" s="5" customFormat="1" x14ac:dyDescent="0.35">
      <c r="B20" s="5" t="s">
        <v>19</v>
      </c>
      <c r="P20" s="5" t="s">
        <v>2793</v>
      </c>
      <c r="Q20" s="5">
        <v>18519</v>
      </c>
      <c r="R20" s="5">
        <v>14411</v>
      </c>
      <c r="S20" s="5">
        <v>19382</v>
      </c>
      <c r="T20" s="5">
        <v>22785</v>
      </c>
      <c r="U20" s="5">
        <v>22097</v>
      </c>
      <c r="V20" s="5">
        <v>17470</v>
      </c>
      <c r="W20" s="5">
        <v>20287</v>
      </c>
      <c r="X20" s="5">
        <v>23752</v>
      </c>
    </row>
    <row r="21" spans="2:32" s="5" customFormat="1" x14ac:dyDescent="0.35">
      <c r="B21" s="5" t="s">
        <v>32</v>
      </c>
      <c r="P21" s="5" t="s">
        <v>2793</v>
      </c>
      <c r="Q21" s="5">
        <v>3390</v>
      </c>
      <c r="R21" s="5">
        <v>2222</v>
      </c>
      <c r="S21" s="5">
        <v>2856</v>
      </c>
      <c r="T21" s="5">
        <v>3938</v>
      </c>
      <c r="U21" s="5">
        <v>3910</v>
      </c>
      <c r="V21" s="5">
        <v>2405</v>
      </c>
      <c r="W21" s="5">
        <v>2804</v>
      </c>
      <c r="X21" s="5">
        <v>3309</v>
      </c>
    </row>
    <row r="22" spans="2:32" s="5" customFormat="1" x14ac:dyDescent="0.35">
      <c r="B22" s="5" t="s">
        <v>2735</v>
      </c>
      <c r="I22" s="25" t="e">
        <f>I21/I20</f>
        <v>#DIV/0!</v>
      </c>
      <c r="J22" s="25" t="e">
        <f>J21/J20</f>
        <v>#DIV/0!</v>
      </c>
      <c r="K22" s="25" t="e">
        <f>K21/K20</f>
        <v>#DIV/0!</v>
      </c>
      <c r="L22" s="25" t="e">
        <f>L21/L20</f>
        <v>#DIV/0!</v>
      </c>
      <c r="M22" s="25" t="e">
        <f>M21/M20</f>
        <v>#DIV/0!</v>
      </c>
      <c r="N22" s="25" t="e">
        <f>N21/N20</f>
        <v>#DIV/0!</v>
      </c>
      <c r="O22" s="25" t="e">
        <f>O21/O20</f>
        <v>#DIV/0!</v>
      </c>
      <c r="P22" s="25" t="s">
        <v>2793</v>
      </c>
      <c r="Q22" s="25">
        <f>Q21/Q20</f>
        <v>0.18305524056374534</v>
      </c>
      <c r="R22" s="25">
        <f>R21/R20</f>
        <v>0.15418777322878358</v>
      </c>
      <c r="S22" s="25">
        <f>S21/S20</f>
        <v>0.14735321432256734</v>
      </c>
      <c r="T22" s="25">
        <f>T21/T20</f>
        <v>0.17283300416940969</v>
      </c>
      <c r="U22" s="25">
        <f>U21/U20</f>
        <v>0.17694709689098068</v>
      </c>
      <c r="V22" s="25">
        <f>V21/V20</f>
        <v>0.13766456783056669</v>
      </c>
      <c r="W22" s="25">
        <f>W21/W20</f>
        <v>0.1382165919061468</v>
      </c>
      <c r="X22" s="25">
        <f>X21/X20</f>
        <v>0.13931458403502864</v>
      </c>
      <c r="Y22" s="25" t="e">
        <f>Y21/Y20</f>
        <v>#DIV/0!</v>
      </c>
      <c r="Z22" s="25" t="e">
        <f>Z21/Z20</f>
        <v>#DIV/0!</v>
      </c>
      <c r="AA22" s="25" t="e">
        <f>AA21/AA20</f>
        <v>#DIV/0!</v>
      </c>
      <c r="AB22" s="25" t="e">
        <f>AB21/AB20</f>
        <v>#DIV/0!</v>
      </c>
      <c r="AC22" s="25" t="e">
        <f>AC21/AC20</f>
        <v>#DIV/0!</v>
      </c>
      <c r="AD22" s="25" t="e">
        <f>AD21/AD20</f>
        <v>#DIV/0!</v>
      </c>
      <c r="AE22" s="25" t="e">
        <f>AE21/AE20</f>
        <v>#DIV/0!</v>
      </c>
      <c r="AF22" s="25" t="e">
        <f>AF21/AF20</f>
        <v>#DIV/0!</v>
      </c>
    </row>
    <row r="23" spans="2:32" s="18" customFormat="1" x14ac:dyDescent="0.35">
      <c r="B23" s="18" t="s">
        <v>2724</v>
      </c>
    </row>
    <row r="24" spans="2:32" s="5" customFormat="1" x14ac:dyDescent="0.35">
      <c r="B24" s="5" t="s">
        <v>19</v>
      </c>
      <c r="P24" s="5" t="s">
        <v>2793</v>
      </c>
      <c r="Q24" s="5">
        <v>203</v>
      </c>
      <c r="R24" s="5">
        <v>139</v>
      </c>
      <c r="S24" s="5">
        <v>570</v>
      </c>
      <c r="T24" s="5">
        <v>482</v>
      </c>
      <c r="U24" s="5">
        <v>500</v>
      </c>
      <c r="V24" s="5">
        <v>467</v>
      </c>
      <c r="W24" s="5">
        <v>511</v>
      </c>
      <c r="X24" s="5">
        <v>450</v>
      </c>
    </row>
    <row r="25" spans="2:32" s="5" customFormat="1" x14ac:dyDescent="0.35">
      <c r="B25" s="5" t="s">
        <v>32</v>
      </c>
      <c r="P25" s="5" t="s">
        <v>2793</v>
      </c>
      <c r="Q25" s="5">
        <v>-75</v>
      </c>
      <c r="R25" s="5">
        <v>-77</v>
      </c>
      <c r="S25" s="5">
        <v>-44</v>
      </c>
      <c r="T25" s="5">
        <v>23</v>
      </c>
      <c r="U25" s="5">
        <v>4</v>
      </c>
      <c r="V25" s="5">
        <v>28</v>
      </c>
      <c r="W25" s="5">
        <v>-14</v>
      </c>
      <c r="X25" s="5">
        <v>-11</v>
      </c>
    </row>
    <row r="26" spans="2:32" s="5" customFormat="1" x14ac:dyDescent="0.35">
      <c r="B26" s="5" t="s">
        <v>2735</v>
      </c>
      <c r="I26" s="25" t="e">
        <f>I25/I24</f>
        <v>#DIV/0!</v>
      </c>
      <c r="J26" s="25" t="e">
        <f>J25/J24</f>
        <v>#DIV/0!</v>
      </c>
      <c r="K26" s="25" t="e">
        <f>K25/K24</f>
        <v>#DIV/0!</v>
      </c>
      <c r="L26" s="25" t="e">
        <f>L25/L24</f>
        <v>#DIV/0!</v>
      </c>
      <c r="M26" s="25" t="e">
        <f>M25/M24</f>
        <v>#DIV/0!</v>
      </c>
      <c r="N26" s="25" t="e">
        <f>N25/N24</f>
        <v>#DIV/0!</v>
      </c>
      <c r="O26" s="25" t="e">
        <f>O25/O24</f>
        <v>#DIV/0!</v>
      </c>
      <c r="P26" s="25" t="s">
        <v>2793</v>
      </c>
      <c r="Q26" s="25">
        <f>Q25/Q24</f>
        <v>-0.36945812807881773</v>
      </c>
      <c r="R26" s="25">
        <f>R25/R24</f>
        <v>-0.5539568345323741</v>
      </c>
      <c r="S26" s="25">
        <f>S25/S24</f>
        <v>-7.7192982456140355E-2</v>
      </c>
      <c r="T26" s="25">
        <f>T25/T24</f>
        <v>4.7717842323651449E-2</v>
      </c>
      <c r="U26" s="25">
        <f>U25/U24</f>
        <v>8.0000000000000002E-3</v>
      </c>
      <c r="V26" s="25">
        <f>V25/V24</f>
        <v>5.9957173447537475E-2</v>
      </c>
      <c r="W26" s="25">
        <f>W25/W24</f>
        <v>-2.7397260273972601E-2</v>
      </c>
      <c r="X26" s="25">
        <f>X25/X24</f>
        <v>-2.4444444444444446E-2</v>
      </c>
      <c r="Y26" s="25" t="e">
        <f>Y25/Y24</f>
        <v>#DIV/0!</v>
      </c>
      <c r="Z26" s="25" t="e">
        <f>Z25/Z24</f>
        <v>#DIV/0!</v>
      </c>
      <c r="AA26" s="25" t="e">
        <f>AA25/AA24</f>
        <v>#DIV/0!</v>
      </c>
      <c r="AB26" s="25" t="e">
        <f>AB25/AB24</f>
        <v>#DIV/0!</v>
      </c>
      <c r="AC26" s="25" t="e">
        <f>AC25/AC24</f>
        <v>#DIV/0!</v>
      </c>
      <c r="AD26" s="25" t="e">
        <f>AD25/AD24</f>
        <v>#DIV/0!</v>
      </c>
      <c r="AE26" s="25" t="e">
        <f>AE25/AE24</f>
        <v>#DIV/0!</v>
      </c>
      <c r="AF26" s="25" t="e">
        <f>AF25/AF24</f>
        <v>#DIV/0!</v>
      </c>
    </row>
    <row r="27" spans="2:32" s="18" customFormat="1" x14ac:dyDescent="0.35">
      <c r="B27" s="18" t="s">
        <v>2725</v>
      </c>
    </row>
    <row r="28" spans="2:32" s="24" customFormat="1" x14ac:dyDescent="0.35">
      <c r="B28" s="24" t="s">
        <v>19</v>
      </c>
      <c r="P28" s="24" t="s">
        <v>2793</v>
      </c>
      <c r="Q28" s="24">
        <v>-111</v>
      </c>
      <c r="R28" s="24">
        <v>-115</v>
      </c>
      <c r="S28" s="24">
        <v>-4377</v>
      </c>
      <c r="T28" s="24">
        <v>-4952</v>
      </c>
      <c r="U28" s="24">
        <v>-4767</v>
      </c>
      <c r="V28" s="24">
        <v>-3739</v>
      </c>
      <c r="W28" s="24">
        <v>-4526</v>
      </c>
      <c r="X28" s="24">
        <v>-5211</v>
      </c>
    </row>
    <row r="29" spans="2:32" s="24" customFormat="1" x14ac:dyDescent="0.35">
      <c r="B29" s="24" t="s">
        <v>32</v>
      </c>
      <c r="I29" s="5"/>
      <c r="J29" s="5"/>
      <c r="K29" s="5"/>
      <c r="L29" s="5"/>
      <c r="M29" s="5"/>
      <c r="N29" s="5"/>
      <c r="O29" s="5"/>
      <c r="P29" s="5" t="s">
        <v>2793</v>
      </c>
      <c r="Q29" s="5">
        <v>-1911</v>
      </c>
      <c r="R29" s="5">
        <v>-2659</v>
      </c>
      <c r="S29" s="5">
        <v>-2659</v>
      </c>
      <c r="T29" s="5">
        <v>-1583</v>
      </c>
      <c r="U29" s="5">
        <v>-1504</v>
      </c>
      <c r="V29" s="5">
        <v>-1381</v>
      </c>
      <c r="W29" s="5">
        <v>-1388</v>
      </c>
      <c r="X29" s="5">
        <v>-2435</v>
      </c>
      <c r="Y29" s="5"/>
      <c r="Z29" s="5"/>
      <c r="AA29" s="5"/>
      <c r="AB29" s="5"/>
      <c r="AC29" s="5"/>
      <c r="AD29" s="5"/>
      <c r="AE29" s="5"/>
      <c r="AF29" s="5"/>
    </row>
    <row r="30" spans="2:32" s="18" customFormat="1" x14ac:dyDescent="0.35">
      <c r="B30" s="20" t="s">
        <v>2726</v>
      </c>
    </row>
    <row r="31" spans="2:32" s="5" customFormat="1" x14ac:dyDescent="0.35">
      <c r="B31" s="12" t="s">
        <v>19</v>
      </c>
      <c r="P31" s="5" t="s">
        <v>2793</v>
      </c>
      <c r="Q31" s="5">
        <v>3078</v>
      </c>
      <c r="R31" s="5">
        <v>2993</v>
      </c>
      <c r="S31" s="5">
        <v>3093</v>
      </c>
      <c r="T31" s="5">
        <v>3279</v>
      </c>
      <c r="U31" s="5">
        <v>3434</v>
      </c>
      <c r="V31" s="5">
        <v>3044</v>
      </c>
      <c r="W31" s="5">
        <v>3073</v>
      </c>
      <c r="X31" s="5">
        <v>3253</v>
      </c>
    </row>
    <row r="32" spans="2:32" s="5" customFormat="1" x14ac:dyDescent="0.35">
      <c r="B32" s="12" t="s">
        <v>32</v>
      </c>
      <c r="P32" s="5" t="s">
        <v>2793</v>
      </c>
      <c r="Q32" s="5">
        <v>809</v>
      </c>
      <c r="R32" s="5">
        <v>702</v>
      </c>
      <c r="S32" s="5">
        <v>792</v>
      </c>
      <c r="T32" s="5">
        <v>505</v>
      </c>
      <c r="U32" s="5">
        <v>832</v>
      </c>
      <c r="V32" s="5">
        <v>590</v>
      </c>
      <c r="W32" s="5">
        <v>908</v>
      </c>
      <c r="X32" s="5">
        <v>864</v>
      </c>
    </row>
    <row r="33" spans="2:32" s="5" customFormat="1" x14ac:dyDescent="0.35">
      <c r="B33" s="12" t="s">
        <v>2735</v>
      </c>
      <c r="I33" s="25" t="e">
        <f>I32/I31</f>
        <v>#DIV/0!</v>
      </c>
      <c r="J33" s="25" t="e">
        <f>J32/J31</f>
        <v>#DIV/0!</v>
      </c>
      <c r="K33" s="25" t="e">
        <f>K32/K31</f>
        <v>#DIV/0!</v>
      </c>
      <c r="L33" s="25" t="e">
        <f>L32/L31</f>
        <v>#DIV/0!</v>
      </c>
      <c r="M33" s="25" t="e">
        <f>M32/M31</f>
        <v>#DIV/0!</v>
      </c>
      <c r="N33" s="25" t="e">
        <f>N32/N31</f>
        <v>#DIV/0!</v>
      </c>
      <c r="O33" s="25" t="e">
        <f>O32/O31</f>
        <v>#DIV/0!</v>
      </c>
      <c r="P33" s="25" t="s">
        <v>2793</v>
      </c>
      <c r="Q33" s="25">
        <f>Q32/Q31</f>
        <v>0.26283300844704355</v>
      </c>
      <c r="R33" s="25">
        <f>R32/R31</f>
        <v>0.23454727697961911</v>
      </c>
      <c r="S33" s="25">
        <f>S32/S31</f>
        <v>0.25606207565470418</v>
      </c>
      <c r="T33" s="25">
        <f>T32/T31</f>
        <v>0.15401036901494358</v>
      </c>
      <c r="U33" s="25">
        <f>U32/U31</f>
        <v>0.24228305183459523</v>
      </c>
      <c r="V33" s="25">
        <f>V32/V31</f>
        <v>0.1938239159001314</v>
      </c>
      <c r="W33" s="25">
        <f>W32/W31</f>
        <v>0.29547673283436382</v>
      </c>
      <c r="X33" s="25">
        <f>X32/X31</f>
        <v>0.26560098370734708</v>
      </c>
      <c r="Y33" s="25" t="e">
        <f>Y32/Y31</f>
        <v>#DIV/0!</v>
      </c>
      <c r="Z33" s="25" t="e">
        <f>Z32/Z31</f>
        <v>#DIV/0!</v>
      </c>
      <c r="AA33" s="25" t="e">
        <f>AA32/AA31</f>
        <v>#DIV/0!</v>
      </c>
      <c r="AB33" s="25" t="e">
        <f>AB32/AB31</f>
        <v>#DIV/0!</v>
      </c>
      <c r="AC33" s="25" t="e">
        <f>AC32/AC31</f>
        <v>#DIV/0!</v>
      </c>
      <c r="AD33" s="25" t="e">
        <f>AD32/AD31</f>
        <v>#DIV/0!</v>
      </c>
      <c r="AE33" s="25" t="e">
        <f>AE32/AE31</f>
        <v>#DIV/0!</v>
      </c>
      <c r="AF33" s="25" t="e">
        <f>AF32/AF31</f>
        <v>#DIV/0!</v>
      </c>
    </row>
    <row r="34" spans="2:32" s="18" customFormat="1" x14ac:dyDescent="0.35">
      <c r="B34" s="20" t="s">
        <v>2736</v>
      </c>
    </row>
    <row r="35" spans="2:32" s="5" customFormat="1" x14ac:dyDescent="0.35">
      <c r="B35" s="12" t="s">
        <v>19</v>
      </c>
      <c r="P35" s="5" t="s">
        <v>2793</v>
      </c>
      <c r="Q35" s="5">
        <v>-214</v>
      </c>
      <c r="R35" s="5">
        <v>-229</v>
      </c>
      <c r="S35" s="5">
        <v>-307</v>
      </c>
      <c r="T35" s="5">
        <v>-379</v>
      </c>
      <c r="U35" s="5">
        <v>-389</v>
      </c>
      <c r="V35" s="5">
        <v>-318</v>
      </c>
      <c r="W35" s="5">
        <v>-290</v>
      </c>
      <c r="X35" s="5">
        <v>-400</v>
      </c>
    </row>
    <row r="36" spans="2:32" s="5" customFormat="1" x14ac:dyDescent="0.35">
      <c r="B36" s="12" t="s">
        <v>32</v>
      </c>
      <c r="P36" s="5" t="s">
        <v>2793</v>
      </c>
      <c r="Q36" s="5">
        <v>-35</v>
      </c>
      <c r="R36" s="5">
        <v>-53</v>
      </c>
      <c r="S36" s="5">
        <v>-116</v>
      </c>
      <c r="T36" s="5">
        <v>17</v>
      </c>
      <c r="U36" s="5">
        <v>-81</v>
      </c>
      <c r="V36" s="5">
        <v>-53</v>
      </c>
      <c r="W36" s="5">
        <v>-92</v>
      </c>
      <c r="X36" s="5">
        <v>26</v>
      </c>
    </row>
    <row r="37" spans="2:32" s="18" customFormat="1" x14ac:dyDescent="0.35">
      <c r="B37" s="20" t="s">
        <v>2737</v>
      </c>
    </row>
    <row r="38" spans="2:32" s="15" customFormat="1" x14ac:dyDescent="0.35">
      <c r="B38" s="14" t="s">
        <v>2738</v>
      </c>
      <c r="I38" s="15">
        <f>I35+I31+I28+I24+I20+I16+I12</f>
        <v>0</v>
      </c>
      <c r="J38" s="15">
        <f>J35+J31+J28+J24+J20+J16+J12</f>
        <v>0</v>
      </c>
      <c r="K38" s="15">
        <f>K35+K31+K28+K24+K20+K16+K12</f>
        <v>0</v>
      </c>
      <c r="L38" s="15">
        <f>L35+L31+L28+L24+L20+L16+L12</f>
        <v>0</v>
      </c>
      <c r="M38" s="15">
        <f>M35+M31+M28+M24+M20+M16+M12</f>
        <v>0</v>
      </c>
      <c r="N38" s="15">
        <f>N35+N31+N28+N24+N20+N16+N12</f>
        <v>0</v>
      </c>
      <c r="O38" s="15">
        <f>O35+O31+O28+O24+O20+O16+O12</f>
        <v>0</v>
      </c>
      <c r="P38" s="15" t="s">
        <v>2793</v>
      </c>
      <c r="Q38" s="15">
        <f>Q35+Q31+Q28+Q24+Q20+Q16+Q12</f>
        <v>47011</v>
      </c>
      <c r="R38" s="15">
        <f>R35+R31+R28+R24+R20+R16+R12</f>
        <v>38537</v>
      </c>
      <c r="S38" s="15">
        <f>S35+S31+S28+S24+S20+S16+S12</f>
        <v>45462</v>
      </c>
      <c r="T38" s="15">
        <f>T35+T31+T28+T24+T20+T16+T12</f>
        <v>54722</v>
      </c>
      <c r="U38" s="15">
        <f>U35+U31+U28+U24+U20+U16+U12</f>
        <v>53800</v>
      </c>
      <c r="V38" s="15">
        <f>V35+V31+V28+V24+V20+V16+V12</f>
        <v>41748</v>
      </c>
      <c r="W38" s="15">
        <f>W35+W31+W28+W24+W20+W16+W12</f>
        <v>50971</v>
      </c>
      <c r="X38" s="15">
        <f>X35+X31+X28+X24+X20+X16+X12</f>
        <v>59427</v>
      </c>
      <c r="Y38" s="15">
        <f>Y35+Y31+Y28+Y24+Y20+Y16+Y12</f>
        <v>0</v>
      </c>
      <c r="Z38" s="15">
        <f>Z35+Z31+Z28+Z24+Z20+Z16+Z12</f>
        <v>0</v>
      </c>
      <c r="AA38" s="15">
        <f>AA35+AA31+AA28+AA24+AA20+AA16+AA12</f>
        <v>0</v>
      </c>
      <c r="AB38" s="15">
        <f>AB35+AB31+AB28+AB24+AB20+AB16+AB12</f>
        <v>0</v>
      </c>
      <c r="AC38" s="15">
        <f>AC35+AC31+AC28+AC24+AC20+AC16+AC12</f>
        <v>0</v>
      </c>
      <c r="AD38" s="15">
        <f>AD35+AD31+AD28+AD24+AD20+AD16+AD12</f>
        <v>0</v>
      </c>
      <c r="AE38" s="15">
        <f>AE35+AE31+AE28+AE24+AE20+AE16+AE12</f>
        <v>0</v>
      </c>
      <c r="AF38" s="15">
        <f>AF35+AF31+AF28+AF24+AF20+AF16+AF12</f>
        <v>0</v>
      </c>
    </row>
    <row r="39" spans="2:32" s="11" customFormat="1" x14ac:dyDescent="0.35">
      <c r="B39" s="13" t="s">
        <v>2739</v>
      </c>
      <c r="P39" s="11" t="s">
        <v>2793</v>
      </c>
      <c r="Q39" s="11">
        <v>-259</v>
      </c>
      <c r="R39" s="11">
        <v>-240</v>
      </c>
      <c r="S39" s="11">
        <v>-322</v>
      </c>
      <c r="T39" s="11">
        <v>-384</v>
      </c>
      <c r="U39" s="11">
        <v>-431</v>
      </c>
      <c r="V39" s="11">
        <v>-305</v>
      </c>
      <c r="W39" s="11">
        <v>-301</v>
      </c>
      <c r="X39" s="11">
        <v>-419</v>
      </c>
    </row>
    <row r="40" spans="2:32" s="15" customFormat="1" x14ac:dyDescent="0.35">
      <c r="B40" s="14" t="s">
        <v>2740</v>
      </c>
      <c r="I40" s="15">
        <f>I13+I17+I21+I25+I29+I32+I36+I39</f>
        <v>0</v>
      </c>
      <c r="J40" s="15">
        <f t="shared" ref="J40:AF40" si="1">J13+J17+J21+J25+J29+J32+J36+J39</f>
        <v>0</v>
      </c>
      <c r="K40" s="15">
        <f t="shared" si="1"/>
        <v>0</v>
      </c>
      <c r="L40" s="15">
        <f t="shared" si="1"/>
        <v>0</v>
      </c>
      <c r="M40" s="15">
        <f t="shared" si="1"/>
        <v>0</v>
      </c>
      <c r="N40" s="15">
        <f t="shared" si="1"/>
        <v>0</v>
      </c>
      <c r="O40" s="15">
        <f t="shared" si="1"/>
        <v>0</v>
      </c>
      <c r="P40" s="15" t="s">
        <v>2793</v>
      </c>
      <c r="Q40" s="15">
        <f t="shared" si="1"/>
        <v>3785</v>
      </c>
      <c r="R40" s="15">
        <f t="shared" si="1"/>
        <v>498</v>
      </c>
      <c r="S40" s="15">
        <f t="shared" si="1"/>
        <v>4460</v>
      </c>
      <c r="T40" s="15">
        <f t="shared" si="1"/>
        <v>8293</v>
      </c>
      <c r="U40" s="15">
        <f t="shared" si="1"/>
        <v>8290</v>
      </c>
      <c r="V40" s="15">
        <f t="shared" si="1"/>
        <v>4553</v>
      </c>
      <c r="W40" s="15">
        <f t="shared" si="1"/>
        <v>6878</v>
      </c>
      <c r="X40" s="15">
        <f t="shared" si="1"/>
        <v>7904</v>
      </c>
      <c r="Y40" s="15">
        <f t="shared" si="1"/>
        <v>0</v>
      </c>
      <c r="Z40" s="15">
        <f t="shared" si="1"/>
        <v>0</v>
      </c>
      <c r="AA40" s="15">
        <f t="shared" si="1"/>
        <v>0</v>
      </c>
      <c r="AB40" s="15">
        <f t="shared" si="1"/>
        <v>0</v>
      </c>
      <c r="AC40" s="15">
        <f t="shared" si="1"/>
        <v>0</v>
      </c>
      <c r="AD40" s="15">
        <f t="shared" si="1"/>
        <v>0</v>
      </c>
      <c r="AE40" s="15">
        <f t="shared" si="1"/>
        <v>0</v>
      </c>
      <c r="AF40" s="15">
        <f t="shared" si="1"/>
        <v>0</v>
      </c>
    </row>
    <row r="41" spans="2:32" s="28" customFormat="1" x14ac:dyDescent="0.35">
      <c r="B41" s="27" t="s">
        <v>2735</v>
      </c>
      <c r="I41" s="28" t="e">
        <f>I40/I38</f>
        <v>#DIV/0!</v>
      </c>
      <c r="J41" s="28" t="e">
        <f t="shared" ref="J41:AF41" si="2">J40/J38</f>
        <v>#DIV/0!</v>
      </c>
      <c r="K41" s="28" t="e">
        <f t="shared" si="2"/>
        <v>#DIV/0!</v>
      </c>
      <c r="L41" s="28" t="e">
        <f t="shared" si="2"/>
        <v>#DIV/0!</v>
      </c>
      <c r="M41" s="28" t="e">
        <f t="shared" si="2"/>
        <v>#DIV/0!</v>
      </c>
      <c r="N41" s="28" t="e">
        <f t="shared" si="2"/>
        <v>#DIV/0!</v>
      </c>
      <c r="O41" s="28" t="e">
        <f t="shared" si="2"/>
        <v>#DIV/0!</v>
      </c>
      <c r="P41" s="28" t="s">
        <v>2793</v>
      </c>
      <c r="Q41" s="28">
        <f t="shared" si="2"/>
        <v>8.0513071408819206E-2</v>
      </c>
      <c r="R41" s="28">
        <f t="shared" si="2"/>
        <v>1.292264576900122E-2</v>
      </c>
      <c r="S41" s="28">
        <f t="shared" si="2"/>
        <v>9.8103910958602783E-2</v>
      </c>
      <c r="T41" s="28">
        <f t="shared" si="2"/>
        <v>0.15154782354446109</v>
      </c>
      <c r="U41" s="28">
        <f t="shared" si="2"/>
        <v>0.15408921933085501</v>
      </c>
      <c r="V41" s="28">
        <f t="shared" si="2"/>
        <v>0.10905911660438823</v>
      </c>
      <c r="W41" s="28">
        <f t="shared" si="2"/>
        <v>0.13493947538796572</v>
      </c>
      <c r="X41" s="28">
        <f t="shared" si="2"/>
        <v>0.13300351691991855</v>
      </c>
      <c r="Y41" s="28" t="e">
        <f t="shared" si="2"/>
        <v>#DIV/0!</v>
      </c>
      <c r="Z41" s="28" t="e">
        <f t="shared" si="2"/>
        <v>#DIV/0!</v>
      </c>
      <c r="AA41" s="28" t="e">
        <f t="shared" si="2"/>
        <v>#DIV/0!</v>
      </c>
      <c r="AB41" s="28" t="e">
        <f t="shared" si="2"/>
        <v>#DIV/0!</v>
      </c>
      <c r="AC41" s="28" t="e">
        <f t="shared" si="2"/>
        <v>#DIV/0!</v>
      </c>
      <c r="AD41" s="28" t="e">
        <f t="shared" si="2"/>
        <v>#DIV/0!</v>
      </c>
      <c r="AE41" s="28" t="e">
        <f t="shared" si="2"/>
        <v>#DIV/0!</v>
      </c>
      <c r="AF41" s="28" t="e">
        <f t="shared" si="2"/>
        <v>#DIV/0!</v>
      </c>
    </row>
    <row r="42" spans="2:32" s="15" customFormat="1" x14ac:dyDescent="0.35">
      <c r="B42" s="14"/>
    </row>
    <row r="43" spans="2:32" s="17" customFormat="1" x14ac:dyDescent="0.35">
      <c r="B43" s="16" t="s">
        <v>2728</v>
      </c>
    </row>
    <row r="44" spans="2:32" s="5" customFormat="1" x14ac:dyDescent="0.35">
      <c r="B44" s="12" t="s">
        <v>2729</v>
      </c>
      <c r="K44" s="5" t="s">
        <v>2793</v>
      </c>
      <c r="L44" s="5" t="s">
        <v>2793</v>
      </c>
      <c r="M44" s="5" t="s">
        <v>2793</v>
      </c>
      <c r="N44" s="5" t="s">
        <v>2793</v>
      </c>
      <c r="O44" s="5" t="s">
        <v>2793</v>
      </c>
      <c r="P44" s="5" t="s">
        <v>2793</v>
      </c>
      <c r="Q44" s="5">
        <v>21825</v>
      </c>
      <c r="R44" s="5">
        <v>17962</v>
      </c>
      <c r="S44" s="5">
        <v>21072</v>
      </c>
      <c r="T44" s="5">
        <v>25623</v>
      </c>
      <c r="U44" s="5">
        <v>25785</v>
      </c>
      <c r="V44" s="5">
        <v>18214</v>
      </c>
      <c r="W44" s="5">
        <v>22023</v>
      </c>
      <c r="X44" s="5">
        <v>27981</v>
      </c>
    </row>
    <row r="45" spans="2:32" s="5" customFormat="1" x14ac:dyDescent="0.35">
      <c r="B45" s="12" t="s">
        <v>2730</v>
      </c>
      <c r="K45" s="5" t="s">
        <v>2793</v>
      </c>
      <c r="L45" s="5" t="s">
        <v>2793</v>
      </c>
      <c r="M45" s="5" t="s">
        <v>2793</v>
      </c>
      <c r="N45" s="5" t="s">
        <v>2793</v>
      </c>
      <c r="O45" s="5" t="s">
        <v>2793</v>
      </c>
      <c r="P45" s="5" t="s">
        <v>2793</v>
      </c>
      <c r="Q45" s="5">
        <v>4802</v>
      </c>
      <c r="R45" s="5">
        <v>3455</v>
      </c>
      <c r="S45" s="5">
        <v>4200</v>
      </c>
      <c r="T45" s="5">
        <v>4695</v>
      </c>
      <c r="U45" s="5">
        <v>4710</v>
      </c>
      <c r="V45" s="5">
        <v>3432</v>
      </c>
      <c r="W45" s="5">
        <v>5086</v>
      </c>
      <c r="X45" s="5">
        <v>6738</v>
      </c>
    </row>
    <row r="46" spans="2:32" s="5" customFormat="1" x14ac:dyDescent="0.35">
      <c r="B46" s="12" t="s">
        <v>2731</v>
      </c>
      <c r="K46" s="5" t="s">
        <v>2793</v>
      </c>
      <c r="L46" s="5" t="s">
        <v>2793</v>
      </c>
      <c r="M46" s="5" t="s">
        <v>2793</v>
      </c>
      <c r="N46" s="5" t="s">
        <v>2793</v>
      </c>
      <c r="O46" s="5" t="s">
        <v>2793</v>
      </c>
      <c r="P46" s="5" t="s">
        <v>2793</v>
      </c>
      <c r="Q46" s="5">
        <v>11502</v>
      </c>
      <c r="R46" s="5">
        <v>9053</v>
      </c>
      <c r="S46" s="5">
        <v>10413</v>
      </c>
      <c r="T46" s="5">
        <v>11929</v>
      </c>
      <c r="U46" s="5">
        <v>11223</v>
      </c>
      <c r="V46" s="5">
        <v>9858</v>
      </c>
      <c r="W46" s="5">
        <v>12137</v>
      </c>
      <c r="X46" s="5">
        <v>12814</v>
      </c>
    </row>
    <row r="47" spans="2:32" s="5" customFormat="1" x14ac:dyDescent="0.35">
      <c r="B47" s="12" t="s">
        <v>2732</v>
      </c>
      <c r="K47" s="5" t="s">
        <v>2793</v>
      </c>
      <c r="L47" s="5" t="s">
        <v>2793</v>
      </c>
      <c r="M47" s="5" t="s">
        <v>2793</v>
      </c>
      <c r="N47" s="5" t="s">
        <v>2793</v>
      </c>
      <c r="O47" s="5" t="s">
        <v>2793</v>
      </c>
      <c r="P47" s="5" t="s">
        <v>2793</v>
      </c>
      <c r="Q47" s="5">
        <v>8882</v>
      </c>
      <c r="R47" s="5">
        <v>8067</v>
      </c>
      <c r="S47" s="5">
        <v>9777</v>
      </c>
      <c r="T47" s="5">
        <v>12475</v>
      </c>
      <c r="U47" s="5">
        <v>12082</v>
      </c>
      <c r="V47" s="5">
        <v>10244</v>
      </c>
      <c r="W47" s="5">
        <v>11725</v>
      </c>
      <c r="X47" s="5">
        <v>11894</v>
      </c>
    </row>
    <row r="48" spans="2:32" s="11" customFormat="1" x14ac:dyDescent="0.35">
      <c r="B48" s="13" t="s">
        <v>2733</v>
      </c>
      <c r="K48" s="11" t="s">
        <v>2793</v>
      </c>
      <c r="L48" s="11" t="s">
        <v>2793</v>
      </c>
      <c r="M48" s="11" t="s">
        <v>2793</v>
      </c>
      <c r="N48" s="11" t="s">
        <v>2793</v>
      </c>
      <c r="O48" s="11" t="s">
        <v>2793</v>
      </c>
      <c r="P48" s="11" t="s">
        <v>2793</v>
      </c>
      <c r="Q48" s="11">
        <v>0</v>
      </c>
      <c r="R48" s="11">
        <v>0</v>
      </c>
      <c r="S48" s="11">
        <v>0</v>
      </c>
      <c r="T48" s="11">
        <v>0</v>
      </c>
      <c r="U48" s="11">
        <v>0</v>
      </c>
      <c r="V48" s="11">
        <v>0</v>
      </c>
      <c r="W48" s="11">
        <v>0</v>
      </c>
      <c r="X48" s="11">
        <v>0</v>
      </c>
    </row>
    <row r="49" spans="2:32" s="15" customFormat="1" x14ac:dyDescent="0.35">
      <c r="B49" s="14" t="s">
        <v>2727</v>
      </c>
      <c r="I49" s="15">
        <f>SUM(I44:I48)</f>
        <v>0</v>
      </c>
      <c r="J49" s="15">
        <f t="shared" ref="J49:AF49" si="3">SUM(J44:J48)</f>
        <v>0</v>
      </c>
      <c r="K49" s="15" t="s">
        <v>2793</v>
      </c>
      <c r="L49" s="15" t="s">
        <v>2793</v>
      </c>
      <c r="M49" s="15" t="s">
        <v>2793</v>
      </c>
      <c r="N49" s="15" t="s">
        <v>2793</v>
      </c>
      <c r="O49" s="15" t="s">
        <v>2793</v>
      </c>
      <c r="P49" s="15" t="s">
        <v>2793</v>
      </c>
      <c r="Q49" s="15">
        <f t="shared" si="3"/>
        <v>47011</v>
      </c>
      <c r="R49" s="15">
        <f t="shared" si="3"/>
        <v>38537</v>
      </c>
      <c r="S49" s="15">
        <f t="shared" si="3"/>
        <v>45462</v>
      </c>
      <c r="T49" s="15">
        <f t="shared" si="3"/>
        <v>54722</v>
      </c>
      <c r="U49" s="15">
        <f t="shared" si="3"/>
        <v>53800</v>
      </c>
      <c r="V49" s="15">
        <f t="shared" si="3"/>
        <v>41748</v>
      </c>
      <c r="W49" s="15">
        <f t="shared" si="3"/>
        <v>50971</v>
      </c>
      <c r="X49" s="15">
        <f t="shared" si="3"/>
        <v>59427</v>
      </c>
      <c r="Y49" s="15">
        <f t="shared" si="3"/>
        <v>0</v>
      </c>
      <c r="Z49" s="15">
        <f t="shared" si="3"/>
        <v>0</v>
      </c>
      <c r="AA49" s="15">
        <f t="shared" si="3"/>
        <v>0</v>
      </c>
      <c r="AB49" s="15">
        <f t="shared" si="3"/>
        <v>0</v>
      </c>
      <c r="AC49" s="15">
        <f t="shared" si="3"/>
        <v>0</v>
      </c>
      <c r="AD49" s="15">
        <f t="shared" si="3"/>
        <v>0</v>
      </c>
      <c r="AE49" s="15">
        <f t="shared" si="3"/>
        <v>0</v>
      </c>
      <c r="AF49" s="15">
        <f t="shared" si="3"/>
        <v>0</v>
      </c>
    </row>
    <row r="50" spans="2:32" s="5" customFormat="1" x14ac:dyDescent="0.35"/>
    <row r="51" spans="2:32" s="17" customFormat="1" x14ac:dyDescent="0.35">
      <c r="B51" s="17" t="s">
        <v>2741</v>
      </c>
    </row>
    <row r="52" spans="2:32" s="5" customFormat="1" x14ac:dyDescent="0.35">
      <c r="B52" s="5" t="s">
        <v>2742</v>
      </c>
      <c r="K52" s="5" t="s">
        <v>2793</v>
      </c>
      <c r="L52" s="5" t="s">
        <v>2793</v>
      </c>
      <c r="M52" s="5" t="s">
        <v>2793</v>
      </c>
      <c r="N52" s="5" t="s">
        <v>2793</v>
      </c>
      <c r="O52" s="5" t="s">
        <v>2793</v>
      </c>
      <c r="P52" s="5" t="s">
        <v>2793</v>
      </c>
      <c r="Q52" s="5" t="s">
        <v>2793</v>
      </c>
      <c r="R52" s="5" t="s">
        <v>2793</v>
      </c>
      <c r="S52" s="5">
        <v>4424</v>
      </c>
      <c r="T52" s="5">
        <v>5763</v>
      </c>
      <c r="U52" s="5">
        <v>5205</v>
      </c>
      <c r="V52" s="5">
        <v>3701</v>
      </c>
      <c r="W52" s="5">
        <v>4460</v>
      </c>
      <c r="X52" s="5">
        <v>5330</v>
      </c>
    </row>
    <row r="53" spans="2:32" s="5" customFormat="1" x14ac:dyDescent="0.35">
      <c r="B53" s="5" t="s">
        <v>2743</v>
      </c>
      <c r="K53" s="5" t="s">
        <v>2793</v>
      </c>
      <c r="L53" s="5" t="s">
        <v>2793</v>
      </c>
      <c r="M53" s="5" t="s">
        <v>2793</v>
      </c>
      <c r="N53" s="5" t="s">
        <v>2793</v>
      </c>
      <c r="O53" s="5" t="s">
        <v>2793</v>
      </c>
      <c r="P53" s="5" t="s">
        <v>2793</v>
      </c>
      <c r="Q53" s="5" t="s">
        <v>2793</v>
      </c>
      <c r="R53" s="5" t="s">
        <v>2793</v>
      </c>
      <c r="S53" s="5">
        <v>3551</v>
      </c>
      <c r="T53" s="5">
        <v>4334</v>
      </c>
      <c r="U53" s="5">
        <v>4474</v>
      </c>
      <c r="V53" s="5">
        <v>3963</v>
      </c>
      <c r="W53" s="5">
        <v>4292</v>
      </c>
      <c r="X53" s="5">
        <v>4940</v>
      </c>
    </row>
    <row r="54" spans="2:32" s="5" customFormat="1" x14ac:dyDescent="0.35">
      <c r="B54" s="5" t="s">
        <v>2744</v>
      </c>
      <c r="K54" s="5" t="s">
        <v>2793</v>
      </c>
      <c r="L54" s="5" t="s">
        <v>2793</v>
      </c>
      <c r="M54" s="5" t="s">
        <v>2793</v>
      </c>
      <c r="N54" s="5" t="s">
        <v>2793</v>
      </c>
      <c r="O54" s="5" t="s">
        <v>2793</v>
      </c>
      <c r="P54" s="5" t="s">
        <v>2793</v>
      </c>
      <c r="Q54" s="5" t="s">
        <v>2793</v>
      </c>
      <c r="R54" s="5" t="s">
        <v>2793</v>
      </c>
      <c r="S54" s="5">
        <v>3445</v>
      </c>
      <c r="T54" s="5">
        <v>3640</v>
      </c>
      <c r="U54" s="5">
        <v>3749</v>
      </c>
      <c r="V54" s="5">
        <v>2945</v>
      </c>
      <c r="W54" s="5">
        <v>3612</v>
      </c>
      <c r="X54" s="5">
        <v>4426</v>
      </c>
    </row>
    <row r="55" spans="2:32" s="11" customFormat="1" x14ac:dyDescent="0.35">
      <c r="B55" s="11" t="s">
        <v>2745</v>
      </c>
      <c r="K55" s="11" t="s">
        <v>2793</v>
      </c>
      <c r="L55" s="11" t="s">
        <v>2793</v>
      </c>
      <c r="M55" s="11" t="s">
        <v>2793</v>
      </c>
      <c r="N55" s="11" t="s">
        <v>2793</v>
      </c>
      <c r="O55" s="11" t="s">
        <v>2793</v>
      </c>
      <c r="P55" s="11" t="s">
        <v>2793</v>
      </c>
      <c r="Q55" s="11" t="s">
        <v>2793</v>
      </c>
      <c r="R55" s="11" t="s">
        <v>2793</v>
      </c>
      <c r="S55" s="11">
        <v>4544</v>
      </c>
      <c r="T55" s="11">
        <v>5095</v>
      </c>
      <c r="U55" s="11">
        <v>5057</v>
      </c>
      <c r="V55" s="11">
        <v>4055</v>
      </c>
      <c r="W55" s="11">
        <v>4306</v>
      </c>
      <c r="X55" s="11">
        <v>4641</v>
      </c>
    </row>
    <row r="56" spans="2:32" s="5" customFormat="1" x14ac:dyDescent="0.35">
      <c r="B56" s="5" t="s">
        <v>2746</v>
      </c>
      <c r="I56" s="5">
        <f>SUM(I52:I55)</f>
        <v>0</v>
      </c>
      <c r="J56" s="5">
        <f t="shared" ref="J56:AF56" si="4">SUM(J52:J55)</f>
        <v>0</v>
      </c>
      <c r="K56" s="5" t="s">
        <v>2793</v>
      </c>
      <c r="L56" s="5" t="s">
        <v>2793</v>
      </c>
      <c r="M56" s="5" t="s">
        <v>2793</v>
      </c>
      <c r="N56" s="5" t="s">
        <v>2793</v>
      </c>
      <c r="O56" s="5" t="s">
        <v>2793</v>
      </c>
      <c r="P56" s="5" t="s">
        <v>2793</v>
      </c>
      <c r="Q56" s="5" t="s">
        <v>2793</v>
      </c>
      <c r="R56" s="5" t="s">
        <v>2793</v>
      </c>
      <c r="S56" s="5">
        <f t="shared" si="4"/>
        <v>15964</v>
      </c>
      <c r="T56" s="5">
        <f t="shared" si="4"/>
        <v>18832</v>
      </c>
      <c r="U56" s="5">
        <f t="shared" si="4"/>
        <v>18485</v>
      </c>
      <c r="V56" s="5">
        <f t="shared" si="4"/>
        <v>14664</v>
      </c>
      <c r="W56" s="5">
        <f t="shared" si="4"/>
        <v>16670</v>
      </c>
      <c r="X56" s="5">
        <f t="shared" si="4"/>
        <v>19337</v>
      </c>
      <c r="Y56" s="5">
        <f t="shared" si="4"/>
        <v>0</v>
      </c>
      <c r="Z56" s="5">
        <f t="shared" si="4"/>
        <v>0</v>
      </c>
      <c r="AA56" s="5">
        <f t="shared" si="4"/>
        <v>0</v>
      </c>
      <c r="AB56" s="5">
        <f t="shared" si="4"/>
        <v>0</v>
      </c>
      <c r="AC56" s="5">
        <f t="shared" si="4"/>
        <v>0</v>
      </c>
      <c r="AD56" s="5">
        <f t="shared" si="4"/>
        <v>0</v>
      </c>
      <c r="AE56" s="5">
        <f t="shared" si="4"/>
        <v>0</v>
      </c>
      <c r="AF56" s="5">
        <f t="shared" si="4"/>
        <v>0</v>
      </c>
    </row>
    <row r="57" spans="2:32" s="11" customFormat="1" x14ac:dyDescent="0.35">
      <c r="B57" s="11" t="s">
        <v>2747</v>
      </c>
      <c r="K57" s="11" t="s">
        <v>2793</v>
      </c>
      <c r="L57" s="11" t="s">
        <v>2793</v>
      </c>
      <c r="M57" s="11" t="s">
        <v>2793</v>
      </c>
      <c r="N57" s="11" t="s">
        <v>2793</v>
      </c>
      <c r="O57" s="11" t="s">
        <v>2793</v>
      </c>
      <c r="P57" s="11" t="s">
        <v>2793</v>
      </c>
      <c r="Q57" s="11" t="s">
        <v>2793</v>
      </c>
      <c r="R57" s="11" t="s">
        <v>2793</v>
      </c>
      <c r="S57" s="11">
        <v>3418</v>
      </c>
      <c r="T57" s="11">
        <v>3953</v>
      </c>
      <c r="U57" s="11">
        <v>3612</v>
      </c>
      <c r="V57" s="11">
        <v>2806</v>
      </c>
      <c r="W57" s="11">
        <v>3617</v>
      </c>
      <c r="X57" s="11">
        <v>4415</v>
      </c>
    </row>
    <row r="58" spans="2:32" s="5" customFormat="1" x14ac:dyDescent="0.35">
      <c r="B58" s="5" t="s">
        <v>2738</v>
      </c>
      <c r="I58" s="5">
        <f>SUM(I56:I57)</f>
        <v>0</v>
      </c>
      <c r="J58" s="5">
        <f t="shared" ref="J58:AF58" si="5">SUM(J56:J57)</f>
        <v>0</v>
      </c>
      <c r="K58" s="5" t="s">
        <v>2793</v>
      </c>
      <c r="L58" s="5" t="s">
        <v>2793</v>
      </c>
      <c r="M58" s="5" t="s">
        <v>2793</v>
      </c>
      <c r="N58" s="5" t="s">
        <v>2793</v>
      </c>
      <c r="O58" s="5" t="s">
        <v>2793</v>
      </c>
      <c r="P58" s="5" t="s">
        <v>2793</v>
      </c>
      <c r="Q58" s="5" t="s">
        <v>2793</v>
      </c>
      <c r="R58" s="5" t="s">
        <v>2793</v>
      </c>
      <c r="S58" s="5">
        <f t="shared" si="5"/>
        <v>19382</v>
      </c>
      <c r="T58" s="5">
        <f t="shared" si="5"/>
        <v>22785</v>
      </c>
      <c r="U58" s="5">
        <f t="shared" si="5"/>
        <v>22097</v>
      </c>
      <c r="V58" s="5">
        <f t="shared" si="5"/>
        <v>17470</v>
      </c>
      <c r="W58" s="5">
        <f t="shared" si="5"/>
        <v>20287</v>
      </c>
      <c r="X58" s="5">
        <f t="shared" si="5"/>
        <v>23752</v>
      </c>
      <c r="Y58" s="5">
        <f t="shared" si="5"/>
        <v>0</v>
      </c>
      <c r="Z58" s="5">
        <f t="shared" si="5"/>
        <v>0</v>
      </c>
      <c r="AA58" s="5">
        <f t="shared" si="5"/>
        <v>0</v>
      </c>
      <c r="AB58" s="5">
        <f t="shared" si="5"/>
        <v>0</v>
      </c>
      <c r="AC58" s="5">
        <f t="shared" si="5"/>
        <v>0</v>
      </c>
      <c r="AD58" s="5">
        <f t="shared" si="5"/>
        <v>0</v>
      </c>
      <c r="AE58" s="5">
        <f t="shared" si="5"/>
        <v>0</v>
      </c>
      <c r="AF58" s="5">
        <f t="shared" si="5"/>
        <v>0</v>
      </c>
    </row>
    <row r="59" spans="2:32" s="17" customFormat="1" x14ac:dyDescent="0.35">
      <c r="B59" s="17" t="s">
        <v>18</v>
      </c>
    </row>
    <row r="60" spans="2:32" s="18" customFormat="1" x14ac:dyDescent="0.35">
      <c r="B60" s="18" t="s">
        <v>19</v>
      </c>
    </row>
    <row r="61" spans="2:32" s="5" customFormat="1" x14ac:dyDescent="0.35">
      <c r="B61" s="5" t="s">
        <v>20</v>
      </c>
      <c r="L61" s="5">
        <v>39867</v>
      </c>
      <c r="M61" s="5">
        <v>57392</v>
      </c>
      <c r="N61" s="5">
        <v>63068</v>
      </c>
      <c r="O61" s="5">
        <v>52694</v>
      </c>
      <c r="P61" s="5">
        <v>52142</v>
      </c>
      <c r="Q61" s="5">
        <v>44147</v>
      </c>
      <c r="R61" s="5">
        <v>35773</v>
      </c>
      <c r="S61" s="5">
        <v>42676</v>
      </c>
      <c r="T61" s="5">
        <v>51822</v>
      </c>
      <c r="U61" s="5">
        <v>50755</v>
      </c>
      <c r="V61" s="5">
        <v>39022</v>
      </c>
      <c r="W61" s="5">
        <v>48188</v>
      </c>
      <c r="X61" s="5">
        <v>56574</v>
      </c>
    </row>
    <row r="62" spans="2:32" s="11" customFormat="1" x14ac:dyDescent="0.35">
      <c r="B62" s="11" t="s">
        <v>21</v>
      </c>
      <c r="L62" s="11">
        <v>2721</v>
      </c>
      <c r="M62" s="11">
        <v>2746</v>
      </c>
      <c r="N62" s="11">
        <v>2807</v>
      </c>
      <c r="O62" s="11">
        <v>2962</v>
      </c>
      <c r="P62" s="11">
        <v>3042</v>
      </c>
      <c r="Q62" s="11">
        <v>2864</v>
      </c>
      <c r="R62" s="11">
        <v>2764</v>
      </c>
      <c r="S62" s="11">
        <v>2786</v>
      </c>
      <c r="T62" s="11">
        <v>2900</v>
      </c>
      <c r="U62" s="11">
        <v>3045</v>
      </c>
      <c r="V62" s="11">
        <v>2726</v>
      </c>
      <c r="W62" s="11">
        <v>2783</v>
      </c>
      <c r="X62" s="11">
        <v>2853</v>
      </c>
    </row>
    <row r="63" spans="2:32" s="15" customFormat="1" x14ac:dyDescent="0.35">
      <c r="B63" s="15" t="s">
        <v>22</v>
      </c>
      <c r="I63" s="15">
        <f>SUM(I61:I62)</f>
        <v>0</v>
      </c>
      <c r="J63" s="15">
        <f t="shared" ref="J63:AF63" si="6">SUM(J61:J62)</f>
        <v>0</v>
      </c>
      <c r="K63" s="15">
        <f t="shared" si="6"/>
        <v>0</v>
      </c>
      <c r="L63" s="15">
        <f t="shared" si="6"/>
        <v>42588</v>
      </c>
      <c r="M63" s="15">
        <f t="shared" si="6"/>
        <v>60138</v>
      </c>
      <c r="N63" s="15">
        <f t="shared" si="6"/>
        <v>65875</v>
      </c>
      <c r="O63" s="15">
        <f t="shared" si="6"/>
        <v>55656</v>
      </c>
      <c r="P63" s="15">
        <f t="shared" si="6"/>
        <v>55184</v>
      </c>
      <c r="Q63" s="15">
        <f t="shared" si="6"/>
        <v>47011</v>
      </c>
      <c r="R63" s="15">
        <f t="shared" si="6"/>
        <v>38537</v>
      </c>
      <c r="S63" s="15">
        <f t="shared" si="6"/>
        <v>45462</v>
      </c>
      <c r="T63" s="15">
        <f t="shared" si="6"/>
        <v>54722</v>
      </c>
      <c r="U63" s="15">
        <f t="shared" si="6"/>
        <v>53800</v>
      </c>
      <c r="V63" s="15">
        <f t="shared" si="6"/>
        <v>41748</v>
      </c>
      <c r="W63" s="15">
        <f t="shared" si="6"/>
        <v>50971</v>
      </c>
      <c r="X63" s="15">
        <f t="shared" si="6"/>
        <v>59427</v>
      </c>
      <c r="Y63" s="15">
        <f t="shared" si="6"/>
        <v>0</v>
      </c>
      <c r="Z63" s="15">
        <f t="shared" si="6"/>
        <v>0</v>
      </c>
      <c r="AA63" s="15">
        <f t="shared" si="6"/>
        <v>0</v>
      </c>
      <c r="AB63" s="15">
        <f t="shared" si="6"/>
        <v>0</v>
      </c>
      <c r="AC63" s="15">
        <f t="shared" si="6"/>
        <v>0</v>
      </c>
      <c r="AD63" s="15">
        <f t="shared" si="6"/>
        <v>0</v>
      </c>
      <c r="AE63" s="15">
        <f t="shared" si="6"/>
        <v>0</v>
      </c>
      <c r="AF63" s="15">
        <f t="shared" si="6"/>
        <v>0</v>
      </c>
    </row>
    <row r="64" spans="2:32" s="11" customFormat="1" x14ac:dyDescent="0.35">
      <c r="B64" s="11" t="s">
        <v>23</v>
      </c>
      <c r="L64" s="11">
        <v>30367</v>
      </c>
      <c r="M64" s="11">
        <v>43578</v>
      </c>
      <c r="N64" s="11">
        <v>47055</v>
      </c>
      <c r="O64" s="11">
        <v>40727</v>
      </c>
      <c r="P64" s="11">
        <v>40718</v>
      </c>
      <c r="Q64" s="11">
        <v>33546</v>
      </c>
      <c r="R64" s="11">
        <v>28044</v>
      </c>
      <c r="S64" s="11">
        <v>31260</v>
      </c>
      <c r="T64" s="11">
        <v>36997</v>
      </c>
      <c r="U64" s="11">
        <v>36630</v>
      </c>
      <c r="V64" s="11">
        <v>29082</v>
      </c>
      <c r="W64" s="11">
        <v>35513</v>
      </c>
      <c r="X64" s="11">
        <v>41350</v>
      </c>
    </row>
    <row r="65" spans="2:32" s="15" customFormat="1" x14ac:dyDescent="0.35">
      <c r="B65" s="15" t="s">
        <v>24</v>
      </c>
      <c r="I65" s="15">
        <f>I63-I64</f>
        <v>0</v>
      </c>
      <c r="J65" s="15">
        <f t="shared" ref="J65:AF65" si="7">J63-J64</f>
        <v>0</v>
      </c>
      <c r="K65" s="15">
        <f t="shared" si="7"/>
        <v>0</v>
      </c>
      <c r="L65" s="15">
        <f t="shared" si="7"/>
        <v>12221</v>
      </c>
      <c r="M65" s="15">
        <f t="shared" si="7"/>
        <v>16560</v>
      </c>
      <c r="N65" s="15">
        <f t="shared" si="7"/>
        <v>18820</v>
      </c>
      <c r="O65" s="15">
        <f t="shared" si="7"/>
        <v>14929</v>
      </c>
      <c r="P65" s="15">
        <f t="shared" si="7"/>
        <v>14466</v>
      </c>
      <c r="Q65" s="15">
        <f t="shared" si="7"/>
        <v>13465</v>
      </c>
      <c r="R65" s="15">
        <f t="shared" si="7"/>
        <v>10493</v>
      </c>
      <c r="S65" s="15">
        <f t="shared" si="7"/>
        <v>14202</v>
      </c>
      <c r="T65" s="15">
        <f t="shared" si="7"/>
        <v>17725</v>
      </c>
      <c r="U65" s="15">
        <f t="shared" si="7"/>
        <v>17170</v>
      </c>
      <c r="V65" s="15">
        <f t="shared" si="7"/>
        <v>12666</v>
      </c>
      <c r="W65" s="15">
        <f t="shared" si="7"/>
        <v>15458</v>
      </c>
      <c r="X65" s="15">
        <f t="shared" si="7"/>
        <v>18077</v>
      </c>
      <c r="Y65" s="15">
        <f t="shared" si="7"/>
        <v>0</v>
      </c>
      <c r="Z65" s="15">
        <f t="shared" si="7"/>
        <v>0</v>
      </c>
      <c r="AA65" s="15">
        <f t="shared" si="7"/>
        <v>0</v>
      </c>
      <c r="AB65" s="15">
        <f t="shared" si="7"/>
        <v>0</v>
      </c>
      <c r="AC65" s="15">
        <f t="shared" si="7"/>
        <v>0</v>
      </c>
      <c r="AD65" s="15">
        <f t="shared" si="7"/>
        <v>0</v>
      </c>
      <c r="AE65" s="15">
        <f t="shared" si="7"/>
        <v>0</v>
      </c>
      <c r="AF65" s="15">
        <f t="shared" si="7"/>
        <v>0</v>
      </c>
    </row>
    <row r="66" spans="2:32" s="28" customFormat="1" x14ac:dyDescent="0.35">
      <c r="B66" s="28" t="s">
        <v>2790</v>
      </c>
      <c r="I66" s="28" t="e">
        <f>I65/I63</f>
        <v>#DIV/0!</v>
      </c>
      <c r="J66" s="28" t="e">
        <f t="shared" ref="J66:AF66" si="8">J65/J63</f>
        <v>#DIV/0!</v>
      </c>
      <c r="K66" s="28" t="e">
        <f t="shared" si="8"/>
        <v>#DIV/0!</v>
      </c>
      <c r="L66" s="28">
        <f t="shared" si="8"/>
        <v>0.2869587677279985</v>
      </c>
      <c r="M66" s="28">
        <f t="shared" si="8"/>
        <v>0.27536665668961391</v>
      </c>
      <c r="N66" s="28">
        <f t="shared" si="8"/>
        <v>0.28569259962049337</v>
      </c>
      <c r="O66" s="28">
        <f t="shared" si="8"/>
        <v>0.26823702745436251</v>
      </c>
      <c r="P66" s="28">
        <f t="shared" si="8"/>
        <v>0.26214120034792693</v>
      </c>
      <c r="Q66" s="28">
        <f t="shared" si="8"/>
        <v>0.28642232668949819</v>
      </c>
      <c r="R66" s="28">
        <f t="shared" si="8"/>
        <v>0.27228377922516023</v>
      </c>
      <c r="S66" s="28">
        <f t="shared" si="8"/>
        <v>0.31239276758611589</v>
      </c>
      <c r="T66" s="28">
        <f t="shared" si="8"/>
        <v>0.32390994481195862</v>
      </c>
      <c r="U66" s="28">
        <f t="shared" si="8"/>
        <v>0.31914498141263942</v>
      </c>
      <c r="V66" s="28">
        <f t="shared" si="8"/>
        <v>0.30339177924691002</v>
      </c>
      <c r="W66" s="28">
        <f t="shared" si="8"/>
        <v>0.30327048713974614</v>
      </c>
      <c r="X66" s="28">
        <f t="shared" si="8"/>
        <v>0.30418833190300704</v>
      </c>
      <c r="Y66" s="28" t="e">
        <f t="shared" si="8"/>
        <v>#DIV/0!</v>
      </c>
      <c r="Z66" s="28" t="e">
        <f t="shared" si="8"/>
        <v>#DIV/0!</v>
      </c>
      <c r="AA66" s="28" t="e">
        <f t="shared" si="8"/>
        <v>#DIV/0!</v>
      </c>
      <c r="AB66" s="28" t="e">
        <f t="shared" si="8"/>
        <v>#DIV/0!</v>
      </c>
      <c r="AC66" s="28" t="e">
        <f t="shared" si="8"/>
        <v>#DIV/0!</v>
      </c>
      <c r="AD66" s="28" t="e">
        <f t="shared" si="8"/>
        <v>#DIV/0!</v>
      </c>
      <c r="AE66" s="28" t="e">
        <f t="shared" si="8"/>
        <v>#DIV/0!</v>
      </c>
      <c r="AF66" s="28" t="e">
        <f t="shared" si="8"/>
        <v>#DIV/0!</v>
      </c>
    </row>
    <row r="67" spans="2:32" s="18" customFormat="1" x14ac:dyDescent="0.35">
      <c r="B67" s="18" t="s">
        <v>25</v>
      </c>
    </row>
    <row r="68" spans="2:32" s="5" customFormat="1" x14ac:dyDescent="0.35">
      <c r="B68" s="5" t="s">
        <v>26</v>
      </c>
      <c r="L68" s="5">
        <v>4248</v>
      </c>
      <c r="M68" s="5">
        <v>5203</v>
      </c>
      <c r="N68" s="5">
        <v>5919</v>
      </c>
      <c r="O68" s="5">
        <v>5547</v>
      </c>
      <c r="P68" s="5">
        <v>6529</v>
      </c>
      <c r="Q68" s="5">
        <v>4951</v>
      </c>
      <c r="R68" s="5">
        <v>4383</v>
      </c>
      <c r="S68" s="5">
        <v>4999</v>
      </c>
      <c r="T68" s="5">
        <v>5478</v>
      </c>
      <c r="U68" s="5">
        <v>5162</v>
      </c>
      <c r="V68" s="5">
        <v>4642</v>
      </c>
      <c r="W68" s="5">
        <v>5365</v>
      </c>
      <c r="X68" s="5">
        <v>5651</v>
      </c>
    </row>
    <row r="69" spans="2:32" s="5" customFormat="1" x14ac:dyDescent="0.35">
      <c r="B69" s="5" t="s">
        <v>27</v>
      </c>
      <c r="L69" s="5">
        <v>1905</v>
      </c>
      <c r="M69" s="5">
        <v>2297</v>
      </c>
      <c r="N69" s="5">
        <v>2466</v>
      </c>
      <c r="O69" s="5">
        <v>2046</v>
      </c>
      <c r="P69" s="5">
        <v>2380</v>
      </c>
      <c r="Q69" s="5">
        <v>2119</v>
      </c>
      <c r="R69" s="5">
        <v>1853</v>
      </c>
      <c r="S69" s="5">
        <v>1842</v>
      </c>
      <c r="T69" s="5">
        <v>1850</v>
      </c>
      <c r="U69" s="5">
        <v>1693</v>
      </c>
      <c r="V69" s="5">
        <v>1415</v>
      </c>
      <c r="W69" s="5">
        <v>1686</v>
      </c>
      <c r="X69" s="5">
        <v>1814</v>
      </c>
    </row>
    <row r="70" spans="2:32" s="5" customFormat="1" x14ac:dyDescent="0.35">
      <c r="B70" s="5" t="s">
        <v>28</v>
      </c>
      <c r="L70" s="5">
        <v>914</v>
      </c>
      <c r="M70" s="5">
        <v>826</v>
      </c>
      <c r="N70" s="5">
        <v>797</v>
      </c>
      <c r="O70" s="5">
        <v>727</v>
      </c>
      <c r="P70" s="5">
        <v>624</v>
      </c>
      <c r="Q70" s="5">
        <v>587</v>
      </c>
      <c r="R70" s="5">
        <v>596</v>
      </c>
      <c r="S70" s="5">
        <v>646</v>
      </c>
      <c r="T70" s="5">
        <v>722</v>
      </c>
      <c r="U70" s="5">
        <v>754</v>
      </c>
      <c r="V70" s="5">
        <v>589</v>
      </c>
      <c r="W70" s="5">
        <v>455</v>
      </c>
      <c r="X70" s="5">
        <v>565</v>
      </c>
    </row>
    <row r="71" spans="2:32" s="5" customFormat="1" x14ac:dyDescent="0.35">
      <c r="B71" s="5" t="s">
        <v>29</v>
      </c>
      <c r="L71" s="5">
        <v>0</v>
      </c>
      <c r="M71" s="5">
        <v>0</v>
      </c>
      <c r="N71" s="5">
        <v>580</v>
      </c>
      <c r="O71" s="5">
        <v>0</v>
      </c>
      <c r="P71" s="5">
        <v>0</v>
      </c>
      <c r="Q71" s="5">
        <v>0</v>
      </c>
      <c r="R71" s="5">
        <v>595</v>
      </c>
      <c r="S71" s="5">
        <v>0</v>
      </c>
      <c r="T71" s="5">
        <v>0</v>
      </c>
      <c r="U71" s="5">
        <v>0</v>
      </c>
      <c r="V71" s="5">
        <v>0</v>
      </c>
      <c r="W71" s="5">
        <v>0</v>
      </c>
      <c r="X71" s="5">
        <v>925</v>
      </c>
    </row>
    <row r="72" spans="2:32" s="11" customFormat="1" x14ac:dyDescent="0.35">
      <c r="B72" s="11" t="s">
        <v>30</v>
      </c>
      <c r="L72" s="11">
        <v>1191</v>
      </c>
      <c r="M72" s="11">
        <v>1081</v>
      </c>
      <c r="N72" s="11">
        <v>485</v>
      </c>
      <c r="O72" s="11">
        <v>981</v>
      </c>
      <c r="P72" s="11">
        <v>1619</v>
      </c>
      <c r="Q72" s="11">
        <v>2023</v>
      </c>
      <c r="R72" s="11">
        <v>1904</v>
      </c>
      <c r="S72" s="11">
        <v>2255</v>
      </c>
      <c r="T72" s="11">
        <v>1382</v>
      </c>
      <c r="U72" s="11">
        <v>1271</v>
      </c>
      <c r="V72" s="11">
        <v>1467</v>
      </c>
      <c r="W72" s="11">
        <v>1074</v>
      </c>
      <c r="X72" s="11">
        <v>1218</v>
      </c>
    </row>
    <row r="73" spans="2:32" s="19" customFormat="1" x14ac:dyDescent="0.35">
      <c r="B73" s="19" t="s">
        <v>31</v>
      </c>
      <c r="I73" s="19">
        <f>SUM(I68:I72)</f>
        <v>0</v>
      </c>
      <c r="J73" s="19">
        <f t="shared" ref="J73:AF73" si="9">SUM(J68:J72)</f>
        <v>0</v>
      </c>
      <c r="K73" s="19">
        <f t="shared" si="9"/>
        <v>0</v>
      </c>
      <c r="L73" s="19">
        <f t="shared" si="9"/>
        <v>8258</v>
      </c>
      <c r="M73" s="19">
        <f t="shared" si="9"/>
        <v>9407</v>
      </c>
      <c r="N73" s="19">
        <f t="shared" si="9"/>
        <v>10247</v>
      </c>
      <c r="O73" s="19">
        <f t="shared" si="9"/>
        <v>9301</v>
      </c>
      <c r="P73" s="19">
        <f t="shared" si="9"/>
        <v>11152</v>
      </c>
      <c r="Q73" s="19">
        <f t="shared" si="9"/>
        <v>9680</v>
      </c>
      <c r="R73" s="19">
        <f t="shared" si="9"/>
        <v>9331</v>
      </c>
      <c r="S73" s="19">
        <f t="shared" si="9"/>
        <v>9742</v>
      </c>
      <c r="T73" s="19">
        <f t="shared" si="9"/>
        <v>9432</v>
      </c>
      <c r="U73" s="19">
        <f t="shared" si="9"/>
        <v>8880</v>
      </c>
      <c r="V73" s="19">
        <f t="shared" si="9"/>
        <v>8113</v>
      </c>
      <c r="W73" s="19">
        <f t="shared" si="9"/>
        <v>8580</v>
      </c>
      <c r="X73" s="19">
        <f t="shared" si="9"/>
        <v>10173</v>
      </c>
      <c r="Y73" s="19">
        <f t="shared" si="9"/>
        <v>0</v>
      </c>
      <c r="Z73" s="19">
        <f t="shared" si="9"/>
        <v>0</v>
      </c>
      <c r="AA73" s="19">
        <f t="shared" si="9"/>
        <v>0</v>
      </c>
      <c r="AB73" s="19">
        <f t="shared" si="9"/>
        <v>0</v>
      </c>
      <c r="AC73" s="19">
        <f t="shared" si="9"/>
        <v>0</v>
      </c>
      <c r="AD73" s="19">
        <f t="shared" si="9"/>
        <v>0</v>
      </c>
      <c r="AE73" s="19">
        <f t="shared" si="9"/>
        <v>0</v>
      </c>
      <c r="AF73" s="19">
        <f t="shared" si="9"/>
        <v>0</v>
      </c>
    </row>
    <row r="74" spans="2:32" s="15" customFormat="1" x14ac:dyDescent="0.35">
      <c r="B74" s="15" t="s">
        <v>32</v>
      </c>
      <c r="I74" s="15">
        <f>I65-I73</f>
        <v>0</v>
      </c>
      <c r="J74" s="15">
        <f t="shared" ref="J74:AF74" si="10">J65-J73</f>
        <v>0</v>
      </c>
      <c r="K74" s="15">
        <f t="shared" si="10"/>
        <v>0</v>
      </c>
      <c r="L74" s="15">
        <f t="shared" si="10"/>
        <v>3963</v>
      </c>
      <c r="M74" s="15">
        <f t="shared" si="10"/>
        <v>7153</v>
      </c>
      <c r="N74" s="15">
        <f t="shared" si="10"/>
        <v>8573</v>
      </c>
      <c r="O74" s="15">
        <f t="shared" si="10"/>
        <v>5628</v>
      </c>
      <c r="P74" s="15">
        <f t="shared" si="10"/>
        <v>3314</v>
      </c>
      <c r="Q74" s="15">
        <f t="shared" si="10"/>
        <v>3785</v>
      </c>
      <c r="R74" s="15">
        <f t="shared" si="10"/>
        <v>1162</v>
      </c>
      <c r="S74" s="15">
        <f t="shared" si="10"/>
        <v>4460</v>
      </c>
      <c r="T74" s="15">
        <f t="shared" si="10"/>
        <v>8293</v>
      </c>
      <c r="U74" s="15">
        <f t="shared" si="10"/>
        <v>8290</v>
      </c>
      <c r="V74" s="15">
        <f t="shared" si="10"/>
        <v>4553</v>
      </c>
      <c r="W74" s="15">
        <f t="shared" si="10"/>
        <v>6878</v>
      </c>
      <c r="X74" s="15">
        <f t="shared" si="10"/>
        <v>7904</v>
      </c>
      <c r="Y74" s="15">
        <f t="shared" si="10"/>
        <v>0</v>
      </c>
      <c r="Z74" s="15">
        <f t="shared" si="10"/>
        <v>0</v>
      </c>
      <c r="AA74" s="15">
        <f t="shared" si="10"/>
        <v>0</v>
      </c>
      <c r="AB74" s="15">
        <f t="shared" si="10"/>
        <v>0</v>
      </c>
      <c r="AC74" s="15">
        <f t="shared" si="10"/>
        <v>0</v>
      </c>
      <c r="AD74" s="15">
        <f t="shared" si="10"/>
        <v>0</v>
      </c>
      <c r="AE74" s="15">
        <f t="shared" si="10"/>
        <v>0</v>
      </c>
      <c r="AF74" s="15">
        <f t="shared" si="10"/>
        <v>0</v>
      </c>
    </row>
    <row r="75" spans="2:32" s="30" customFormat="1" x14ac:dyDescent="0.35">
      <c r="I75" s="30" t="e">
        <f>I74/I63</f>
        <v>#DIV/0!</v>
      </c>
      <c r="J75" s="30" t="e">
        <f t="shared" ref="J75:AF75" si="11">J74/J63</f>
        <v>#DIV/0!</v>
      </c>
      <c r="K75" s="30" t="e">
        <f t="shared" si="11"/>
        <v>#DIV/0!</v>
      </c>
      <c r="L75" s="30">
        <f t="shared" si="11"/>
        <v>9.3054381515919979E-2</v>
      </c>
      <c r="M75" s="30">
        <f t="shared" si="11"/>
        <v>0.11894309754231933</v>
      </c>
      <c r="N75" s="30">
        <f t="shared" si="11"/>
        <v>0.13014041745730551</v>
      </c>
      <c r="O75" s="30">
        <f t="shared" si="11"/>
        <v>0.10112117291936179</v>
      </c>
      <c r="P75" s="30">
        <f t="shared" si="11"/>
        <v>6.0053638735865465E-2</v>
      </c>
      <c r="Q75" s="30">
        <f t="shared" si="11"/>
        <v>8.0513071408819206E-2</v>
      </c>
      <c r="R75" s="30">
        <f t="shared" si="11"/>
        <v>3.0152840127669514E-2</v>
      </c>
      <c r="S75" s="30">
        <f t="shared" si="11"/>
        <v>9.8103910958602783E-2</v>
      </c>
      <c r="T75" s="30">
        <f t="shared" si="11"/>
        <v>0.15154782354446109</v>
      </c>
      <c r="U75" s="30">
        <f t="shared" si="11"/>
        <v>0.15408921933085501</v>
      </c>
      <c r="V75" s="30">
        <f t="shared" si="11"/>
        <v>0.10905911660438823</v>
      </c>
      <c r="W75" s="30">
        <f t="shared" si="11"/>
        <v>0.13493947538796572</v>
      </c>
      <c r="X75" s="30">
        <f t="shared" si="11"/>
        <v>0.13300351691991855</v>
      </c>
      <c r="Y75" s="30" t="e">
        <f t="shared" si="11"/>
        <v>#DIV/0!</v>
      </c>
      <c r="Z75" s="30" t="e">
        <f t="shared" si="11"/>
        <v>#DIV/0!</v>
      </c>
      <c r="AA75" s="30" t="e">
        <f t="shared" si="11"/>
        <v>#DIV/0!</v>
      </c>
      <c r="AB75" s="30" t="e">
        <f t="shared" si="11"/>
        <v>#DIV/0!</v>
      </c>
      <c r="AC75" s="30" t="e">
        <f t="shared" si="11"/>
        <v>#DIV/0!</v>
      </c>
      <c r="AD75" s="30" t="e">
        <f t="shared" si="11"/>
        <v>#DIV/0!</v>
      </c>
      <c r="AE75" s="30" t="e">
        <f t="shared" si="11"/>
        <v>#DIV/0!</v>
      </c>
      <c r="AF75" s="30" t="e">
        <f t="shared" si="11"/>
        <v>#DIV/0!</v>
      </c>
    </row>
    <row r="76" spans="2:32" s="18" customFormat="1" x14ac:dyDescent="0.35">
      <c r="B76" s="18" t="s">
        <v>2791</v>
      </c>
    </row>
    <row r="77" spans="2:32" s="5" customFormat="1" x14ac:dyDescent="0.35">
      <c r="B77" s="5" t="s">
        <v>33</v>
      </c>
      <c r="L77" s="5">
        <v>343</v>
      </c>
      <c r="M77" s="5">
        <v>396</v>
      </c>
      <c r="N77" s="5">
        <v>467</v>
      </c>
      <c r="O77" s="5">
        <v>465</v>
      </c>
      <c r="P77" s="5">
        <v>484</v>
      </c>
      <c r="Q77" s="5">
        <v>507</v>
      </c>
      <c r="R77" s="5">
        <v>505</v>
      </c>
      <c r="S77" s="5">
        <v>531</v>
      </c>
      <c r="T77" s="5">
        <v>404</v>
      </c>
      <c r="U77" s="5">
        <v>421</v>
      </c>
      <c r="V77" s="5">
        <v>514</v>
      </c>
      <c r="W77" s="5">
        <v>488</v>
      </c>
      <c r="X77" s="5">
        <v>443</v>
      </c>
    </row>
    <row r="78" spans="2:32" s="11" customFormat="1" x14ac:dyDescent="0.35">
      <c r="B78" s="11" t="s">
        <v>34</v>
      </c>
      <c r="L78" s="11">
        <v>130</v>
      </c>
      <c r="M78" s="11">
        <v>-32</v>
      </c>
      <c r="N78" s="11">
        <v>130</v>
      </c>
      <c r="O78" s="11">
        <v>-35</v>
      </c>
      <c r="P78" s="11">
        <v>322</v>
      </c>
      <c r="Q78" s="11">
        <v>161</v>
      </c>
      <c r="R78" s="11">
        <v>-518</v>
      </c>
      <c r="S78" s="11">
        <v>153</v>
      </c>
      <c r="T78" s="11">
        <v>-67</v>
      </c>
      <c r="U78" s="11">
        <v>-57</v>
      </c>
      <c r="V78" s="11">
        <v>-44</v>
      </c>
      <c r="W78" s="11">
        <v>1814</v>
      </c>
      <c r="X78" s="11">
        <v>1291</v>
      </c>
    </row>
    <row r="79" spans="2:32" s="15" customFormat="1" x14ac:dyDescent="0.35">
      <c r="B79" s="15" t="s">
        <v>35</v>
      </c>
      <c r="I79" s="15">
        <f>I74-I77+I78</f>
        <v>0</v>
      </c>
      <c r="J79" s="15">
        <f t="shared" ref="J79:AF79" si="12">J74-J77+J78</f>
        <v>0</v>
      </c>
      <c r="K79" s="15">
        <f t="shared" si="12"/>
        <v>0</v>
      </c>
      <c r="L79" s="15">
        <f t="shared" si="12"/>
        <v>3750</v>
      </c>
      <c r="M79" s="15">
        <f t="shared" si="12"/>
        <v>6725</v>
      </c>
      <c r="N79" s="15">
        <f t="shared" si="12"/>
        <v>8236</v>
      </c>
      <c r="O79" s="15">
        <f t="shared" si="12"/>
        <v>5128</v>
      </c>
      <c r="P79" s="15">
        <f t="shared" si="12"/>
        <v>3152</v>
      </c>
      <c r="Q79" s="15">
        <f t="shared" si="12"/>
        <v>3439</v>
      </c>
      <c r="R79" s="15">
        <f t="shared" si="12"/>
        <v>139</v>
      </c>
      <c r="S79" s="15">
        <f t="shared" si="12"/>
        <v>4082</v>
      </c>
      <c r="T79" s="15">
        <f t="shared" si="12"/>
        <v>7822</v>
      </c>
      <c r="U79" s="15">
        <f t="shared" si="12"/>
        <v>7812</v>
      </c>
      <c r="V79" s="15">
        <f t="shared" si="12"/>
        <v>3995</v>
      </c>
      <c r="W79" s="15">
        <f t="shared" si="12"/>
        <v>8204</v>
      </c>
      <c r="X79" s="15">
        <f t="shared" si="12"/>
        <v>8752</v>
      </c>
      <c r="Y79" s="15">
        <f t="shared" si="12"/>
        <v>0</v>
      </c>
      <c r="Z79" s="15">
        <f t="shared" si="12"/>
        <v>0</v>
      </c>
      <c r="AA79" s="15">
        <f t="shared" si="12"/>
        <v>0</v>
      </c>
      <c r="AB79" s="15">
        <f t="shared" si="12"/>
        <v>0</v>
      </c>
      <c r="AC79" s="15">
        <f t="shared" si="12"/>
        <v>0</v>
      </c>
      <c r="AD79" s="15">
        <f t="shared" si="12"/>
        <v>0</v>
      </c>
      <c r="AE79" s="15">
        <f t="shared" si="12"/>
        <v>0</v>
      </c>
      <c r="AF79" s="15">
        <f t="shared" si="12"/>
        <v>0</v>
      </c>
    </row>
    <row r="80" spans="2:32" s="11" customFormat="1" x14ac:dyDescent="0.35">
      <c r="B80" s="11" t="s">
        <v>36</v>
      </c>
      <c r="L80" s="11">
        <v>968</v>
      </c>
      <c r="M80" s="11">
        <v>1720</v>
      </c>
      <c r="N80" s="11">
        <v>2528</v>
      </c>
      <c r="O80" s="11">
        <v>1319</v>
      </c>
      <c r="P80" s="11">
        <v>692</v>
      </c>
      <c r="Q80" s="11">
        <v>916</v>
      </c>
      <c r="R80" s="11">
        <v>192</v>
      </c>
      <c r="S80" s="11">
        <v>3339</v>
      </c>
      <c r="T80" s="11">
        <v>1698</v>
      </c>
      <c r="U80" s="11">
        <v>1746</v>
      </c>
      <c r="V80" s="11">
        <v>1006</v>
      </c>
      <c r="W80" s="11">
        <v>1742</v>
      </c>
      <c r="X80" s="11">
        <v>2067</v>
      </c>
    </row>
    <row r="81" spans="2:32" s="5" customFormat="1" x14ac:dyDescent="0.35">
      <c r="B81" s="5" t="s">
        <v>37</v>
      </c>
      <c r="I81" s="5">
        <f>I79-I80</f>
        <v>0</v>
      </c>
      <c r="J81" s="5">
        <f t="shared" ref="J81:AF81" si="13">J79-J80</f>
        <v>0</v>
      </c>
      <c r="K81" s="5">
        <f t="shared" si="13"/>
        <v>0</v>
      </c>
      <c r="L81" s="5">
        <f t="shared" si="13"/>
        <v>2782</v>
      </c>
      <c r="M81" s="5">
        <f t="shared" si="13"/>
        <v>5005</v>
      </c>
      <c r="N81" s="5">
        <f t="shared" si="13"/>
        <v>5708</v>
      </c>
      <c r="O81" s="5">
        <f t="shared" si="13"/>
        <v>3809</v>
      </c>
      <c r="P81" s="5">
        <f t="shared" si="13"/>
        <v>2460</v>
      </c>
      <c r="Q81" s="5">
        <f t="shared" si="13"/>
        <v>2523</v>
      </c>
      <c r="R81" s="5">
        <f t="shared" si="13"/>
        <v>-53</v>
      </c>
      <c r="S81" s="5">
        <f t="shared" si="13"/>
        <v>743</v>
      </c>
      <c r="T81" s="5">
        <f t="shared" si="13"/>
        <v>6124</v>
      </c>
      <c r="U81" s="5">
        <f t="shared" si="13"/>
        <v>6066</v>
      </c>
      <c r="V81" s="5">
        <f t="shared" si="13"/>
        <v>2989</v>
      </c>
      <c r="W81" s="5">
        <f t="shared" si="13"/>
        <v>6462</v>
      </c>
      <c r="X81" s="5">
        <f t="shared" si="13"/>
        <v>6685</v>
      </c>
      <c r="Y81" s="5">
        <f t="shared" si="13"/>
        <v>0</v>
      </c>
      <c r="Z81" s="5">
        <f t="shared" si="13"/>
        <v>0</v>
      </c>
      <c r="AA81" s="5">
        <f t="shared" si="13"/>
        <v>0</v>
      </c>
      <c r="AB81" s="5">
        <f t="shared" si="13"/>
        <v>0</v>
      </c>
      <c r="AC81" s="5">
        <f t="shared" si="13"/>
        <v>0</v>
      </c>
      <c r="AD81" s="5">
        <f t="shared" si="13"/>
        <v>0</v>
      </c>
      <c r="AE81" s="5">
        <f t="shared" si="13"/>
        <v>0</v>
      </c>
      <c r="AF81" s="5">
        <f t="shared" si="13"/>
        <v>0</v>
      </c>
    </row>
    <row r="82" spans="2:32" s="11" customFormat="1" x14ac:dyDescent="0.35">
      <c r="B82" s="11" t="s">
        <v>38</v>
      </c>
      <c r="L82" s="11">
        <v>-24</v>
      </c>
      <c r="M82" s="11">
        <v>-24</v>
      </c>
      <c r="N82" s="11">
        <v>14</v>
      </c>
      <c r="O82" s="11">
        <v>-6</v>
      </c>
      <c r="P82" s="11">
        <v>8</v>
      </c>
      <c r="Q82" s="11">
        <v>0</v>
      </c>
      <c r="R82" s="11">
        <v>-6</v>
      </c>
      <c r="S82" s="11">
        <v>16</v>
      </c>
      <c r="T82" s="11">
        <v>24</v>
      </c>
      <c r="U82" s="11">
        <v>28</v>
      </c>
      <c r="V82" s="11">
        <v>14</v>
      </c>
      <c r="W82" s="11">
        <v>31</v>
      </c>
      <c r="X82" s="11">
        <v>19</v>
      </c>
    </row>
    <row r="83" spans="2:32" s="15" customFormat="1" x14ac:dyDescent="0.35">
      <c r="B83" s="15" t="s">
        <v>39</v>
      </c>
      <c r="I83" s="15">
        <f>I81+I82</f>
        <v>0</v>
      </c>
      <c r="J83" s="15">
        <f t="shared" ref="J83:AF83" si="14">J81+J82</f>
        <v>0</v>
      </c>
      <c r="K83" s="15">
        <f t="shared" si="14"/>
        <v>0</v>
      </c>
      <c r="L83" s="15">
        <f t="shared" si="14"/>
        <v>2758</v>
      </c>
      <c r="M83" s="15">
        <f t="shared" si="14"/>
        <v>4981</v>
      </c>
      <c r="N83" s="15">
        <f t="shared" si="14"/>
        <v>5722</v>
      </c>
      <c r="O83" s="15">
        <f t="shared" si="14"/>
        <v>3803</v>
      </c>
      <c r="P83" s="15">
        <f t="shared" si="14"/>
        <v>2468</v>
      </c>
      <c r="Q83" s="15">
        <f t="shared" si="14"/>
        <v>2523</v>
      </c>
      <c r="R83" s="15">
        <f t="shared" si="14"/>
        <v>-59</v>
      </c>
      <c r="S83" s="15">
        <f t="shared" si="14"/>
        <v>759</v>
      </c>
      <c r="T83" s="15">
        <f t="shared" si="14"/>
        <v>6148</v>
      </c>
      <c r="U83" s="15">
        <f t="shared" si="14"/>
        <v>6094</v>
      </c>
      <c r="V83" s="15">
        <f t="shared" si="14"/>
        <v>3003</v>
      </c>
      <c r="W83" s="15">
        <f t="shared" si="14"/>
        <v>6493</v>
      </c>
      <c r="X83" s="15">
        <f t="shared" si="14"/>
        <v>6704</v>
      </c>
      <c r="Y83" s="15">
        <f t="shared" si="14"/>
        <v>0</v>
      </c>
      <c r="Z83" s="15">
        <f t="shared" si="14"/>
        <v>0</v>
      </c>
      <c r="AA83" s="15">
        <f t="shared" si="14"/>
        <v>0</v>
      </c>
      <c r="AB83" s="15">
        <f t="shared" si="14"/>
        <v>0</v>
      </c>
      <c r="AC83" s="15">
        <f t="shared" si="14"/>
        <v>0</v>
      </c>
      <c r="AD83" s="15">
        <f t="shared" si="14"/>
        <v>0</v>
      </c>
      <c r="AE83" s="15">
        <f t="shared" si="14"/>
        <v>0</v>
      </c>
      <c r="AF83" s="15">
        <f t="shared" si="14"/>
        <v>0</v>
      </c>
    </row>
    <row r="84" spans="2:32" s="11" customFormat="1" x14ac:dyDescent="0.35">
      <c r="B84" s="11" t="s">
        <v>40</v>
      </c>
      <c r="L84" s="11">
        <v>58</v>
      </c>
      <c r="M84" s="11">
        <v>53</v>
      </c>
      <c r="N84" s="11">
        <v>41</v>
      </c>
      <c r="O84" s="11">
        <v>14</v>
      </c>
      <c r="P84" s="11">
        <v>16</v>
      </c>
      <c r="Q84" s="11">
        <v>11</v>
      </c>
      <c r="R84" s="11">
        <v>8</v>
      </c>
      <c r="S84" s="11">
        <v>5</v>
      </c>
      <c r="T84" s="11">
        <v>1</v>
      </c>
      <c r="U84" s="11">
        <v>1</v>
      </c>
      <c r="V84" s="11">
        <v>5</v>
      </c>
      <c r="W84" s="11">
        <v>4</v>
      </c>
      <c r="X84" s="11">
        <v>-1</v>
      </c>
    </row>
    <row r="85" spans="2:32" s="15" customFormat="1" x14ac:dyDescent="0.35">
      <c r="B85" s="15" t="s">
        <v>41</v>
      </c>
      <c r="I85" s="15">
        <f>I83-I84</f>
        <v>0</v>
      </c>
      <c r="J85" s="15">
        <f t="shared" ref="J85:AF85" si="15">J83-J84</f>
        <v>0</v>
      </c>
      <c r="K85" s="15">
        <f t="shared" si="15"/>
        <v>0</v>
      </c>
      <c r="L85" s="15">
        <f t="shared" si="15"/>
        <v>2700</v>
      </c>
      <c r="M85" s="15">
        <f t="shared" si="15"/>
        <v>4928</v>
      </c>
      <c r="N85" s="15">
        <f t="shared" si="15"/>
        <v>5681</v>
      </c>
      <c r="O85" s="15">
        <f t="shared" si="15"/>
        <v>3789</v>
      </c>
      <c r="P85" s="15">
        <f t="shared" si="15"/>
        <v>2452</v>
      </c>
      <c r="Q85" s="15">
        <f t="shared" si="15"/>
        <v>2512</v>
      </c>
      <c r="R85" s="15">
        <f t="shared" si="15"/>
        <v>-67</v>
      </c>
      <c r="S85" s="15">
        <f t="shared" si="15"/>
        <v>754</v>
      </c>
      <c r="T85" s="15">
        <f t="shared" si="15"/>
        <v>6147</v>
      </c>
      <c r="U85" s="15">
        <f t="shared" si="15"/>
        <v>6093</v>
      </c>
      <c r="V85" s="15">
        <f t="shared" si="15"/>
        <v>2998</v>
      </c>
      <c r="W85" s="15">
        <f t="shared" si="15"/>
        <v>6489</v>
      </c>
      <c r="X85" s="15">
        <f t="shared" si="15"/>
        <v>6705</v>
      </c>
      <c r="Y85" s="15">
        <f t="shared" si="15"/>
        <v>0</v>
      </c>
      <c r="Z85" s="15">
        <f t="shared" si="15"/>
        <v>0</v>
      </c>
      <c r="AA85" s="15">
        <f t="shared" si="15"/>
        <v>0</v>
      </c>
      <c r="AB85" s="15">
        <f t="shared" si="15"/>
        <v>0</v>
      </c>
      <c r="AC85" s="15">
        <f t="shared" si="15"/>
        <v>0</v>
      </c>
      <c r="AD85" s="15">
        <f t="shared" si="15"/>
        <v>0</v>
      </c>
      <c r="AE85" s="15">
        <f t="shared" si="15"/>
        <v>0</v>
      </c>
      <c r="AF85" s="15">
        <f t="shared" si="15"/>
        <v>0</v>
      </c>
    </row>
    <row r="86" spans="2:32" s="28" customFormat="1" x14ac:dyDescent="0.35">
      <c r="B86" s="28" t="s">
        <v>2792</v>
      </c>
      <c r="I86" s="28" t="e">
        <f>I85/I63</f>
        <v>#DIV/0!</v>
      </c>
      <c r="J86" s="28" t="e">
        <f t="shared" ref="J86:AF86" si="16">J85/J63</f>
        <v>#DIV/0!</v>
      </c>
      <c r="K86" s="28" t="e">
        <f t="shared" si="16"/>
        <v>#DIV/0!</v>
      </c>
      <c r="L86" s="28">
        <f t="shared" si="16"/>
        <v>6.3398140321217239E-2</v>
      </c>
      <c r="M86" s="28">
        <f t="shared" si="16"/>
        <v>8.1944860154976887E-2</v>
      </c>
      <c r="N86" s="28">
        <f t="shared" si="16"/>
        <v>8.6239089184060716E-2</v>
      </c>
      <c r="O86" s="28">
        <f t="shared" si="16"/>
        <v>6.8078913324708931E-2</v>
      </c>
      <c r="P86" s="28">
        <f t="shared" si="16"/>
        <v>4.4433169034502756E-2</v>
      </c>
      <c r="Q86" s="28">
        <f t="shared" si="16"/>
        <v>5.3434302610027441E-2</v>
      </c>
      <c r="R86" s="28">
        <f t="shared" si="16"/>
        <v>-1.7385888886005656E-3</v>
      </c>
      <c r="S86" s="28">
        <f t="shared" si="16"/>
        <v>1.6585280014077691E-2</v>
      </c>
      <c r="T86" s="28">
        <f t="shared" si="16"/>
        <v>0.1123314206352107</v>
      </c>
      <c r="U86" s="28">
        <f t="shared" si="16"/>
        <v>0.11325278810408922</v>
      </c>
      <c r="V86" s="28">
        <f t="shared" si="16"/>
        <v>7.1811823320877641E-2</v>
      </c>
      <c r="W86" s="28">
        <f t="shared" si="16"/>
        <v>0.12730768476192345</v>
      </c>
      <c r="X86" s="28">
        <f t="shared" si="16"/>
        <v>0.11282750265031047</v>
      </c>
      <c r="Y86" s="28" t="e">
        <f t="shared" si="16"/>
        <v>#DIV/0!</v>
      </c>
      <c r="Z86" s="28" t="e">
        <f t="shared" si="16"/>
        <v>#DIV/0!</v>
      </c>
      <c r="AA86" s="28" t="e">
        <f t="shared" si="16"/>
        <v>#DIV/0!</v>
      </c>
      <c r="AB86" s="28" t="e">
        <f t="shared" si="16"/>
        <v>#DIV/0!</v>
      </c>
      <c r="AC86" s="28" t="e">
        <f t="shared" si="16"/>
        <v>#DIV/0!</v>
      </c>
      <c r="AD86" s="28" t="e">
        <f t="shared" si="16"/>
        <v>#DIV/0!</v>
      </c>
      <c r="AE86" s="28" t="e">
        <f t="shared" si="16"/>
        <v>#DIV/0!</v>
      </c>
      <c r="AF86" s="28" t="e">
        <f t="shared" si="16"/>
        <v>#DIV/0!</v>
      </c>
    </row>
    <row r="87" spans="2:32" s="5" customFormat="1" x14ac:dyDescent="0.35"/>
    <row r="88" spans="2:32" s="31" customFormat="1" x14ac:dyDescent="0.35">
      <c r="B88" s="31" t="s">
        <v>42</v>
      </c>
      <c r="I88" s="31" t="e">
        <f>I85/I90</f>
        <v>#DIV/0!</v>
      </c>
      <c r="J88" s="31" t="e">
        <f t="shared" ref="J88:AF88" si="17">J85/J90</f>
        <v>#DIV/0!</v>
      </c>
      <c r="K88" s="31" t="e">
        <f t="shared" si="17"/>
        <v>#DIV/0!</v>
      </c>
      <c r="L88" s="31">
        <f t="shared" si="17"/>
        <v>4.388816644993498</v>
      </c>
      <c r="M88" s="31">
        <f t="shared" si="17"/>
        <v>7.8036421219319081</v>
      </c>
      <c r="N88" s="31">
        <f t="shared" si="17"/>
        <v>8.7051792828685262</v>
      </c>
      <c r="O88" s="31">
        <f t="shared" si="17"/>
        <v>5.8725976441413508</v>
      </c>
      <c r="P88" s="31">
        <f t="shared" si="17"/>
        <v>3.972780298120544</v>
      </c>
      <c r="Q88" s="31">
        <f t="shared" si="17"/>
        <v>4.2268214706377254</v>
      </c>
      <c r="R88" s="31">
        <f t="shared" si="17"/>
        <v>-0.11466712305322609</v>
      </c>
      <c r="S88" s="31">
        <f t="shared" si="17"/>
        <v>1.2740790807705307</v>
      </c>
      <c r="T88" s="31">
        <f t="shared" si="17"/>
        <v>10.393980385525872</v>
      </c>
      <c r="U88" s="31">
        <f t="shared" si="17"/>
        <v>10.849358974358974</v>
      </c>
      <c r="V88" s="31">
        <f t="shared" si="17"/>
        <v>5.5100165410770074</v>
      </c>
      <c r="W88" s="31">
        <f t="shared" si="17"/>
        <v>11.928308823529411</v>
      </c>
      <c r="X88" s="31">
        <f t="shared" si="17"/>
        <v>12.725374833934334</v>
      </c>
      <c r="Y88" s="31" t="e">
        <f t="shared" si="17"/>
        <v>#DIV/0!</v>
      </c>
      <c r="Z88" s="31" t="e">
        <f t="shared" si="17"/>
        <v>#DIV/0!</v>
      </c>
      <c r="AA88" s="31" t="e">
        <f t="shared" si="17"/>
        <v>#DIV/0!</v>
      </c>
      <c r="AB88" s="31" t="e">
        <f t="shared" si="17"/>
        <v>#DIV/0!</v>
      </c>
      <c r="AC88" s="31" t="e">
        <f t="shared" si="17"/>
        <v>#DIV/0!</v>
      </c>
      <c r="AD88" s="31" t="e">
        <f t="shared" si="17"/>
        <v>#DIV/0!</v>
      </c>
      <c r="AE88" s="31" t="e">
        <f t="shared" si="17"/>
        <v>#DIV/0!</v>
      </c>
      <c r="AF88" s="31" t="e">
        <f t="shared" si="17"/>
        <v>#DIV/0!</v>
      </c>
    </row>
    <row r="89" spans="2:32" s="31" customFormat="1" x14ac:dyDescent="0.35">
      <c r="B89" s="31" t="s">
        <v>43</v>
      </c>
      <c r="I89" s="31" t="e">
        <f>I85/I91</f>
        <v>#DIV/0!</v>
      </c>
      <c r="J89" s="31" t="e">
        <f t="shared" ref="J89:AF89" si="18">J85/J91</f>
        <v>#DIV/0!</v>
      </c>
      <c r="K89" s="31" t="e">
        <f t="shared" si="18"/>
        <v>#DIV/0!</v>
      </c>
      <c r="L89" s="31">
        <f t="shared" si="18"/>
        <v>4.3130990415335466</v>
      </c>
      <c r="M89" s="31">
        <f t="shared" si="18"/>
        <v>7.576875768757688</v>
      </c>
      <c r="N89" s="31">
        <f t="shared" si="18"/>
        <v>8.4841696535244928</v>
      </c>
      <c r="O89" s="31">
        <f t="shared" si="18"/>
        <v>5.7531126632250222</v>
      </c>
      <c r="P89" s="31">
        <f t="shared" si="18"/>
        <v>3.8988710446811896</v>
      </c>
      <c r="Q89" s="31">
        <f t="shared" si="18"/>
        <v>4.1776151671378683</v>
      </c>
      <c r="R89" s="31">
        <f t="shared" si="18"/>
        <v>-0.11466712305322609</v>
      </c>
      <c r="S89" s="31">
        <f t="shared" si="18"/>
        <v>1.2581344902386118</v>
      </c>
      <c r="T89" s="31">
        <f t="shared" si="18"/>
        <v>10.255255255255255</v>
      </c>
      <c r="U89" s="31">
        <f t="shared" si="18"/>
        <v>10.736563876651982</v>
      </c>
      <c r="V89" s="31">
        <f t="shared" si="18"/>
        <v>5.4648195406489242</v>
      </c>
      <c r="W89" s="31">
        <f t="shared" si="18"/>
        <v>11.830446672743847</v>
      </c>
      <c r="X89" s="31">
        <f t="shared" si="18"/>
        <v>12.641402714932127</v>
      </c>
      <c r="Y89" s="31" t="e">
        <f t="shared" si="18"/>
        <v>#DIV/0!</v>
      </c>
      <c r="Z89" s="31" t="e">
        <f t="shared" si="18"/>
        <v>#DIV/0!</v>
      </c>
      <c r="AA89" s="31" t="e">
        <f t="shared" si="18"/>
        <v>#DIV/0!</v>
      </c>
      <c r="AB89" s="31" t="e">
        <f t="shared" si="18"/>
        <v>#DIV/0!</v>
      </c>
      <c r="AC89" s="31" t="e">
        <f t="shared" si="18"/>
        <v>#DIV/0!</v>
      </c>
      <c r="AD89" s="31" t="e">
        <f t="shared" si="18"/>
        <v>#DIV/0!</v>
      </c>
      <c r="AE89" s="31" t="e">
        <f t="shared" si="18"/>
        <v>#DIV/0!</v>
      </c>
      <c r="AF89" s="31" t="e">
        <f t="shared" si="18"/>
        <v>#DIV/0!</v>
      </c>
    </row>
    <row r="90" spans="2:32" s="31" customFormat="1" x14ac:dyDescent="0.35">
      <c r="B90" s="31" t="s">
        <v>44</v>
      </c>
      <c r="L90" s="31">
        <v>615.20000000000005</v>
      </c>
      <c r="M90" s="31">
        <v>631.5</v>
      </c>
      <c r="N90" s="31">
        <v>652.6</v>
      </c>
      <c r="O90" s="31">
        <v>645.20000000000005</v>
      </c>
      <c r="P90" s="31">
        <v>617.20000000000005</v>
      </c>
      <c r="Q90" s="31">
        <v>594.29999999999995</v>
      </c>
      <c r="R90" s="31">
        <v>584.29999999999995</v>
      </c>
      <c r="S90" s="31">
        <v>591.79999999999995</v>
      </c>
      <c r="T90" s="31">
        <v>591.4</v>
      </c>
      <c r="U90" s="31">
        <v>561.6</v>
      </c>
      <c r="V90" s="31">
        <v>544.1</v>
      </c>
      <c r="W90" s="31">
        <v>544</v>
      </c>
      <c r="X90" s="31">
        <v>526.9</v>
      </c>
    </row>
    <row r="91" spans="2:32" s="31" customFormat="1" x14ac:dyDescent="0.35">
      <c r="B91" s="31" t="s">
        <v>45</v>
      </c>
      <c r="L91" s="31">
        <v>626</v>
      </c>
      <c r="M91" s="31">
        <v>650.4</v>
      </c>
      <c r="N91" s="31">
        <v>669.6</v>
      </c>
      <c r="O91" s="31">
        <v>658.6</v>
      </c>
      <c r="P91" s="31">
        <v>628.9</v>
      </c>
      <c r="Q91" s="31">
        <v>601.29999999999995</v>
      </c>
      <c r="R91" s="31">
        <v>584.29999999999995</v>
      </c>
      <c r="S91" s="31">
        <v>599.29999999999995</v>
      </c>
      <c r="T91" s="31">
        <v>599.4</v>
      </c>
      <c r="U91" s="31">
        <v>567.5</v>
      </c>
      <c r="V91" s="31">
        <v>548.6</v>
      </c>
      <c r="W91" s="31">
        <v>548.5</v>
      </c>
      <c r="X91" s="31">
        <v>530.4</v>
      </c>
    </row>
    <row r="92" spans="2:32" s="5" customFormat="1" x14ac:dyDescent="0.35"/>
    <row r="93" spans="2:32" s="5" customFormat="1" x14ac:dyDescent="0.35"/>
    <row r="94" spans="2:32" s="5" customFormat="1" x14ac:dyDescent="0.35"/>
    <row r="95" spans="2:32" s="5" customFormat="1" x14ac:dyDescent="0.35"/>
    <row r="96" spans="2:32" s="8" customFormat="1" x14ac:dyDescent="0.35">
      <c r="B96" s="17" t="s">
        <v>46</v>
      </c>
      <c r="C96" s="17"/>
      <c r="D96" s="17"/>
      <c r="E96" s="17"/>
      <c r="F96" s="17"/>
      <c r="G96" s="17"/>
      <c r="H96" s="17"/>
      <c r="I96" s="17"/>
      <c r="J96" s="17"/>
      <c r="K96" s="17"/>
      <c r="L96" s="17"/>
      <c r="M96" s="17"/>
      <c r="N96" s="17"/>
      <c r="O96" s="17"/>
      <c r="P96" s="17"/>
      <c r="Q96" s="17"/>
      <c r="R96" s="17"/>
    </row>
    <row r="97" spans="2:32" s="18" customFormat="1" x14ac:dyDescent="0.35">
      <c r="B97" s="18" t="s">
        <v>47</v>
      </c>
    </row>
    <row r="98" spans="2:32" s="5" customFormat="1" x14ac:dyDescent="0.35">
      <c r="B98" s="5" t="s">
        <v>48</v>
      </c>
      <c r="L98" s="5">
        <v>3592</v>
      </c>
      <c r="M98" s="5">
        <v>3057</v>
      </c>
      <c r="N98" s="5">
        <v>5490</v>
      </c>
      <c r="O98" s="5">
        <v>6081</v>
      </c>
      <c r="P98" s="5">
        <v>7341</v>
      </c>
      <c r="Q98" s="5">
        <v>6460</v>
      </c>
      <c r="R98" s="5">
        <v>7168</v>
      </c>
      <c r="S98" s="5">
        <v>8261</v>
      </c>
      <c r="T98" s="5">
        <v>7857</v>
      </c>
      <c r="U98" s="5">
        <v>8284</v>
      </c>
      <c r="V98" s="5">
        <v>9352</v>
      </c>
      <c r="W98" s="5">
        <v>9254</v>
      </c>
      <c r="X98" s="5">
        <v>7004</v>
      </c>
    </row>
    <row r="99" spans="2:32" s="5" customFormat="1" x14ac:dyDescent="0.35">
      <c r="B99" s="5" t="s">
        <v>2748</v>
      </c>
      <c r="L99" s="5">
        <v>8494</v>
      </c>
      <c r="M99" s="5">
        <v>10285</v>
      </c>
      <c r="N99" s="5">
        <v>9706</v>
      </c>
      <c r="O99" s="5">
        <v>8413</v>
      </c>
      <c r="P99" s="5">
        <v>7737</v>
      </c>
      <c r="Q99" s="5">
        <v>6695</v>
      </c>
      <c r="R99" s="5">
        <v>5981</v>
      </c>
      <c r="S99" s="5">
        <v>7436</v>
      </c>
      <c r="T99" s="5">
        <v>8802</v>
      </c>
      <c r="U99" s="5">
        <v>8568</v>
      </c>
      <c r="V99" s="5">
        <v>7317</v>
      </c>
      <c r="W99" s="5">
        <v>8477</v>
      </c>
      <c r="X99" s="5">
        <v>8856</v>
      </c>
    </row>
    <row r="100" spans="2:32" s="5" customFormat="1" x14ac:dyDescent="0.35">
      <c r="B100" s="5" t="s">
        <v>2749</v>
      </c>
      <c r="L100" s="5">
        <v>8298</v>
      </c>
      <c r="M100" s="5">
        <v>7668</v>
      </c>
      <c r="N100" s="5">
        <v>8860</v>
      </c>
      <c r="O100" s="5">
        <v>8763</v>
      </c>
      <c r="P100" s="5">
        <v>9027</v>
      </c>
      <c r="Q100" s="5">
        <v>8991</v>
      </c>
      <c r="R100" s="5">
        <v>8522</v>
      </c>
      <c r="S100" s="5">
        <v>8757</v>
      </c>
      <c r="T100" s="5">
        <v>8650</v>
      </c>
      <c r="U100" s="5">
        <v>9336</v>
      </c>
      <c r="V100" s="5">
        <v>9463</v>
      </c>
      <c r="W100" s="5">
        <v>8898</v>
      </c>
      <c r="X100" s="5">
        <v>9013</v>
      </c>
    </row>
    <row r="101" spans="2:32" s="5" customFormat="1" x14ac:dyDescent="0.35">
      <c r="B101" s="5" t="s">
        <v>2750</v>
      </c>
      <c r="L101" s="5">
        <f>931+908</f>
        <v>1839</v>
      </c>
      <c r="M101" s="5">
        <f>1580+994</f>
        <v>2574</v>
      </c>
      <c r="N101" s="5">
        <f>1547+988</f>
        <v>2535</v>
      </c>
      <c r="O101" s="5">
        <f>1553+900</f>
        <v>2453</v>
      </c>
      <c r="P101" s="5">
        <f>1739+818</f>
        <v>2557</v>
      </c>
      <c r="Q101" s="5">
        <v>1662</v>
      </c>
      <c r="R101" s="5">
        <v>1682</v>
      </c>
      <c r="S101" s="5">
        <v>1772</v>
      </c>
      <c r="T101" s="5">
        <v>1765</v>
      </c>
      <c r="U101" s="5">
        <v>1739</v>
      </c>
      <c r="V101" s="5">
        <v>1930</v>
      </c>
      <c r="W101" s="5">
        <v>2788</v>
      </c>
      <c r="X101" s="5">
        <v>2642</v>
      </c>
    </row>
    <row r="102" spans="2:32" s="11" customFormat="1" x14ac:dyDescent="0.35">
      <c r="B102" s="11" t="s">
        <v>2751</v>
      </c>
      <c r="L102" s="11">
        <v>9587</v>
      </c>
      <c r="M102" s="11">
        <v>14544</v>
      </c>
      <c r="N102" s="11">
        <v>15547</v>
      </c>
      <c r="O102" s="11">
        <v>12625</v>
      </c>
      <c r="P102" s="11">
        <v>12205</v>
      </c>
      <c r="Q102" s="11">
        <v>9700</v>
      </c>
      <c r="R102" s="11">
        <v>8614</v>
      </c>
      <c r="S102" s="11">
        <v>10018</v>
      </c>
      <c r="T102" s="11">
        <v>11529</v>
      </c>
      <c r="U102" s="11">
        <v>11266</v>
      </c>
      <c r="V102" s="11">
        <v>11402</v>
      </c>
      <c r="W102" s="11">
        <v>14038</v>
      </c>
      <c r="X102" s="11">
        <v>16270</v>
      </c>
    </row>
    <row r="103" spans="2:32" s="5" customFormat="1" x14ac:dyDescent="0.35">
      <c r="B103" s="5" t="s">
        <v>1392</v>
      </c>
      <c r="I103" s="5">
        <f>SUM(I98:I102)</f>
        <v>0</v>
      </c>
      <c r="J103" s="5">
        <f t="shared" ref="J103:AF103" si="19">SUM(J98:J102)</f>
        <v>0</v>
      </c>
      <c r="K103" s="5">
        <f t="shared" si="19"/>
        <v>0</v>
      </c>
      <c r="L103" s="5">
        <f t="shared" si="19"/>
        <v>31810</v>
      </c>
      <c r="M103" s="5">
        <f t="shared" si="19"/>
        <v>38128</v>
      </c>
      <c r="N103" s="5">
        <f t="shared" si="19"/>
        <v>42138</v>
      </c>
      <c r="O103" s="5">
        <f t="shared" si="19"/>
        <v>38335</v>
      </c>
      <c r="P103" s="5">
        <f t="shared" si="19"/>
        <v>38867</v>
      </c>
      <c r="Q103" s="5">
        <f t="shared" si="19"/>
        <v>33508</v>
      </c>
      <c r="R103" s="5">
        <f t="shared" si="19"/>
        <v>31967</v>
      </c>
      <c r="S103" s="5">
        <f t="shared" si="19"/>
        <v>36244</v>
      </c>
      <c r="T103" s="5">
        <f t="shared" si="19"/>
        <v>38603</v>
      </c>
      <c r="U103" s="5">
        <f t="shared" si="19"/>
        <v>39193</v>
      </c>
      <c r="V103" s="5">
        <f t="shared" si="19"/>
        <v>39464</v>
      </c>
      <c r="W103" s="5">
        <f t="shared" si="19"/>
        <v>43455</v>
      </c>
      <c r="X103" s="5">
        <f t="shared" si="19"/>
        <v>43785</v>
      </c>
      <c r="Y103" s="5">
        <f t="shared" si="19"/>
        <v>0</v>
      </c>
      <c r="Z103" s="5">
        <f t="shared" si="19"/>
        <v>0</v>
      </c>
      <c r="AA103" s="5">
        <f t="shared" si="19"/>
        <v>0</v>
      </c>
      <c r="AB103" s="5">
        <f t="shared" si="19"/>
        <v>0</v>
      </c>
      <c r="AC103" s="5">
        <f t="shared" si="19"/>
        <v>0</v>
      </c>
      <c r="AD103" s="5">
        <f t="shared" si="19"/>
        <v>0</v>
      </c>
      <c r="AE103" s="5">
        <f t="shared" si="19"/>
        <v>0</v>
      </c>
      <c r="AF103" s="5">
        <f t="shared" si="19"/>
        <v>0</v>
      </c>
    </row>
    <row r="104" spans="2:32" s="18" customFormat="1" x14ac:dyDescent="0.35">
      <c r="B104" s="18" t="s">
        <v>2752</v>
      </c>
    </row>
    <row r="105" spans="2:32" s="5" customFormat="1" x14ac:dyDescent="0.35">
      <c r="B105" s="5" t="s">
        <v>2753</v>
      </c>
      <c r="L105" s="5">
        <v>12539</v>
      </c>
      <c r="M105" s="5">
        <v>14395</v>
      </c>
      <c r="N105" s="5">
        <v>16461</v>
      </c>
      <c r="O105" s="5">
        <v>17075</v>
      </c>
      <c r="P105" s="5">
        <v>16577</v>
      </c>
      <c r="Q105" s="5">
        <v>16090</v>
      </c>
      <c r="R105" s="5">
        <v>15322</v>
      </c>
      <c r="S105" s="5">
        <v>14155</v>
      </c>
      <c r="T105" s="5">
        <v>13574</v>
      </c>
      <c r="U105" s="5">
        <v>12904</v>
      </c>
      <c r="V105" s="5">
        <v>12401</v>
      </c>
      <c r="W105" s="5">
        <v>12090</v>
      </c>
      <c r="X105" s="5">
        <v>12028</v>
      </c>
    </row>
    <row r="106" spans="2:32" s="5" customFormat="1" x14ac:dyDescent="0.35">
      <c r="B106" s="5" t="s">
        <v>2754</v>
      </c>
      <c r="L106" s="5">
        <v>793</v>
      </c>
      <c r="M106" s="5">
        <v>1130</v>
      </c>
      <c r="N106" s="5">
        <v>1316</v>
      </c>
      <c r="O106" s="5">
        <v>1397</v>
      </c>
      <c r="P106" s="5">
        <v>1364</v>
      </c>
      <c r="Q106" s="5">
        <v>1170</v>
      </c>
      <c r="R106" s="5">
        <v>1029</v>
      </c>
      <c r="S106" s="5">
        <v>990</v>
      </c>
      <c r="T106" s="5">
        <v>1161</v>
      </c>
      <c r="U106" s="5">
        <v>1193</v>
      </c>
      <c r="V106" s="5">
        <v>1185</v>
      </c>
      <c r="W106" s="5">
        <v>1204</v>
      </c>
      <c r="X106" s="5">
        <v>1265</v>
      </c>
    </row>
    <row r="107" spans="2:32" s="5" customFormat="1" x14ac:dyDescent="0.35">
      <c r="B107" s="5" t="s">
        <v>2755</v>
      </c>
      <c r="L107" s="5">
        <v>11264</v>
      </c>
      <c r="M107" s="5">
        <v>11948</v>
      </c>
      <c r="N107" s="5">
        <v>14029</v>
      </c>
      <c r="O107" s="5">
        <v>14926</v>
      </c>
      <c r="P107" s="5">
        <v>14644</v>
      </c>
      <c r="Q107" s="5">
        <v>13651</v>
      </c>
      <c r="R107" s="5">
        <v>13556</v>
      </c>
      <c r="S107" s="5">
        <v>13542</v>
      </c>
      <c r="T107" s="5">
        <v>13286</v>
      </c>
      <c r="U107" s="5">
        <v>12651</v>
      </c>
      <c r="V107" s="5">
        <v>12222</v>
      </c>
      <c r="W107" s="5">
        <v>12707</v>
      </c>
      <c r="X107" s="5">
        <v>12013</v>
      </c>
    </row>
    <row r="108" spans="2:32" s="5" customFormat="1" x14ac:dyDescent="0.35">
      <c r="B108" s="5" t="s">
        <v>2756</v>
      </c>
      <c r="L108" s="5">
        <v>2493</v>
      </c>
      <c r="M108" s="5">
        <v>2157</v>
      </c>
      <c r="N108" s="5">
        <f>2011+272</f>
        <v>2283</v>
      </c>
      <c r="O108" s="5">
        <f>594+272</f>
        <v>866</v>
      </c>
      <c r="P108" s="5">
        <f>1404+257</f>
        <v>1661</v>
      </c>
      <c r="Q108" s="5">
        <v>2489</v>
      </c>
      <c r="R108" s="5">
        <v>2790</v>
      </c>
      <c r="S108" s="5">
        <v>1693</v>
      </c>
      <c r="T108" s="5">
        <v>1439</v>
      </c>
      <c r="U108" s="5">
        <v>1411</v>
      </c>
      <c r="V108" s="5">
        <v>1523</v>
      </c>
      <c r="W108" s="5">
        <v>1840</v>
      </c>
      <c r="X108" s="5">
        <v>2213</v>
      </c>
    </row>
    <row r="109" spans="2:32" s="5" customFormat="1" x14ac:dyDescent="0.35">
      <c r="B109" s="5" t="s">
        <v>2757</v>
      </c>
      <c r="L109" s="5">
        <v>805</v>
      </c>
      <c r="M109" s="5">
        <v>4368</v>
      </c>
      <c r="N109" s="5">
        <v>4016</v>
      </c>
      <c r="O109" s="5">
        <v>3596</v>
      </c>
      <c r="P109" s="5">
        <v>3076</v>
      </c>
      <c r="Q109" s="5">
        <v>2821</v>
      </c>
      <c r="R109" s="5">
        <v>2349</v>
      </c>
      <c r="S109" s="5">
        <v>2111</v>
      </c>
      <c r="T109" s="5">
        <v>1897</v>
      </c>
      <c r="U109" s="5">
        <v>1565</v>
      </c>
      <c r="V109" s="5">
        <v>1308</v>
      </c>
      <c r="W109" s="5">
        <v>1042</v>
      </c>
      <c r="X109" s="5">
        <v>758</v>
      </c>
    </row>
    <row r="110" spans="2:32" s="5" customFormat="1" x14ac:dyDescent="0.35">
      <c r="B110" s="5" t="s">
        <v>1470</v>
      </c>
      <c r="L110" s="5">
        <v>2614</v>
      </c>
      <c r="M110" s="5">
        <v>7080</v>
      </c>
      <c r="N110" s="5">
        <v>6942</v>
      </c>
      <c r="O110" s="5">
        <v>6956</v>
      </c>
      <c r="P110" s="5">
        <v>6694</v>
      </c>
      <c r="Q110" s="5">
        <v>6615</v>
      </c>
      <c r="R110" s="5">
        <v>6020</v>
      </c>
      <c r="S110" s="5">
        <v>6200</v>
      </c>
      <c r="T110" s="5">
        <v>6217</v>
      </c>
      <c r="U110" s="5">
        <v>6196</v>
      </c>
      <c r="V110" s="5">
        <v>6394</v>
      </c>
      <c r="W110" s="5">
        <v>6324</v>
      </c>
      <c r="X110" s="5">
        <v>5288</v>
      </c>
    </row>
    <row r="111" spans="2:32" s="11" customFormat="1" x14ac:dyDescent="0.35">
      <c r="B111" s="11" t="s">
        <v>1648</v>
      </c>
      <c r="L111" s="11">
        <f>1538+164</f>
        <v>1702</v>
      </c>
      <c r="M111" s="11">
        <f>2107+133</f>
        <v>2240</v>
      </c>
      <c r="N111" s="11">
        <v>1785</v>
      </c>
      <c r="O111" s="11">
        <v>1745</v>
      </c>
      <c r="P111" s="11">
        <v>1798</v>
      </c>
      <c r="Q111" s="11">
        <v>1998</v>
      </c>
      <c r="R111" s="11">
        <v>1671</v>
      </c>
      <c r="S111" s="11">
        <v>2027</v>
      </c>
      <c r="T111" s="11">
        <v>2332</v>
      </c>
      <c r="U111" s="11">
        <v>3340</v>
      </c>
      <c r="V111" s="11">
        <v>3827</v>
      </c>
      <c r="W111" s="11">
        <v>4131</v>
      </c>
      <c r="X111" s="11">
        <v>4593</v>
      </c>
    </row>
    <row r="112" spans="2:32" s="11" customFormat="1" x14ac:dyDescent="0.35">
      <c r="B112" s="11" t="s">
        <v>2758</v>
      </c>
      <c r="I112" s="11">
        <f>SUM(I105:I111)</f>
        <v>0</v>
      </c>
      <c r="J112" s="11">
        <f t="shared" ref="J112:AF112" si="20">SUM(J105:J111)</f>
        <v>0</v>
      </c>
      <c r="K112" s="11">
        <f t="shared" si="20"/>
        <v>0</v>
      </c>
      <c r="L112" s="11">
        <f t="shared" si="20"/>
        <v>32210</v>
      </c>
      <c r="M112" s="11">
        <f t="shared" si="20"/>
        <v>43318</v>
      </c>
      <c r="N112" s="11">
        <f t="shared" si="20"/>
        <v>46832</v>
      </c>
      <c r="O112" s="11">
        <f t="shared" si="20"/>
        <v>46561</v>
      </c>
      <c r="P112" s="11">
        <f t="shared" si="20"/>
        <v>45814</v>
      </c>
      <c r="Q112" s="11">
        <f t="shared" si="20"/>
        <v>44834</v>
      </c>
      <c r="R112" s="11">
        <f t="shared" si="20"/>
        <v>42737</v>
      </c>
      <c r="S112" s="11">
        <f t="shared" si="20"/>
        <v>40718</v>
      </c>
      <c r="T112" s="11">
        <f t="shared" si="20"/>
        <v>39906</v>
      </c>
      <c r="U112" s="11">
        <f t="shared" si="20"/>
        <v>39260</v>
      </c>
      <c r="V112" s="11">
        <f t="shared" si="20"/>
        <v>38860</v>
      </c>
      <c r="W112" s="11">
        <f t="shared" si="20"/>
        <v>39338</v>
      </c>
      <c r="X112" s="11">
        <f t="shared" si="20"/>
        <v>38158</v>
      </c>
      <c r="Y112" s="11">
        <f t="shared" si="20"/>
        <v>0</v>
      </c>
      <c r="Z112" s="11">
        <f t="shared" si="20"/>
        <v>0</v>
      </c>
      <c r="AA112" s="11">
        <f t="shared" si="20"/>
        <v>0</v>
      </c>
      <c r="AB112" s="11">
        <f t="shared" si="20"/>
        <v>0</v>
      </c>
      <c r="AC112" s="11">
        <f t="shared" si="20"/>
        <v>0</v>
      </c>
      <c r="AD112" s="11">
        <f t="shared" si="20"/>
        <v>0</v>
      </c>
      <c r="AE112" s="11">
        <f t="shared" si="20"/>
        <v>0</v>
      </c>
      <c r="AF112" s="11">
        <f t="shared" si="20"/>
        <v>0</v>
      </c>
    </row>
    <row r="113" spans="2:32" s="15" customFormat="1" x14ac:dyDescent="0.35">
      <c r="B113" s="15" t="s">
        <v>1649</v>
      </c>
      <c r="I113" s="15">
        <f>I112+I103</f>
        <v>0</v>
      </c>
      <c r="J113" s="15">
        <f t="shared" ref="J113:AF113" si="21">J112+J103</f>
        <v>0</v>
      </c>
      <c r="K113" s="15">
        <f t="shared" si="21"/>
        <v>0</v>
      </c>
      <c r="L113" s="15">
        <f t="shared" si="21"/>
        <v>64020</v>
      </c>
      <c r="M113" s="15">
        <f t="shared" si="21"/>
        <v>81446</v>
      </c>
      <c r="N113" s="15">
        <f t="shared" si="21"/>
        <v>88970</v>
      </c>
      <c r="O113" s="15">
        <f t="shared" si="21"/>
        <v>84896</v>
      </c>
      <c r="P113" s="15">
        <f t="shared" si="21"/>
        <v>84681</v>
      </c>
      <c r="Q113" s="15">
        <f t="shared" si="21"/>
        <v>78342</v>
      </c>
      <c r="R113" s="15">
        <f t="shared" si="21"/>
        <v>74704</v>
      </c>
      <c r="S113" s="15">
        <f t="shared" si="21"/>
        <v>76962</v>
      </c>
      <c r="T113" s="15">
        <f t="shared" si="21"/>
        <v>78509</v>
      </c>
      <c r="U113" s="15">
        <f t="shared" si="21"/>
        <v>78453</v>
      </c>
      <c r="V113" s="15">
        <f t="shared" si="21"/>
        <v>78324</v>
      </c>
      <c r="W113" s="15">
        <f t="shared" si="21"/>
        <v>82793</v>
      </c>
      <c r="X113" s="15">
        <f t="shared" si="21"/>
        <v>81943</v>
      </c>
      <c r="Y113" s="15">
        <f t="shared" si="21"/>
        <v>0</v>
      </c>
      <c r="Z113" s="15">
        <f t="shared" si="21"/>
        <v>0</v>
      </c>
      <c r="AA113" s="15">
        <f t="shared" si="21"/>
        <v>0</v>
      </c>
      <c r="AB113" s="15">
        <f t="shared" si="21"/>
        <v>0</v>
      </c>
      <c r="AC113" s="15">
        <f t="shared" si="21"/>
        <v>0</v>
      </c>
      <c r="AD113" s="15">
        <f t="shared" si="21"/>
        <v>0</v>
      </c>
      <c r="AE113" s="15">
        <f t="shared" si="21"/>
        <v>0</v>
      </c>
      <c r="AF113" s="15">
        <f t="shared" si="21"/>
        <v>0</v>
      </c>
    </row>
    <row r="114" spans="2:32" s="18" customFormat="1" x14ac:dyDescent="0.35">
      <c r="B114" s="18" t="s">
        <v>2759</v>
      </c>
    </row>
    <row r="115" spans="2:32" s="5" customFormat="1" x14ac:dyDescent="0.35">
      <c r="B115" s="5" t="s">
        <v>2760</v>
      </c>
      <c r="L115" s="5">
        <v>204</v>
      </c>
      <c r="M115" s="5">
        <v>93</v>
      </c>
      <c r="N115" s="5">
        <v>636</v>
      </c>
      <c r="O115" s="5">
        <v>16</v>
      </c>
      <c r="P115" s="5">
        <v>9</v>
      </c>
      <c r="Q115" s="5">
        <v>9</v>
      </c>
      <c r="R115" s="5">
        <v>209</v>
      </c>
      <c r="S115" s="5">
        <v>1</v>
      </c>
      <c r="T115" s="5">
        <v>0</v>
      </c>
      <c r="U115" s="5">
        <v>5</v>
      </c>
      <c r="V115" s="5">
        <v>10</v>
      </c>
      <c r="W115" s="5">
        <v>9</v>
      </c>
      <c r="X115" s="5">
        <v>3</v>
      </c>
    </row>
    <row r="116" spans="2:32" s="5" customFormat="1" x14ac:dyDescent="0.35">
      <c r="B116" s="5" t="s">
        <v>2761</v>
      </c>
      <c r="L116" s="5">
        <v>3852</v>
      </c>
      <c r="M116" s="5">
        <v>3895</v>
      </c>
      <c r="N116" s="5">
        <v>4651</v>
      </c>
      <c r="O116" s="5">
        <v>3663</v>
      </c>
      <c r="P116" s="5">
        <v>4699</v>
      </c>
      <c r="Q116" s="5">
        <v>6958</v>
      </c>
      <c r="R116" s="5">
        <v>7094</v>
      </c>
      <c r="S116" s="5">
        <v>4836</v>
      </c>
      <c r="T116" s="5">
        <v>5723</v>
      </c>
      <c r="U116" s="5">
        <v>5161</v>
      </c>
      <c r="V116" s="5">
        <v>2005</v>
      </c>
      <c r="W116" s="5">
        <v>5395</v>
      </c>
      <c r="X116" s="5">
        <v>5954</v>
      </c>
    </row>
    <row r="117" spans="2:32" s="5" customFormat="1" x14ac:dyDescent="0.35">
      <c r="B117" s="5" t="s">
        <v>2762</v>
      </c>
      <c r="L117" s="5">
        <v>5856</v>
      </c>
      <c r="M117" s="5">
        <v>8161</v>
      </c>
      <c r="N117" s="5">
        <v>6753</v>
      </c>
      <c r="O117" s="5">
        <v>6560</v>
      </c>
      <c r="P117" s="5">
        <v>6515</v>
      </c>
      <c r="Q117" s="5">
        <v>5023</v>
      </c>
      <c r="R117" s="5">
        <v>4614</v>
      </c>
      <c r="S117" s="5">
        <v>6487</v>
      </c>
      <c r="T117" s="5">
        <v>7051</v>
      </c>
      <c r="U117" s="5">
        <v>5957</v>
      </c>
      <c r="V117" s="5">
        <v>6128</v>
      </c>
      <c r="W117" s="5">
        <v>8154</v>
      </c>
      <c r="X117" s="5">
        <v>8689</v>
      </c>
    </row>
    <row r="118" spans="2:32" s="5" customFormat="1" x14ac:dyDescent="0.35">
      <c r="B118" s="5" t="s">
        <v>2763</v>
      </c>
      <c r="L118" s="5">
        <v>2880</v>
      </c>
      <c r="M118" s="5">
        <v>3386</v>
      </c>
      <c r="N118" s="5">
        <v>3667</v>
      </c>
      <c r="O118" s="5">
        <v>3493</v>
      </c>
      <c r="P118" s="5">
        <v>3548</v>
      </c>
      <c r="Q118" s="5">
        <v>3116</v>
      </c>
      <c r="R118" s="5">
        <v>3003</v>
      </c>
      <c r="S118" s="5">
        <v>3220</v>
      </c>
      <c r="T118" s="5">
        <v>3573</v>
      </c>
      <c r="U118" s="5">
        <v>3750</v>
      </c>
      <c r="V118" s="5">
        <v>3642</v>
      </c>
      <c r="W118" s="5">
        <v>3757</v>
      </c>
      <c r="X118" s="5">
        <v>4080</v>
      </c>
    </row>
    <row r="119" spans="2:32" s="5" customFormat="1" x14ac:dyDescent="0.35">
      <c r="B119" s="5" t="s">
        <v>2764</v>
      </c>
      <c r="L119" s="5">
        <v>1670</v>
      </c>
      <c r="M119" s="5">
        <v>2410</v>
      </c>
      <c r="N119" s="5">
        <v>1911</v>
      </c>
      <c r="O119" s="5">
        <v>1622</v>
      </c>
      <c r="P119" s="5">
        <v>2438</v>
      </c>
      <c r="Q119" s="5">
        <v>1994</v>
      </c>
      <c r="R119" s="5">
        <v>1296</v>
      </c>
      <c r="S119" s="5">
        <v>2559</v>
      </c>
      <c r="T119" s="5">
        <v>2384</v>
      </c>
      <c r="U119" s="5">
        <v>1629</v>
      </c>
      <c r="V119" s="5">
        <v>1096</v>
      </c>
      <c r="W119" s="5">
        <v>2242</v>
      </c>
      <c r="X119" s="5">
        <v>2313</v>
      </c>
    </row>
    <row r="120" spans="2:32" s="5" customFormat="1" x14ac:dyDescent="0.35">
      <c r="B120" s="5" t="s">
        <v>2765</v>
      </c>
      <c r="L120" s="5">
        <v>1831</v>
      </c>
      <c r="M120" s="5">
        <v>2691</v>
      </c>
      <c r="N120" s="5">
        <v>2638</v>
      </c>
      <c r="O120" s="5">
        <v>2360</v>
      </c>
      <c r="P120" s="5">
        <v>1697</v>
      </c>
      <c r="Q120" s="5">
        <v>1146</v>
      </c>
      <c r="R120" s="5">
        <v>1167</v>
      </c>
      <c r="S120" s="5">
        <v>1426</v>
      </c>
      <c r="T120" s="5">
        <v>1243</v>
      </c>
      <c r="U120" s="5">
        <v>1187</v>
      </c>
      <c r="V120" s="5">
        <v>1108</v>
      </c>
      <c r="W120" s="5">
        <v>1087</v>
      </c>
      <c r="X120" s="5">
        <v>1860</v>
      </c>
    </row>
    <row r="121" spans="2:32" s="5" customFormat="1" x14ac:dyDescent="0.35">
      <c r="B121" s="5" t="s">
        <v>2766</v>
      </c>
      <c r="L121" s="5">
        <v>281</v>
      </c>
      <c r="M121" s="5">
        <v>298</v>
      </c>
      <c r="N121" s="5">
        <v>0</v>
      </c>
      <c r="O121" s="5">
        <v>382</v>
      </c>
      <c r="P121" s="5">
        <v>424</v>
      </c>
      <c r="Q121" s="5">
        <v>448</v>
      </c>
      <c r="R121" s="5">
        <v>452</v>
      </c>
      <c r="S121" s="5">
        <v>466</v>
      </c>
      <c r="T121" s="5">
        <v>495</v>
      </c>
      <c r="U121" s="5">
        <v>567</v>
      </c>
      <c r="V121" s="5">
        <v>562</v>
      </c>
      <c r="W121" s="5">
        <v>595</v>
      </c>
      <c r="X121" s="5">
        <v>620</v>
      </c>
    </row>
    <row r="122" spans="2:32" s="5" customFormat="1" x14ac:dyDescent="0.35">
      <c r="B122" s="5" t="s">
        <v>2767</v>
      </c>
      <c r="L122" s="5">
        <v>1521</v>
      </c>
      <c r="M122" s="5">
        <v>1967</v>
      </c>
      <c r="N122" s="5">
        <v>2055</v>
      </c>
      <c r="O122" s="5">
        <v>1849</v>
      </c>
      <c r="P122" s="5">
        <v>1754</v>
      </c>
      <c r="Q122" s="5">
        <v>1671</v>
      </c>
      <c r="R122" s="5">
        <v>1635</v>
      </c>
      <c r="S122" s="5">
        <v>1742</v>
      </c>
      <c r="T122" s="5">
        <v>1919</v>
      </c>
      <c r="U122" s="5">
        <v>2155</v>
      </c>
      <c r="V122" s="5">
        <v>2017</v>
      </c>
      <c r="W122" s="5">
        <v>2256</v>
      </c>
      <c r="X122" s="5">
        <v>2690</v>
      </c>
    </row>
    <row r="123" spans="2:32" s="5" customFormat="1" x14ac:dyDescent="0.35">
      <c r="B123" s="5" t="s">
        <v>2768</v>
      </c>
      <c r="L123" s="5">
        <v>495</v>
      </c>
      <c r="M123" s="5">
        <v>558</v>
      </c>
      <c r="N123" s="5">
        <v>1113</v>
      </c>
      <c r="O123" s="5">
        <v>760</v>
      </c>
      <c r="P123" s="5">
        <v>510</v>
      </c>
      <c r="Q123" s="5">
        <v>517</v>
      </c>
      <c r="R123" s="5">
        <v>507</v>
      </c>
      <c r="S123" s="5">
        <v>6</v>
      </c>
      <c r="T123" s="5">
        <v>10</v>
      </c>
      <c r="U123" s="5">
        <v>16</v>
      </c>
      <c r="V123" s="5">
        <v>1420</v>
      </c>
      <c r="W123" s="5">
        <v>45</v>
      </c>
      <c r="X123" s="5">
        <v>120</v>
      </c>
    </row>
    <row r="124" spans="2:32" s="11" customFormat="1" x14ac:dyDescent="0.35">
      <c r="B124" s="11" t="s">
        <v>2769</v>
      </c>
      <c r="L124" s="11">
        <v>3430</v>
      </c>
      <c r="M124" s="11">
        <v>5102</v>
      </c>
      <c r="N124" s="11">
        <v>5991</v>
      </c>
      <c r="O124" s="11">
        <v>6592</v>
      </c>
      <c r="P124" s="11">
        <v>6283</v>
      </c>
      <c r="Q124" s="11">
        <v>5360</v>
      </c>
      <c r="R124" s="11">
        <v>6155</v>
      </c>
      <c r="S124" s="11">
        <v>6188</v>
      </c>
      <c r="T124" s="11">
        <v>5820</v>
      </c>
      <c r="U124" s="11">
        <v>6194</v>
      </c>
      <c r="V124" s="11">
        <v>7729</v>
      </c>
      <c r="W124" s="11">
        <v>6307</v>
      </c>
      <c r="X124" s="11">
        <v>5202</v>
      </c>
    </row>
    <row r="125" spans="2:32" s="5" customFormat="1" x14ac:dyDescent="0.35">
      <c r="B125" s="5" t="s">
        <v>1792</v>
      </c>
      <c r="I125" s="5">
        <f>SUM(I115:I124)</f>
        <v>0</v>
      </c>
      <c r="J125" s="5">
        <f t="shared" ref="J125:AF125" si="22">SUM(J115:J124)</f>
        <v>0</v>
      </c>
      <c r="K125" s="5">
        <f t="shared" si="22"/>
        <v>0</v>
      </c>
      <c r="L125" s="5">
        <f t="shared" si="22"/>
        <v>22020</v>
      </c>
      <c r="M125" s="5">
        <f t="shared" si="22"/>
        <v>28561</v>
      </c>
      <c r="N125" s="5">
        <f t="shared" si="22"/>
        <v>29415</v>
      </c>
      <c r="O125" s="5">
        <f t="shared" si="22"/>
        <v>27297</v>
      </c>
      <c r="P125" s="5">
        <f t="shared" si="22"/>
        <v>27877</v>
      </c>
      <c r="Q125" s="5">
        <f t="shared" si="22"/>
        <v>26242</v>
      </c>
      <c r="R125" s="5">
        <f t="shared" si="22"/>
        <v>26132</v>
      </c>
      <c r="S125" s="5">
        <f t="shared" si="22"/>
        <v>26931</v>
      </c>
      <c r="T125" s="5">
        <f t="shared" si="22"/>
        <v>28218</v>
      </c>
      <c r="U125" s="5">
        <f t="shared" si="22"/>
        <v>26621</v>
      </c>
      <c r="V125" s="5">
        <f t="shared" si="22"/>
        <v>25717</v>
      </c>
      <c r="W125" s="5">
        <f t="shared" si="22"/>
        <v>29847</v>
      </c>
      <c r="X125" s="5">
        <f t="shared" si="22"/>
        <v>31531</v>
      </c>
      <c r="Y125" s="5">
        <f t="shared" si="22"/>
        <v>0</v>
      </c>
      <c r="Z125" s="5">
        <f t="shared" si="22"/>
        <v>0</v>
      </c>
      <c r="AA125" s="5">
        <f t="shared" si="22"/>
        <v>0</v>
      </c>
      <c r="AB125" s="5">
        <f t="shared" si="22"/>
        <v>0</v>
      </c>
      <c r="AC125" s="5">
        <f t="shared" si="22"/>
        <v>0</v>
      </c>
      <c r="AD125" s="5">
        <f t="shared" si="22"/>
        <v>0</v>
      </c>
      <c r="AE125" s="5">
        <f t="shared" si="22"/>
        <v>0</v>
      </c>
      <c r="AF125" s="5">
        <f t="shared" si="22"/>
        <v>0</v>
      </c>
    </row>
    <row r="126" spans="2:32" s="18" customFormat="1" x14ac:dyDescent="0.35">
      <c r="B126" s="18" t="s">
        <v>2770</v>
      </c>
    </row>
    <row r="127" spans="2:32" s="5" customFormat="1" x14ac:dyDescent="0.35">
      <c r="B127" s="5" t="s">
        <v>2771</v>
      </c>
      <c r="L127" s="5">
        <v>4505</v>
      </c>
      <c r="M127" s="5">
        <v>8415</v>
      </c>
      <c r="N127" s="5">
        <v>8666</v>
      </c>
      <c r="O127" s="5">
        <v>7999</v>
      </c>
      <c r="P127" s="5">
        <v>9493</v>
      </c>
      <c r="Q127" s="5">
        <v>8960</v>
      </c>
      <c r="R127" s="5">
        <v>8436</v>
      </c>
      <c r="S127" s="5">
        <v>7929</v>
      </c>
      <c r="T127" s="5">
        <v>8005</v>
      </c>
      <c r="U127" s="5">
        <v>9141</v>
      </c>
      <c r="V127" s="5">
        <v>9749</v>
      </c>
      <c r="W127" s="5">
        <v>9746</v>
      </c>
      <c r="X127" s="5">
        <v>9498</v>
      </c>
    </row>
    <row r="128" spans="2:32" s="5" customFormat="1" x14ac:dyDescent="0.35">
      <c r="B128" s="5" t="s">
        <v>2772</v>
      </c>
      <c r="L128" s="5">
        <v>15932</v>
      </c>
      <c r="M128" s="5">
        <v>16529</v>
      </c>
      <c r="N128" s="5">
        <v>19086</v>
      </c>
      <c r="O128" s="5">
        <v>18720</v>
      </c>
      <c r="P128" s="5">
        <v>18291</v>
      </c>
      <c r="Q128" s="5">
        <v>16209</v>
      </c>
      <c r="R128" s="5">
        <v>14382</v>
      </c>
      <c r="S128" s="5">
        <v>15918</v>
      </c>
      <c r="T128" s="5">
        <v>16995</v>
      </c>
      <c r="U128" s="5">
        <v>17140</v>
      </c>
      <c r="V128" s="5">
        <v>16250</v>
      </c>
      <c r="W128" s="5">
        <v>16287</v>
      </c>
      <c r="X128" s="5">
        <v>16216</v>
      </c>
    </row>
    <row r="129" spans="2:32" s="5" customFormat="1" x14ac:dyDescent="0.35">
      <c r="B129" s="5" t="s">
        <v>2773</v>
      </c>
      <c r="L129" s="5">
        <v>7584</v>
      </c>
      <c r="M129" s="5">
        <v>10956</v>
      </c>
      <c r="N129" s="5">
        <v>11085</v>
      </c>
      <c r="O129" s="5">
        <v>6973</v>
      </c>
      <c r="P129" s="5">
        <v>8963</v>
      </c>
      <c r="Q129" s="5">
        <v>8843</v>
      </c>
      <c r="R129" s="5">
        <v>9357</v>
      </c>
      <c r="S129" s="5">
        <v>8365</v>
      </c>
      <c r="T129" s="5">
        <v>7455</v>
      </c>
      <c r="U129" s="5">
        <v>6599</v>
      </c>
      <c r="V129" s="5">
        <v>6872</v>
      </c>
      <c r="W129" s="5">
        <v>5592</v>
      </c>
      <c r="X129" s="5">
        <v>4203</v>
      </c>
    </row>
    <row r="130" spans="2:32" s="11" customFormat="1" x14ac:dyDescent="0.35">
      <c r="B130" s="11" t="s">
        <v>1938</v>
      </c>
      <c r="L130" s="11">
        <v>2654</v>
      </c>
      <c r="M130" s="11">
        <v>3583</v>
      </c>
      <c r="N130" s="11">
        <v>3136</v>
      </c>
      <c r="O130" s="11">
        <v>3029</v>
      </c>
      <c r="P130" s="11">
        <v>3231</v>
      </c>
      <c r="Q130" s="11">
        <v>3203</v>
      </c>
      <c r="R130" s="11">
        <v>3184</v>
      </c>
      <c r="S130" s="11">
        <v>4053</v>
      </c>
      <c r="T130" s="11">
        <v>3756</v>
      </c>
      <c r="U130" s="11">
        <v>4323</v>
      </c>
      <c r="V130" s="11">
        <v>4358</v>
      </c>
      <c r="W130" s="11">
        <v>4805</v>
      </c>
      <c r="X130" s="11">
        <v>4604</v>
      </c>
    </row>
    <row r="131" spans="2:32" s="11" customFormat="1" x14ac:dyDescent="0.35">
      <c r="B131" s="11" t="s">
        <v>2774</v>
      </c>
      <c r="I131" s="11">
        <f>SUM(I127:I130)</f>
        <v>0</v>
      </c>
      <c r="J131" s="11">
        <f t="shared" ref="J131:AF131" si="23">SUM(J127:J130)</f>
        <v>0</v>
      </c>
      <c r="K131" s="11">
        <f t="shared" si="23"/>
        <v>0</v>
      </c>
      <c r="L131" s="11">
        <f t="shared" si="23"/>
        <v>30675</v>
      </c>
      <c r="M131" s="11">
        <f t="shared" si="23"/>
        <v>39483</v>
      </c>
      <c r="N131" s="11">
        <f t="shared" si="23"/>
        <v>41973</v>
      </c>
      <c r="O131" s="11">
        <f t="shared" si="23"/>
        <v>36721</v>
      </c>
      <c r="P131" s="11">
        <f t="shared" si="23"/>
        <v>39978</v>
      </c>
      <c r="Q131" s="11">
        <f t="shared" si="23"/>
        <v>37215</v>
      </c>
      <c r="R131" s="11">
        <f t="shared" si="23"/>
        <v>35359</v>
      </c>
      <c r="S131" s="11">
        <f t="shared" si="23"/>
        <v>36265</v>
      </c>
      <c r="T131" s="11">
        <f t="shared" si="23"/>
        <v>36211</v>
      </c>
      <c r="U131" s="11">
        <f t="shared" si="23"/>
        <v>37203</v>
      </c>
      <c r="V131" s="11">
        <f t="shared" si="23"/>
        <v>37229</v>
      </c>
      <c r="W131" s="11">
        <f t="shared" si="23"/>
        <v>36430</v>
      </c>
      <c r="X131" s="11">
        <f t="shared" si="23"/>
        <v>34521</v>
      </c>
      <c r="Y131" s="11">
        <f t="shared" si="23"/>
        <v>0</v>
      </c>
      <c r="Z131" s="11">
        <f t="shared" si="23"/>
        <v>0</v>
      </c>
      <c r="AA131" s="11">
        <f t="shared" si="23"/>
        <v>0</v>
      </c>
      <c r="AB131" s="11">
        <f t="shared" si="23"/>
        <v>0</v>
      </c>
      <c r="AC131" s="11">
        <f t="shared" si="23"/>
        <v>0</v>
      </c>
      <c r="AD131" s="11">
        <f t="shared" si="23"/>
        <v>0</v>
      </c>
      <c r="AE131" s="11">
        <f t="shared" si="23"/>
        <v>0</v>
      </c>
      <c r="AF131" s="11">
        <f t="shared" si="23"/>
        <v>0</v>
      </c>
    </row>
    <row r="132" spans="2:32" s="15" customFormat="1" x14ac:dyDescent="0.35">
      <c r="B132" s="15" t="s">
        <v>1948</v>
      </c>
      <c r="I132" s="15">
        <f>I131+I125</f>
        <v>0</v>
      </c>
      <c r="J132" s="15">
        <f t="shared" ref="J132:AF132" si="24">J131+J125</f>
        <v>0</v>
      </c>
      <c r="K132" s="15">
        <f t="shared" si="24"/>
        <v>0</v>
      </c>
      <c r="L132" s="15">
        <f t="shared" si="24"/>
        <v>52695</v>
      </c>
      <c r="M132" s="15">
        <f t="shared" si="24"/>
        <v>68044</v>
      </c>
      <c r="N132" s="15">
        <f t="shared" si="24"/>
        <v>71388</v>
      </c>
      <c r="O132" s="15">
        <f t="shared" si="24"/>
        <v>64018</v>
      </c>
      <c r="P132" s="15">
        <f t="shared" si="24"/>
        <v>67855</v>
      </c>
      <c r="Q132" s="15">
        <f t="shared" si="24"/>
        <v>63457</v>
      </c>
      <c r="R132" s="15">
        <f t="shared" si="24"/>
        <v>61491</v>
      </c>
      <c r="S132" s="15">
        <f t="shared" si="24"/>
        <v>63196</v>
      </c>
      <c r="T132" s="15">
        <f t="shared" si="24"/>
        <v>64429</v>
      </c>
      <c r="U132" s="15">
        <f t="shared" si="24"/>
        <v>63824</v>
      </c>
      <c r="V132" s="15">
        <f t="shared" si="24"/>
        <v>62946</v>
      </c>
      <c r="W132" s="15">
        <f t="shared" si="24"/>
        <v>66277</v>
      </c>
      <c r="X132" s="15">
        <f t="shared" si="24"/>
        <v>66052</v>
      </c>
      <c r="Y132" s="15">
        <f t="shared" si="24"/>
        <v>0</v>
      </c>
      <c r="Z132" s="15">
        <f t="shared" si="24"/>
        <v>0</v>
      </c>
      <c r="AA132" s="15">
        <f t="shared" si="24"/>
        <v>0</v>
      </c>
      <c r="AB132" s="15">
        <f t="shared" si="24"/>
        <v>0</v>
      </c>
      <c r="AC132" s="15">
        <f t="shared" si="24"/>
        <v>0</v>
      </c>
      <c r="AD132" s="15">
        <f t="shared" si="24"/>
        <v>0</v>
      </c>
      <c r="AE132" s="15">
        <f t="shared" si="24"/>
        <v>0</v>
      </c>
      <c r="AF132" s="15">
        <f t="shared" si="24"/>
        <v>0</v>
      </c>
    </row>
    <row r="133" spans="2:32" s="26" customFormat="1" x14ac:dyDescent="0.35">
      <c r="B133" s="26" t="s">
        <v>2794</v>
      </c>
      <c r="L133" s="26">
        <v>461</v>
      </c>
      <c r="M133" s="26">
        <v>473</v>
      </c>
    </row>
    <row r="134" spans="2:32" s="18" customFormat="1" x14ac:dyDescent="0.35">
      <c r="B134" s="18" t="s">
        <v>2775</v>
      </c>
    </row>
    <row r="135" spans="2:32" s="5" customFormat="1" x14ac:dyDescent="0.35">
      <c r="B135" s="5" t="s">
        <v>2776</v>
      </c>
      <c r="L135" s="5">
        <v>3888</v>
      </c>
      <c r="M135" s="5">
        <v>4273</v>
      </c>
      <c r="N135" s="5">
        <v>4481</v>
      </c>
      <c r="O135" s="5">
        <v>4709</v>
      </c>
      <c r="P135" s="5">
        <v>5016</v>
      </c>
      <c r="Q135" s="5">
        <v>5238</v>
      </c>
      <c r="R135" s="5">
        <v>5277</v>
      </c>
      <c r="S135" s="5">
        <v>5593</v>
      </c>
      <c r="T135" s="5">
        <v>5827</v>
      </c>
      <c r="U135" s="5">
        <v>5935</v>
      </c>
      <c r="V135" s="5">
        <v>6230</v>
      </c>
      <c r="W135" s="5">
        <v>6398</v>
      </c>
      <c r="X135" s="5">
        <v>6560</v>
      </c>
    </row>
    <row r="136" spans="2:32" s="5" customFormat="1" x14ac:dyDescent="0.35">
      <c r="B136" s="5" t="s">
        <v>2777</v>
      </c>
      <c r="L136" s="5">
        <v>-10397</v>
      </c>
      <c r="M136" s="5">
        <v>-10281</v>
      </c>
      <c r="N136" s="5">
        <v>-10074</v>
      </c>
      <c r="O136" s="5">
        <v>-11854</v>
      </c>
      <c r="P136" s="5">
        <v>-15726</v>
      </c>
      <c r="Q136" s="5">
        <v>-17640</v>
      </c>
      <c r="R136" s="5">
        <v>-17478</v>
      </c>
      <c r="S136" s="5">
        <v>-17005</v>
      </c>
      <c r="T136" s="5">
        <v>-20531</v>
      </c>
      <c r="U136" s="5">
        <v>-24217</v>
      </c>
      <c r="V136" s="5">
        <v>-25178</v>
      </c>
      <c r="W136" s="5">
        <v>-24643</v>
      </c>
      <c r="X136" s="5">
        <v>-31748</v>
      </c>
    </row>
    <row r="137" spans="2:32" s="5" customFormat="1" x14ac:dyDescent="0.35">
      <c r="B137" s="5" t="s">
        <v>2778</v>
      </c>
      <c r="L137" s="5">
        <v>21384</v>
      </c>
      <c r="M137" s="5">
        <v>25219</v>
      </c>
      <c r="N137" s="5">
        <v>29558</v>
      </c>
      <c r="O137" s="5">
        <v>31854</v>
      </c>
      <c r="P137" s="5">
        <v>33887</v>
      </c>
      <c r="Q137" s="5">
        <v>29246</v>
      </c>
      <c r="R137" s="5">
        <v>27377</v>
      </c>
      <c r="S137" s="5">
        <v>26301</v>
      </c>
      <c r="T137" s="5">
        <v>30427</v>
      </c>
      <c r="U137" s="5">
        <v>34437</v>
      </c>
      <c r="V137" s="5">
        <v>35167</v>
      </c>
      <c r="W137" s="5">
        <v>39282</v>
      </c>
      <c r="X137" s="5">
        <v>43514</v>
      </c>
    </row>
    <row r="138" spans="2:32" s="5" customFormat="1" x14ac:dyDescent="0.35">
      <c r="B138" s="5" t="s">
        <v>2779</v>
      </c>
      <c r="L138" s="5">
        <v>-4051</v>
      </c>
      <c r="M138" s="5">
        <v>-6328</v>
      </c>
      <c r="N138" s="5">
        <v>-6433</v>
      </c>
      <c r="O138" s="5">
        <v>-3898</v>
      </c>
      <c r="P138" s="5">
        <v>-6431</v>
      </c>
      <c r="Q138" s="5">
        <v>-2035</v>
      </c>
      <c r="R138" s="5">
        <v>-2039</v>
      </c>
      <c r="S138" s="5">
        <v>-1192</v>
      </c>
      <c r="T138" s="5">
        <v>-1684</v>
      </c>
      <c r="U138" s="5">
        <v>-1567</v>
      </c>
      <c r="V138" s="5">
        <v>-888</v>
      </c>
      <c r="W138" s="5">
        <v>-1553</v>
      </c>
      <c r="X138" s="5">
        <v>-2457</v>
      </c>
    </row>
    <row r="139" spans="2:32" s="11" customFormat="1" x14ac:dyDescent="0.35">
      <c r="B139" s="11" t="s">
        <v>2780</v>
      </c>
      <c r="L139" s="11">
        <v>40</v>
      </c>
      <c r="M139" s="11">
        <v>46</v>
      </c>
      <c r="N139" s="11">
        <v>50</v>
      </c>
      <c r="O139" s="11">
        <v>67</v>
      </c>
      <c r="P139" s="11">
        <v>80</v>
      </c>
      <c r="Q139" s="11">
        <v>76</v>
      </c>
      <c r="R139" s="11">
        <v>76</v>
      </c>
      <c r="S139" s="11">
        <v>69</v>
      </c>
      <c r="T139" s="11">
        <v>41</v>
      </c>
      <c r="U139" s="11">
        <v>41</v>
      </c>
      <c r="V139" s="11">
        <v>47</v>
      </c>
      <c r="W139" s="11">
        <v>32</v>
      </c>
      <c r="X139" s="11">
        <v>22</v>
      </c>
    </row>
    <row r="140" spans="2:32" s="29" customFormat="1" x14ac:dyDescent="0.35">
      <c r="B140" s="29" t="s">
        <v>2781</v>
      </c>
      <c r="I140" s="29">
        <f>SUM(I135:I139)</f>
        <v>0</v>
      </c>
      <c r="J140" s="29">
        <f t="shared" ref="J140:AF140" si="25">SUM(J135:J139)</f>
        <v>0</v>
      </c>
      <c r="K140" s="29">
        <f t="shared" si="25"/>
        <v>0</v>
      </c>
      <c r="L140" s="29">
        <f t="shared" si="25"/>
        <v>10864</v>
      </c>
      <c r="M140" s="29">
        <f t="shared" si="25"/>
        <v>12929</v>
      </c>
      <c r="N140" s="29">
        <f t="shared" si="25"/>
        <v>17582</v>
      </c>
      <c r="O140" s="29">
        <f t="shared" si="25"/>
        <v>20878</v>
      </c>
      <c r="P140" s="29">
        <f t="shared" si="25"/>
        <v>16826</v>
      </c>
      <c r="Q140" s="29">
        <f t="shared" si="25"/>
        <v>14885</v>
      </c>
      <c r="R140" s="29">
        <f t="shared" si="25"/>
        <v>13213</v>
      </c>
      <c r="S140" s="29">
        <f t="shared" si="25"/>
        <v>13766</v>
      </c>
      <c r="T140" s="29">
        <f t="shared" si="25"/>
        <v>14080</v>
      </c>
      <c r="U140" s="29">
        <f t="shared" si="25"/>
        <v>14629</v>
      </c>
      <c r="V140" s="29">
        <f t="shared" si="25"/>
        <v>15378</v>
      </c>
      <c r="W140" s="29">
        <f t="shared" si="25"/>
        <v>19516</v>
      </c>
      <c r="X140" s="29">
        <f t="shared" si="25"/>
        <v>15891</v>
      </c>
      <c r="Y140" s="29">
        <f t="shared" si="25"/>
        <v>0</v>
      </c>
      <c r="Z140" s="29">
        <f t="shared" si="25"/>
        <v>0</v>
      </c>
      <c r="AA140" s="29">
        <f t="shared" si="25"/>
        <v>0</v>
      </c>
      <c r="AB140" s="29">
        <f t="shared" si="25"/>
        <v>0</v>
      </c>
      <c r="AC140" s="29">
        <f t="shared" si="25"/>
        <v>0</v>
      </c>
      <c r="AD140" s="29">
        <f t="shared" si="25"/>
        <v>0</v>
      </c>
      <c r="AE140" s="29">
        <f t="shared" si="25"/>
        <v>0</v>
      </c>
      <c r="AF140" s="29">
        <f t="shared" si="25"/>
        <v>0</v>
      </c>
    </row>
    <row r="141" spans="2:32" s="15" customFormat="1" x14ac:dyDescent="0.35">
      <c r="B141" s="15" t="s">
        <v>2782</v>
      </c>
      <c r="I141" s="15">
        <f>I133+I140+I132</f>
        <v>0</v>
      </c>
      <c r="J141" s="15">
        <f t="shared" ref="J141:AF141" si="26">J133+J140+J132</f>
        <v>0</v>
      </c>
      <c r="K141" s="15">
        <f t="shared" si="26"/>
        <v>0</v>
      </c>
      <c r="L141" s="15">
        <f t="shared" si="26"/>
        <v>64020</v>
      </c>
      <c r="M141" s="15">
        <f t="shared" si="26"/>
        <v>81446</v>
      </c>
      <c r="N141" s="15">
        <f t="shared" si="26"/>
        <v>88970</v>
      </c>
      <c r="O141" s="15">
        <f t="shared" si="26"/>
        <v>84896</v>
      </c>
      <c r="P141" s="15">
        <f t="shared" si="26"/>
        <v>84681</v>
      </c>
      <c r="Q141" s="15">
        <f t="shared" si="26"/>
        <v>78342</v>
      </c>
      <c r="R141" s="15">
        <f t="shared" si="26"/>
        <v>74704</v>
      </c>
      <c r="S141" s="15">
        <f t="shared" si="26"/>
        <v>76962</v>
      </c>
      <c r="T141" s="15">
        <f t="shared" si="26"/>
        <v>78509</v>
      </c>
      <c r="U141" s="15">
        <f t="shared" si="26"/>
        <v>78453</v>
      </c>
      <c r="V141" s="15">
        <f t="shared" si="26"/>
        <v>78324</v>
      </c>
      <c r="W141" s="15">
        <f t="shared" si="26"/>
        <v>85793</v>
      </c>
      <c r="X141" s="15">
        <f t="shared" si="26"/>
        <v>81943</v>
      </c>
      <c r="Y141" s="15">
        <f t="shared" si="26"/>
        <v>0</v>
      </c>
      <c r="Z141" s="15">
        <f t="shared" si="26"/>
        <v>0</v>
      </c>
      <c r="AA141" s="15">
        <f t="shared" si="26"/>
        <v>0</v>
      </c>
      <c r="AB141" s="15">
        <f t="shared" si="26"/>
        <v>0</v>
      </c>
      <c r="AC141" s="15">
        <f t="shared" si="26"/>
        <v>0</v>
      </c>
      <c r="AD141" s="15">
        <f t="shared" si="26"/>
        <v>0</v>
      </c>
      <c r="AE141" s="15">
        <f t="shared" si="26"/>
        <v>0</v>
      </c>
      <c r="AF141" s="15">
        <f t="shared" si="26"/>
        <v>0</v>
      </c>
    </row>
    <row r="142" spans="2:32" s="5" customFormat="1" x14ac:dyDescent="0.35"/>
    <row r="143" spans="2:32" s="8" customFormat="1" x14ac:dyDescent="0.35">
      <c r="B143" s="17" t="s">
        <v>49</v>
      </c>
      <c r="C143" s="17"/>
      <c r="D143" s="17"/>
      <c r="E143" s="17"/>
      <c r="F143" s="17"/>
      <c r="G143" s="17"/>
      <c r="H143" s="17"/>
      <c r="I143" s="17"/>
      <c r="J143" s="17"/>
      <c r="K143" s="17"/>
      <c r="L143" s="17"/>
      <c r="M143" s="17"/>
      <c r="N143" s="17"/>
      <c r="O143" s="17"/>
      <c r="P143" s="17"/>
      <c r="Q143" s="17"/>
      <c r="R143" s="17"/>
    </row>
    <row r="144" spans="2:32" s="5" customFormat="1" x14ac:dyDescent="0.35">
      <c r="B144" s="5" t="s">
        <v>2783</v>
      </c>
      <c r="L144" s="5">
        <v>5009</v>
      </c>
      <c r="M144" s="5">
        <v>7010</v>
      </c>
      <c r="N144" s="5">
        <v>5184</v>
      </c>
      <c r="O144" s="5">
        <v>10191</v>
      </c>
      <c r="P144" s="5">
        <v>8057</v>
      </c>
      <c r="Q144" s="5">
        <v>6675</v>
      </c>
      <c r="R144" s="5">
        <v>5639</v>
      </c>
      <c r="S144" s="5">
        <v>5706</v>
      </c>
      <c r="T144" s="5">
        <v>6558</v>
      </c>
      <c r="U144" s="5">
        <v>6912</v>
      </c>
      <c r="V144" s="5">
        <v>6327</v>
      </c>
      <c r="W144" s="5">
        <v>7198</v>
      </c>
      <c r="X144" s="5">
        <v>7766</v>
      </c>
    </row>
    <row r="145" spans="2:32" s="11" customFormat="1" x14ac:dyDescent="0.35">
      <c r="B145" s="11" t="s">
        <v>2784</v>
      </c>
      <c r="L145" s="11">
        <f>--1575-1011</f>
        <v>564</v>
      </c>
      <c r="M145" s="11">
        <f>-2515--1409</f>
        <v>-1106</v>
      </c>
      <c r="N145" s="11">
        <f>-3350-1726</f>
        <v>-5076</v>
      </c>
      <c r="O145" s="11">
        <f>-2522-1924</f>
        <v>-4446</v>
      </c>
      <c r="P145" s="11">
        <f>-1539-1840</f>
        <v>-3379</v>
      </c>
      <c r="Q145" s="11">
        <f>-1388-1873</f>
        <v>-3261</v>
      </c>
      <c r="R145" s="11">
        <f>-1109-1819</f>
        <v>-2928</v>
      </c>
      <c r="S145" s="11">
        <f>-898-1438</f>
        <v>-2336</v>
      </c>
      <c r="T145" s="11">
        <f>-1276-1640</f>
        <v>-2916</v>
      </c>
      <c r="U145" s="11">
        <f>-1056-1613</f>
        <v>-2669</v>
      </c>
      <c r="V145" s="11">
        <f>-978-1137</f>
        <v>-2115</v>
      </c>
      <c r="W145" s="11">
        <f>-1093-1379</f>
        <v>-2472</v>
      </c>
      <c r="X145" s="11">
        <f>-1296-1303</f>
        <v>-2599</v>
      </c>
    </row>
    <row r="146" spans="2:32" s="5" customFormat="1" x14ac:dyDescent="0.35">
      <c r="B146" s="5" t="s">
        <v>2785</v>
      </c>
      <c r="I146" s="5">
        <f>SUM(I144:I145)</f>
        <v>0</v>
      </c>
      <c r="J146" s="5">
        <f t="shared" ref="J146:AF146" si="27">SUM(J144:J145)</f>
        <v>0</v>
      </c>
      <c r="K146" s="5">
        <f t="shared" si="27"/>
        <v>0</v>
      </c>
      <c r="L146" s="5">
        <f t="shared" si="27"/>
        <v>5573</v>
      </c>
      <c r="M146" s="5">
        <f t="shared" si="27"/>
        <v>5904</v>
      </c>
      <c r="N146" s="5">
        <f t="shared" si="27"/>
        <v>108</v>
      </c>
      <c r="O146" s="5">
        <f t="shared" si="27"/>
        <v>5745</v>
      </c>
      <c r="P146" s="5">
        <f t="shared" si="27"/>
        <v>4678</v>
      </c>
      <c r="Q146" s="5">
        <f t="shared" si="27"/>
        <v>3414</v>
      </c>
      <c r="R146" s="5">
        <f t="shared" si="27"/>
        <v>2711</v>
      </c>
      <c r="S146" s="5">
        <f t="shared" si="27"/>
        <v>3370</v>
      </c>
      <c r="T146" s="5">
        <f t="shared" si="27"/>
        <v>3642</v>
      </c>
      <c r="U146" s="5">
        <f t="shared" si="27"/>
        <v>4243</v>
      </c>
      <c r="V146" s="5">
        <f t="shared" si="27"/>
        <v>4212</v>
      </c>
      <c r="W146" s="5">
        <f t="shared" si="27"/>
        <v>4726</v>
      </c>
      <c r="X146" s="5">
        <f t="shared" si="27"/>
        <v>5167</v>
      </c>
      <c r="Y146" s="5">
        <f t="shared" si="27"/>
        <v>0</v>
      </c>
      <c r="Z146" s="5">
        <f t="shared" si="27"/>
        <v>0</v>
      </c>
      <c r="AA146" s="5">
        <f t="shared" si="27"/>
        <v>0</v>
      </c>
      <c r="AB146" s="5">
        <f t="shared" si="27"/>
        <v>0</v>
      </c>
      <c r="AC146" s="5">
        <f t="shared" si="27"/>
        <v>0</v>
      </c>
      <c r="AD146" s="5">
        <f t="shared" si="27"/>
        <v>0</v>
      </c>
      <c r="AE146" s="5">
        <f t="shared" si="27"/>
        <v>0</v>
      </c>
      <c r="AF146" s="5">
        <f t="shared" si="27"/>
        <v>0</v>
      </c>
    </row>
    <row r="147" spans="2:32" s="5" customFormat="1" x14ac:dyDescent="0.35"/>
    <row r="148" spans="2:32" s="5" customFormat="1" x14ac:dyDescent="0.35">
      <c r="B148" s="5" t="s">
        <v>2786</v>
      </c>
      <c r="L148" s="5">
        <v>296</v>
      </c>
      <c r="M148" s="5">
        <v>123</v>
      </c>
      <c r="N148" s="5">
        <v>52</v>
      </c>
      <c r="O148" s="5">
        <v>128</v>
      </c>
      <c r="P148" s="5">
        <v>239</v>
      </c>
      <c r="Q148" s="5">
        <v>33</v>
      </c>
      <c r="R148" s="5">
        <v>-23</v>
      </c>
      <c r="S148" s="5">
        <v>566</v>
      </c>
      <c r="T148" s="5">
        <v>313</v>
      </c>
      <c r="U148" s="5">
        <v>238</v>
      </c>
      <c r="V148" s="5">
        <v>229</v>
      </c>
      <c r="W148" s="5">
        <v>135</v>
      </c>
      <c r="X148" s="5">
        <v>51</v>
      </c>
    </row>
    <row r="149" spans="2:32" s="5" customFormat="1" x14ac:dyDescent="0.35">
      <c r="B149" s="5" t="s">
        <v>2787</v>
      </c>
      <c r="L149" s="5">
        <v>0</v>
      </c>
      <c r="M149" s="5">
        <v>0</v>
      </c>
      <c r="N149" s="5">
        <v>0</v>
      </c>
      <c r="O149" s="5">
        <v>0</v>
      </c>
      <c r="P149" s="5">
        <v>0</v>
      </c>
      <c r="Q149" s="5">
        <v>0</v>
      </c>
      <c r="R149" s="5">
        <v>0</v>
      </c>
      <c r="S149" s="5">
        <v>0</v>
      </c>
      <c r="T149" s="5">
        <v>0</v>
      </c>
      <c r="U149" s="5">
        <v>0</v>
      </c>
      <c r="V149" s="5">
        <v>0</v>
      </c>
      <c r="W149" s="5">
        <v>0</v>
      </c>
      <c r="X149" s="5">
        <v>0</v>
      </c>
    </row>
    <row r="150" spans="2:32" s="5" customFormat="1" x14ac:dyDescent="0.35">
      <c r="B150" s="5" t="s">
        <v>2788</v>
      </c>
      <c r="L150" s="5">
        <v>0</v>
      </c>
      <c r="M150" s="5">
        <v>0</v>
      </c>
      <c r="N150" s="5">
        <v>0</v>
      </c>
      <c r="O150" s="5">
        <v>-2000</v>
      </c>
      <c r="P150" s="5">
        <v>-4238</v>
      </c>
      <c r="Q150" s="5">
        <v>-2025</v>
      </c>
      <c r="R150" s="5">
        <v>0</v>
      </c>
      <c r="S150" s="5">
        <v>0</v>
      </c>
      <c r="T150" s="5">
        <v>-3798</v>
      </c>
      <c r="U150" s="5">
        <v>-4047</v>
      </c>
      <c r="V150" s="5">
        <v>-1130</v>
      </c>
      <c r="W150" s="5">
        <v>-2668</v>
      </c>
      <c r="X150" s="5">
        <v>-4230</v>
      </c>
    </row>
    <row r="151" spans="2:32" s="5" customFormat="1" x14ac:dyDescent="0.35">
      <c r="B151" s="5" t="s">
        <v>2789</v>
      </c>
      <c r="L151" s="5">
        <v>-1084</v>
      </c>
      <c r="M151" s="5">
        <v>-1159</v>
      </c>
      <c r="N151" s="5">
        <v>-1617</v>
      </c>
      <c r="O151" s="5">
        <v>-1111</v>
      </c>
      <c r="P151" s="5">
        <v>-1620</v>
      </c>
      <c r="Q151" s="5">
        <v>-1757</v>
      </c>
      <c r="R151" s="5">
        <v>-1799</v>
      </c>
      <c r="S151" s="5">
        <v>-1831</v>
      </c>
      <c r="T151" s="5">
        <v>-1951</v>
      </c>
      <c r="U151" s="5">
        <v>-2132</v>
      </c>
      <c r="V151" s="5">
        <v>-2243</v>
      </c>
      <c r="W151" s="5">
        <v>-2332</v>
      </c>
      <c r="X151" s="5">
        <v>-2440</v>
      </c>
    </row>
    <row r="152" spans="2:32" s="5" customFormat="1" x14ac:dyDescent="0.35"/>
    <row r="153" spans="2:32" s="5" customFormat="1" x14ac:dyDescent="0.35"/>
    <row r="154" spans="2:32" s="5" customFormat="1" x14ac:dyDescent="0.35"/>
    <row r="155" spans="2:32" s="5" customFormat="1" x14ac:dyDescent="0.35"/>
  </sheetData>
  <pageMargins left="0.7" right="0.7" top="0.75" bottom="0.75" header="0.3" footer="0.3"/>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5"/>
  <sheetViews>
    <sheetView workbookViewId="0"/>
  </sheetViews>
  <sheetFormatPr defaultRowHeight="14.5" x14ac:dyDescent="0.35"/>
  <sheetData>
    <row r="1" spans="1:17" x14ac:dyDescent="0.35">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row>
    <row r="2" spans="1:17" x14ac:dyDescent="0.35">
      <c r="A2" s="1" t="s">
        <v>66</v>
      </c>
      <c r="B2" t="s">
        <v>67</v>
      </c>
      <c r="C2" t="s">
        <v>68</v>
      </c>
      <c r="D2" t="s">
        <v>69</v>
      </c>
      <c r="E2" t="s">
        <v>70</v>
      </c>
      <c r="F2" t="s">
        <v>71</v>
      </c>
      <c r="G2" t="s">
        <v>72</v>
      </c>
      <c r="H2" t="s">
        <v>73</v>
      </c>
      <c r="I2" t="s">
        <v>74</v>
      </c>
      <c r="J2" t="s">
        <v>75</v>
      </c>
      <c r="K2" t="s">
        <v>76</v>
      </c>
      <c r="L2" t="s">
        <v>77</v>
      </c>
      <c r="M2" t="s">
        <v>78</v>
      </c>
      <c r="N2" t="s">
        <v>79</v>
      </c>
      <c r="O2" t="s">
        <v>80</v>
      </c>
      <c r="P2" t="s">
        <v>81</v>
      </c>
      <c r="Q2" t="s">
        <v>82</v>
      </c>
    </row>
    <row r="3" spans="1:17" x14ac:dyDescent="0.35">
      <c r="A3" s="1" t="s">
        <v>83</v>
      </c>
      <c r="B3" t="s">
        <v>84</v>
      </c>
      <c r="C3" t="s">
        <v>85</v>
      </c>
      <c r="D3" t="s">
        <v>86</v>
      </c>
      <c r="E3" t="s">
        <v>87</v>
      </c>
      <c r="F3" t="s">
        <v>88</v>
      </c>
      <c r="G3" t="s">
        <v>89</v>
      </c>
      <c r="H3" t="s">
        <v>90</v>
      </c>
      <c r="I3" t="s">
        <v>91</v>
      </c>
      <c r="J3" t="s">
        <v>92</v>
      </c>
      <c r="K3" t="s">
        <v>93</v>
      </c>
      <c r="L3" t="s">
        <v>94</v>
      </c>
      <c r="M3" t="s">
        <v>95</v>
      </c>
      <c r="N3" t="s">
        <v>96</v>
      </c>
      <c r="O3" t="s">
        <v>97</v>
      </c>
      <c r="P3" t="s">
        <v>98</v>
      </c>
      <c r="Q3" t="s">
        <v>99</v>
      </c>
    </row>
    <row r="4" spans="1:17" x14ac:dyDescent="0.35">
      <c r="A4" s="1" t="s">
        <v>100</v>
      </c>
      <c r="B4" t="s">
        <v>101</v>
      </c>
      <c r="C4" t="s">
        <v>94</v>
      </c>
      <c r="D4" t="s">
        <v>102</v>
      </c>
      <c r="E4" t="s">
        <v>103</v>
      </c>
      <c r="F4" t="s">
        <v>104</v>
      </c>
      <c r="G4" t="s">
        <v>105</v>
      </c>
      <c r="H4" t="s">
        <v>106</v>
      </c>
      <c r="I4" t="s">
        <v>107</v>
      </c>
      <c r="J4" t="s">
        <v>108</v>
      </c>
      <c r="K4" t="s">
        <v>109</v>
      </c>
      <c r="L4" t="s">
        <v>110</v>
      </c>
      <c r="M4" t="s">
        <v>111</v>
      </c>
      <c r="N4" t="s">
        <v>112</v>
      </c>
      <c r="O4" t="s">
        <v>113</v>
      </c>
      <c r="P4" t="s">
        <v>114</v>
      </c>
      <c r="Q4" t="s">
        <v>115</v>
      </c>
    </row>
    <row r="5" spans="1:17" x14ac:dyDescent="0.35">
      <c r="A5" s="1" t="s">
        <v>116</v>
      </c>
      <c r="B5" t="s">
        <v>117</v>
      </c>
      <c r="C5" t="s">
        <v>118</v>
      </c>
      <c r="D5" t="s">
        <v>119</v>
      </c>
      <c r="E5" t="s">
        <v>120</v>
      </c>
      <c r="F5" t="s">
        <v>121</v>
      </c>
      <c r="G5" t="s">
        <v>122</v>
      </c>
      <c r="H5" t="s">
        <v>120</v>
      </c>
      <c r="I5" t="s">
        <v>123</v>
      </c>
      <c r="J5" t="s">
        <v>124</v>
      </c>
      <c r="K5" t="s">
        <v>125</v>
      </c>
      <c r="L5" t="s">
        <v>126</v>
      </c>
      <c r="M5" t="s">
        <v>127</v>
      </c>
      <c r="N5" t="s">
        <v>128</v>
      </c>
      <c r="O5" t="s">
        <v>129</v>
      </c>
      <c r="P5" t="s">
        <v>130</v>
      </c>
      <c r="Q5" t="s">
        <v>131</v>
      </c>
    </row>
    <row r="6" spans="1:17" x14ac:dyDescent="0.35">
      <c r="A6" s="1" t="s">
        <v>132</v>
      </c>
      <c r="B6" t="s">
        <v>133</v>
      </c>
      <c r="C6" t="s">
        <v>134</v>
      </c>
      <c r="D6" t="s">
        <v>135</v>
      </c>
      <c r="E6" t="s">
        <v>136</v>
      </c>
      <c r="F6" t="s">
        <v>137</v>
      </c>
      <c r="G6" t="s">
        <v>138</v>
      </c>
      <c r="H6" t="s">
        <v>139</v>
      </c>
      <c r="I6" t="s">
        <v>140</v>
      </c>
      <c r="J6" t="s">
        <v>141</v>
      </c>
      <c r="K6" t="s">
        <v>142</v>
      </c>
      <c r="L6" t="s">
        <v>143</v>
      </c>
      <c r="M6" t="s">
        <v>144</v>
      </c>
      <c r="N6" t="s">
        <v>145</v>
      </c>
      <c r="O6" t="s">
        <v>146</v>
      </c>
      <c r="P6" t="s">
        <v>147</v>
      </c>
      <c r="Q6" t="s">
        <v>148</v>
      </c>
    </row>
    <row r="7" spans="1:17" x14ac:dyDescent="0.35">
      <c r="A7" s="1" t="s">
        <v>149</v>
      </c>
      <c r="B7" t="s">
        <v>150</v>
      </c>
      <c r="C7" t="s">
        <v>151</v>
      </c>
      <c r="D7" t="s">
        <v>152</v>
      </c>
      <c r="E7" t="s">
        <v>153</v>
      </c>
      <c r="F7" t="s">
        <v>154</v>
      </c>
      <c r="G7" t="s">
        <v>155</v>
      </c>
      <c r="H7" t="s">
        <v>156</v>
      </c>
      <c r="I7" t="s">
        <v>157</v>
      </c>
      <c r="J7" t="s">
        <v>158</v>
      </c>
      <c r="K7" t="s">
        <v>159</v>
      </c>
      <c r="L7" t="s">
        <v>160</v>
      </c>
      <c r="M7" t="s">
        <v>161</v>
      </c>
      <c r="N7" t="s">
        <v>162</v>
      </c>
      <c r="O7" t="s">
        <v>163</v>
      </c>
      <c r="P7" t="s">
        <v>164</v>
      </c>
      <c r="Q7" t="s">
        <v>165</v>
      </c>
    </row>
    <row r="8" spans="1:17" x14ac:dyDescent="0.35">
      <c r="A8" s="1" t="s">
        <v>166</v>
      </c>
      <c r="B8" t="s">
        <v>167</v>
      </c>
      <c r="C8" t="s">
        <v>168</v>
      </c>
      <c r="D8" t="s">
        <v>169</v>
      </c>
      <c r="E8" t="s">
        <v>170</v>
      </c>
      <c r="F8" t="s">
        <v>171</v>
      </c>
      <c r="G8" t="s">
        <v>172</v>
      </c>
      <c r="H8" t="s">
        <v>171</v>
      </c>
      <c r="I8" t="s">
        <v>173</v>
      </c>
      <c r="J8" t="s">
        <v>174</v>
      </c>
      <c r="K8" t="s">
        <v>175</v>
      </c>
      <c r="L8" t="s">
        <v>176</v>
      </c>
      <c r="M8" t="s">
        <v>177</v>
      </c>
      <c r="N8" t="s">
        <v>178</v>
      </c>
      <c r="O8" t="s">
        <v>179</v>
      </c>
      <c r="P8" t="s">
        <v>179</v>
      </c>
      <c r="Q8" t="s">
        <v>180</v>
      </c>
    </row>
    <row r="9" spans="1:17" x14ac:dyDescent="0.35">
      <c r="A9" s="1" t="s">
        <v>181</v>
      </c>
      <c r="B9" t="s">
        <v>182</v>
      </c>
      <c r="C9" t="s">
        <v>183</v>
      </c>
      <c r="D9" t="s">
        <v>184</v>
      </c>
      <c r="E9" t="s">
        <v>185</v>
      </c>
      <c r="F9" t="s">
        <v>186</v>
      </c>
      <c r="G9" t="s">
        <v>187</v>
      </c>
      <c r="H9" t="s">
        <v>188</v>
      </c>
      <c r="I9" t="s">
        <v>189</v>
      </c>
      <c r="J9" t="s">
        <v>190</v>
      </c>
      <c r="K9" t="s">
        <v>191</v>
      </c>
      <c r="L9" t="s">
        <v>192</v>
      </c>
      <c r="M9" t="s">
        <v>193</v>
      </c>
      <c r="N9" t="s">
        <v>194</v>
      </c>
      <c r="O9" t="s">
        <v>195</v>
      </c>
      <c r="P9" t="s">
        <v>196</v>
      </c>
      <c r="Q9" t="s">
        <v>185</v>
      </c>
    </row>
    <row r="10" spans="1:17" x14ac:dyDescent="0.35">
      <c r="A10" s="1" t="s">
        <v>197</v>
      </c>
      <c r="B10" t="s">
        <v>198</v>
      </c>
      <c r="C10" t="s">
        <v>199</v>
      </c>
      <c r="D10" t="s">
        <v>200</v>
      </c>
      <c r="E10" t="s">
        <v>198</v>
      </c>
      <c r="F10" t="s">
        <v>198</v>
      </c>
      <c r="G10" t="s">
        <v>201</v>
      </c>
      <c r="H10" t="s">
        <v>202</v>
      </c>
      <c r="I10" t="s">
        <v>202</v>
      </c>
      <c r="J10" t="s">
        <v>203</v>
      </c>
      <c r="K10" t="s">
        <v>204</v>
      </c>
      <c r="L10" t="s">
        <v>205</v>
      </c>
      <c r="M10" t="s">
        <v>206</v>
      </c>
      <c r="N10" t="s">
        <v>199</v>
      </c>
      <c r="O10" t="s">
        <v>201</v>
      </c>
      <c r="P10" t="s">
        <v>206</v>
      </c>
      <c r="Q10" t="s">
        <v>198</v>
      </c>
    </row>
    <row r="11" spans="1:17" x14ac:dyDescent="0.35">
      <c r="A11" s="1" t="s">
        <v>207</v>
      </c>
      <c r="B11" t="s">
        <v>208</v>
      </c>
      <c r="C11" t="s">
        <v>209</v>
      </c>
      <c r="D11" t="s">
        <v>210</v>
      </c>
      <c r="E11" t="s">
        <v>211</v>
      </c>
      <c r="F11" t="s">
        <v>212</v>
      </c>
      <c r="G11" t="s">
        <v>213</v>
      </c>
      <c r="H11" t="s">
        <v>214</v>
      </c>
      <c r="I11" t="s">
        <v>213</v>
      </c>
      <c r="J11" t="s">
        <v>215</v>
      </c>
      <c r="K11" t="s">
        <v>216</v>
      </c>
      <c r="L11" t="s">
        <v>217</v>
      </c>
      <c r="M11" t="s">
        <v>218</v>
      </c>
      <c r="N11" t="s">
        <v>219</v>
      </c>
      <c r="O11" t="s">
        <v>220</v>
      </c>
      <c r="P11" t="s">
        <v>214</v>
      </c>
      <c r="Q11" t="s">
        <v>218</v>
      </c>
    </row>
    <row r="12" spans="1:17" x14ac:dyDescent="0.35">
      <c r="A12" s="1" t="s">
        <v>221</v>
      </c>
      <c r="B12" t="s">
        <v>222</v>
      </c>
      <c r="C12" t="s">
        <v>223</v>
      </c>
      <c r="D12" t="s">
        <v>224</v>
      </c>
      <c r="E12" t="s">
        <v>225</v>
      </c>
      <c r="F12" t="s">
        <v>226</v>
      </c>
      <c r="G12" t="s">
        <v>227</v>
      </c>
      <c r="H12" t="s">
        <v>228</v>
      </c>
      <c r="I12" t="s">
        <v>229</v>
      </c>
      <c r="J12" t="s">
        <v>230</v>
      </c>
      <c r="K12" t="s">
        <v>231</v>
      </c>
      <c r="L12" t="s">
        <v>232</v>
      </c>
      <c r="M12" t="s">
        <v>233</v>
      </c>
      <c r="N12" t="s">
        <v>234</v>
      </c>
      <c r="O12" t="s">
        <v>235</v>
      </c>
      <c r="P12" t="s">
        <v>236</v>
      </c>
      <c r="Q12" t="s">
        <v>237</v>
      </c>
    </row>
    <row r="13" spans="1:17" x14ac:dyDescent="0.35">
      <c r="A13" s="1" t="s">
        <v>238</v>
      </c>
      <c r="B13" t="s">
        <v>239</v>
      </c>
      <c r="C13" t="s">
        <v>240</v>
      </c>
      <c r="D13" t="s">
        <v>208</v>
      </c>
      <c r="E13" t="s">
        <v>241</v>
      </c>
      <c r="F13" t="s">
        <v>242</v>
      </c>
      <c r="G13" t="s">
        <v>243</v>
      </c>
      <c r="H13" t="s">
        <v>244</v>
      </c>
      <c r="I13" t="s">
        <v>245</v>
      </c>
      <c r="J13" t="s">
        <v>246</v>
      </c>
      <c r="K13" t="s">
        <v>247</v>
      </c>
      <c r="L13" t="s">
        <v>245</v>
      </c>
      <c r="M13" t="s">
        <v>248</v>
      </c>
      <c r="N13" t="s">
        <v>249</v>
      </c>
      <c r="O13" t="s">
        <v>239</v>
      </c>
      <c r="P13" t="s">
        <v>250</v>
      </c>
      <c r="Q13" t="s">
        <v>251</v>
      </c>
    </row>
    <row r="14" spans="1:17" x14ac:dyDescent="0.35">
      <c r="A14" s="1" t="s">
        <v>252</v>
      </c>
      <c r="B14" t="s">
        <v>253</v>
      </c>
      <c r="C14" t="s">
        <v>254</v>
      </c>
      <c r="D14" t="s">
        <v>255</v>
      </c>
      <c r="E14" t="s">
        <v>256</v>
      </c>
      <c r="F14" t="s">
        <v>257</v>
      </c>
      <c r="G14" t="s">
        <v>258</v>
      </c>
      <c r="H14" t="s">
        <v>259</v>
      </c>
      <c r="I14" t="s">
        <v>260</v>
      </c>
      <c r="J14" t="s">
        <v>261</v>
      </c>
      <c r="K14" t="s">
        <v>262</v>
      </c>
      <c r="L14" t="s">
        <v>263</v>
      </c>
      <c r="M14" t="s">
        <v>264</v>
      </c>
      <c r="N14" t="s">
        <v>265</v>
      </c>
      <c r="O14" t="s">
        <v>266</v>
      </c>
      <c r="P14" t="s">
        <v>267</v>
      </c>
      <c r="Q14" t="s">
        <v>268</v>
      </c>
    </row>
    <row r="15" spans="1:17" x14ac:dyDescent="0.35">
      <c r="A15" s="1" t="s">
        <v>269</v>
      </c>
      <c r="B15" t="s">
        <v>270</v>
      </c>
      <c r="C15" t="s">
        <v>271</v>
      </c>
      <c r="D15" t="s">
        <v>272</v>
      </c>
      <c r="E15" t="s">
        <v>273</v>
      </c>
      <c r="F15" t="s">
        <v>274</v>
      </c>
      <c r="G15" t="s">
        <v>275</v>
      </c>
      <c r="H15" t="s">
        <v>276</v>
      </c>
      <c r="I15" t="s">
        <v>277</v>
      </c>
      <c r="J15" t="s">
        <v>278</v>
      </c>
      <c r="K15" t="s">
        <v>279</v>
      </c>
      <c r="L15" t="s">
        <v>280</v>
      </c>
      <c r="M15" t="s">
        <v>281</v>
      </c>
      <c r="N15" t="s">
        <v>282</v>
      </c>
      <c r="O15" t="s">
        <v>283</v>
      </c>
      <c r="P15" t="s">
        <v>284</v>
      </c>
      <c r="Q15" t="s">
        <v>285</v>
      </c>
    </row>
    <row r="16" spans="1:17" x14ac:dyDescent="0.35">
      <c r="A16" s="1" t="s">
        <v>286</v>
      </c>
      <c r="B16" t="s">
        <v>287</v>
      </c>
      <c r="C16" t="s">
        <v>288</v>
      </c>
      <c r="D16" t="s">
        <v>289</v>
      </c>
      <c r="E16" t="s">
        <v>290</v>
      </c>
      <c r="F16" t="s">
        <v>291</v>
      </c>
      <c r="G16" t="s">
        <v>292</v>
      </c>
      <c r="H16" t="s">
        <v>293</v>
      </c>
      <c r="I16" t="s">
        <v>294</v>
      </c>
      <c r="J16" t="s">
        <v>295</v>
      </c>
      <c r="K16" t="s">
        <v>296</v>
      </c>
      <c r="L16" t="s">
        <v>297</v>
      </c>
      <c r="M16" t="s">
        <v>298</v>
      </c>
      <c r="N16" t="s">
        <v>299</v>
      </c>
      <c r="O16" t="s">
        <v>300</v>
      </c>
      <c r="P16" t="s">
        <v>301</v>
      </c>
      <c r="Q16" t="s">
        <v>302</v>
      </c>
    </row>
    <row r="17" spans="1:17" x14ac:dyDescent="0.35">
      <c r="A17" s="1" t="s">
        <v>303</v>
      </c>
      <c r="B17" t="s">
        <v>304</v>
      </c>
      <c r="C17" t="s">
        <v>246</v>
      </c>
      <c r="D17" t="s">
        <v>305</v>
      </c>
      <c r="E17" t="s">
        <v>306</v>
      </c>
      <c r="F17" t="s">
        <v>307</v>
      </c>
      <c r="G17" t="s">
        <v>308</v>
      </c>
      <c r="H17" t="s">
        <v>309</v>
      </c>
      <c r="I17" t="s">
        <v>310</v>
      </c>
      <c r="J17" t="s">
        <v>311</v>
      </c>
      <c r="K17" t="s">
        <v>312</v>
      </c>
      <c r="L17" t="s">
        <v>313</v>
      </c>
      <c r="M17" t="s">
        <v>314</v>
      </c>
      <c r="N17" t="s">
        <v>315</v>
      </c>
      <c r="O17" t="s">
        <v>316</v>
      </c>
      <c r="P17" t="s">
        <v>317</v>
      </c>
      <c r="Q17" t="s">
        <v>315</v>
      </c>
    </row>
    <row r="18" spans="1:17" x14ac:dyDescent="0.35">
      <c r="A18" s="1" t="s">
        <v>318</v>
      </c>
      <c r="B18" t="s">
        <v>319</v>
      </c>
      <c r="C18" t="s">
        <v>320</v>
      </c>
      <c r="D18" t="s">
        <v>321</v>
      </c>
      <c r="E18" t="s">
        <v>322</v>
      </c>
      <c r="F18" t="s">
        <v>323</v>
      </c>
      <c r="G18" t="s">
        <v>324</v>
      </c>
      <c r="H18" t="s">
        <v>325</v>
      </c>
      <c r="I18" t="s">
        <v>326</v>
      </c>
      <c r="J18" t="s">
        <v>327</v>
      </c>
      <c r="K18" t="s">
        <v>328</v>
      </c>
      <c r="L18" t="s">
        <v>329</v>
      </c>
      <c r="M18" t="s">
        <v>330</v>
      </c>
      <c r="N18" t="s">
        <v>331</v>
      </c>
      <c r="O18" t="s">
        <v>332</v>
      </c>
      <c r="P18" t="s">
        <v>333</v>
      </c>
      <c r="Q18" t="s">
        <v>334</v>
      </c>
    </row>
    <row r="19" spans="1:17" x14ac:dyDescent="0.35">
      <c r="A19" s="1" t="s">
        <v>335</v>
      </c>
      <c r="B19" t="s">
        <v>336</v>
      </c>
      <c r="C19" t="s">
        <v>337</v>
      </c>
      <c r="D19" t="s">
        <v>338</v>
      </c>
      <c r="E19" t="s">
        <v>339</v>
      </c>
      <c r="F19" t="s">
        <v>340</v>
      </c>
      <c r="G19" t="s">
        <v>341</v>
      </c>
      <c r="H19" t="s">
        <v>342</v>
      </c>
      <c r="I19" t="s">
        <v>343</v>
      </c>
      <c r="J19" t="s">
        <v>344</v>
      </c>
      <c r="K19" t="s">
        <v>345</v>
      </c>
      <c r="L19" t="s">
        <v>346</v>
      </c>
      <c r="M19" t="s">
        <v>347</v>
      </c>
      <c r="N19" t="s">
        <v>348</v>
      </c>
      <c r="O19" t="s">
        <v>349</v>
      </c>
      <c r="P19" t="s">
        <v>350</v>
      </c>
      <c r="Q19" t="s">
        <v>351</v>
      </c>
    </row>
    <row r="20" spans="1:17" x14ac:dyDescent="0.35">
      <c r="A20" s="1" t="s">
        <v>352</v>
      </c>
      <c r="B20" t="s">
        <v>353</v>
      </c>
      <c r="C20" t="s">
        <v>354</v>
      </c>
      <c r="D20" t="s">
        <v>355</v>
      </c>
      <c r="E20" t="s">
        <v>356</v>
      </c>
      <c r="F20" t="s">
        <v>357</v>
      </c>
      <c r="G20" t="s">
        <v>358</v>
      </c>
      <c r="H20" t="s">
        <v>359</v>
      </c>
      <c r="I20" t="s">
        <v>360</v>
      </c>
      <c r="J20" t="s">
        <v>361</v>
      </c>
      <c r="K20" t="s">
        <v>362</v>
      </c>
      <c r="L20" t="s">
        <v>363</v>
      </c>
      <c r="M20" t="s">
        <v>364</v>
      </c>
      <c r="N20" t="s">
        <v>365</v>
      </c>
      <c r="O20" t="s">
        <v>366</v>
      </c>
      <c r="P20" t="s">
        <v>367</v>
      </c>
      <c r="Q20" t="s">
        <v>368</v>
      </c>
    </row>
    <row r="21" spans="1:17" x14ac:dyDescent="0.35">
      <c r="A21" s="1" t="s">
        <v>369</v>
      </c>
      <c r="B21" t="s">
        <v>251</v>
      </c>
      <c r="C21" t="s">
        <v>315</v>
      </c>
      <c r="D21" t="s">
        <v>370</v>
      </c>
      <c r="E21" t="s">
        <v>371</v>
      </c>
      <c r="F21" t="s">
        <v>314</v>
      </c>
      <c r="G21" t="s">
        <v>244</v>
      </c>
      <c r="H21" t="s">
        <v>316</v>
      </c>
      <c r="I21" t="s">
        <v>372</v>
      </c>
      <c r="J21" t="s">
        <v>373</v>
      </c>
      <c r="K21" t="s">
        <v>374</v>
      </c>
      <c r="L21" t="s">
        <v>313</v>
      </c>
      <c r="M21" t="s">
        <v>375</v>
      </c>
      <c r="N21" t="s">
        <v>376</v>
      </c>
      <c r="O21" t="s">
        <v>377</v>
      </c>
      <c r="P21" t="s">
        <v>243</v>
      </c>
      <c r="Q21" t="s">
        <v>378</v>
      </c>
    </row>
    <row r="22" spans="1:17" x14ac:dyDescent="0.35">
      <c r="A22" s="1" t="s">
        <v>379</v>
      </c>
      <c r="B22" t="s">
        <v>380</v>
      </c>
      <c r="C22" t="s">
        <v>371</v>
      </c>
      <c r="D22" t="s">
        <v>381</v>
      </c>
      <c r="E22" t="s">
        <v>382</v>
      </c>
      <c r="F22" t="s">
        <v>245</v>
      </c>
      <c r="G22" t="s">
        <v>245</v>
      </c>
      <c r="H22" t="s">
        <v>383</v>
      </c>
      <c r="I22" t="s">
        <v>383</v>
      </c>
      <c r="J22" t="s">
        <v>384</v>
      </c>
      <c r="K22" t="s">
        <v>385</v>
      </c>
      <c r="L22" t="s">
        <v>386</v>
      </c>
      <c r="M22" t="s">
        <v>387</v>
      </c>
      <c r="N22" t="s">
        <v>387</v>
      </c>
      <c r="O22" t="s">
        <v>388</v>
      </c>
      <c r="P22" t="s">
        <v>387</v>
      </c>
      <c r="Q22" t="s">
        <v>389</v>
      </c>
    </row>
    <row r="23" spans="1:17" x14ac:dyDescent="0.35">
      <c r="A23" s="1" t="s">
        <v>390</v>
      </c>
      <c r="B23" t="s">
        <v>391</v>
      </c>
      <c r="C23" t="s">
        <v>392</v>
      </c>
      <c r="D23" t="s">
        <v>393</v>
      </c>
      <c r="E23" t="s">
        <v>394</v>
      </c>
      <c r="F23" t="s">
        <v>395</v>
      </c>
      <c r="G23" t="s">
        <v>396</v>
      </c>
      <c r="H23" t="s">
        <v>397</v>
      </c>
      <c r="I23" t="s">
        <v>398</v>
      </c>
      <c r="J23" t="s">
        <v>378</v>
      </c>
      <c r="K23" t="s">
        <v>374</v>
      </c>
      <c r="L23" t="s">
        <v>399</v>
      </c>
      <c r="M23" t="s">
        <v>400</v>
      </c>
      <c r="N23" t="s">
        <v>401</v>
      </c>
      <c r="O23" t="s">
        <v>402</v>
      </c>
      <c r="P23" t="s">
        <v>403</v>
      </c>
      <c r="Q23" t="s">
        <v>404</v>
      </c>
    </row>
    <row r="24" spans="1:17" x14ac:dyDescent="0.35">
      <c r="A24" s="1" t="s">
        <v>405</v>
      </c>
      <c r="B24" t="s">
        <v>406</v>
      </c>
      <c r="C24" t="s">
        <v>407</v>
      </c>
      <c r="D24" t="s">
        <v>408</v>
      </c>
      <c r="E24" t="s">
        <v>409</v>
      </c>
      <c r="F24" t="s">
        <v>410</v>
      </c>
      <c r="G24" t="s">
        <v>411</v>
      </c>
      <c r="H24" t="s">
        <v>412</v>
      </c>
      <c r="I24" t="s">
        <v>413</v>
      </c>
      <c r="J24" t="s">
        <v>414</v>
      </c>
      <c r="K24" t="s">
        <v>415</v>
      </c>
      <c r="L24" t="s">
        <v>416</v>
      </c>
      <c r="M24" t="s">
        <v>417</v>
      </c>
      <c r="N24" t="s">
        <v>418</v>
      </c>
      <c r="O24" t="s">
        <v>419</v>
      </c>
      <c r="P24" t="s">
        <v>420</v>
      </c>
      <c r="Q24" t="s">
        <v>421</v>
      </c>
    </row>
    <row r="25" spans="1:17" x14ac:dyDescent="0.35">
      <c r="A25" s="1" t="s">
        <v>422</v>
      </c>
      <c r="B25" t="s">
        <v>423</v>
      </c>
      <c r="C25" t="s">
        <v>424</v>
      </c>
      <c r="D25" t="s">
        <v>425</v>
      </c>
      <c r="E25" t="s">
        <v>426</v>
      </c>
      <c r="F25" t="s">
        <v>427</v>
      </c>
      <c r="G25" t="s">
        <v>428</v>
      </c>
      <c r="H25" t="s">
        <v>429</v>
      </c>
      <c r="I25" t="s">
        <v>430</v>
      </c>
      <c r="J25" t="s">
        <v>431</v>
      </c>
      <c r="K25" t="s">
        <v>432</v>
      </c>
      <c r="L25" t="s">
        <v>433</v>
      </c>
      <c r="M25" t="s">
        <v>434</v>
      </c>
      <c r="N25" t="s">
        <v>435</v>
      </c>
      <c r="O25" t="s">
        <v>436</v>
      </c>
      <c r="P25" t="s">
        <v>437</v>
      </c>
      <c r="Q25" t="s">
        <v>438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9"/>
  <sheetViews>
    <sheetView workbookViewId="0"/>
  </sheetViews>
  <sheetFormatPr defaultRowHeight="14.5" x14ac:dyDescent="0.35"/>
  <sheetData>
    <row r="1" spans="1:39" x14ac:dyDescent="0.35">
      <c r="B1" s="1" t="s">
        <v>439</v>
      </c>
      <c r="C1" s="1" t="s">
        <v>440</v>
      </c>
      <c r="D1" s="1" t="s">
        <v>441</v>
      </c>
      <c r="E1" s="1" t="s">
        <v>442</v>
      </c>
      <c r="F1" s="1" t="s">
        <v>443</v>
      </c>
      <c r="G1" s="1" t="s">
        <v>444</v>
      </c>
      <c r="H1" s="1" t="s">
        <v>445</v>
      </c>
      <c r="I1" s="1" t="s">
        <v>446</v>
      </c>
      <c r="J1" s="1" t="s">
        <v>447</v>
      </c>
      <c r="K1" s="1" t="s">
        <v>448</v>
      </c>
      <c r="L1" s="1" t="s">
        <v>449</v>
      </c>
      <c r="M1" s="1" t="s">
        <v>450</v>
      </c>
      <c r="N1" s="1" t="s">
        <v>451</v>
      </c>
      <c r="O1" s="1" t="s">
        <v>452</v>
      </c>
      <c r="P1" s="1" t="s">
        <v>453</v>
      </c>
      <c r="Q1" s="1" t="s">
        <v>454</v>
      </c>
      <c r="R1" s="1" t="s">
        <v>455</v>
      </c>
      <c r="S1" s="1" t="s">
        <v>456</v>
      </c>
      <c r="T1" s="1" t="s">
        <v>457</v>
      </c>
      <c r="U1" s="1" t="s">
        <v>458</v>
      </c>
      <c r="V1" s="1" t="s">
        <v>459</v>
      </c>
      <c r="W1" s="1" t="s">
        <v>460</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row>
    <row r="2" spans="1:39" x14ac:dyDescent="0.35">
      <c r="A2" s="1" t="s">
        <v>19</v>
      </c>
      <c r="B2" t="s">
        <v>461</v>
      </c>
      <c r="C2" t="s">
        <v>462</v>
      </c>
      <c r="D2" t="s">
        <v>463</v>
      </c>
      <c r="E2" t="s">
        <v>464</v>
      </c>
      <c r="F2" t="s">
        <v>465</v>
      </c>
      <c r="G2" t="s">
        <v>466</v>
      </c>
      <c r="H2" t="s">
        <v>467</v>
      </c>
      <c r="I2" t="s">
        <v>468</v>
      </c>
      <c r="J2" t="s">
        <v>469</v>
      </c>
      <c r="K2" t="s">
        <v>470</v>
      </c>
      <c r="L2" t="s">
        <v>471</v>
      </c>
      <c r="M2" t="s">
        <v>472</v>
      </c>
      <c r="N2" t="s">
        <v>473</v>
      </c>
      <c r="O2" t="s">
        <v>474</v>
      </c>
      <c r="P2" t="s">
        <v>475</v>
      </c>
      <c r="Q2" t="s">
        <v>476</v>
      </c>
      <c r="R2" t="s">
        <v>477</v>
      </c>
      <c r="S2" t="s">
        <v>478</v>
      </c>
      <c r="T2" t="s">
        <v>479</v>
      </c>
      <c r="U2" t="s">
        <v>480</v>
      </c>
      <c r="V2" t="s">
        <v>481</v>
      </c>
      <c r="W2" t="s">
        <v>482</v>
      </c>
      <c r="X2" t="s">
        <v>222</v>
      </c>
      <c r="Y2" t="s">
        <v>223</v>
      </c>
      <c r="Z2" t="s">
        <v>224</v>
      </c>
      <c r="AA2" t="s">
        <v>225</v>
      </c>
      <c r="AB2" t="s">
        <v>226</v>
      </c>
      <c r="AC2" t="s">
        <v>227</v>
      </c>
      <c r="AD2" t="s">
        <v>228</v>
      </c>
      <c r="AE2" t="s">
        <v>229</v>
      </c>
      <c r="AF2" t="s">
        <v>230</v>
      </c>
      <c r="AG2" t="s">
        <v>231</v>
      </c>
      <c r="AH2" t="s">
        <v>232</v>
      </c>
      <c r="AI2" t="s">
        <v>233</v>
      </c>
      <c r="AJ2" t="s">
        <v>234</v>
      </c>
      <c r="AK2" t="s">
        <v>235</v>
      </c>
      <c r="AL2" t="s">
        <v>236</v>
      </c>
      <c r="AM2" t="s">
        <v>237</v>
      </c>
    </row>
    <row r="3" spans="1:39" x14ac:dyDescent="0.35">
      <c r="A3" s="1" t="s">
        <v>483</v>
      </c>
      <c r="B3" t="s">
        <v>484</v>
      </c>
      <c r="C3" t="s">
        <v>485</v>
      </c>
      <c r="D3" t="s">
        <v>486</v>
      </c>
      <c r="E3" t="s">
        <v>487</v>
      </c>
      <c r="F3" t="s">
        <v>488</v>
      </c>
      <c r="G3" t="s">
        <v>489</v>
      </c>
      <c r="H3" t="s">
        <v>490</v>
      </c>
      <c r="I3" t="s">
        <v>491</v>
      </c>
      <c r="J3" t="s">
        <v>492</v>
      </c>
      <c r="K3" t="s">
        <v>493</v>
      </c>
      <c r="L3" t="s">
        <v>494</v>
      </c>
      <c r="M3" t="s">
        <v>495</v>
      </c>
      <c r="N3" t="s">
        <v>496</v>
      </c>
      <c r="O3" t="s">
        <v>497</v>
      </c>
      <c r="P3" t="s">
        <v>498</v>
      </c>
      <c r="Q3" t="s">
        <v>499</v>
      </c>
      <c r="R3" t="s">
        <v>500</v>
      </c>
      <c r="S3" t="s">
        <v>501</v>
      </c>
      <c r="T3" t="s">
        <v>502</v>
      </c>
      <c r="U3" t="s">
        <v>503</v>
      </c>
      <c r="V3" t="s">
        <v>504</v>
      </c>
      <c r="W3" t="s">
        <v>505</v>
      </c>
      <c r="X3" t="s">
        <v>506</v>
      </c>
      <c r="Y3" t="s">
        <v>507</v>
      </c>
      <c r="Z3" t="s">
        <v>508</v>
      </c>
      <c r="AA3" t="s">
        <v>509</v>
      </c>
      <c r="AB3" t="s">
        <v>510</v>
      </c>
      <c r="AC3" t="s">
        <v>511</v>
      </c>
      <c r="AD3" t="s">
        <v>512</v>
      </c>
      <c r="AE3" t="s">
        <v>513</v>
      </c>
      <c r="AF3" t="s">
        <v>514</v>
      </c>
      <c r="AG3" t="s">
        <v>515</v>
      </c>
      <c r="AH3" t="s">
        <v>516</v>
      </c>
      <c r="AI3" t="s">
        <v>517</v>
      </c>
      <c r="AJ3" t="s">
        <v>518</v>
      </c>
      <c r="AK3" t="s">
        <v>519</v>
      </c>
      <c r="AL3" t="s">
        <v>520</v>
      </c>
      <c r="AM3" t="s">
        <v>521</v>
      </c>
    </row>
    <row r="4" spans="1:39" x14ac:dyDescent="0.35">
      <c r="A4" s="1" t="s">
        <v>24</v>
      </c>
      <c r="B4" t="s">
        <v>522</v>
      </c>
      <c r="C4" t="s">
        <v>523</v>
      </c>
      <c r="D4" t="s">
        <v>524</v>
      </c>
      <c r="E4" t="s">
        <v>525</v>
      </c>
      <c r="F4" t="s">
        <v>526</v>
      </c>
      <c r="G4" t="s">
        <v>527</v>
      </c>
      <c r="H4" t="s">
        <v>528</v>
      </c>
      <c r="I4" t="s">
        <v>529</v>
      </c>
      <c r="J4" t="s">
        <v>530</v>
      </c>
      <c r="K4" t="s">
        <v>531</v>
      </c>
      <c r="L4" t="s">
        <v>532</v>
      </c>
      <c r="M4" t="s">
        <v>533</v>
      </c>
      <c r="N4" t="s">
        <v>534</v>
      </c>
      <c r="O4" t="s">
        <v>535</v>
      </c>
      <c r="P4" t="s">
        <v>536</v>
      </c>
      <c r="Q4" t="s">
        <v>537</v>
      </c>
      <c r="R4" t="s">
        <v>538</v>
      </c>
      <c r="S4" t="s">
        <v>539</v>
      </c>
      <c r="T4" t="s">
        <v>540</v>
      </c>
      <c r="U4" t="s">
        <v>541</v>
      </c>
      <c r="V4" t="s">
        <v>542</v>
      </c>
      <c r="W4" t="s">
        <v>543</v>
      </c>
      <c r="X4" t="s">
        <v>544</v>
      </c>
      <c r="Y4" t="s">
        <v>545</v>
      </c>
      <c r="Z4" t="s">
        <v>546</v>
      </c>
      <c r="AA4" t="s">
        <v>547</v>
      </c>
      <c r="AB4" t="s">
        <v>548</v>
      </c>
      <c r="AC4" t="s">
        <v>549</v>
      </c>
      <c r="AD4" t="s">
        <v>550</v>
      </c>
      <c r="AE4" t="s">
        <v>551</v>
      </c>
      <c r="AF4" t="s">
        <v>552</v>
      </c>
      <c r="AG4" t="s">
        <v>553</v>
      </c>
      <c r="AH4" t="s">
        <v>554</v>
      </c>
      <c r="AI4" t="s">
        <v>555</v>
      </c>
      <c r="AJ4" t="s">
        <v>556</v>
      </c>
      <c r="AK4" t="s">
        <v>557</v>
      </c>
      <c r="AL4" t="s">
        <v>558</v>
      </c>
      <c r="AM4" t="s">
        <v>559</v>
      </c>
    </row>
    <row r="5" spans="1:39" x14ac:dyDescent="0.35">
      <c r="A5" s="1" t="s">
        <v>560</v>
      </c>
      <c r="B5" t="s">
        <v>561</v>
      </c>
      <c r="C5" t="s">
        <v>562</v>
      </c>
      <c r="D5" t="s">
        <v>563</v>
      </c>
      <c r="E5" t="s">
        <v>564</v>
      </c>
      <c r="F5" t="s">
        <v>565</v>
      </c>
      <c r="G5" t="s">
        <v>566</v>
      </c>
      <c r="H5" t="s">
        <v>567</v>
      </c>
      <c r="I5" t="s">
        <v>568</v>
      </c>
      <c r="J5" t="s">
        <v>569</v>
      </c>
      <c r="K5" t="s">
        <v>570</v>
      </c>
      <c r="L5" t="s">
        <v>571</v>
      </c>
      <c r="M5" t="s">
        <v>572</v>
      </c>
      <c r="N5" t="s">
        <v>573</v>
      </c>
      <c r="O5" t="s">
        <v>574</v>
      </c>
      <c r="P5" t="s">
        <v>575</v>
      </c>
      <c r="Q5" t="s">
        <v>576</v>
      </c>
      <c r="R5" t="s">
        <v>577</v>
      </c>
      <c r="S5" t="s">
        <v>578</v>
      </c>
      <c r="T5" t="s">
        <v>579</v>
      </c>
      <c r="U5" t="s">
        <v>580</v>
      </c>
      <c r="V5" t="s">
        <v>581</v>
      </c>
      <c r="W5" t="s">
        <v>582</v>
      </c>
      <c r="X5" t="s">
        <v>561</v>
      </c>
      <c r="Y5" t="s">
        <v>583</v>
      </c>
      <c r="Z5" t="s">
        <v>584</v>
      </c>
      <c r="AA5" t="s">
        <v>585</v>
      </c>
      <c r="AB5" t="s">
        <v>586</v>
      </c>
      <c r="AC5" t="s">
        <v>587</v>
      </c>
      <c r="AD5" t="s">
        <v>588</v>
      </c>
      <c r="AE5" t="s">
        <v>589</v>
      </c>
      <c r="AF5" t="s">
        <v>590</v>
      </c>
      <c r="AG5" t="s">
        <v>591</v>
      </c>
      <c r="AH5" t="s">
        <v>592</v>
      </c>
      <c r="AI5" t="s">
        <v>593</v>
      </c>
      <c r="AJ5" t="s">
        <v>594</v>
      </c>
      <c r="AK5" t="s">
        <v>595</v>
      </c>
      <c r="AL5" t="s">
        <v>596</v>
      </c>
      <c r="AM5" t="s">
        <v>597</v>
      </c>
    </row>
    <row r="6" spans="1:39" x14ac:dyDescent="0.35">
      <c r="A6" s="1" t="s">
        <v>25</v>
      </c>
      <c r="B6" t="s">
        <v>598</v>
      </c>
      <c r="C6" t="s">
        <v>599</v>
      </c>
      <c r="D6" t="s">
        <v>600</v>
      </c>
      <c r="E6" t="s">
        <v>601</v>
      </c>
      <c r="F6" t="s">
        <v>602</v>
      </c>
      <c r="G6" t="s">
        <v>603</v>
      </c>
      <c r="H6" t="s">
        <v>604</v>
      </c>
      <c r="I6" t="s">
        <v>605</v>
      </c>
      <c r="J6" t="s">
        <v>606</v>
      </c>
      <c r="K6" t="s">
        <v>607</v>
      </c>
      <c r="L6" t="s">
        <v>608</v>
      </c>
      <c r="M6" t="s">
        <v>609</v>
      </c>
      <c r="N6" t="s">
        <v>610</v>
      </c>
      <c r="O6" t="s">
        <v>611</v>
      </c>
      <c r="P6" t="s">
        <v>612</v>
      </c>
      <c r="Q6" t="s">
        <v>613</v>
      </c>
      <c r="R6" t="s">
        <v>614</v>
      </c>
      <c r="S6" t="s">
        <v>615</v>
      </c>
      <c r="T6" t="s">
        <v>616</v>
      </c>
      <c r="U6" t="s">
        <v>617</v>
      </c>
      <c r="V6" t="s">
        <v>618</v>
      </c>
      <c r="W6" t="s">
        <v>619</v>
      </c>
      <c r="X6" t="s">
        <v>620</v>
      </c>
      <c r="Y6" t="s">
        <v>621</v>
      </c>
      <c r="Z6" t="s">
        <v>622</v>
      </c>
      <c r="AA6" t="s">
        <v>623</v>
      </c>
      <c r="AB6" t="s">
        <v>624</v>
      </c>
      <c r="AC6" t="s">
        <v>625</v>
      </c>
      <c r="AD6" t="s">
        <v>626</v>
      </c>
      <c r="AE6" t="s">
        <v>627</v>
      </c>
      <c r="AF6" t="s">
        <v>628</v>
      </c>
      <c r="AG6" t="s">
        <v>629</v>
      </c>
      <c r="AH6" t="s">
        <v>630</v>
      </c>
      <c r="AI6" t="s">
        <v>631</v>
      </c>
      <c r="AJ6" t="s">
        <v>632</v>
      </c>
      <c r="AK6" t="s">
        <v>633</v>
      </c>
      <c r="AL6" t="s">
        <v>634</v>
      </c>
      <c r="AM6" t="s">
        <v>635</v>
      </c>
    </row>
    <row r="7" spans="1:39" x14ac:dyDescent="0.35">
      <c r="A7" s="1" t="s">
        <v>636</v>
      </c>
      <c r="B7" t="s">
        <v>432</v>
      </c>
      <c r="C7" t="s">
        <v>432</v>
      </c>
      <c r="D7" t="s">
        <v>432</v>
      </c>
      <c r="E7" t="s">
        <v>432</v>
      </c>
      <c r="F7" t="s">
        <v>432</v>
      </c>
      <c r="G7" t="s">
        <v>432</v>
      </c>
      <c r="H7" t="s">
        <v>432</v>
      </c>
      <c r="I7" t="s">
        <v>432</v>
      </c>
      <c r="J7" t="s">
        <v>432</v>
      </c>
      <c r="K7" t="s">
        <v>432</v>
      </c>
      <c r="L7" t="s">
        <v>432</v>
      </c>
      <c r="M7" t="s">
        <v>432</v>
      </c>
      <c r="N7" t="s">
        <v>637</v>
      </c>
      <c r="O7" t="s">
        <v>638</v>
      </c>
      <c r="P7" t="s">
        <v>639</v>
      </c>
      <c r="Q7" t="s">
        <v>640</v>
      </c>
      <c r="R7" t="s">
        <v>641</v>
      </c>
      <c r="S7" t="s">
        <v>642</v>
      </c>
      <c r="T7" t="s">
        <v>643</v>
      </c>
      <c r="U7" t="s">
        <v>644</v>
      </c>
      <c r="V7" t="s">
        <v>645</v>
      </c>
      <c r="W7" t="s">
        <v>646</v>
      </c>
      <c r="X7" t="s">
        <v>647</v>
      </c>
      <c r="Y7" t="s">
        <v>648</v>
      </c>
      <c r="Z7" t="s">
        <v>649</v>
      </c>
      <c r="AA7" t="s">
        <v>650</v>
      </c>
      <c r="AB7" t="s">
        <v>651</v>
      </c>
      <c r="AC7" t="s">
        <v>652</v>
      </c>
      <c r="AD7" t="s">
        <v>653</v>
      </c>
      <c r="AE7" t="s">
        <v>654</v>
      </c>
      <c r="AF7" t="s">
        <v>655</v>
      </c>
      <c r="AG7" t="s">
        <v>656</v>
      </c>
      <c r="AH7" t="s">
        <v>650</v>
      </c>
      <c r="AI7" t="s">
        <v>657</v>
      </c>
      <c r="AJ7" t="s">
        <v>658</v>
      </c>
      <c r="AK7" t="s">
        <v>659</v>
      </c>
      <c r="AL7" t="s">
        <v>660</v>
      </c>
      <c r="AM7" t="s">
        <v>661</v>
      </c>
    </row>
    <row r="8" spans="1:39" x14ac:dyDescent="0.35">
      <c r="A8" s="1" t="s">
        <v>662</v>
      </c>
      <c r="B8" t="s">
        <v>663</v>
      </c>
      <c r="C8" t="s">
        <v>664</v>
      </c>
      <c r="D8" t="s">
        <v>665</v>
      </c>
      <c r="E8" t="s">
        <v>666</v>
      </c>
      <c r="F8" t="s">
        <v>667</v>
      </c>
      <c r="G8" t="s">
        <v>668</v>
      </c>
      <c r="H8" t="s">
        <v>669</v>
      </c>
      <c r="I8" t="s">
        <v>670</v>
      </c>
      <c r="J8" t="s">
        <v>671</v>
      </c>
      <c r="K8" t="s">
        <v>657</v>
      </c>
      <c r="L8" t="s">
        <v>672</v>
      </c>
      <c r="M8" t="s">
        <v>673</v>
      </c>
      <c r="N8" t="s">
        <v>674</v>
      </c>
      <c r="O8" t="s">
        <v>675</v>
      </c>
      <c r="P8" t="s">
        <v>676</v>
      </c>
      <c r="Q8" t="s">
        <v>677</v>
      </c>
      <c r="R8" t="s">
        <v>678</v>
      </c>
      <c r="S8" t="s">
        <v>679</v>
      </c>
      <c r="T8" t="s">
        <v>680</v>
      </c>
      <c r="U8" t="s">
        <v>681</v>
      </c>
      <c r="V8" t="s">
        <v>682</v>
      </c>
      <c r="W8" t="s">
        <v>683</v>
      </c>
      <c r="X8" t="s">
        <v>684</v>
      </c>
      <c r="Y8" t="s">
        <v>685</v>
      </c>
      <c r="Z8" t="s">
        <v>686</v>
      </c>
      <c r="AA8" t="s">
        <v>687</v>
      </c>
      <c r="AB8" t="s">
        <v>688</v>
      </c>
      <c r="AC8" t="s">
        <v>689</v>
      </c>
      <c r="AD8" t="s">
        <v>690</v>
      </c>
      <c r="AE8" t="s">
        <v>691</v>
      </c>
      <c r="AF8" t="s">
        <v>692</v>
      </c>
      <c r="AG8" t="s">
        <v>693</v>
      </c>
      <c r="AH8" t="s">
        <v>694</v>
      </c>
      <c r="AI8" t="s">
        <v>695</v>
      </c>
      <c r="AJ8" t="s">
        <v>696</v>
      </c>
      <c r="AK8" t="s">
        <v>697</v>
      </c>
      <c r="AL8" t="s">
        <v>698</v>
      </c>
      <c r="AM8" t="s">
        <v>699</v>
      </c>
    </row>
    <row r="9" spans="1:39" x14ac:dyDescent="0.35">
      <c r="A9" s="1" t="s">
        <v>700</v>
      </c>
      <c r="B9" t="s">
        <v>432</v>
      </c>
      <c r="C9" t="s">
        <v>432</v>
      </c>
      <c r="D9" t="s">
        <v>432</v>
      </c>
      <c r="E9" t="s">
        <v>432</v>
      </c>
      <c r="F9" t="s">
        <v>432</v>
      </c>
      <c r="G9" t="s">
        <v>432</v>
      </c>
      <c r="H9" t="s">
        <v>432</v>
      </c>
      <c r="I9" t="s">
        <v>432</v>
      </c>
      <c r="J9" t="s">
        <v>432</v>
      </c>
      <c r="K9" t="s">
        <v>432</v>
      </c>
      <c r="L9" t="s">
        <v>432</v>
      </c>
      <c r="M9" t="s">
        <v>432</v>
      </c>
      <c r="N9" t="s">
        <v>432</v>
      </c>
      <c r="O9" t="s">
        <v>432</v>
      </c>
      <c r="P9" t="s">
        <v>432</v>
      </c>
      <c r="Q9" t="s">
        <v>432</v>
      </c>
      <c r="R9" t="s">
        <v>432</v>
      </c>
      <c r="S9" t="s">
        <v>432</v>
      </c>
      <c r="T9" t="s">
        <v>432</v>
      </c>
      <c r="U9" t="s">
        <v>432</v>
      </c>
      <c r="V9" t="s">
        <v>432</v>
      </c>
      <c r="W9" t="s">
        <v>432</v>
      </c>
      <c r="X9" t="s">
        <v>432</v>
      </c>
      <c r="Y9" t="s">
        <v>432</v>
      </c>
      <c r="Z9" t="s">
        <v>432</v>
      </c>
      <c r="AA9" t="s">
        <v>432</v>
      </c>
      <c r="AB9" t="s">
        <v>432</v>
      </c>
      <c r="AC9" t="s">
        <v>432</v>
      </c>
      <c r="AD9" t="s">
        <v>432</v>
      </c>
      <c r="AE9" t="s">
        <v>432</v>
      </c>
      <c r="AF9" t="s">
        <v>432</v>
      </c>
      <c r="AG9" t="s">
        <v>432</v>
      </c>
      <c r="AH9" t="s">
        <v>432</v>
      </c>
      <c r="AI9" t="s">
        <v>432</v>
      </c>
      <c r="AJ9" t="s">
        <v>432</v>
      </c>
      <c r="AK9" t="s">
        <v>432</v>
      </c>
      <c r="AL9" t="s">
        <v>432</v>
      </c>
      <c r="AM9" t="s">
        <v>432</v>
      </c>
    </row>
    <row r="10" spans="1:39" x14ac:dyDescent="0.35">
      <c r="A10" s="1" t="s">
        <v>701</v>
      </c>
      <c r="B10" t="s">
        <v>432</v>
      </c>
      <c r="C10" t="s">
        <v>432</v>
      </c>
      <c r="D10" t="s">
        <v>432</v>
      </c>
      <c r="E10" t="s">
        <v>432</v>
      </c>
      <c r="F10" t="s">
        <v>432</v>
      </c>
      <c r="G10" t="s">
        <v>432</v>
      </c>
      <c r="H10" t="s">
        <v>432</v>
      </c>
      <c r="I10" t="s">
        <v>432</v>
      </c>
      <c r="J10" t="s">
        <v>432</v>
      </c>
      <c r="K10" t="s">
        <v>432</v>
      </c>
      <c r="L10" t="s">
        <v>432</v>
      </c>
      <c r="M10" t="s">
        <v>432</v>
      </c>
      <c r="N10" t="s">
        <v>432</v>
      </c>
      <c r="O10" t="s">
        <v>432</v>
      </c>
      <c r="P10" t="s">
        <v>432</v>
      </c>
      <c r="Q10" t="s">
        <v>432</v>
      </c>
      <c r="R10" t="s">
        <v>432</v>
      </c>
      <c r="S10" t="s">
        <v>432</v>
      </c>
      <c r="T10" t="s">
        <v>432</v>
      </c>
      <c r="U10" t="s">
        <v>432</v>
      </c>
      <c r="V10" t="s">
        <v>432</v>
      </c>
      <c r="W10" t="s">
        <v>432</v>
      </c>
      <c r="X10" t="s">
        <v>432</v>
      </c>
      <c r="Y10" t="s">
        <v>432</v>
      </c>
      <c r="Z10" t="s">
        <v>432</v>
      </c>
      <c r="AA10" t="s">
        <v>432</v>
      </c>
      <c r="AB10" t="s">
        <v>432</v>
      </c>
      <c r="AC10" t="s">
        <v>432</v>
      </c>
      <c r="AD10" t="s">
        <v>432</v>
      </c>
      <c r="AE10" t="s">
        <v>432</v>
      </c>
      <c r="AF10" t="s">
        <v>432</v>
      </c>
      <c r="AG10" t="s">
        <v>432</v>
      </c>
      <c r="AH10" t="s">
        <v>432</v>
      </c>
      <c r="AI10" t="s">
        <v>432</v>
      </c>
      <c r="AJ10" t="s">
        <v>432</v>
      </c>
      <c r="AK10" t="s">
        <v>432</v>
      </c>
      <c r="AL10" t="s">
        <v>432</v>
      </c>
      <c r="AM10" t="s">
        <v>432</v>
      </c>
    </row>
    <row r="11" spans="1:39" x14ac:dyDescent="0.35">
      <c r="A11" s="1" t="s">
        <v>702</v>
      </c>
      <c r="B11" t="s">
        <v>703</v>
      </c>
      <c r="C11" t="s">
        <v>704</v>
      </c>
      <c r="D11" t="s">
        <v>705</v>
      </c>
      <c r="E11" t="s">
        <v>706</v>
      </c>
      <c r="F11" t="s">
        <v>707</v>
      </c>
      <c r="G11" t="s">
        <v>708</v>
      </c>
      <c r="H11" t="s">
        <v>709</v>
      </c>
      <c r="I11" t="s">
        <v>710</v>
      </c>
      <c r="J11" t="s">
        <v>711</v>
      </c>
      <c r="K11" t="s">
        <v>712</v>
      </c>
      <c r="L11" t="s">
        <v>713</v>
      </c>
      <c r="M11" t="s">
        <v>641</v>
      </c>
      <c r="N11" t="s">
        <v>714</v>
      </c>
      <c r="O11" t="s">
        <v>715</v>
      </c>
      <c r="P11" t="s">
        <v>716</v>
      </c>
      <c r="Q11" t="s">
        <v>432</v>
      </c>
      <c r="R11" t="s">
        <v>717</v>
      </c>
      <c r="S11" t="s">
        <v>718</v>
      </c>
      <c r="T11" t="s">
        <v>719</v>
      </c>
      <c r="U11" t="s">
        <v>720</v>
      </c>
      <c r="V11" t="s">
        <v>721</v>
      </c>
      <c r="W11" t="s">
        <v>722</v>
      </c>
      <c r="X11" t="s">
        <v>723</v>
      </c>
      <c r="Y11" t="s">
        <v>432</v>
      </c>
      <c r="Z11" t="s">
        <v>432</v>
      </c>
      <c r="AA11" t="s">
        <v>432</v>
      </c>
      <c r="AB11" t="s">
        <v>432</v>
      </c>
      <c r="AC11" t="s">
        <v>724</v>
      </c>
      <c r="AD11" t="s">
        <v>725</v>
      </c>
      <c r="AE11" t="s">
        <v>726</v>
      </c>
      <c r="AF11" t="s">
        <v>727</v>
      </c>
      <c r="AG11" t="s">
        <v>728</v>
      </c>
      <c r="AH11" t="s">
        <v>729</v>
      </c>
      <c r="AI11" t="s">
        <v>730</v>
      </c>
      <c r="AJ11" t="s">
        <v>731</v>
      </c>
      <c r="AK11" t="s">
        <v>732</v>
      </c>
      <c r="AL11" t="s">
        <v>733</v>
      </c>
      <c r="AM11" t="s">
        <v>432</v>
      </c>
    </row>
    <row r="12" spans="1:39" x14ac:dyDescent="0.35">
      <c r="A12" s="1" t="s">
        <v>734</v>
      </c>
      <c r="B12" t="s">
        <v>735</v>
      </c>
      <c r="C12" t="s">
        <v>736</v>
      </c>
      <c r="D12" t="s">
        <v>737</v>
      </c>
      <c r="E12" t="s">
        <v>738</v>
      </c>
      <c r="F12" t="s">
        <v>739</v>
      </c>
      <c r="G12" t="s">
        <v>740</v>
      </c>
      <c r="H12" t="s">
        <v>741</v>
      </c>
      <c r="I12" t="s">
        <v>742</v>
      </c>
      <c r="J12" t="s">
        <v>743</v>
      </c>
      <c r="K12" t="s">
        <v>744</v>
      </c>
      <c r="L12" t="s">
        <v>745</v>
      </c>
      <c r="M12" t="s">
        <v>746</v>
      </c>
      <c r="N12" t="s">
        <v>747</v>
      </c>
      <c r="O12" t="s">
        <v>748</v>
      </c>
      <c r="P12" t="s">
        <v>749</v>
      </c>
      <c r="Q12" t="s">
        <v>750</v>
      </c>
      <c r="R12" t="s">
        <v>751</v>
      </c>
      <c r="S12" t="s">
        <v>752</v>
      </c>
      <c r="T12" t="s">
        <v>753</v>
      </c>
      <c r="U12" t="s">
        <v>754</v>
      </c>
      <c r="V12" t="s">
        <v>755</v>
      </c>
      <c r="W12" t="s">
        <v>756</v>
      </c>
      <c r="X12" t="s">
        <v>757</v>
      </c>
      <c r="Y12" t="s">
        <v>758</v>
      </c>
      <c r="Z12" t="s">
        <v>759</v>
      </c>
      <c r="AA12" t="s">
        <v>760</v>
      </c>
      <c r="AB12" t="s">
        <v>761</v>
      </c>
      <c r="AC12" t="s">
        <v>762</v>
      </c>
      <c r="AD12" t="s">
        <v>763</v>
      </c>
      <c r="AE12" t="s">
        <v>764</v>
      </c>
      <c r="AF12" t="s">
        <v>765</v>
      </c>
      <c r="AG12" t="s">
        <v>766</v>
      </c>
      <c r="AH12" t="s">
        <v>767</v>
      </c>
      <c r="AI12" t="s">
        <v>768</v>
      </c>
      <c r="AJ12" t="s">
        <v>769</v>
      </c>
      <c r="AK12" t="s">
        <v>770</v>
      </c>
      <c r="AL12" t="s">
        <v>771</v>
      </c>
      <c r="AM12" t="s">
        <v>772</v>
      </c>
    </row>
    <row r="13" spans="1:39" x14ac:dyDescent="0.35">
      <c r="A13" s="1" t="s">
        <v>773</v>
      </c>
      <c r="B13" t="s">
        <v>432</v>
      </c>
      <c r="C13" t="s">
        <v>432</v>
      </c>
      <c r="D13" t="s">
        <v>432</v>
      </c>
      <c r="E13" t="s">
        <v>432</v>
      </c>
      <c r="F13" t="s">
        <v>432</v>
      </c>
      <c r="G13" t="s">
        <v>432</v>
      </c>
      <c r="H13" t="s">
        <v>432</v>
      </c>
      <c r="I13" t="s">
        <v>432</v>
      </c>
      <c r="J13" t="s">
        <v>432</v>
      </c>
      <c r="K13" t="s">
        <v>432</v>
      </c>
      <c r="L13" t="s">
        <v>432</v>
      </c>
      <c r="M13" t="s">
        <v>432</v>
      </c>
      <c r="N13" t="s">
        <v>432</v>
      </c>
      <c r="O13" t="s">
        <v>432</v>
      </c>
      <c r="P13" t="s">
        <v>432</v>
      </c>
      <c r="Q13" t="s">
        <v>432</v>
      </c>
      <c r="R13" t="s">
        <v>432</v>
      </c>
      <c r="S13" t="s">
        <v>432</v>
      </c>
      <c r="T13" t="s">
        <v>432</v>
      </c>
      <c r="U13" t="s">
        <v>432</v>
      </c>
      <c r="V13" t="s">
        <v>432</v>
      </c>
      <c r="W13" t="s">
        <v>432</v>
      </c>
      <c r="X13" t="s">
        <v>432</v>
      </c>
      <c r="Y13" t="s">
        <v>774</v>
      </c>
      <c r="Z13" t="s">
        <v>775</v>
      </c>
      <c r="AA13" t="s">
        <v>776</v>
      </c>
      <c r="AB13" t="s">
        <v>432</v>
      </c>
      <c r="AC13" t="s">
        <v>432</v>
      </c>
      <c r="AD13" t="s">
        <v>432</v>
      </c>
      <c r="AE13" t="s">
        <v>432</v>
      </c>
      <c r="AF13" t="s">
        <v>432</v>
      </c>
      <c r="AG13" t="s">
        <v>432</v>
      </c>
      <c r="AH13" t="s">
        <v>432</v>
      </c>
      <c r="AI13" t="s">
        <v>432</v>
      </c>
      <c r="AJ13" t="s">
        <v>432</v>
      </c>
      <c r="AK13" t="s">
        <v>432</v>
      </c>
      <c r="AL13" t="s">
        <v>432</v>
      </c>
      <c r="AM13" t="s">
        <v>432</v>
      </c>
    </row>
    <row r="14" spans="1:39" x14ac:dyDescent="0.35">
      <c r="A14" s="1" t="s">
        <v>777</v>
      </c>
      <c r="B14" t="s">
        <v>432</v>
      </c>
      <c r="C14" t="s">
        <v>432</v>
      </c>
      <c r="D14" t="s">
        <v>432</v>
      </c>
      <c r="E14" t="s">
        <v>432</v>
      </c>
      <c r="F14" t="s">
        <v>432</v>
      </c>
      <c r="G14" t="s">
        <v>432</v>
      </c>
      <c r="H14" t="s">
        <v>432</v>
      </c>
      <c r="I14" t="s">
        <v>432</v>
      </c>
      <c r="J14" t="s">
        <v>432</v>
      </c>
      <c r="K14" t="s">
        <v>432</v>
      </c>
      <c r="L14" t="s">
        <v>432</v>
      </c>
      <c r="M14" t="s">
        <v>432</v>
      </c>
      <c r="N14" t="s">
        <v>432</v>
      </c>
      <c r="O14" t="s">
        <v>432</v>
      </c>
      <c r="P14" t="s">
        <v>432</v>
      </c>
      <c r="Q14" t="s">
        <v>432</v>
      </c>
      <c r="R14" t="s">
        <v>432</v>
      </c>
      <c r="S14" t="s">
        <v>432</v>
      </c>
      <c r="T14" t="s">
        <v>432</v>
      </c>
      <c r="U14" t="s">
        <v>778</v>
      </c>
      <c r="V14" t="s">
        <v>779</v>
      </c>
      <c r="W14" t="s">
        <v>780</v>
      </c>
      <c r="X14" t="s">
        <v>781</v>
      </c>
      <c r="Y14" t="s">
        <v>782</v>
      </c>
      <c r="Z14" t="s">
        <v>783</v>
      </c>
      <c r="AA14" t="s">
        <v>784</v>
      </c>
      <c r="AB14" t="s">
        <v>785</v>
      </c>
      <c r="AC14" t="s">
        <v>786</v>
      </c>
      <c r="AD14" t="s">
        <v>787</v>
      </c>
      <c r="AE14" t="s">
        <v>788</v>
      </c>
      <c r="AF14" t="s">
        <v>789</v>
      </c>
      <c r="AG14" t="s">
        <v>790</v>
      </c>
      <c r="AH14" t="s">
        <v>791</v>
      </c>
      <c r="AI14" t="s">
        <v>792</v>
      </c>
      <c r="AJ14" t="s">
        <v>793</v>
      </c>
      <c r="AK14" t="s">
        <v>794</v>
      </c>
      <c r="AL14" t="s">
        <v>795</v>
      </c>
      <c r="AM14" t="s">
        <v>796</v>
      </c>
    </row>
    <row r="15" spans="1:39" x14ac:dyDescent="0.35">
      <c r="A15" s="1" t="s">
        <v>797</v>
      </c>
      <c r="B15" t="s">
        <v>703</v>
      </c>
      <c r="C15" t="s">
        <v>704</v>
      </c>
      <c r="D15" t="s">
        <v>705</v>
      </c>
      <c r="E15" t="s">
        <v>706</v>
      </c>
      <c r="F15" t="s">
        <v>707</v>
      </c>
      <c r="G15" t="s">
        <v>708</v>
      </c>
      <c r="H15" t="s">
        <v>709</v>
      </c>
      <c r="I15" t="s">
        <v>710</v>
      </c>
      <c r="J15" t="s">
        <v>711</v>
      </c>
      <c r="K15" t="s">
        <v>712</v>
      </c>
      <c r="L15" t="s">
        <v>713</v>
      </c>
      <c r="M15" t="s">
        <v>641</v>
      </c>
      <c r="N15" t="s">
        <v>714</v>
      </c>
      <c r="O15" t="s">
        <v>715</v>
      </c>
      <c r="P15" t="s">
        <v>716</v>
      </c>
      <c r="Q15" t="s">
        <v>798</v>
      </c>
      <c r="R15" t="s">
        <v>799</v>
      </c>
      <c r="S15" t="s">
        <v>800</v>
      </c>
      <c r="T15" t="s">
        <v>646</v>
      </c>
      <c r="U15" t="s">
        <v>801</v>
      </c>
      <c r="V15" t="s">
        <v>802</v>
      </c>
      <c r="W15" t="s">
        <v>803</v>
      </c>
      <c r="X15" t="s">
        <v>253</v>
      </c>
      <c r="Y15" t="s">
        <v>254</v>
      </c>
      <c r="Z15" t="s">
        <v>255</v>
      </c>
      <c r="AA15" t="s">
        <v>256</v>
      </c>
      <c r="AB15" t="s">
        <v>257</v>
      </c>
      <c r="AC15" t="s">
        <v>258</v>
      </c>
      <c r="AD15" t="s">
        <v>259</v>
      </c>
      <c r="AE15" t="s">
        <v>260</v>
      </c>
      <c r="AF15" t="s">
        <v>261</v>
      </c>
      <c r="AG15" t="s">
        <v>262</v>
      </c>
      <c r="AH15" t="s">
        <v>263</v>
      </c>
      <c r="AI15" t="s">
        <v>264</v>
      </c>
      <c r="AJ15" t="s">
        <v>265</v>
      </c>
      <c r="AK15" t="s">
        <v>266</v>
      </c>
      <c r="AL15" t="s">
        <v>267</v>
      </c>
      <c r="AM15" t="s">
        <v>268</v>
      </c>
    </row>
    <row r="16" spans="1:39" x14ac:dyDescent="0.35">
      <c r="A16" s="1" t="s">
        <v>804</v>
      </c>
      <c r="B16" t="s">
        <v>805</v>
      </c>
      <c r="C16" t="s">
        <v>806</v>
      </c>
      <c r="D16" t="s">
        <v>807</v>
      </c>
      <c r="E16" t="s">
        <v>808</v>
      </c>
      <c r="F16" t="s">
        <v>809</v>
      </c>
      <c r="G16" t="s">
        <v>810</v>
      </c>
      <c r="H16" t="s">
        <v>811</v>
      </c>
      <c r="I16" t="s">
        <v>812</v>
      </c>
      <c r="J16" t="s">
        <v>813</v>
      </c>
      <c r="K16" t="s">
        <v>814</v>
      </c>
      <c r="L16" t="s">
        <v>815</v>
      </c>
      <c r="M16" t="s">
        <v>816</v>
      </c>
      <c r="N16" t="s">
        <v>817</v>
      </c>
      <c r="O16" t="s">
        <v>818</v>
      </c>
      <c r="P16" t="s">
        <v>819</v>
      </c>
      <c r="Q16" t="s">
        <v>820</v>
      </c>
      <c r="R16" t="s">
        <v>821</v>
      </c>
      <c r="S16" t="s">
        <v>822</v>
      </c>
      <c r="T16" t="s">
        <v>823</v>
      </c>
      <c r="U16" t="s">
        <v>824</v>
      </c>
      <c r="V16" t="s">
        <v>825</v>
      </c>
      <c r="W16" t="s">
        <v>826</v>
      </c>
      <c r="X16" t="s">
        <v>827</v>
      </c>
      <c r="Y16" t="s">
        <v>828</v>
      </c>
      <c r="Z16" t="s">
        <v>829</v>
      </c>
      <c r="AA16" t="s">
        <v>830</v>
      </c>
      <c r="AB16" t="s">
        <v>831</v>
      </c>
      <c r="AC16" t="s">
        <v>832</v>
      </c>
      <c r="AD16" t="s">
        <v>833</v>
      </c>
      <c r="AE16" t="s">
        <v>834</v>
      </c>
      <c r="AF16" t="s">
        <v>835</v>
      </c>
      <c r="AG16" t="s">
        <v>836</v>
      </c>
      <c r="AH16" t="s">
        <v>837</v>
      </c>
      <c r="AI16" t="s">
        <v>838</v>
      </c>
      <c r="AJ16" t="s">
        <v>839</v>
      </c>
      <c r="AK16" t="s">
        <v>840</v>
      </c>
      <c r="AL16" t="s">
        <v>841</v>
      </c>
      <c r="AM16" t="s">
        <v>842</v>
      </c>
    </row>
    <row r="17" spans="1:39" x14ac:dyDescent="0.35">
      <c r="A17" s="1" t="s">
        <v>843</v>
      </c>
      <c r="B17" t="s">
        <v>844</v>
      </c>
      <c r="C17" t="s">
        <v>845</v>
      </c>
      <c r="D17" t="s">
        <v>846</v>
      </c>
      <c r="E17" t="s">
        <v>847</v>
      </c>
      <c r="F17" t="s">
        <v>848</v>
      </c>
      <c r="G17" t="s">
        <v>849</v>
      </c>
      <c r="H17" t="s">
        <v>850</v>
      </c>
      <c r="I17" t="s">
        <v>851</v>
      </c>
      <c r="J17" t="s">
        <v>852</v>
      </c>
      <c r="K17" t="s">
        <v>853</v>
      </c>
      <c r="L17" t="s">
        <v>854</v>
      </c>
      <c r="M17" t="s">
        <v>855</v>
      </c>
      <c r="N17" t="s">
        <v>856</v>
      </c>
      <c r="O17" t="s">
        <v>857</v>
      </c>
      <c r="P17" t="s">
        <v>858</v>
      </c>
      <c r="Q17" t="s">
        <v>859</v>
      </c>
      <c r="R17" t="s">
        <v>860</v>
      </c>
      <c r="S17" t="s">
        <v>861</v>
      </c>
      <c r="T17" t="s">
        <v>862</v>
      </c>
      <c r="U17" t="s">
        <v>863</v>
      </c>
      <c r="V17" t="s">
        <v>864</v>
      </c>
      <c r="W17" t="s">
        <v>865</v>
      </c>
      <c r="X17" t="s">
        <v>866</v>
      </c>
      <c r="Y17" t="s">
        <v>867</v>
      </c>
      <c r="Z17" t="s">
        <v>868</v>
      </c>
      <c r="AA17" t="s">
        <v>869</v>
      </c>
      <c r="AB17" t="s">
        <v>870</v>
      </c>
      <c r="AC17" t="s">
        <v>871</v>
      </c>
      <c r="AD17" t="s">
        <v>872</v>
      </c>
      <c r="AE17" t="s">
        <v>873</v>
      </c>
      <c r="AF17" t="s">
        <v>874</v>
      </c>
      <c r="AG17" t="s">
        <v>875</v>
      </c>
      <c r="AH17" t="s">
        <v>876</v>
      </c>
      <c r="AI17" t="s">
        <v>877</v>
      </c>
      <c r="AJ17" t="s">
        <v>878</v>
      </c>
      <c r="AK17" t="s">
        <v>879</v>
      </c>
      <c r="AL17" t="s">
        <v>880</v>
      </c>
      <c r="AM17" t="s">
        <v>881</v>
      </c>
    </row>
    <row r="18" spans="1:39" x14ac:dyDescent="0.35">
      <c r="A18" s="1" t="s">
        <v>32</v>
      </c>
      <c r="B18" t="s">
        <v>882</v>
      </c>
      <c r="C18" t="s">
        <v>883</v>
      </c>
      <c r="D18" t="s">
        <v>884</v>
      </c>
      <c r="E18" t="s">
        <v>885</v>
      </c>
      <c r="F18" t="s">
        <v>886</v>
      </c>
      <c r="G18" t="s">
        <v>887</v>
      </c>
      <c r="H18" t="s">
        <v>888</v>
      </c>
      <c r="I18" t="s">
        <v>889</v>
      </c>
      <c r="J18" t="s">
        <v>890</v>
      </c>
      <c r="K18" t="s">
        <v>891</v>
      </c>
      <c r="L18" t="s">
        <v>892</v>
      </c>
      <c r="M18" t="s">
        <v>893</v>
      </c>
      <c r="N18" t="s">
        <v>894</v>
      </c>
      <c r="O18" t="s">
        <v>895</v>
      </c>
      <c r="P18" t="s">
        <v>896</v>
      </c>
      <c r="Q18" t="s">
        <v>897</v>
      </c>
      <c r="R18" t="s">
        <v>898</v>
      </c>
      <c r="S18" t="s">
        <v>899</v>
      </c>
      <c r="T18" t="s">
        <v>900</v>
      </c>
      <c r="U18" t="s">
        <v>901</v>
      </c>
      <c r="V18" t="s">
        <v>902</v>
      </c>
      <c r="W18" t="s">
        <v>903</v>
      </c>
      <c r="X18" t="s">
        <v>903</v>
      </c>
      <c r="Y18" t="s">
        <v>904</v>
      </c>
      <c r="Z18" t="s">
        <v>905</v>
      </c>
      <c r="AA18" t="s">
        <v>906</v>
      </c>
      <c r="AB18" t="s">
        <v>907</v>
      </c>
      <c r="AC18" t="s">
        <v>908</v>
      </c>
      <c r="AD18" t="s">
        <v>909</v>
      </c>
      <c r="AE18" t="s">
        <v>910</v>
      </c>
      <c r="AF18" t="s">
        <v>911</v>
      </c>
      <c r="AG18" t="s">
        <v>912</v>
      </c>
      <c r="AH18" t="s">
        <v>913</v>
      </c>
      <c r="AI18" t="s">
        <v>914</v>
      </c>
      <c r="AJ18" t="s">
        <v>915</v>
      </c>
      <c r="AK18" t="s">
        <v>916</v>
      </c>
      <c r="AL18" t="s">
        <v>917</v>
      </c>
      <c r="AM18" t="s">
        <v>918</v>
      </c>
    </row>
    <row r="19" spans="1:39" x14ac:dyDescent="0.35">
      <c r="A19" s="1" t="s">
        <v>919</v>
      </c>
      <c r="B19" t="s">
        <v>920</v>
      </c>
      <c r="C19" t="s">
        <v>921</v>
      </c>
      <c r="D19" t="s">
        <v>922</v>
      </c>
      <c r="E19" t="s">
        <v>923</v>
      </c>
      <c r="F19" t="s">
        <v>924</v>
      </c>
      <c r="G19" t="s">
        <v>925</v>
      </c>
      <c r="H19" t="s">
        <v>926</v>
      </c>
      <c r="I19" t="s">
        <v>927</v>
      </c>
      <c r="J19" t="s">
        <v>928</v>
      </c>
      <c r="K19" t="s">
        <v>929</v>
      </c>
      <c r="L19" t="s">
        <v>930</v>
      </c>
      <c r="M19" t="s">
        <v>931</v>
      </c>
      <c r="N19" t="s">
        <v>932</v>
      </c>
      <c r="O19" t="s">
        <v>933</v>
      </c>
      <c r="P19" t="s">
        <v>934</v>
      </c>
      <c r="Q19" t="s">
        <v>935</v>
      </c>
      <c r="R19" t="s">
        <v>936</v>
      </c>
      <c r="S19" t="s">
        <v>937</v>
      </c>
      <c r="T19" t="s">
        <v>924</v>
      </c>
      <c r="U19" t="s">
        <v>938</v>
      </c>
      <c r="V19" t="s">
        <v>939</v>
      </c>
      <c r="W19" t="s">
        <v>940</v>
      </c>
      <c r="X19" t="s">
        <v>941</v>
      </c>
      <c r="Y19" t="s">
        <v>942</v>
      </c>
      <c r="Z19" t="s">
        <v>943</v>
      </c>
      <c r="AA19" t="s">
        <v>944</v>
      </c>
      <c r="AB19" t="s">
        <v>945</v>
      </c>
      <c r="AC19" t="s">
        <v>946</v>
      </c>
      <c r="AD19" t="s">
        <v>947</v>
      </c>
      <c r="AE19" t="s">
        <v>948</v>
      </c>
      <c r="AF19" t="s">
        <v>949</v>
      </c>
      <c r="AG19" t="s">
        <v>950</v>
      </c>
      <c r="AH19" t="s">
        <v>951</v>
      </c>
      <c r="AI19" t="s">
        <v>952</v>
      </c>
      <c r="AJ19" t="s">
        <v>953</v>
      </c>
      <c r="AK19" t="s">
        <v>954</v>
      </c>
      <c r="AL19" t="s">
        <v>955</v>
      </c>
      <c r="AM19" t="s">
        <v>956</v>
      </c>
    </row>
    <row r="20" spans="1:39" x14ac:dyDescent="0.35">
      <c r="A20" s="1" t="s">
        <v>957</v>
      </c>
      <c r="B20" t="s">
        <v>958</v>
      </c>
      <c r="C20" t="s">
        <v>959</v>
      </c>
      <c r="D20" t="s">
        <v>960</v>
      </c>
      <c r="E20" t="s">
        <v>961</v>
      </c>
      <c r="F20" t="s">
        <v>962</v>
      </c>
      <c r="G20" t="s">
        <v>963</v>
      </c>
      <c r="H20" t="s">
        <v>964</v>
      </c>
      <c r="I20" t="s">
        <v>965</v>
      </c>
      <c r="J20" t="s">
        <v>966</v>
      </c>
      <c r="K20" t="s">
        <v>967</v>
      </c>
      <c r="L20" t="s">
        <v>968</v>
      </c>
      <c r="M20" t="s">
        <v>969</v>
      </c>
      <c r="N20" t="s">
        <v>970</v>
      </c>
      <c r="O20" t="s">
        <v>971</v>
      </c>
      <c r="P20" t="s">
        <v>972</v>
      </c>
      <c r="Q20" t="s">
        <v>973</v>
      </c>
      <c r="R20" t="s">
        <v>974</v>
      </c>
      <c r="S20" t="s">
        <v>975</v>
      </c>
      <c r="T20" t="s">
        <v>976</v>
      </c>
      <c r="U20" t="s">
        <v>977</v>
      </c>
      <c r="V20" t="s">
        <v>978</v>
      </c>
      <c r="W20" t="s">
        <v>979</v>
      </c>
      <c r="X20" t="s">
        <v>980</v>
      </c>
      <c r="Y20" t="s">
        <v>981</v>
      </c>
      <c r="Z20" t="s">
        <v>982</v>
      </c>
      <c r="AA20" t="s">
        <v>983</v>
      </c>
      <c r="AB20" t="s">
        <v>984</v>
      </c>
      <c r="AC20" t="s">
        <v>968</v>
      </c>
      <c r="AD20" t="s">
        <v>985</v>
      </c>
      <c r="AE20" t="s">
        <v>986</v>
      </c>
      <c r="AF20" t="s">
        <v>987</v>
      </c>
      <c r="AG20" t="s">
        <v>988</v>
      </c>
      <c r="AH20" t="s">
        <v>989</v>
      </c>
      <c r="AI20" t="s">
        <v>990</v>
      </c>
      <c r="AJ20" t="s">
        <v>991</v>
      </c>
      <c r="AK20" t="s">
        <v>992</v>
      </c>
      <c r="AL20" t="s">
        <v>993</v>
      </c>
      <c r="AM20" t="s">
        <v>994</v>
      </c>
    </row>
    <row r="21" spans="1:39" x14ac:dyDescent="0.35">
      <c r="A21" s="1" t="s">
        <v>995</v>
      </c>
      <c r="B21" t="s">
        <v>996</v>
      </c>
      <c r="C21" t="s">
        <v>997</v>
      </c>
      <c r="D21" t="s">
        <v>998</v>
      </c>
      <c r="E21" t="s">
        <v>999</v>
      </c>
      <c r="F21" t="s">
        <v>1000</v>
      </c>
      <c r="G21" t="s">
        <v>1001</v>
      </c>
      <c r="H21" t="s">
        <v>1002</v>
      </c>
      <c r="I21" t="s">
        <v>1003</v>
      </c>
      <c r="J21" t="s">
        <v>1004</v>
      </c>
      <c r="K21" t="s">
        <v>1005</v>
      </c>
      <c r="L21" t="s">
        <v>1006</v>
      </c>
      <c r="M21" t="s">
        <v>892</v>
      </c>
      <c r="N21" t="s">
        <v>1007</v>
      </c>
      <c r="O21" t="s">
        <v>1008</v>
      </c>
      <c r="P21" t="s">
        <v>1009</v>
      </c>
      <c r="Q21" t="s">
        <v>1010</v>
      </c>
      <c r="R21" t="s">
        <v>799</v>
      </c>
      <c r="S21" t="s">
        <v>1011</v>
      </c>
      <c r="T21" t="s">
        <v>802</v>
      </c>
      <c r="U21" t="s">
        <v>1012</v>
      </c>
      <c r="V21" t="s">
        <v>1013</v>
      </c>
      <c r="W21" t="s">
        <v>1014</v>
      </c>
      <c r="X21" t="s">
        <v>1015</v>
      </c>
      <c r="Y21" t="s">
        <v>1016</v>
      </c>
      <c r="Z21" t="s">
        <v>1017</v>
      </c>
      <c r="AA21" t="s">
        <v>1018</v>
      </c>
      <c r="AB21" t="s">
        <v>461</v>
      </c>
      <c r="AC21" t="s">
        <v>1019</v>
      </c>
      <c r="AD21" t="s">
        <v>1020</v>
      </c>
      <c r="AE21" t="s">
        <v>1021</v>
      </c>
      <c r="AF21" t="s">
        <v>1022</v>
      </c>
      <c r="AG21" t="s">
        <v>1023</v>
      </c>
      <c r="AH21" t="s">
        <v>1024</v>
      </c>
      <c r="AI21" t="s">
        <v>1025</v>
      </c>
      <c r="AJ21" t="s">
        <v>1026</v>
      </c>
      <c r="AK21" t="s">
        <v>1027</v>
      </c>
      <c r="AL21" t="s">
        <v>1028</v>
      </c>
      <c r="AM21" t="s">
        <v>1029</v>
      </c>
    </row>
    <row r="22" spans="1:39" x14ac:dyDescent="0.35">
      <c r="A22" s="1" t="s">
        <v>1030</v>
      </c>
      <c r="B22" t="s">
        <v>1031</v>
      </c>
      <c r="C22" t="s">
        <v>1032</v>
      </c>
      <c r="D22" t="s">
        <v>1033</v>
      </c>
      <c r="E22" t="s">
        <v>1034</v>
      </c>
      <c r="F22" t="s">
        <v>1035</v>
      </c>
      <c r="G22" t="s">
        <v>1036</v>
      </c>
      <c r="H22" t="s">
        <v>1037</v>
      </c>
      <c r="I22" t="s">
        <v>1038</v>
      </c>
      <c r="J22" t="s">
        <v>1039</v>
      </c>
      <c r="K22" t="s">
        <v>1040</v>
      </c>
      <c r="L22" t="s">
        <v>1041</v>
      </c>
      <c r="M22" t="s">
        <v>1042</v>
      </c>
      <c r="N22" t="s">
        <v>1043</v>
      </c>
      <c r="O22" t="s">
        <v>1044</v>
      </c>
      <c r="P22" t="s">
        <v>1045</v>
      </c>
      <c r="Q22" t="s">
        <v>1046</v>
      </c>
      <c r="R22" t="s">
        <v>1047</v>
      </c>
      <c r="S22" t="s">
        <v>1048</v>
      </c>
      <c r="T22" t="s">
        <v>1049</v>
      </c>
      <c r="U22" t="s">
        <v>1050</v>
      </c>
      <c r="V22" t="s">
        <v>1051</v>
      </c>
      <c r="W22" t="s">
        <v>1052</v>
      </c>
      <c r="X22" t="s">
        <v>1053</v>
      </c>
      <c r="Y22" t="s">
        <v>1054</v>
      </c>
      <c r="Z22" t="s">
        <v>1055</v>
      </c>
      <c r="AA22" t="s">
        <v>1056</v>
      </c>
      <c r="AB22" t="s">
        <v>1057</v>
      </c>
      <c r="AC22" t="s">
        <v>859</v>
      </c>
      <c r="AD22" t="s">
        <v>1058</v>
      </c>
      <c r="AE22" t="s">
        <v>1058</v>
      </c>
      <c r="AF22" t="s">
        <v>1059</v>
      </c>
      <c r="AG22" t="s">
        <v>1060</v>
      </c>
      <c r="AH22" t="s">
        <v>1061</v>
      </c>
      <c r="AI22" t="s">
        <v>1062</v>
      </c>
      <c r="AJ22" t="s">
        <v>1063</v>
      </c>
      <c r="AK22" t="s">
        <v>1064</v>
      </c>
      <c r="AL22" t="s">
        <v>1065</v>
      </c>
      <c r="AM22" t="s">
        <v>1066</v>
      </c>
    </row>
    <row r="23" spans="1:39" x14ac:dyDescent="0.35">
      <c r="A23" s="1" t="s">
        <v>1067</v>
      </c>
      <c r="B23" t="s">
        <v>1068</v>
      </c>
      <c r="C23" t="s">
        <v>1069</v>
      </c>
      <c r="D23" t="s">
        <v>1070</v>
      </c>
      <c r="E23" t="s">
        <v>1071</v>
      </c>
      <c r="F23" t="s">
        <v>1072</v>
      </c>
      <c r="G23" t="s">
        <v>1073</v>
      </c>
      <c r="H23" t="s">
        <v>1074</v>
      </c>
      <c r="I23" t="s">
        <v>1075</v>
      </c>
      <c r="J23" t="s">
        <v>1076</v>
      </c>
      <c r="K23" t="s">
        <v>1077</v>
      </c>
      <c r="L23" t="s">
        <v>1078</v>
      </c>
      <c r="M23" t="s">
        <v>1079</v>
      </c>
      <c r="N23" t="s">
        <v>1080</v>
      </c>
      <c r="O23" t="s">
        <v>1081</v>
      </c>
      <c r="P23" t="s">
        <v>1082</v>
      </c>
      <c r="Q23" t="s">
        <v>1083</v>
      </c>
      <c r="R23" t="s">
        <v>1084</v>
      </c>
      <c r="S23" t="s">
        <v>1085</v>
      </c>
      <c r="T23" t="s">
        <v>1086</v>
      </c>
      <c r="U23" t="s">
        <v>1087</v>
      </c>
      <c r="V23" t="s">
        <v>664</v>
      </c>
      <c r="W23" t="s">
        <v>1088</v>
      </c>
      <c r="X23" t="s">
        <v>1089</v>
      </c>
      <c r="Y23" t="s">
        <v>1090</v>
      </c>
      <c r="Z23" t="s">
        <v>1091</v>
      </c>
      <c r="AA23" t="s">
        <v>1092</v>
      </c>
      <c r="AB23" t="s">
        <v>1093</v>
      </c>
      <c r="AC23" t="s">
        <v>1094</v>
      </c>
      <c r="AD23" t="s">
        <v>899</v>
      </c>
      <c r="AE23" t="s">
        <v>1095</v>
      </c>
      <c r="AF23" t="s">
        <v>1096</v>
      </c>
      <c r="AG23" t="s">
        <v>1097</v>
      </c>
      <c r="AH23" t="s">
        <v>1098</v>
      </c>
      <c r="AI23" t="s">
        <v>1099</v>
      </c>
      <c r="AJ23" t="s">
        <v>1100</v>
      </c>
      <c r="AK23" t="s">
        <v>1101</v>
      </c>
      <c r="AL23" t="s">
        <v>671</v>
      </c>
      <c r="AM23" t="s">
        <v>1102</v>
      </c>
    </row>
    <row r="24" spans="1:39" x14ac:dyDescent="0.35">
      <c r="A24" s="1" t="s">
        <v>41</v>
      </c>
      <c r="B24" t="s">
        <v>1103</v>
      </c>
      <c r="C24" t="s">
        <v>1104</v>
      </c>
      <c r="D24" t="s">
        <v>1105</v>
      </c>
      <c r="E24" t="s">
        <v>1106</v>
      </c>
      <c r="F24" t="s">
        <v>1107</v>
      </c>
      <c r="G24" t="s">
        <v>1108</v>
      </c>
      <c r="H24" t="s">
        <v>1109</v>
      </c>
      <c r="I24" t="s">
        <v>1110</v>
      </c>
      <c r="J24" t="s">
        <v>1111</v>
      </c>
      <c r="K24" t="s">
        <v>721</v>
      </c>
      <c r="L24" t="s">
        <v>1112</v>
      </c>
      <c r="M24" t="s">
        <v>1113</v>
      </c>
      <c r="N24" t="s">
        <v>1114</v>
      </c>
      <c r="O24" t="s">
        <v>1115</v>
      </c>
      <c r="P24" t="s">
        <v>1116</v>
      </c>
      <c r="Q24" t="s">
        <v>1117</v>
      </c>
      <c r="R24" t="s">
        <v>1118</v>
      </c>
      <c r="S24" t="s">
        <v>890</v>
      </c>
      <c r="T24" t="s">
        <v>1119</v>
      </c>
      <c r="U24" t="s">
        <v>1120</v>
      </c>
      <c r="V24" t="s">
        <v>1121</v>
      </c>
      <c r="W24" t="s">
        <v>1122</v>
      </c>
      <c r="X24" t="s">
        <v>270</v>
      </c>
      <c r="Y24" t="s">
        <v>271</v>
      </c>
      <c r="Z24" t="s">
        <v>272</v>
      </c>
      <c r="AA24" t="s">
        <v>273</v>
      </c>
      <c r="AB24" t="s">
        <v>274</v>
      </c>
      <c r="AC24" t="s">
        <v>275</v>
      </c>
      <c r="AD24" t="s">
        <v>276</v>
      </c>
      <c r="AE24" t="s">
        <v>277</v>
      </c>
      <c r="AF24" t="s">
        <v>278</v>
      </c>
      <c r="AG24" t="s">
        <v>279</v>
      </c>
      <c r="AH24" t="s">
        <v>280</v>
      </c>
      <c r="AI24" t="s">
        <v>281</v>
      </c>
      <c r="AJ24" t="s">
        <v>282</v>
      </c>
      <c r="AK24" t="s">
        <v>283</v>
      </c>
      <c r="AL24" t="s">
        <v>284</v>
      </c>
      <c r="AM24" t="s">
        <v>285</v>
      </c>
    </row>
    <row r="25" spans="1:39" x14ac:dyDescent="0.35">
      <c r="A25" s="1" t="s">
        <v>1123</v>
      </c>
      <c r="B25" t="s">
        <v>1124</v>
      </c>
      <c r="C25" t="s">
        <v>1125</v>
      </c>
      <c r="D25" t="s">
        <v>1126</v>
      </c>
      <c r="E25" t="s">
        <v>1127</v>
      </c>
      <c r="F25" t="s">
        <v>1128</v>
      </c>
      <c r="G25" t="s">
        <v>1129</v>
      </c>
      <c r="H25" t="s">
        <v>1130</v>
      </c>
      <c r="I25" t="s">
        <v>1131</v>
      </c>
      <c r="J25" t="s">
        <v>1132</v>
      </c>
      <c r="K25" t="s">
        <v>1133</v>
      </c>
      <c r="L25" t="s">
        <v>1134</v>
      </c>
      <c r="M25" t="s">
        <v>1135</v>
      </c>
      <c r="N25" t="s">
        <v>1136</v>
      </c>
      <c r="O25" t="s">
        <v>1137</v>
      </c>
      <c r="P25" t="s">
        <v>1138</v>
      </c>
      <c r="Q25" t="s">
        <v>1139</v>
      </c>
      <c r="R25" t="s">
        <v>1140</v>
      </c>
      <c r="S25" t="s">
        <v>1141</v>
      </c>
      <c r="T25" t="s">
        <v>1142</v>
      </c>
      <c r="U25" t="s">
        <v>1143</v>
      </c>
      <c r="V25" t="s">
        <v>1144</v>
      </c>
      <c r="W25" t="s">
        <v>1145</v>
      </c>
      <c r="X25" t="s">
        <v>1146</v>
      </c>
      <c r="Y25" t="s">
        <v>949</v>
      </c>
      <c r="Z25" t="s">
        <v>1147</v>
      </c>
      <c r="AA25" t="s">
        <v>1148</v>
      </c>
      <c r="AB25" t="s">
        <v>1149</v>
      </c>
      <c r="AC25" t="s">
        <v>1150</v>
      </c>
      <c r="AD25" t="s">
        <v>1151</v>
      </c>
      <c r="AE25" t="s">
        <v>1152</v>
      </c>
      <c r="AF25" t="s">
        <v>1128</v>
      </c>
      <c r="AG25" t="s">
        <v>1153</v>
      </c>
      <c r="AH25" t="s">
        <v>1154</v>
      </c>
      <c r="AI25" t="s">
        <v>1155</v>
      </c>
      <c r="AJ25" t="s">
        <v>1156</v>
      </c>
      <c r="AK25" t="s">
        <v>849</v>
      </c>
      <c r="AL25" t="s">
        <v>1157</v>
      </c>
      <c r="AM25" t="s">
        <v>1158</v>
      </c>
    </row>
    <row r="26" spans="1:39" x14ac:dyDescent="0.35">
      <c r="A26" s="1" t="s">
        <v>1159</v>
      </c>
      <c r="B26" t="s">
        <v>1160</v>
      </c>
      <c r="C26" t="s">
        <v>1161</v>
      </c>
      <c r="D26" t="s">
        <v>1162</v>
      </c>
      <c r="E26" t="s">
        <v>1163</v>
      </c>
      <c r="F26" t="s">
        <v>1164</v>
      </c>
      <c r="G26" t="s">
        <v>1160</v>
      </c>
      <c r="H26" t="s">
        <v>1165</v>
      </c>
      <c r="I26" t="s">
        <v>1166</v>
      </c>
      <c r="J26" t="s">
        <v>1167</v>
      </c>
      <c r="K26" t="s">
        <v>1168</v>
      </c>
      <c r="L26" t="s">
        <v>1169</v>
      </c>
      <c r="M26" t="s">
        <v>1170</v>
      </c>
      <c r="N26" t="s">
        <v>1171</v>
      </c>
      <c r="O26" t="s">
        <v>1172</v>
      </c>
      <c r="P26" t="s">
        <v>1173</v>
      </c>
      <c r="Q26" t="s">
        <v>1174</v>
      </c>
      <c r="R26" t="s">
        <v>1168</v>
      </c>
      <c r="S26" t="s">
        <v>1175</v>
      </c>
      <c r="T26" t="s">
        <v>1176</v>
      </c>
      <c r="U26" t="s">
        <v>1177</v>
      </c>
      <c r="V26" t="s">
        <v>1178</v>
      </c>
      <c r="W26" t="s">
        <v>1179</v>
      </c>
      <c r="X26" t="s">
        <v>84</v>
      </c>
      <c r="Y26" t="s">
        <v>85</v>
      </c>
      <c r="Z26" t="s">
        <v>86</v>
      </c>
      <c r="AA26" t="s">
        <v>87</v>
      </c>
      <c r="AB26" t="s">
        <v>88</v>
      </c>
      <c r="AC26" t="s">
        <v>89</v>
      </c>
      <c r="AD26" t="s">
        <v>90</v>
      </c>
      <c r="AE26" t="s">
        <v>91</v>
      </c>
      <c r="AF26" t="s">
        <v>1180</v>
      </c>
      <c r="AG26" t="s">
        <v>93</v>
      </c>
      <c r="AH26" t="s">
        <v>94</v>
      </c>
      <c r="AI26" t="s">
        <v>95</v>
      </c>
      <c r="AJ26" t="s">
        <v>96</v>
      </c>
      <c r="AK26" t="s">
        <v>97</v>
      </c>
      <c r="AL26" t="s">
        <v>98</v>
      </c>
      <c r="AM26" t="s">
        <v>99</v>
      </c>
    </row>
    <row r="27" spans="1:39" x14ac:dyDescent="0.35">
      <c r="A27" s="1" t="s">
        <v>1181</v>
      </c>
      <c r="B27" t="s">
        <v>1160</v>
      </c>
      <c r="C27" t="s">
        <v>1161</v>
      </c>
      <c r="D27" t="s">
        <v>1162</v>
      </c>
      <c r="E27" t="s">
        <v>1163</v>
      </c>
      <c r="F27" t="s">
        <v>1164</v>
      </c>
      <c r="G27" t="s">
        <v>1160</v>
      </c>
      <c r="H27" t="s">
        <v>1165</v>
      </c>
      <c r="I27" t="s">
        <v>1166</v>
      </c>
      <c r="J27" t="s">
        <v>1163</v>
      </c>
      <c r="K27" t="s">
        <v>1168</v>
      </c>
      <c r="L27" t="s">
        <v>1169</v>
      </c>
      <c r="M27" t="s">
        <v>1170</v>
      </c>
      <c r="N27" t="s">
        <v>1182</v>
      </c>
      <c r="O27" t="s">
        <v>1183</v>
      </c>
      <c r="P27" t="s">
        <v>1184</v>
      </c>
      <c r="Q27" t="s">
        <v>1185</v>
      </c>
      <c r="R27" t="s">
        <v>1175</v>
      </c>
      <c r="S27" t="s">
        <v>1186</v>
      </c>
      <c r="T27" t="s">
        <v>118</v>
      </c>
      <c r="U27" t="s">
        <v>1187</v>
      </c>
      <c r="V27" t="s">
        <v>1188</v>
      </c>
      <c r="W27" t="s">
        <v>1189</v>
      </c>
      <c r="X27" t="s">
        <v>1179</v>
      </c>
      <c r="Y27" t="s">
        <v>1190</v>
      </c>
      <c r="Z27" t="s">
        <v>1169</v>
      </c>
      <c r="AA27" t="s">
        <v>1191</v>
      </c>
      <c r="AB27" t="s">
        <v>1192</v>
      </c>
      <c r="AC27" t="s">
        <v>1193</v>
      </c>
      <c r="AD27" t="s">
        <v>1194</v>
      </c>
      <c r="AE27" t="s">
        <v>1195</v>
      </c>
      <c r="AF27" t="s">
        <v>1196</v>
      </c>
      <c r="AG27" t="s">
        <v>93</v>
      </c>
      <c r="AH27" t="s">
        <v>1197</v>
      </c>
      <c r="AI27" t="s">
        <v>1198</v>
      </c>
      <c r="AJ27" t="s">
        <v>1199</v>
      </c>
      <c r="AK27" t="s">
        <v>1200</v>
      </c>
      <c r="AL27" t="s">
        <v>1201</v>
      </c>
      <c r="AM27" t="s">
        <v>1202</v>
      </c>
    </row>
    <row r="28" spans="1:39" x14ac:dyDescent="0.35">
      <c r="A28" s="1" t="s">
        <v>1203</v>
      </c>
      <c r="B28" t="s">
        <v>1204</v>
      </c>
      <c r="C28" t="s">
        <v>1205</v>
      </c>
      <c r="D28" t="s">
        <v>890</v>
      </c>
      <c r="E28" t="s">
        <v>1206</v>
      </c>
      <c r="F28" t="s">
        <v>1207</v>
      </c>
      <c r="G28" t="s">
        <v>1207</v>
      </c>
      <c r="H28" t="s">
        <v>1207</v>
      </c>
      <c r="I28" t="s">
        <v>1207</v>
      </c>
      <c r="J28" t="s">
        <v>1208</v>
      </c>
      <c r="K28" t="s">
        <v>1209</v>
      </c>
      <c r="L28" t="s">
        <v>1210</v>
      </c>
      <c r="M28" t="s">
        <v>1211</v>
      </c>
      <c r="N28" t="s">
        <v>778</v>
      </c>
      <c r="O28" t="s">
        <v>1212</v>
      </c>
      <c r="P28" t="s">
        <v>1213</v>
      </c>
      <c r="Q28" t="s">
        <v>1214</v>
      </c>
      <c r="R28" t="s">
        <v>1215</v>
      </c>
      <c r="S28" t="s">
        <v>1216</v>
      </c>
      <c r="T28" t="s">
        <v>1217</v>
      </c>
      <c r="U28" t="s">
        <v>1218</v>
      </c>
      <c r="V28" t="s">
        <v>1219</v>
      </c>
      <c r="W28" t="s">
        <v>1000</v>
      </c>
      <c r="X28" t="s">
        <v>167</v>
      </c>
      <c r="Y28" t="s">
        <v>168</v>
      </c>
      <c r="Z28" t="s">
        <v>169</v>
      </c>
      <c r="AA28" t="s">
        <v>170</v>
      </c>
      <c r="AB28" t="s">
        <v>171</v>
      </c>
      <c r="AC28" t="s">
        <v>172</v>
      </c>
      <c r="AD28" t="s">
        <v>171</v>
      </c>
      <c r="AE28" t="s">
        <v>173</v>
      </c>
      <c r="AF28" t="s">
        <v>174</v>
      </c>
      <c r="AG28" t="s">
        <v>175</v>
      </c>
      <c r="AH28" t="s">
        <v>176</v>
      </c>
      <c r="AI28" t="s">
        <v>177</v>
      </c>
      <c r="AJ28" t="s">
        <v>178</v>
      </c>
      <c r="AK28" t="s">
        <v>179</v>
      </c>
      <c r="AL28" t="s">
        <v>179</v>
      </c>
      <c r="AM28" t="s">
        <v>180</v>
      </c>
    </row>
    <row r="29" spans="1:39" x14ac:dyDescent="0.35">
      <c r="A29" s="1" t="s">
        <v>1220</v>
      </c>
      <c r="B29" t="s">
        <v>1204</v>
      </c>
      <c r="C29" t="s">
        <v>1205</v>
      </c>
      <c r="D29" t="s">
        <v>890</v>
      </c>
      <c r="E29" t="s">
        <v>1206</v>
      </c>
      <c r="F29" t="s">
        <v>1207</v>
      </c>
      <c r="G29" t="s">
        <v>1207</v>
      </c>
      <c r="H29" t="s">
        <v>1207</v>
      </c>
      <c r="I29" t="s">
        <v>1207</v>
      </c>
      <c r="J29" t="s">
        <v>1221</v>
      </c>
      <c r="K29" t="s">
        <v>1222</v>
      </c>
      <c r="L29" t="s">
        <v>1080</v>
      </c>
      <c r="M29" t="s">
        <v>1223</v>
      </c>
      <c r="N29" t="s">
        <v>1224</v>
      </c>
      <c r="O29" t="s">
        <v>1225</v>
      </c>
      <c r="P29" t="s">
        <v>1226</v>
      </c>
      <c r="Q29" t="s">
        <v>1227</v>
      </c>
      <c r="R29" t="s">
        <v>1228</v>
      </c>
      <c r="S29" t="s">
        <v>1228</v>
      </c>
      <c r="T29" t="s">
        <v>1229</v>
      </c>
      <c r="U29" t="s">
        <v>1230</v>
      </c>
      <c r="V29" t="s">
        <v>1231</v>
      </c>
      <c r="W29" t="s">
        <v>1232</v>
      </c>
      <c r="X29" t="s">
        <v>1233</v>
      </c>
      <c r="Y29" t="s">
        <v>1234</v>
      </c>
      <c r="Z29" t="s">
        <v>639</v>
      </c>
      <c r="AA29" t="s">
        <v>1235</v>
      </c>
      <c r="AB29" t="s">
        <v>1236</v>
      </c>
      <c r="AC29" t="s">
        <v>1237</v>
      </c>
      <c r="AD29" t="s">
        <v>1000</v>
      </c>
      <c r="AE29" t="s">
        <v>1238</v>
      </c>
      <c r="AF29" t="s">
        <v>1239</v>
      </c>
      <c r="AG29" t="s">
        <v>175</v>
      </c>
      <c r="AH29" t="s">
        <v>1240</v>
      </c>
      <c r="AI29" t="s">
        <v>1240</v>
      </c>
      <c r="AJ29" t="s">
        <v>1241</v>
      </c>
      <c r="AK29" t="s">
        <v>1242</v>
      </c>
      <c r="AL29" t="s">
        <v>1242</v>
      </c>
      <c r="AM29" t="s">
        <v>1243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40"/>
  <sheetViews>
    <sheetView workbookViewId="0"/>
  </sheetViews>
  <sheetFormatPr defaultRowHeight="14.5" x14ac:dyDescent="0.35"/>
  <sheetData>
    <row r="1" spans="1:39" x14ac:dyDescent="0.35">
      <c r="B1" s="1" t="s">
        <v>439</v>
      </c>
      <c r="C1" s="1" t="s">
        <v>440</v>
      </c>
      <c r="D1" s="1" t="s">
        <v>441</v>
      </c>
      <c r="E1" s="1" t="s">
        <v>442</v>
      </c>
      <c r="F1" s="1" t="s">
        <v>443</v>
      </c>
      <c r="G1" s="1" t="s">
        <v>444</v>
      </c>
      <c r="H1" s="1" t="s">
        <v>445</v>
      </c>
      <c r="I1" s="1" t="s">
        <v>446</v>
      </c>
      <c r="J1" s="1" t="s">
        <v>447</v>
      </c>
      <c r="K1" s="1" t="s">
        <v>448</v>
      </c>
      <c r="L1" s="1" t="s">
        <v>449</v>
      </c>
      <c r="M1" s="1" t="s">
        <v>450</v>
      </c>
      <c r="N1" s="1" t="s">
        <v>451</v>
      </c>
      <c r="O1" s="1" t="s">
        <v>452</v>
      </c>
      <c r="P1" s="1" t="s">
        <v>453</v>
      </c>
      <c r="Q1" s="1" t="s">
        <v>454</v>
      </c>
      <c r="R1" s="1" t="s">
        <v>455</v>
      </c>
      <c r="S1" s="1" t="s">
        <v>456</v>
      </c>
      <c r="T1" s="1" t="s">
        <v>457</v>
      </c>
      <c r="U1" s="1" t="s">
        <v>458</v>
      </c>
      <c r="V1" s="1" t="s">
        <v>459</v>
      </c>
      <c r="W1" s="1" t="s">
        <v>460</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row>
    <row r="2" spans="1:39" x14ac:dyDescent="0.35">
      <c r="A2" s="1" t="s">
        <v>1244</v>
      </c>
      <c r="B2" t="s">
        <v>1245</v>
      </c>
      <c r="C2" t="s">
        <v>1246</v>
      </c>
      <c r="D2" t="s">
        <v>1247</v>
      </c>
      <c r="E2" t="s">
        <v>1248</v>
      </c>
      <c r="F2" t="s">
        <v>1249</v>
      </c>
      <c r="G2" t="s">
        <v>1250</v>
      </c>
      <c r="H2" t="s">
        <v>1251</v>
      </c>
      <c r="I2" t="s">
        <v>1252</v>
      </c>
      <c r="J2" t="s">
        <v>1253</v>
      </c>
      <c r="K2" t="s">
        <v>1254</v>
      </c>
      <c r="L2" t="s">
        <v>167</v>
      </c>
      <c r="M2" t="s">
        <v>1255</v>
      </c>
      <c r="N2" t="s">
        <v>1256</v>
      </c>
      <c r="O2" t="s">
        <v>1257</v>
      </c>
      <c r="P2" t="s">
        <v>1258</v>
      </c>
      <c r="Q2" t="s">
        <v>1259</v>
      </c>
      <c r="R2" t="s">
        <v>1260</v>
      </c>
      <c r="S2" t="s">
        <v>1261</v>
      </c>
      <c r="T2" t="s">
        <v>1262</v>
      </c>
      <c r="U2" t="s">
        <v>1263</v>
      </c>
      <c r="V2" t="s">
        <v>1264</v>
      </c>
      <c r="W2" t="s">
        <v>1243</v>
      </c>
      <c r="X2" t="s">
        <v>1265</v>
      </c>
      <c r="Y2" t="s">
        <v>1266</v>
      </c>
      <c r="Z2" t="s">
        <v>1267</v>
      </c>
      <c r="AA2" t="s">
        <v>1268</v>
      </c>
      <c r="AB2" t="s">
        <v>1269</v>
      </c>
      <c r="AC2" t="s">
        <v>1270</v>
      </c>
      <c r="AD2" t="s">
        <v>1271</v>
      </c>
      <c r="AE2" t="s">
        <v>1272</v>
      </c>
      <c r="AF2" t="s">
        <v>1273</v>
      </c>
      <c r="AG2" t="s">
        <v>1274</v>
      </c>
      <c r="AH2" t="s">
        <v>1275</v>
      </c>
      <c r="AI2" t="s">
        <v>1276</v>
      </c>
      <c r="AJ2" t="s">
        <v>1277</v>
      </c>
      <c r="AK2" t="s">
        <v>1278</v>
      </c>
      <c r="AL2" t="s">
        <v>1279</v>
      </c>
      <c r="AM2" t="s">
        <v>1280</v>
      </c>
    </row>
    <row r="3" spans="1:39" x14ac:dyDescent="0.35">
      <c r="A3" s="1" t="s">
        <v>1281</v>
      </c>
      <c r="B3" t="s">
        <v>432</v>
      </c>
      <c r="C3" t="s">
        <v>432</v>
      </c>
      <c r="D3" t="s">
        <v>432</v>
      </c>
      <c r="E3" t="s">
        <v>432</v>
      </c>
      <c r="F3" t="s">
        <v>432</v>
      </c>
      <c r="G3" t="s">
        <v>432</v>
      </c>
      <c r="H3" t="s">
        <v>432</v>
      </c>
      <c r="I3" t="s">
        <v>432</v>
      </c>
      <c r="J3" t="s">
        <v>432</v>
      </c>
      <c r="K3" t="s">
        <v>432</v>
      </c>
      <c r="L3" t="s">
        <v>432</v>
      </c>
      <c r="M3" t="s">
        <v>432</v>
      </c>
      <c r="N3" t="s">
        <v>432</v>
      </c>
      <c r="O3" t="s">
        <v>432</v>
      </c>
      <c r="P3" t="s">
        <v>432</v>
      </c>
      <c r="Q3" t="s">
        <v>432</v>
      </c>
      <c r="R3" t="s">
        <v>432</v>
      </c>
      <c r="S3" t="s">
        <v>432</v>
      </c>
      <c r="T3" t="s">
        <v>432</v>
      </c>
      <c r="U3" t="s">
        <v>432</v>
      </c>
      <c r="V3" t="s">
        <v>432</v>
      </c>
      <c r="W3" t="s">
        <v>432</v>
      </c>
      <c r="X3" t="s">
        <v>432</v>
      </c>
      <c r="Y3" t="s">
        <v>432</v>
      </c>
      <c r="Z3" t="s">
        <v>432</v>
      </c>
      <c r="AA3" t="s">
        <v>432</v>
      </c>
      <c r="AB3" t="s">
        <v>432</v>
      </c>
      <c r="AC3" t="s">
        <v>432</v>
      </c>
      <c r="AD3" t="s">
        <v>432</v>
      </c>
      <c r="AE3" t="s">
        <v>432</v>
      </c>
      <c r="AF3" t="s">
        <v>432</v>
      </c>
      <c r="AG3" t="s">
        <v>432</v>
      </c>
      <c r="AH3" t="s">
        <v>432</v>
      </c>
      <c r="AI3" t="s">
        <v>432</v>
      </c>
      <c r="AJ3" t="s">
        <v>432</v>
      </c>
      <c r="AK3" t="s">
        <v>432</v>
      </c>
      <c r="AL3" t="s">
        <v>432</v>
      </c>
      <c r="AM3" t="s">
        <v>432</v>
      </c>
    </row>
    <row r="4" spans="1:39" x14ac:dyDescent="0.35">
      <c r="A4" s="1" t="s">
        <v>1282</v>
      </c>
      <c r="B4" t="s">
        <v>1245</v>
      </c>
      <c r="C4" t="s">
        <v>1246</v>
      </c>
      <c r="D4" t="s">
        <v>1247</v>
      </c>
      <c r="E4" t="s">
        <v>1248</v>
      </c>
      <c r="F4" t="s">
        <v>1249</v>
      </c>
      <c r="G4" t="s">
        <v>1250</v>
      </c>
      <c r="H4" t="s">
        <v>1251</v>
      </c>
      <c r="I4" t="s">
        <v>1252</v>
      </c>
      <c r="J4" t="s">
        <v>1253</v>
      </c>
      <c r="K4" t="s">
        <v>1254</v>
      </c>
      <c r="L4" t="s">
        <v>167</v>
      </c>
      <c r="M4" t="s">
        <v>1255</v>
      </c>
      <c r="N4" t="s">
        <v>1256</v>
      </c>
      <c r="O4" t="s">
        <v>1257</v>
      </c>
      <c r="P4" t="s">
        <v>1258</v>
      </c>
      <c r="Q4" t="s">
        <v>1259</v>
      </c>
      <c r="R4" t="s">
        <v>1260</v>
      </c>
      <c r="S4" t="s">
        <v>1261</v>
      </c>
      <c r="T4" t="s">
        <v>1262</v>
      </c>
      <c r="U4" t="s">
        <v>1263</v>
      </c>
      <c r="V4" t="s">
        <v>1264</v>
      </c>
      <c r="W4" t="s">
        <v>1243</v>
      </c>
      <c r="X4" t="s">
        <v>1265</v>
      </c>
      <c r="Y4" t="s">
        <v>1266</v>
      </c>
      <c r="Z4" t="s">
        <v>1267</v>
      </c>
      <c r="AA4" t="s">
        <v>1268</v>
      </c>
      <c r="AB4" t="s">
        <v>1269</v>
      </c>
      <c r="AC4" t="s">
        <v>1270</v>
      </c>
      <c r="AD4" t="s">
        <v>1271</v>
      </c>
      <c r="AE4" t="s">
        <v>1272</v>
      </c>
      <c r="AF4" t="s">
        <v>1273</v>
      </c>
      <c r="AG4" t="s">
        <v>1274</v>
      </c>
      <c r="AH4" t="s">
        <v>1275</v>
      </c>
      <c r="AI4" t="s">
        <v>1276</v>
      </c>
      <c r="AJ4" t="s">
        <v>1277</v>
      </c>
      <c r="AK4" t="s">
        <v>1278</v>
      </c>
      <c r="AL4" t="s">
        <v>1279</v>
      </c>
      <c r="AM4" t="s">
        <v>1280</v>
      </c>
    </row>
    <row r="5" spans="1:39" x14ac:dyDescent="0.35">
      <c r="A5" s="1" t="s">
        <v>1283</v>
      </c>
      <c r="B5" t="s">
        <v>1284</v>
      </c>
      <c r="C5" t="s">
        <v>648</v>
      </c>
      <c r="D5" t="s">
        <v>1285</v>
      </c>
      <c r="E5" t="s">
        <v>1286</v>
      </c>
      <c r="F5" t="s">
        <v>258</v>
      </c>
      <c r="G5" t="s">
        <v>1287</v>
      </c>
      <c r="H5" t="s">
        <v>1288</v>
      </c>
      <c r="I5" t="s">
        <v>1289</v>
      </c>
      <c r="J5" t="s">
        <v>1290</v>
      </c>
      <c r="K5" t="s">
        <v>1291</v>
      </c>
      <c r="L5" t="s">
        <v>1292</v>
      </c>
      <c r="M5" t="s">
        <v>1293</v>
      </c>
      <c r="N5" t="s">
        <v>1294</v>
      </c>
      <c r="O5" t="s">
        <v>1295</v>
      </c>
      <c r="P5" t="s">
        <v>1296</v>
      </c>
      <c r="Q5" t="s">
        <v>1297</v>
      </c>
      <c r="R5" t="s">
        <v>1298</v>
      </c>
      <c r="S5" t="s">
        <v>1299</v>
      </c>
      <c r="T5" t="s">
        <v>1300</v>
      </c>
      <c r="U5" t="s">
        <v>1301</v>
      </c>
      <c r="V5" t="s">
        <v>1302</v>
      </c>
      <c r="W5" t="s">
        <v>1303</v>
      </c>
      <c r="X5" t="s">
        <v>1304</v>
      </c>
      <c r="Y5" t="s">
        <v>1305</v>
      </c>
      <c r="Z5" t="s">
        <v>1306</v>
      </c>
      <c r="AA5" t="s">
        <v>1307</v>
      </c>
      <c r="AB5" t="s">
        <v>1308</v>
      </c>
      <c r="AC5" t="s">
        <v>1309</v>
      </c>
      <c r="AD5" t="s">
        <v>1310</v>
      </c>
      <c r="AE5" t="s">
        <v>1311</v>
      </c>
      <c r="AF5" t="s">
        <v>1312</v>
      </c>
      <c r="AG5" t="s">
        <v>1313</v>
      </c>
      <c r="AH5" t="s">
        <v>1314</v>
      </c>
      <c r="AI5" t="s">
        <v>1315</v>
      </c>
      <c r="AJ5" t="s">
        <v>1316</v>
      </c>
      <c r="AK5" t="s">
        <v>1317</v>
      </c>
      <c r="AL5" t="s">
        <v>1318</v>
      </c>
      <c r="AM5" t="s">
        <v>1319</v>
      </c>
    </row>
    <row r="6" spans="1:39" x14ac:dyDescent="0.35">
      <c r="A6" s="1" t="s">
        <v>1320</v>
      </c>
      <c r="B6" t="s">
        <v>1321</v>
      </c>
      <c r="C6" t="s">
        <v>1322</v>
      </c>
      <c r="D6" t="s">
        <v>1323</v>
      </c>
      <c r="E6" t="s">
        <v>1324</v>
      </c>
      <c r="F6" t="s">
        <v>1325</v>
      </c>
      <c r="G6" t="s">
        <v>1326</v>
      </c>
      <c r="H6" t="s">
        <v>1327</v>
      </c>
      <c r="I6" t="s">
        <v>1328</v>
      </c>
      <c r="J6" t="s">
        <v>1329</v>
      </c>
      <c r="K6" t="s">
        <v>1330</v>
      </c>
      <c r="L6" t="s">
        <v>1327</v>
      </c>
      <c r="M6" t="s">
        <v>1331</v>
      </c>
      <c r="N6" t="s">
        <v>1332</v>
      </c>
      <c r="O6" t="s">
        <v>1333</v>
      </c>
      <c r="P6" t="s">
        <v>1334</v>
      </c>
      <c r="Q6" t="s">
        <v>1335</v>
      </c>
      <c r="R6" t="s">
        <v>1336</v>
      </c>
      <c r="S6" t="s">
        <v>1337</v>
      </c>
      <c r="T6" t="s">
        <v>1338</v>
      </c>
      <c r="U6" t="s">
        <v>1339</v>
      </c>
      <c r="V6" t="s">
        <v>1340</v>
      </c>
      <c r="W6" t="s">
        <v>1341</v>
      </c>
      <c r="X6" t="s">
        <v>1342</v>
      </c>
      <c r="Y6" t="s">
        <v>1343</v>
      </c>
      <c r="Z6" t="s">
        <v>1344</v>
      </c>
      <c r="AA6" t="s">
        <v>1345</v>
      </c>
      <c r="AB6" t="s">
        <v>1346</v>
      </c>
      <c r="AC6" t="s">
        <v>1347</v>
      </c>
      <c r="AD6" t="s">
        <v>1348</v>
      </c>
      <c r="AE6" t="s">
        <v>1349</v>
      </c>
      <c r="AF6" t="s">
        <v>1350</v>
      </c>
      <c r="AG6" t="s">
        <v>1351</v>
      </c>
      <c r="AH6" t="s">
        <v>1352</v>
      </c>
      <c r="AI6" t="s">
        <v>1353</v>
      </c>
      <c r="AJ6" t="s">
        <v>1354</v>
      </c>
      <c r="AK6" t="s">
        <v>1355</v>
      </c>
      <c r="AL6" t="s">
        <v>1356</v>
      </c>
      <c r="AM6" t="s">
        <v>1357</v>
      </c>
    </row>
    <row r="7" spans="1:39" x14ac:dyDescent="0.35">
      <c r="A7" s="1" t="s">
        <v>1358</v>
      </c>
      <c r="B7" t="s">
        <v>1359</v>
      </c>
      <c r="C7" t="s">
        <v>1360</v>
      </c>
      <c r="D7" t="s">
        <v>1077</v>
      </c>
      <c r="E7" t="s">
        <v>1361</v>
      </c>
      <c r="F7" t="s">
        <v>1362</v>
      </c>
      <c r="G7" t="s">
        <v>1363</v>
      </c>
      <c r="H7" t="s">
        <v>1364</v>
      </c>
      <c r="I7" t="s">
        <v>1365</v>
      </c>
      <c r="J7" t="s">
        <v>807</v>
      </c>
      <c r="K7" t="s">
        <v>715</v>
      </c>
      <c r="L7" t="s">
        <v>1366</v>
      </c>
      <c r="M7" t="s">
        <v>1208</v>
      </c>
      <c r="N7" t="s">
        <v>644</v>
      </c>
      <c r="O7" t="s">
        <v>1367</v>
      </c>
      <c r="P7" t="s">
        <v>1368</v>
      </c>
      <c r="Q7" t="s">
        <v>1369</v>
      </c>
      <c r="R7" t="s">
        <v>1370</v>
      </c>
      <c r="S7" t="s">
        <v>1371</v>
      </c>
      <c r="T7" t="s">
        <v>1372</v>
      </c>
      <c r="U7" t="s">
        <v>1373</v>
      </c>
      <c r="V7" t="s">
        <v>1374</v>
      </c>
      <c r="W7" t="s">
        <v>1375</v>
      </c>
      <c r="X7" t="s">
        <v>1376</v>
      </c>
      <c r="Y7" t="s">
        <v>1377</v>
      </c>
      <c r="Z7" t="s">
        <v>1378</v>
      </c>
      <c r="AA7" t="s">
        <v>1379</v>
      </c>
      <c r="AB7" t="s">
        <v>1380</v>
      </c>
      <c r="AC7" t="s">
        <v>1381</v>
      </c>
      <c r="AD7" t="s">
        <v>1382</v>
      </c>
      <c r="AE7" t="s">
        <v>1383</v>
      </c>
      <c r="AF7" t="s">
        <v>1384</v>
      </c>
      <c r="AG7" t="s">
        <v>1385</v>
      </c>
      <c r="AH7" t="s">
        <v>1386</v>
      </c>
      <c r="AI7" t="s">
        <v>1387</v>
      </c>
      <c r="AJ7" t="s">
        <v>1388</v>
      </c>
      <c r="AK7" t="s">
        <v>1389</v>
      </c>
      <c r="AL7" t="s">
        <v>1390</v>
      </c>
      <c r="AM7" t="s">
        <v>1391</v>
      </c>
    </row>
    <row r="8" spans="1:39" x14ac:dyDescent="0.35">
      <c r="A8" s="1" t="s">
        <v>1392</v>
      </c>
      <c r="B8" t="s">
        <v>1393</v>
      </c>
      <c r="C8" t="s">
        <v>1394</v>
      </c>
      <c r="D8" t="s">
        <v>1395</v>
      </c>
      <c r="E8" t="s">
        <v>1396</v>
      </c>
      <c r="F8" t="s">
        <v>1397</v>
      </c>
      <c r="G8" t="s">
        <v>1398</v>
      </c>
      <c r="H8" t="s">
        <v>1399</v>
      </c>
      <c r="I8" t="s">
        <v>1400</v>
      </c>
      <c r="J8" t="s">
        <v>1401</v>
      </c>
      <c r="K8" t="s">
        <v>1402</v>
      </c>
      <c r="L8" t="s">
        <v>1403</v>
      </c>
      <c r="M8" t="s">
        <v>1404</v>
      </c>
      <c r="N8" t="s">
        <v>1405</v>
      </c>
      <c r="O8" t="s">
        <v>1406</v>
      </c>
      <c r="P8" t="s">
        <v>1407</v>
      </c>
      <c r="Q8" t="s">
        <v>1408</v>
      </c>
      <c r="R8" t="s">
        <v>1409</v>
      </c>
      <c r="S8" t="s">
        <v>1410</v>
      </c>
      <c r="T8" t="s">
        <v>1411</v>
      </c>
      <c r="U8" t="s">
        <v>1412</v>
      </c>
      <c r="V8" t="s">
        <v>1413</v>
      </c>
      <c r="W8" t="s">
        <v>1414</v>
      </c>
      <c r="X8" t="s">
        <v>1415</v>
      </c>
      <c r="Y8" t="s">
        <v>1416</v>
      </c>
      <c r="Z8" t="s">
        <v>1417</v>
      </c>
      <c r="AA8" t="s">
        <v>1418</v>
      </c>
      <c r="AB8" t="s">
        <v>1419</v>
      </c>
      <c r="AC8" t="s">
        <v>1420</v>
      </c>
      <c r="AD8" t="s">
        <v>1421</v>
      </c>
      <c r="AE8" t="s">
        <v>1422</v>
      </c>
      <c r="AF8" t="s">
        <v>1423</v>
      </c>
      <c r="AG8" t="s">
        <v>1424</v>
      </c>
      <c r="AH8" t="s">
        <v>1425</v>
      </c>
      <c r="AI8" t="s">
        <v>1426</v>
      </c>
      <c r="AJ8" t="s">
        <v>1427</v>
      </c>
      <c r="AK8" t="s">
        <v>1428</v>
      </c>
      <c r="AL8" t="s">
        <v>1429</v>
      </c>
      <c r="AM8" t="s">
        <v>1430</v>
      </c>
    </row>
    <row r="9" spans="1:39" x14ac:dyDescent="0.35">
      <c r="A9" s="1" t="s">
        <v>1431</v>
      </c>
      <c r="B9" t="s">
        <v>1432</v>
      </c>
      <c r="C9" t="s">
        <v>1433</v>
      </c>
      <c r="D9" t="s">
        <v>1434</v>
      </c>
      <c r="E9" t="s">
        <v>1435</v>
      </c>
      <c r="F9" t="s">
        <v>1436</v>
      </c>
      <c r="G9" t="s">
        <v>1437</v>
      </c>
      <c r="H9" t="s">
        <v>1438</v>
      </c>
      <c r="I9" t="s">
        <v>1439</v>
      </c>
      <c r="J9" t="s">
        <v>1440</v>
      </c>
      <c r="K9" t="s">
        <v>1441</v>
      </c>
      <c r="L9" t="s">
        <v>1442</v>
      </c>
      <c r="M9" t="s">
        <v>1443</v>
      </c>
      <c r="N9" t="s">
        <v>1444</v>
      </c>
      <c r="O9" t="s">
        <v>1445</v>
      </c>
      <c r="P9" t="s">
        <v>1446</v>
      </c>
      <c r="Q9" t="s">
        <v>1447</v>
      </c>
      <c r="R9" t="s">
        <v>1448</v>
      </c>
      <c r="S9" t="s">
        <v>1449</v>
      </c>
      <c r="T9" t="s">
        <v>1450</v>
      </c>
      <c r="U9" t="s">
        <v>1451</v>
      </c>
      <c r="V9" t="s">
        <v>1452</v>
      </c>
      <c r="W9" t="s">
        <v>1453</v>
      </c>
      <c r="X9" t="s">
        <v>1454</v>
      </c>
      <c r="Y9" t="s">
        <v>1455</v>
      </c>
      <c r="Z9" t="s">
        <v>1456</v>
      </c>
      <c r="AA9" t="s">
        <v>1457</v>
      </c>
      <c r="AB9" t="s">
        <v>1458</v>
      </c>
      <c r="AC9" t="s">
        <v>1459</v>
      </c>
      <c r="AD9" t="s">
        <v>1460</v>
      </c>
      <c r="AE9" t="s">
        <v>1461</v>
      </c>
      <c r="AF9" t="s">
        <v>1462</v>
      </c>
      <c r="AG9" t="s">
        <v>1463</v>
      </c>
      <c r="AH9" t="s">
        <v>1464</v>
      </c>
      <c r="AI9" t="s">
        <v>1465</v>
      </c>
      <c r="AJ9" t="s">
        <v>1466</v>
      </c>
      <c r="AK9" t="s">
        <v>1467</v>
      </c>
      <c r="AL9" t="s">
        <v>1468</v>
      </c>
      <c r="AM9" t="s">
        <v>1469</v>
      </c>
    </row>
    <row r="10" spans="1:39" x14ac:dyDescent="0.35">
      <c r="A10" s="1" t="s">
        <v>1470</v>
      </c>
      <c r="B10" t="s">
        <v>432</v>
      </c>
      <c r="C10" t="s">
        <v>432</v>
      </c>
      <c r="D10" t="s">
        <v>432</v>
      </c>
      <c r="E10" t="s">
        <v>432</v>
      </c>
      <c r="F10" t="s">
        <v>432</v>
      </c>
      <c r="G10" t="s">
        <v>432</v>
      </c>
      <c r="H10" t="s">
        <v>432</v>
      </c>
      <c r="I10" t="s">
        <v>432</v>
      </c>
      <c r="J10" t="s">
        <v>432</v>
      </c>
      <c r="K10" t="s">
        <v>432</v>
      </c>
      <c r="L10" t="s">
        <v>432</v>
      </c>
      <c r="M10" t="s">
        <v>432</v>
      </c>
      <c r="N10" t="s">
        <v>432</v>
      </c>
      <c r="O10" t="s">
        <v>432</v>
      </c>
      <c r="P10" t="s">
        <v>432</v>
      </c>
      <c r="Q10" t="s">
        <v>432</v>
      </c>
      <c r="R10" t="s">
        <v>432</v>
      </c>
      <c r="S10" t="s">
        <v>432</v>
      </c>
      <c r="T10" t="s">
        <v>432</v>
      </c>
      <c r="U10" t="s">
        <v>1471</v>
      </c>
      <c r="V10" t="s">
        <v>1472</v>
      </c>
      <c r="W10" t="s">
        <v>1473</v>
      </c>
      <c r="X10" t="s">
        <v>1474</v>
      </c>
      <c r="Y10" t="s">
        <v>1475</v>
      </c>
      <c r="Z10" t="s">
        <v>1476</v>
      </c>
      <c r="AA10" t="s">
        <v>1477</v>
      </c>
      <c r="AB10" t="s">
        <v>1478</v>
      </c>
      <c r="AC10" t="s">
        <v>1479</v>
      </c>
      <c r="AD10" t="s">
        <v>1480</v>
      </c>
      <c r="AE10" t="s">
        <v>1481</v>
      </c>
      <c r="AF10" t="s">
        <v>1482</v>
      </c>
      <c r="AG10" t="s">
        <v>1483</v>
      </c>
      <c r="AH10" t="s">
        <v>1484</v>
      </c>
      <c r="AI10" t="s">
        <v>1485</v>
      </c>
      <c r="AJ10" t="s">
        <v>1486</v>
      </c>
      <c r="AK10" t="s">
        <v>1487</v>
      </c>
      <c r="AL10" t="s">
        <v>1488</v>
      </c>
      <c r="AM10" t="s">
        <v>1489</v>
      </c>
    </row>
    <row r="11" spans="1:39" x14ac:dyDescent="0.35">
      <c r="A11" s="1" t="s">
        <v>1490</v>
      </c>
      <c r="B11" t="s">
        <v>1491</v>
      </c>
      <c r="C11" t="s">
        <v>1492</v>
      </c>
      <c r="D11" t="s">
        <v>1493</v>
      </c>
      <c r="E11" t="s">
        <v>1494</v>
      </c>
      <c r="F11" t="s">
        <v>1495</v>
      </c>
      <c r="G11" t="s">
        <v>1496</v>
      </c>
      <c r="H11" t="s">
        <v>1497</v>
      </c>
      <c r="I11" t="s">
        <v>1498</v>
      </c>
      <c r="J11" t="s">
        <v>1499</v>
      </c>
      <c r="K11" t="s">
        <v>1500</v>
      </c>
      <c r="L11" t="s">
        <v>1501</v>
      </c>
      <c r="M11" t="s">
        <v>1502</v>
      </c>
      <c r="N11" t="s">
        <v>1503</v>
      </c>
      <c r="O11" t="s">
        <v>1504</v>
      </c>
      <c r="P11" t="s">
        <v>598</v>
      </c>
      <c r="Q11" t="s">
        <v>1505</v>
      </c>
      <c r="R11" t="s">
        <v>1506</v>
      </c>
      <c r="S11" t="s">
        <v>1507</v>
      </c>
      <c r="T11" t="s">
        <v>1006</v>
      </c>
      <c r="U11" t="s">
        <v>1508</v>
      </c>
      <c r="V11" t="s">
        <v>1509</v>
      </c>
      <c r="W11" t="s">
        <v>1510</v>
      </c>
      <c r="X11" t="s">
        <v>1511</v>
      </c>
      <c r="Y11" t="s">
        <v>1512</v>
      </c>
      <c r="Z11" t="s">
        <v>787</v>
      </c>
      <c r="AA11" t="s">
        <v>1118</v>
      </c>
      <c r="AB11" t="s">
        <v>1513</v>
      </c>
      <c r="AC11" t="s">
        <v>1514</v>
      </c>
      <c r="AD11" t="s">
        <v>1515</v>
      </c>
      <c r="AE11" t="s">
        <v>1516</v>
      </c>
      <c r="AF11" t="s">
        <v>1517</v>
      </c>
      <c r="AG11" t="s">
        <v>1518</v>
      </c>
      <c r="AH11" t="s">
        <v>1519</v>
      </c>
      <c r="AI11" t="s">
        <v>1520</v>
      </c>
      <c r="AJ11" t="s">
        <v>1521</v>
      </c>
      <c r="AK11" t="s">
        <v>1522</v>
      </c>
      <c r="AL11" t="s">
        <v>1523</v>
      </c>
      <c r="AM11" t="s">
        <v>1524</v>
      </c>
    </row>
    <row r="12" spans="1:39" x14ac:dyDescent="0.35">
      <c r="A12" s="1" t="s">
        <v>1525</v>
      </c>
      <c r="B12" t="s">
        <v>1491</v>
      </c>
      <c r="C12" t="s">
        <v>1492</v>
      </c>
      <c r="D12" t="s">
        <v>1493</v>
      </c>
      <c r="E12" t="s">
        <v>1494</v>
      </c>
      <c r="F12" t="s">
        <v>1495</v>
      </c>
      <c r="G12" t="s">
        <v>1496</v>
      </c>
      <c r="H12" t="s">
        <v>1497</v>
      </c>
      <c r="I12" t="s">
        <v>1498</v>
      </c>
      <c r="J12" t="s">
        <v>1499</v>
      </c>
      <c r="K12" t="s">
        <v>1500</v>
      </c>
      <c r="L12" t="s">
        <v>1501</v>
      </c>
      <c r="M12" t="s">
        <v>1502</v>
      </c>
      <c r="N12" t="s">
        <v>1503</v>
      </c>
      <c r="O12" t="s">
        <v>1504</v>
      </c>
      <c r="P12" t="s">
        <v>598</v>
      </c>
      <c r="Q12" t="s">
        <v>1505</v>
      </c>
      <c r="R12" t="s">
        <v>1506</v>
      </c>
      <c r="S12" t="s">
        <v>1507</v>
      </c>
      <c r="T12" t="s">
        <v>1006</v>
      </c>
      <c r="U12" t="s">
        <v>1387</v>
      </c>
      <c r="V12" t="s">
        <v>1526</v>
      </c>
      <c r="W12" t="s">
        <v>1527</v>
      </c>
      <c r="X12" t="s">
        <v>1528</v>
      </c>
      <c r="Y12" t="s">
        <v>1529</v>
      </c>
      <c r="Z12" t="s">
        <v>1530</v>
      </c>
      <c r="AA12" t="s">
        <v>1531</v>
      </c>
      <c r="AB12" t="s">
        <v>1532</v>
      </c>
      <c r="AC12" t="s">
        <v>1533</v>
      </c>
      <c r="AD12" t="s">
        <v>1534</v>
      </c>
      <c r="AE12" t="s">
        <v>1535</v>
      </c>
      <c r="AF12" t="s">
        <v>1536</v>
      </c>
      <c r="AG12" t="s">
        <v>1537</v>
      </c>
      <c r="AH12" t="s">
        <v>1538</v>
      </c>
      <c r="AI12" t="s">
        <v>1539</v>
      </c>
      <c r="AJ12" t="s">
        <v>1540</v>
      </c>
      <c r="AK12" t="s">
        <v>1541</v>
      </c>
      <c r="AL12" t="s">
        <v>1542</v>
      </c>
      <c r="AM12" t="s">
        <v>1543</v>
      </c>
    </row>
    <row r="13" spans="1:39" x14ac:dyDescent="0.35">
      <c r="A13" s="1" t="s">
        <v>1544</v>
      </c>
      <c r="B13" t="s">
        <v>432</v>
      </c>
      <c r="C13" t="s">
        <v>432</v>
      </c>
      <c r="D13" t="s">
        <v>432</v>
      </c>
      <c r="E13" t="s">
        <v>432</v>
      </c>
      <c r="F13" t="s">
        <v>432</v>
      </c>
      <c r="G13" t="s">
        <v>432</v>
      </c>
      <c r="H13" t="s">
        <v>432</v>
      </c>
      <c r="I13" t="s">
        <v>432</v>
      </c>
      <c r="J13" t="s">
        <v>432</v>
      </c>
      <c r="K13" t="s">
        <v>432</v>
      </c>
      <c r="L13" t="s">
        <v>432</v>
      </c>
      <c r="M13" t="s">
        <v>432</v>
      </c>
      <c r="N13" t="s">
        <v>432</v>
      </c>
      <c r="O13" t="s">
        <v>432</v>
      </c>
      <c r="P13" t="s">
        <v>432</v>
      </c>
      <c r="Q13" t="s">
        <v>432</v>
      </c>
      <c r="R13" t="s">
        <v>432</v>
      </c>
      <c r="S13" t="s">
        <v>432</v>
      </c>
      <c r="T13" t="s">
        <v>432</v>
      </c>
      <c r="U13" t="s">
        <v>1545</v>
      </c>
      <c r="V13" t="s">
        <v>796</v>
      </c>
      <c r="W13" t="s">
        <v>178</v>
      </c>
      <c r="X13" t="s">
        <v>1546</v>
      </c>
      <c r="Y13" t="s">
        <v>1547</v>
      </c>
      <c r="Z13" t="s">
        <v>1548</v>
      </c>
      <c r="AA13" t="s">
        <v>1549</v>
      </c>
      <c r="AB13" t="s">
        <v>1550</v>
      </c>
      <c r="AC13" t="s">
        <v>1551</v>
      </c>
      <c r="AD13" t="s">
        <v>1551</v>
      </c>
      <c r="AE13" t="s">
        <v>1552</v>
      </c>
      <c r="AF13" t="s">
        <v>1553</v>
      </c>
      <c r="AG13" t="s">
        <v>432</v>
      </c>
      <c r="AH13" t="s">
        <v>432</v>
      </c>
      <c r="AI13" t="s">
        <v>432</v>
      </c>
      <c r="AJ13" t="s">
        <v>432</v>
      </c>
      <c r="AK13" t="s">
        <v>432</v>
      </c>
      <c r="AL13" t="s">
        <v>432</v>
      </c>
      <c r="AM13" t="s">
        <v>432</v>
      </c>
    </row>
    <row r="14" spans="1:39" x14ac:dyDescent="0.35">
      <c r="A14" s="1" t="s">
        <v>1554</v>
      </c>
      <c r="B14" t="s">
        <v>432</v>
      </c>
      <c r="C14" t="s">
        <v>432</v>
      </c>
      <c r="D14" t="s">
        <v>432</v>
      </c>
      <c r="E14" t="s">
        <v>432</v>
      </c>
      <c r="F14" t="s">
        <v>432</v>
      </c>
      <c r="G14" t="s">
        <v>432</v>
      </c>
      <c r="H14" t="s">
        <v>432</v>
      </c>
      <c r="I14" t="s">
        <v>432</v>
      </c>
      <c r="J14" t="s">
        <v>432</v>
      </c>
      <c r="K14" t="s">
        <v>432</v>
      </c>
      <c r="L14" t="s">
        <v>432</v>
      </c>
      <c r="M14" t="s">
        <v>432</v>
      </c>
      <c r="N14" t="s">
        <v>432</v>
      </c>
      <c r="O14" t="s">
        <v>432</v>
      </c>
      <c r="P14" t="s">
        <v>432</v>
      </c>
      <c r="Q14" t="s">
        <v>432</v>
      </c>
      <c r="R14" t="s">
        <v>1555</v>
      </c>
      <c r="S14" t="s">
        <v>1556</v>
      </c>
      <c r="T14" t="s">
        <v>1106</v>
      </c>
      <c r="U14" t="s">
        <v>1557</v>
      </c>
      <c r="V14" t="s">
        <v>1558</v>
      </c>
      <c r="W14" t="s">
        <v>1559</v>
      </c>
      <c r="X14" t="s">
        <v>1560</v>
      </c>
      <c r="Y14" t="s">
        <v>1561</v>
      </c>
      <c r="Z14" t="s">
        <v>1562</v>
      </c>
      <c r="AA14" t="s">
        <v>1563</v>
      </c>
      <c r="AB14" t="s">
        <v>1564</v>
      </c>
      <c r="AC14" t="s">
        <v>1565</v>
      </c>
      <c r="AD14" t="s">
        <v>174</v>
      </c>
      <c r="AE14" t="s">
        <v>647</v>
      </c>
      <c r="AF14" t="s">
        <v>1566</v>
      </c>
      <c r="AG14" t="s">
        <v>1567</v>
      </c>
      <c r="AH14" t="s">
        <v>658</v>
      </c>
      <c r="AI14" t="s">
        <v>1568</v>
      </c>
      <c r="AJ14" t="s">
        <v>1569</v>
      </c>
      <c r="AK14" t="s">
        <v>1570</v>
      </c>
      <c r="AL14" t="s">
        <v>1571</v>
      </c>
      <c r="AM14" t="s">
        <v>1572</v>
      </c>
    </row>
    <row r="15" spans="1:39" x14ac:dyDescent="0.35">
      <c r="A15" s="1" t="s">
        <v>1573</v>
      </c>
      <c r="B15" t="s">
        <v>1574</v>
      </c>
      <c r="C15" t="s">
        <v>1575</v>
      </c>
      <c r="D15" t="s">
        <v>887</v>
      </c>
      <c r="E15" t="s">
        <v>1576</v>
      </c>
      <c r="F15" t="s">
        <v>1577</v>
      </c>
      <c r="G15" t="s">
        <v>1578</v>
      </c>
      <c r="H15" t="s">
        <v>1579</v>
      </c>
      <c r="I15" t="s">
        <v>1580</v>
      </c>
      <c r="J15" t="s">
        <v>1581</v>
      </c>
      <c r="K15" t="s">
        <v>1582</v>
      </c>
      <c r="L15" t="s">
        <v>1583</v>
      </c>
      <c r="M15" t="s">
        <v>1584</v>
      </c>
      <c r="N15" t="s">
        <v>1585</v>
      </c>
      <c r="O15" t="s">
        <v>1586</v>
      </c>
      <c r="P15" t="s">
        <v>1587</v>
      </c>
      <c r="Q15" t="s">
        <v>1588</v>
      </c>
      <c r="R15" t="s">
        <v>1589</v>
      </c>
      <c r="S15" t="s">
        <v>1590</v>
      </c>
      <c r="T15" t="s">
        <v>1591</v>
      </c>
      <c r="U15" t="s">
        <v>1592</v>
      </c>
      <c r="V15" t="s">
        <v>1593</v>
      </c>
      <c r="W15" t="s">
        <v>1594</v>
      </c>
      <c r="X15" t="s">
        <v>1595</v>
      </c>
      <c r="Y15" t="s">
        <v>1596</v>
      </c>
      <c r="Z15" t="s">
        <v>1597</v>
      </c>
      <c r="AA15" t="s">
        <v>1598</v>
      </c>
      <c r="AB15" t="s">
        <v>1599</v>
      </c>
      <c r="AC15" t="s">
        <v>1600</v>
      </c>
      <c r="AD15" t="s">
        <v>1601</v>
      </c>
      <c r="AE15" t="s">
        <v>1602</v>
      </c>
      <c r="AF15" t="s">
        <v>1603</v>
      </c>
      <c r="AG15" t="s">
        <v>1604</v>
      </c>
      <c r="AH15" t="s">
        <v>1605</v>
      </c>
      <c r="AI15" t="s">
        <v>1606</v>
      </c>
      <c r="AJ15" t="s">
        <v>1607</v>
      </c>
      <c r="AK15" t="s">
        <v>1608</v>
      </c>
      <c r="AL15" t="s">
        <v>1609</v>
      </c>
      <c r="AM15" t="s">
        <v>1610</v>
      </c>
    </row>
    <row r="16" spans="1:39" x14ac:dyDescent="0.35">
      <c r="A16" s="1" t="s">
        <v>1611</v>
      </c>
      <c r="B16" t="s">
        <v>262</v>
      </c>
      <c r="C16" t="s">
        <v>1336</v>
      </c>
      <c r="D16" t="s">
        <v>1612</v>
      </c>
      <c r="E16" t="s">
        <v>1613</v>
      </c>
      <c r="F16" t="s">
        <v>1614</v>
      </c>
      <c r="G16" t="s">
        <v>1615</v>
      </c>
      <c r="H16" t="s">
        <v>1616</v>
      </c>
      <c r="I16" t="s">
        <v>1617</v>
      </c>
      <c r="J16" t="s">
        <v>1618</v>
      </c>
      <c r="K16" t="s">
        <v>1619</v>
      </c>
      <c r="L16" t="s">
        <v>1620</v>
      </c>
      <c r="M16" t="s">
        <v>1621</v>
      </c>
      <c r="N16" t="s">
        <v>1622</v>
      </c>
      <c r="O16" t="s">
        <v>1623</v>
      </c>
      <c r="P16" t="s">
        <v>1624</v>
      </c>
      <c r="Q16" t="s">
        <v>1625</v>
      </c>
      <c r="R16" t="s">
        <v>1626</v>
      </c>
      <c r="S16" t="s">
        <v>1627</v>
      </c>
      <c r="T16" t="s">
        <v>1628</v>
      </c>
      <c r="U16" t="s">
        <v>1629</v>
      </c>
      <c r="V16" t="s">
        <v>1630</v>
      </c>
      <c r="W16" t="s">
        <v>1631</v>
      </c>
      <c r="X16" t="s">
        <v>1632</v>
      </c>
      <c r="Y16" t="s">
        <v>1633</v>
      </c>
      <c r="Z16" t="s">
        <v>1634</v>
      </c>
      <c r="AA16" t="s">
        <v>1635</v>
      </c>
      <c r="AB16" t="s">
        <v>1636</v>
      </c>
      <c r="AC16" t="s">
        <v>1637</v>
      </c>
      <c r="AD16" t="s">
        <v>1638</v>
      </c>
      <c r="AE16" t="s">
        <v>1639</v>
      </c>
      <c r="AF16" t="s">
        <v>1640</v>
      </c>
      <c r="AG16" t="s">
        <v>1641</v>
      </c>
      <c r="AH16" t="s">
        <v>1642</v>
      </c>
      <c r="AI16" t="s">
        <v>1643</v>
      </c>
      <c r="AJ16" t="s">
        <v>1644</v>
      </c>
      <c r="AK16" t="s">
        <v>1645</v>
      </c>
      <c r="AL16" t="s">
        <v>1646</v>
      </c>
      <c r="AM16" t="s">
        <v>1647</v>
      </c>
    </row>
    <row r="17" spans="1:39" x14ac:dyDescent="0.35">
      <c r="A17" s="1" t="s">
        <v>1648</v>
      </c>
      <c r="B17" t="s">
        <v>432</v>
      </c>
      <c r="C17" t="s">
        <v>432</v>
      </c>
      <c r="D17" t="s">
        <v>432</v>
      </c>
      <c r="E17" t="s">
        <v>432</v>
      </c>
      <c r="F17" t="s">
        <v>432</v>
      </c>
      <c r="G17" t="s">
        <v>432</v>
      </c>
      <c r="H17" t="s">
        <v>432</v>
      </c>
      <c r="I17" t="s">
        <v>432</v>
      </c>
      <c r="J17" t="s">
        <v>432</v>
      </c>
      <c r="K17" t="s">
        <v>432</v>
      </c>
      <c r="L17" t="s">
        <v>432</v>
      </c>
      <c r="M17" t="s">
        <v>432</v>
      </c>
      <c r="N17" t="s">
        <v>432</v>
      </c>
      <c r="O17" t="s">
        <v>432</v>
      </c>
      <c r="P17" t="s">
        <v>432</v>
      </c>
      <c r="Q17" t="s">
        <v>432</v>
      </c>
      <c r="R17" t="s">
        <v>432</v>
      </c>
      <c r="S17" t="s">
        <v>432</v>
      </c>
      <c r="T17" t="s">
        <v>432</v>
      </c>
      <c r="U17" t="s">
        <v>432</v>
      </c>
      <c r="V17" t="s">
        <v>432</v>
      </c>
      <c r="W17" t="s">
        <v>432</v>
      </c>
      <c r="X17" t="s">
        <v>432</v>
      </c>
      <c r="Y17" t="s">
        <v>432</v>
      </c>
      <c r="Z17" t="s">
        <v>432</v>
      </c>
      <c r="AA17" t="s">
        <v>432</v>
      </c>
      <c r="AB17" t="s">
        <v>432</v>
      </c>
      <c r="AC17" t="s">
        <v>432</v>
      </c>
      <c r="AD17" t="s">
        <v>432</v>
      </c>
      <c r="AE17" t="s">
        <v>432</v>
      </c>
      <c r="AF17" t="s">
        <v>432</v>
      </c>
      <c r="AG17" t="s">
        <v>432</v>
      </c>
      <c r="AH17" t="s">
        <v>432</v>
      </c>
      <c r="AI17" t="s">
        <v>432</v>
      </c>
      <c r="AJ17" t="s">
        <v>432</v>
      </c>
      <c r="AK17" t="s">
        <v>432</v>
      </c>
      <c r="AL17" t="s">
        <v>432</v>
      </c>
      <c r="AM17" t="s">
        <v>432</v>
      </c>
    </row>
    <row r="18" spans="1:39" x14ac:dyDescent="0.35">
      <c r="A18" s="1" t="s">
        <v>1649</v>
      </c>
      <c r="B18" t="s">
        <v>1650</v>
      </c>
      <c r="C18" t="s">
        <v>1651</v>
      </c>
      <c r="D18" t="s">
        <v>1652</v>
      </c>
      <c r="E18" t="s">
        <v>1653</v>
      </c>
      <c r="F18" t="s">
        <v>1654</v>
      </c>
      <c r="G18" t="s">
        <v>1655</v>
      </c>
      <c r="H18" t="s">
        <v>1656</v>
      </c>
      <c r="I18" t="s">
        <v>1657</v>
      </c>
      <c r="J18" t="s">
        <v>1658</v>
      </c>
      <c r="K18" t="s">
        <v>1659</v>
      </c>
      <c r="L18" t="s">
        <v>1660</v>
      </c>
      <c r="M18" t="s">
        <v>1661</v>
      </c>
      <c r="N18" t="s">
        <v>1662</v>
      </c>
      <c r="O18" t="s">
        <v>1663</v>
      </c>
      <c r="P18" t="s">
        <v>1664</v>
      </c>
      <c r="Q18" t="s">
        <v>1665</v>
      </c>
      <c r="R18" t="s">
        <v>1666</v>
      </c>
      <c r="S18" t="s">
        <v>1667</v>
      </c>
      <c r="T18" t="s">
        <v>1668</v>
      </c>
      <c r="U18" t="s">
        <v>1669</v>
      </c>
      <c r="V18" t="s">
        <v>1670</v>
      </c>
      <c r="W18" t="s">
        <v>1671</v>
      </c>
      <c r="X18" t="s">
        <v>1672</v>
      </c>
      <c r="Y18" t="s">
        <v>1673</v>
      </c>
      <c r="Z18" t="s">
        <v>1674</v>
      </c>
      <c r="AA18" t="s">
        <v>1675</v>
      </c>
      <c r="AB18" t="s">
        <v>1676</v>
      </c>
      <c r="AC18" t="s">
        <v>1677</v>
      </c>
      <c r="AD18" t="s">
        <v>1678</v>
      </c>
      <c r="AE18" t="s">
        <v>1679</v>
      </c>
      <c r="AF18" t="s">
        <v>1680</v>
      </c>
      <c r="AG18" t="s">
        <v>1681</v>
      </c>
      <c r="AH18" t="s">
        <v>1682</v>
      </c>
      <c r="AI18" t="s">
        <v>1683</v>
      </c>
      <c r="AJ18" t="s">
        <v>1684</v>
      </c>
      <c r="AK18" t="s">
        <v>1685</v>
      </c>
      <c r="AL18" t="s">
        <v>1686</v>
      </c>
      <c r="AM18" t="s">
        <v>1687</v>
      </c>
    </row>
    <row r="19" spans="1:39" x14ac:dyDescent="0.35">
      <c r="A19" s="1" t="s">
        <v>1688</v>
      </c>
      <c r="B19" t="s">
        <v>432</v>
      </c>
      <c r="C19" t="s">
        <v>432</v>
      </c>
      <c r="D19" t="s">
        <v>432</v>
      </c>
      <c r="E19" t="s">
        <v>432</v>
      </c>
      <c r="F19" t="s">
        <v>1689</v>
      </c>
      <c r="G19" t="s">
        <v>1690</v>
      </c>
      <c r="H19" t="s">
        <v>1691</v>
      </c>
      <c r="I19" t="s">
        <v>1386</v>
      </c>
      <c r="J19" t="s">
        <v>1692</v>
      </c>
      <c r="K19" t="s">
        <v>1693</v>
      </c>
      <c r="L19" t="s">
        <v>1694</v>
      </c>
      <c r="M19" t="s">
        <v>525</v>
      </c>
      <c r="N19" t="s">
        <v>1695</v>
      </c>
      <c r="O19" t="s">
        <v>1696</v>
      </c>
      <c r="P19" t="s">
        <v>1697</v>
      </c>
      <c r="Q19" t="s">
        <v>1698</v>
      </c>
      <c r="R19" t="s">
        <v>1699</v>
      </c>
      <c r="S19" t="s">
        <v>1476</v>
      </c>
      <c r="T19" t="s">
        <v>1700</v>
      </c>
      <c r="U19" t="s">
        <v>1701</v>
      </c>
      <c r="V19" t="s">
        <v>1702</v>
      </c>
      <c r="W19" t="s">
        <v>1703</v>
      </c>
      <c r="X19" t="s">
        <v>1704</v>
      </c>
      <c r="Y19" t="s">
        <v>1705</v>
      </c>
      <c r="Z19" t="s">
        <v>1706</v>
      </c>
      <c r="AA19" t="s">
        <v>1707</v>
      </c>
      <c r="AB19" t="s">
        <v>1708</v>
      </c>
      <c r="AC19" t="s">
        <v>1709</v>
      </c>
      <c r="AD19" t="s">
        <v>1710</v>
      </c>
      <c r="AE19" t="s">
        <v>1711</v>
      </c>
      <c r="AF19" t="s">
        <v>1712</v>
      </c>
      <c r="AG19" t="s">
        <v>1713</v>
      </c>
      <c r="AH19" t="s">
        <v>1714</v>
      </c>
      <c r="AI19" t="s">
        <v>1715</v>
      </c>
      <c r="AJ19" t="s">
        <v>1716</v>
      </c>
      <c r="AK19" t="s">
        <v>1717</v>
      </c>
      <c r="AL19" t="s">
        <v>1718</v>
      </c>
      <c r="AM19" t="s">
        <v>1719</v>
      </c>
    </row>
    <row r="20" spans="1:39" x14ac:dyDescent="0.35">
      <c r="A20" s="1" t="s">
        <v>1720</v>
      </c>
      <c r="B20" t="s">
        <v>1721</v>
      </c>
      <c r="C20" t="s">
        <v>1722</v>
      </c>
      <c r="D20" t="s">
        <v>175</v>
      </c>
      <c r="E20" t="s">
        <v>1723</v>
      </c>
      <c r="F20" t="s">
        <v>1724</v>
      </c>
      <c r="G20" t="s">
        <v>1725</v>
      </c>
      <c r="H20" t="s">
        <v>1726</v>
      </c>
      <c r="I20" t="s">
        <v>1560</v>
      </c>
      <c r="J20" t="s">
        <v>1727</v>
      </c>
      <c r="K20" t="s">
        <v>726</v>
      </c>
      <c r="L20" t="s">
        <v>1728</v>
      </c>
      <c r="M20" t="s">
        <v>1729</v>
      </c>
      <c r="N20" t="s">
        <v>1730</v>
      </c>
      <c r="O20" t="s">
        <v>1731</v>
      </c>
      <c r="P20" t="s">
        <v>1732</v>
      </c>
      <c r="Q20" t="s">
        <v>1733</v>
      </c>
      <c r="R20" t="s">
        <v>1734</v>
      </c>
      <c r="S20" t="s">
        <v>354</v>
      </c>
      <c r="T20" t="s">
        <v>1735</v>
      </c>
      <c r="U20" t="s">
        <v>1736</v>
      </c>
      <c r="V20" t="s">
        <v>1737</v>
      </c>
      <c r="W20" t="s">
        <v>1738</v>
      </c>
      <c r="X20" t="s">
        <v>1739</v>
      </c>
      <c r="Y20" t="s">
        <v>1740</v>
      </c>
      <c r="Z20" t="s">
        <v>1741</v>
      </c>
      <c r="AA20" t="s">
        <v>1742</v>
      </c>
      <c r="AB20" t="s">
        <v>1743</v>
      </c>
      <c r="AC20" t="s">
        <v>1744</v>
      </c>
      <c r="AD20" t="s">
        <v>1745</v>
      </c>
      <c r="AE20" t="s">
        <v>1746</v>
      </c>
      <c r="AF20" t="s">
        <v>1747</v>
      </c>
      <c r="AG20" t="s">
        <v>1748</v>
      </c>
      <c r="AH20" t="s">
        <v>1745</v>
      </c>
      <c r="AI20" t="s">
        <v>1749</v>
      </c>
      <c r="AJ20" t="s">
        <v>1750</v>
      </c>
      <c r="AK20" t="s">
        <v>1751</v>
      </c>
      <c r="AL20" t="s">
        <v>1752</v>
      </c>
      <c r="AM20" t="s">
        <v>1753</v>
      </c>
    </row>
    <row r="21" spans="1:39" x14ac:dyDescent="0.35">
      <c r="A21" s="1" t="s">
        <v>1754</v>
      </c>
      <c r="B21" t="s">
        <v>432</v>
      </c>
      <c r="C21" t="s">
        <v>432</v>
      </c>
      <c r="D21" t="s">
        <v>432</v>
      </c>
      <c r="E21" t="s">
        <v>432</v>
      </c>
      <c r="F21" t="s">
        <v>432</v>
      </c>
      <c r="G21" t="s">
        <v>432</v>
      </c>
      <c r="H21" t="s">
        <v>432</v>
      </c>
      <c r="I21" t="s">
        <v>432</v>
      </c>
      <c r="J21" t="s">
        <v>432</v>
      </c>
      <c r="K21" t="s">
        <v>432</v>
      </c>
      <c r="L21" t="s">
        <v>432</v>
      </c>
      <c r="M21" t="s">
        <v>432</v>
      </c>
      <c r="N21" t="s">
        <v>432</v>
      </c>
      <c r="O21" t="s">
        <v>432</v>
      </c>
      <c r="P21" t="s">
        <v>432</v>
      </c>
      <c r="Q21" t="s">
        <v>432</v>
      </c>
      <c r="R21" t="s">
        <v>432</v>
      </c>
      <c r="S21" t="s">
        <v>432</v>
      </c>
      <c r="T21" t="s">
        <v>432</v>
      </c>
      <c r="U21" t="s">
        <v>432</v>
      </c>
      <c r="V21" t="s">
        <v>432</v>
      </c>
      <c r="W21" t="s">
        <v>432</v>
      </c>
      <c r="X21" t="s">
        <v>432</v>
      </c>
      <c r="Y21" t="s">
        <v>432</v>
      </c>
      <c r="Z21" t="s">
        <v>432</v>
      </c>
      <c r="AA21" t="s">
        <v>432</v>
      </c>
      <c r="AB21" t="s">
        <v>432</v>
      </c>
      <c r="AC21" t="s">
        <v>432</v>
      </c>
      <c r="AD21" t="s">
        <v>432</v>
      </c>
      <c r="AE21" t="s">
        <v>432</v>
      </c>
      <c r="AF21" t="s">
        <v>432</v>
      </c>
      <c r="AG21" t="s">
        <v>432</v>
      </c>
      <c r="AH21" t="s">
        <v>432</v>
      </c>
      <c r="AI21" t="s">
        <v>432</v>
      </c>
      <c r="AJ21" t="s">
        <v>432</v>
      </c>
      <c r="AK21" t="s">
        <v>432</v>
      </c>
      <c r="AL21" t="s">
        <v>432</v>
      </c>
      <c r="AM21" t="s">
        <v>432</v>
      </c>
    </row>
    <row r="22" spans="1:39" x14ac:dyDescent="0.35">
      <c r="A22" s="1" t="s">
        <v>1755</v>
      </c>
      <c r="B22" t="s">
        <v>432</v>
      </c>
      <c r="C22" t="s">
        <v>432</v>
      </c>
      <c r="D22" t="s">
        <v>432</v>
      </c>
      <c r="E22" t="s">
        <v>432</v>
      </c>
      <c r="F22" t="s">
        <v>432</v>
      </c>
      <c r="G22" t="s">
        <v>432</v>
      </c>
      <c r="H22" t="s">
        <v>432</v>
      </c>
      <c r="I22" t="s">
        <v>432</v>
      </c>
      <c r="J22" t="s">
        <v>432</v>
      </c>
      <c r="K22" t="s">
        <v>432</v>
      </c>
      <c r="L22" t="s">
        <v>432</v>
      </c>
      <c r="M22" t="s">
        <v>432</v>
      </c>
      <c r="N22" t="s">
        <v>432</v>
      </c>
      <c r="O22" t="s">
        <v>432</v>
      </c>
      <c r="P22" t="s">
        <v>432</v>
      </c>
      <c r="Q22" t="s">
        <v>432</v>
      </c>
      <c r="R22" t="s">
        <v>432</v>
      </c>
      <c r="S22" t="s">
        <v>432</v>
      </c>
      <c r="T22" t="s">
        <v>432</v>
      </c>
      <c r="U22" t="s">
        <v>432</v>
      </c>
      <c r="V22" t="s">
        <v>432</v>
      </c>
      <c r="W22" t="s">
        <v>432</v>
      </c>
      <c r="X22" t="s">
        <v>432</v>
      </c>
      <c r="Y22" t="s">
        <v>432</v>
      </c>
      <c r="Z22" t="s">
        <v>432</v>
      </c>
      <c r="AA22" t="s">
        <v>432</v>
      </c>
      <c r="AB22" t="s">
        <v>432</v>
      </c>
      <c r="AC22" t="s">
        <v>432</v>
      </c>
      <c r="AD22" t="s">
        <v>432</v>
      </c>
      <c r="AE22" t="s">
        <v>432</v>
      </c>
      <c r="AF22" t="s">
        <v>432</v>
      </c>
      <c r="AG22" t="s">
        <v>432</v>
      </c>
      <c r="AH22" t="s">
        <v>432</v>
      </c>
      <c r="AI22" t="s">
        <v>432</v>
      </c>
      <c r="AJ22" t="s">
        <v>432</v>
      </c>
      <c r="AK22" t="s">
        <v>432</v>
      </c>
      <c r="AL22" t="s">
        <v>432</v>
      </c>
      <c r="AM22" t="s">
        <v>432</v>
      </c>
    </row>
    <row r="23" spans="1:39" x14ac:dyDescent="0.35">
      <c r="A23" s="1" t="s">
        <v>1756</v>
      </c>
      <c r="B23" t="s">
        <v>1757</v>
      </c>
      <c r="C23" t="s">
        <v>1758</v>
      </c>
      <c r="D23" t="s">
        <v>1759</v>
      </c>
      <c r="E23" t="s">
        <v>1760</v>
      </c>
      <c r="F23" t="s">
        <v>1761</v>
      </c>
      <c r="G23" t="s">
        <v>1762</v>
      </c>
      <c r="H23" t="s">
        <v>1763</v>
      </c>
      <c r="I23" t="s">
        <v>1764</v>
      </c>
      <c r="J23" t="s">
        <v>1765</v>
      </c>
      <c r="K23" t="s">
        <v>1504</v>
      </c>
      <c r="L23" t="s">
        <v>1766</v>
      </c>
      <c r="M23" t="s">
        <v>1767</v>
      </c>
      <c r="N23" t="s">
        <v>1768</v>
      </c>
      <c r="O23" t="s">
        <v>1769</v>
      </c>
      <c r="P23" t="s">
        <v>1770</v>
      </c>
      <c r="Q23" t="s">
        <v>1771</v>
      </c>
      <c r="R23" t="s">
        <v>1333</v>
      </c>
      <c r="S23" t="s">
        <v>1772</v>
      </c>
      <c r="T23" t="s">
        <v>1773</v>
      </c>
      <c r="U23" t="s">
        <v>1774</v>
      </c>
      <c r="V23" t="s">
        <v>1775</v>
      </c>
      <c r="W23" t="s">
        <v>1776</v>
      </c>
      <c r="X23" t="s">
        <v>1777</v>
      </c>
      <c r="Y23" t="s">
        <v>1778</v>
      </c>
      <c r="Z23" t="s">
        <v>1779</v>
      </c>
      <c r="AA23" t="s">
        <v>1780</v>
      </c>
      <c r="AB23" t="s">
        <v>1781</v>
      </c>
      <c r="AC23" t="s">
        <v>1782</v>
      </c>
      <c r="AD23" t="s">
        <v>1783</v>
      </c>
      <c r="AE23" t="s">
        <v>1784</v>
      </c>
      <c r="AF23" t="s">
        <v>1785</v>
      </c>
      <c r="AG23" t="s">
        <v>1786</v>
      </c>
      <c r="AH23" t="s">
        <v>1787</v>
      </c>
      <c r="AI23" t="s">
        <v>1788</v>
      </c>
      <c r="AJ23" t="s">
        <v>1789</v>
      </c>
      <c r="AK23" t="s">
        <v>1790</v>
      </c>
      <c r="AL23" t="s">
        <v>1791</v>
      </c>
      <c r="AM23" t="s">
        <v>432</v>
      </c>
    </row>
    <row r="24" spans="1:39" x14ac:dyDescent="0.35">
      <c r="A24" s="1" t="s">
        <v>1792</v>
      </c>
      <c r="B24" t="s">
        <v>671</v>
      </c>
      <c r="C24" t="s">
        <v>1793</v>
      </c>
      <c r="D24" t="s">
        <v>1794</v>
      </c>
      <c r="E24" t="s">
        <v>1795</v>
      </c>
      <c r="F24" t="s">
        <v>1796</v>
      </c>
      <c r="G24" t="s">
        <v>1797</v>
      </c>
      <c r="H24" t="s">
        <v>1798</v>
      </c>
      <c r="I24" t="s">
        <v>1799</v>
      </c>
      <c r="J24" t="s">
        <v>1800</v>
      </c>
      <c r="K24" t="s">
        <v>1801</v>
      </c>
      <c r="L24" t="s">
        <v>1802</v>
      </c>
      <c r="M24" t="s">
        <v>1803</v>
      </c>
      <c r="N24" t="s">
        <v>1804</v>
      </c>
      <c r="O24" t="s">
        <v>1805</v>
      </c>
      <c r="P24" t="s">
        <v>1806</v>
      </c>
      <c r="Q24" t="s">
        <v>1807</v>
      </c>
      <c r="R24" t="s">
        <v>1808</v>
      </c>
      <c r="S24" t="s">
        <v>1809</v>
      </c>
      <c r="T24" t="s">
        <v>1810</v>
      </c>
      <c r="U24" t="s">
        <v>1811</v>
      </c>
      <c r="V24" t="s">
        <v>1812</v>
      </c>
      <c r="W24" t="s">
        <v>1813</v>
      </c>
      <c r="X24" t="s">
        <v>1814</v>
      </c>
      <c r="Y24" t="s">
        <v>1815</v>
      </c>
      <c r="Z24" t="s">
        <v>1816</v>
      </c>
      <c r="AA24" t="s">
        <v>1817</v>
      </c>
      <c r="AB24" t="s">
        <v>1818</v>
      </c>
      <c r="AC24" t="s">
        <v>1819</v>
      </c>
      <c r="AD24" t="s">
        <v>1820</v>
      </c>
      <c r="AE24" t="s">
        <v>1821</v>
      </c>
      <c r="AF24" t="s">
        <v>1822</v>
      </c>
      <c r="AG24" t="s">
        <v>1823</v>
      </c>
      <c r="AH24" t="s">
        <v>1824</v>
      </c>
      <c r="AI24" t="s">
        <v>1825</v>
      </c>
      <c r="AJ24" t="s">
        <v>1826</v>
      </c>
      <c r="AK24" t="s">
        <v>1827</v>
      </c>
      <c r="AL24" t="s">
        <v>1828</v>
      </c>
      <c r="AM24" t="s">
        <v>1829</v>
      </c>
    </row>
    <row r="25" spans="1:39" x14ac:dyDescent="0.35">
      <c r="A25" s="1" t="s">
        <v>1830</v>
      </c>
      <c r="B25" t="s">
        <v>1831</v>
      </c>
      <c r="C25" t="s">
        <v>1832</v>
      </c>
      <c r="D25" t="s">
        <v>1833</v>
      </c>
      <c r="E25" t="s">
        <v>1834</v>
      </c>
      <c r="F25" t="s">
        <v>1835</v>
      </c>
      <c r="G25" t="s">
        <v>1836</v>
      </c>
      <c r="H25" t="s">
        <v>1837</v>
      </c>
      <c r="I25" t="s">
        <v>1838</v>
      </c>
      <c r="J25" t="s">
        <v>1839</v>
      </c>
      <c r="K25" t="s">
        <v>1840</v>
      </c>
      <c r="L25" t="s">
        <v>1841</v>
      </c>
      <c r="M25" t="s">
        <v>1842</v>
      </c>
      <c r="N25" t="s">
        <v>1479</v>
      </c>
      <c r="O25" t="s">
        <v>1843</v>
      </c>
      <c r="P25" t="s">
        <v>1844</v>
      </c>
      <c r="Q25" t="s">
        <v>1845</v>
      </c>
      <c r="R25" t="s">
        <v>1846</v>
      </c>
      <c r="S25" t="s">
        <v>1847</v>
      </c>
      <c r="T25" t="s">
        <v>1848</v>
      </c>
      <c r="U25" t="s">
        <v>1849</v>
      </c>
      <c r="V25" t="s">
        <v>1850</v>
      </c>
      <c r="W25" t="s">
        <v>1851</v>
      </c>
      <c r="X25" t="s">
        <v>336</v>
      </c>
      <c r="Y25" t="s">
        <v>337</v>
      </c>
      <c r="Z25" t="s">
        <v>338</v>
      </c>
      <c r="AA25" t="s">
        <v>339</v>
      </c>
      <c r="AB25" t="s">
        <v>340</v>
      </c>
      <c r="AC25" t="s">
        <v>341</v>
      </c>
      <c r="AD25" t="s">
        <v>342</v>
      </c>
      <c r="AE25" t="s">
        <v>343</v>
      </c>
      <c r="AF25" t="s">
        <v>344</v>
      </c>
      <c r="AG25" t="s">
        <v>345</v>
      </c>
      <c r="AH25" t="s">
        <v>346</v>
      </c>
      <c r="AI25" t="s">
        <v>347</v>
      </c>
      <c r="AJ25" t="s">
        <v>348</v>
      </c>
      <c r="AK25" t="s">
        <v>349</v>
      </c>
      <c r="AL25" t="s">
        <v>350</v>
      </c>
      <c r="AM25" t="s">
        <v>351</v>
      </c>
    </row>
    <row r="26" spans="1:39" x14ac:dyDescent="0.35">
      <c r="A26" s="1" t="s">
        <v>1852</v>
      </c>
      <c r="B26" t="s">
        <v>1853</v>
      </c>
      <c r="C26" t="s">
        <v>1854</v>
      </c>
      <c r="D26" t="s">
        <v>1855</v>
      </c>
      <c r="E26" t="s">
        <v>1856</v>
      </c>
      <c r="F26" t="s">
        <v>1857</v>
      </c>
      <c r="G26" t="s">
        <v>1071</v>
      </c>
      <c r="H26" t="s">
        <v>1858</v>
      </c>
      <c r="I26" t="s">
        <v>1859</v>
      </c>
      <c r="J26" t="s">
        <v>1860</v>
      </c>
      <c r="K26" t="s">
        <v>1069</v>
      </c>
      <c r="L26" t="s">
        <v>1861</v>
      </c>
      <c r="M26" t="s">
        <v>1862</v>
      </c>
      <c r="N26" t="s">
        <v>1863</v>
      </c>
      <c r="O26" t="s">
        <v>1863</v>
      </c>
      <c r="P26" t="s">
        <v>637</v>
      </c>
      <c r="Q26" t="s">
        <v>1864</v>
      </c>
      <c r="R26" t="s">
        <v>1865</v>
      </c>
      <c r="S26" t="s">
        <v>1866</v>
      </c>
      <c r="T26" t="s">
        <v>1867</v>
      </c>
      <c r="U26" t="s">
        <v>177</v>
      </c>
      <c r="V26" t="s">
        <v>1868</v>
      </c>
      <c r="W26" t="s">
        <v>1869</v>
      </c>
      <c r="X26" t="s">
        <v>432</v>
      </c>
      <c r="Y26" t="s">
        <v>432</v>
      </c>
      <c r="Z26" t="s">
        <v>432</v>
      </c>
      <c r="AA26" t="s">
        <v>432</v>
      </c>
      <c r="AB26" t="s">
        <v>432</v>
      </c>
      <c r="AC26" t="s">
        <v>432</v>
      </c>
      <c r="AD26" t="s">
        <v>432</v>
      </c>
      <c r="AE26" t="s">
        <v>432</v>
      </c>
      <c r="AF26" t="s">
        <v>432</v>
      </c>
      <c r="AG26" t="s">
        <v>432</v>
      </c>
      <c r="AH26" t="s">
        <v>432</v>
      </c>
      <c r="AI26" t="s">
        <v>432</v>
      </c>
      <c r="AJ26" t="s">
        <v>432</v>
      </c>
      <c r="AK26" t="s">
        <v>432</v>
      </c>
      <c r="AL26" t="s">
        <v>432</v>
      </c>
      <c r="AM26" t="s">
        <v>1572</v>
      </c>
    </row>
    <row r="27" spans="1:39" x14ac:dyDescent="0.35">
      <c r="A27" s="1" t="s">
        <v>1870</v>
      </c>
      <c r="B27" t="s">
        <v>432</v>
      </c>
      <c r="C27" t="s">
        <v>432</v>
      </c>
      <c r="D27" t="s">
        <v>432</v>
      </c>
      <c r="E27" t="s">
        <v>432</v>
      </c>
      <c r="F27" t="s">
        <v>432</v>
      </c>
      <c r="G27" t="s">
        <v>432</v>
      </c>
      <c r="H27" t="s">
        <v>432</v>
      </c>
      <c r="I27" t="s">
        <v>1027</v>
      </c>
      <c r="J27" t="s">
        <v>1871</v>
      </c>
      <c r="K27" t="s">
        <v>1872</v>
      </c>
      <c r="L27" t="s">
        <v>1873</v>
      </c>
      <c r="M27" t="s">
        <v>1874</v>
      </c>
      <c r="N27" t="s">
        <v>1875</v>
      </c>
      <c r="O27" t="s">
        <v>1876</v>
      </c>
      <c r="P27" t="s">
        <v>1877</v>
      </c>
      <c r="Q27" t="s">
        <v>1878</v>
      </c>
      <c r="R27" t="s">
        <v>1879</v>
      </c>
      <c r="S27" t="s">
        <v>1880</v>
      </c>
      <c r="T27" t="s">
        <v>1881</v>
      </c>
      <c r="U27" t="s">
        <v>1882</v>
      </c>
      <c r="V27" t="s">
        <v>1883</v>
      </c>
      <c r="W27" t="s">
        <v>1884</v>
      </c>
      <c r="X27" t="s">
        <v>1885</v>
      </c>
      <c r="Y27" t="s">
        <v>1886</v>
      </c>
      <c r="Z27" t="s">
        <v>1887</v>
      </c>
      <c r="AA27" t="s">
        <v>1888</v>
      </c>
      <c r="AB27" t="s">
        <v>1889</v>
      </c>
      <c r="AC27" t="s">
        <v>1890</v>
      </c>
      <c r="AD27" t="s">
        <v>1891</v>
      </c>
      <c r="AE27" t="s">
        <v>1892</v>
      </c>
      <c r="AF27" t="s">
        <v>1893</v>
      </c>
      <c r="AG27" t="s">
        <v>1894</v>
      </c>
      <c r="AH27" t="s">
        <v>1895</v>
      </c>
      <c r="AI27" t="s">
        <v>1896</v>
      </c>
      <c r="AJ27" t="s">
        <v>1897</v>
      </c>
      <c r="AK27" t="s">
        <v>1898</v>
      </c>
      <c r="AL27" t="s">
        <v>831</v>
      </c>
      <c r="AM27" t="s">
        <v>1899</v>
      </c>
    </row>
    <row r="28" spans="1:39" x14ac:dyDescent="0.35">
      <c r="A28" s="1" t="s">
        <v>1900</v>
      </c>
      <c r="B28" t="s">
        <v>1901</v>
      </c>
      <c r="C28" t="s">
        <v>1902</v>
      </c>
      <c r="D28" t="s">
        <v>1903</v>
      </c>
      <c r="E28" t="s">
        <v>1904</v>
      </c>
      <c r="F28" t="s">
        <v>1905</v>
      </c>
      <c r="G28" t="s">
        <v>1906</v>
      </c>
      <c r="H28" t="s">
        <v>1907</v>
      </c>
      <c r="I28" t="s">
        <v>1908</v>
      </c>
      <c r="J28" t="s">
        <v>1909</v>
      </c>
      <c r="K28" t="s">
        <v>826</v>
      </c>
      <c r="L28" t="s">
        <v>1910</v>
      </c>
      <c r="M28" t="s">
        <v>1911</v>
      </c>
      <c r="N28" t="s">
        <v>1912</v>
      </c>
      <c r="O28" t="s">
        <v>1913</v>
      </c>
      <c r="P28" t="s">
        <v>1914</v>
      </c>
      <c r="Q28" t="s">
        <v>1915</v>
      </c>
      <c r="R28" t="s">
        <v>1916</v>
      </c>
      <c r="S28" t="s">
        <v>1917</v>
      </c>
      <c r="T28" t="s">
        <v>1918</v>
      </c>
      <c r="U28" t="s">
        <v>1919</v>
      </c>
      <c r="V28" t="s">
        <v>1920</v>
      </c>
      <c r="W28" t="s">
        <v>1921</v>
      </c>
      <c r="X28" t="s">
        <v>1922</v>
      </c>
      <c r="Y28" t="s">
        <v>1923</v>
      </c>
      <c r="Z28" t="s">
        <v>1924</v>
      </c>
      <c r="AA28" t="s">
        <v>1925</v>
      </c>
      <c r="AB28" t="s">
        <v>1926</v>
      </c>
      <c r="AC28" t="s">
        <v>1927</v>
      </c>
      <c r="AD28" t="s">
        <v>1928</v>
      </c>
      <c r="AE28" t="s">
        <v>1929</v>
      </c>
      <c r="AF28" t="s">
        <v>1930</v>
      </c>
      <c r="AG28" t="s">
        <v>1931</v>
      </c>
      <c r="AH28" t="s">
        <v>1932</v>
      </c>
      <c r="AI28" t="s">
        <v>1933</v>
      </c>
      <c r="AJ28" t="s">
        <v>1934</v>
      </c>
      <c r="AK28" t="s">
        <v>1935</v>
      </c>
      <c r="AL28" t="s">
        <v>1936</v>
      </c>
      <c r="AM28" t="s">
        <v>1937</v>
      </c>
    </row>
    <row r="29" spans="1:39" x14ac:dyDescent="0.35">
      <c r="A29" s="1" t="s">
        <v>1938</v>
      </c>
      <c r="B29" t="s">
        <v>432</v>
      </c>
      <c r="C29" t="s">
        <v>432</v>
      </c>
      <c r="D29" t="s">
        <v>432</v>
      </c>
      <c r="E29" t="s">
        <v>432</v>
      </c>
      <c r="F29" t="s">
        <v>432</v>
      </c>
      <c r="G29" t="s">
        <v>432</v>
      </c>
      <c r="H29" t="s">
        <v>432</v>
      </c>
      <c r="I29" t="s">
        <v>432</v>
      </c>
      <c r="J29" t="s">
        <v>432</v>
      </c>
      <c r="K29" t="s">
        <v>432</v>
      </c>
      <c r="L29" t="s">
        <v>432</v>
      </c>
      <c r="M29" t="s">
        <v>432</v>
      </c>
      <c r="N29" t="s">
        <v>432</v>
      </c>
      <c r="O29" t="s">
        <v>432</v>
      </c>
      <c r="P29" t="s">
        <v>432</v>
      </c>
      <c r="Q29" t="s">
        <v>432</v>
      </c>
      <c r="R29" t="s">
        <v>432</v>
      </c>
      <c r="S29" t="s">
        <v>432</v>
      </c>
      <c r="T29" t="s">
        <v>432</v>
      </c>
      <c r="U29" t="s">
        <v>432</v>
      </c>
      <c r="V29" t="s">
        <v>432</v>
      </c>
      <c r="W29" t="s">
        <v>432</v>
      </c>
      <c r="X29" t="s">
        <v>432</v>
      </c>
      <c r="Y29" t="s">
        <v>432</v>
      </c>
      <c r="Z29" t="s">
        <v>432</v>
      </c>
      <c r="AA29" t="s">
        <v>432</v>
      </c>
      <c r="AB29" t="s">
        <v>432</v>
      </c>
      <c r="AC29" t="s">
        <v>432</v>
      </c>
      <c r="AD29" t="s">
        <v>432</v>
      </c>
      <c r="AE29" t="s">
        <v>432</v>
      </c>
      <c r="AF29" t="s">
        <v>432</v>
      </c>
      <c r="AG29" t="s">
        <v>432</v>
      </c>
      <c r="AH29" t="s">
        <v>432</v>
      </c>
      <c r="AI29" t="s">
        <v>432</v>
      </c>
      <c r="AJ29" t="s">
        <v>432</v>
      </c>
      <c r="AK29" t="s">
        <v>432</v>
      </c>
      <c r="AL29" t="s">
        <v>432</v>
      </c>
      <c r="AM29" t="s">
        <v>432</v>
      </c>
    </row>
    <row r="30" spans="1:39" x14ac:dyDescent="0.35">
      <c r="A30" s="1" t="s">
        <v>1939</v>
      </c>
      <c r="B30" t="s">
        <v>432</v>
      </c>
      <c r="C30" t="s">
        <v>432</v>
      </c>
      <c r="D30" t="s">
        <v>432</v>
      </c>
      <c r="E30" t="s">
        <v>432</v>
      </c>
      <c r="F30" t="s">
        <v>432</v>
      </c>
      <c r="G30" t="s">
        <v>432</v>
      </c>
      <c r="H30" t="s">
        <v>432</v>
      </c>
      <c r="I30" t="s">
        <v>432</v>
      </c>
      <c r="J30" t="s">
        <v>432</v>
      </c>
      <c r="K30" t="s">
        <v>432</v>
      </c>
      <c r="L30" t="s">
        <v>432</v>
      </c>
      <c r="M30" t="s">
        <v>432</v>
      </c>
      <c r="N30" t="s">
        <v>432</v>
      </c>
      <c r="O30" t="s">
        <v>432</v>
      </c>
      <c r="P30" t="s">
        <v>432</v>
      </c>
      <c r="Q30" t="s">
        <v>432</v>
      </c>
      <c r="R30" t="s">
        <v>432</v>
      </c>
      <c r="S30" t="s">
        <v>432</v>
      </c>
      <c r="T30" t="s">
        <v>432</v>
      </c>
      <c r="U30" t="s">
        <v>432</v>
      </c>
      <c r="V30" t="s">
        <v>432</v>
      </c>
      <c r="W30" t="s">
        <v>432</v>
      </c>
      <c r="X30" t="s">
        <v>432</v>
      </c>
      <c r="Y30" t="s">
        <v>432</v>
      </c>
      <c r="Z30" t="s">
        <v>432</v>
      </c>
      <c r="AA30" t="s">
        <v>432</v>
      </c>
      <c r="AB30" t="s">
        <v>432</v>
      </c>
      <c r="AC30" t="s">
        <v>1940</v>
      </c>
      <c r="AD30" t="s">
        <v>1941</v>
      </c>
      <c r="AE30" t="s">
        <v>1942</v>
      </c>
      <c r="AF30" t="s">
        <v>1491</v>
      </c>
      <c r="AG30" t="s">
        <v>1943</v>
      </c>
      <c r="AH30" t="s">
        <v>1944</v>
      </c>
      <c r="AI30" t="s">
        <v>1945</v>
      </c>
      <c r="AJ30" t="s">
        <v>1946</v>
      </c>
      <c r="AK30" t="s">
        <v>1247</v>
      </c>
      <c r="AL30" t="s">
        <v>1947</v>
      </c>
      <c r="AM30" t="s">
        <v>432</v>
      </c>
    </row>
    <row r="31" spans="1:39" x14ac:dyDescent="0.35">
      <c r="A31" s="1" t="s">
        <v>1948</v>
      </c>
      <c r="B31" t="s">
        <v>1289</v>
      </c>
      <c r="C31" t="s">
        <v>1949</v>
      </c>
      <c r="D31" t="s">
        <v>1950</v>
      </c>
      <c r="E31" t="s">
        <v>1951</v>
      </c>
      <c r="F31" t="s">
        <v>1952</v>
      </c>
      <c r="G31" t="s">
        <v>1953</v>
      </c>
      <c r="H31" t="s">
        <v>1954</v>
      </c>
      <c r="I31" t="s">
        <v>1955</v>
      </c>
      <c r="J31" t="s">
        <v>1956</v>
      </c>
      <c r="K31" t="s">
        <v>1957</v>
      </c>
      <c r="L31" t="s">
        <v>1958</v>
      </c>
      <c r="M31" t="s">
        <v>1959</v>
      </c>
      <c r="N31" t="s">
        <v>1960</v>
      </c>
      <c r="O31" t="s">
        <v>1961</v>
      </c>
      <c r="P31" t="s">
        <v>1962</v>
      </c>
      <c r="Q31" t="s">
        <v>1963</v>
      </c>
      <c r="R31" t="s">
        <v>1964</v>
      </c>
      <c r="S31" t="s">
        <v>1965</v>
      </c>
      <c r="T31" t="s">
        <v>1966</v>
      </c>
      <c r="U31" t="s">
        <v>1967</v>
      </c>
      <c r="V31" t="s">
        <v>1968</v>
      </c>
      <c r="W31" t="s">
        <v>1969</v>
      </c>
      <c r="X31" t="s">
        <v>1970</v>
      </c>
      <c r="Y31" t="s">
        <v>1971</v>
      </c>
      <c r="Z31" t="s">
        <v>1972</v>
      </c>
      <c r="AA31" t="s">
        <v>1973</v>
      </c>
      <c r="AB31" t="s">
        <v>1974</v>
      </c>
      <c r="AC31" t="s">
        <v>1975</v>
      </c>
      <c r="AD31" t="s">
        <v>1976</v>
      </c>
      <c r="AE31" t="s">
        <v>1977</v>
      </c>
      <c r="AF31" t="s">
        <v>1978</v>
      </c>
      <c r="AG31" t="s">
        <v>1979</v>
      </c>
      <c r="AH31" t="s">
        <v>1980</v>
      </c>
      <c r="AI31" t="s">
        <v>1981</v>
      </c>
      <c r="AJ31" t="s">
        <v>1982</v>
      </c>
      <c r="AK31" t="s">
        <v>1983</v>
      </c>
      <c r="AL31" t="s">
        <v>1984</v>
      </c>
      <c r="AM31" t="s">
        <v>1985</v>
      </c>
    </row>
    <row r="32" spans="1:39" x14ac:dyDescent="0.35">
      <c r="A32" s="1" t="s">
        <v>1986</v>
      </c>
      <c r="B32" t="s">
        <v>432</v>
      </c>
      <c r="C32" t="s">
        <v>432</v>
      </c>
      <c r="D32" t="s">
        <v>432</v>
      </c>
      <c r="E32" t="s">
        <v>432</v>
      </c>
      <c r="F32" t="s">
        <v>432</v>
      </c>
      <c r="G32" t="s">
        <v>432</v>
      </c>
      <c r="H32" t="s">
        <v>432</v>
      </c>
      <c r="I32" t="s">
        <v>432</v>
      </c>
      <c r="J32" t="s">
        <v>432</v>
      </c>
      <c r="K32" t="s">
        <v>432</v>
      </c>
      <c r="L32" t="s">
        <v>432</v>
      </c>
      <c r="M32" t="s">
        <v>432</v>
      </c>
      <c r="N32" t="s">
        <v>432</v>
      </c>
      <c r="O32" t="s">
        <v>432</v>
      </c>
      <c r="P32" t="s">
        <v>432</v>
      </c>
      <c r="Q32" t="s">
        <v>432</v>
      </c>
      <c r="R32" t="s">
        <v>432</v>
      </c>
      <c r="S32" t="s">
        <v>432</v>
      </c>
      <c r="T32" t="s">
        <v>432</v>
      </c>
      <c r="U32" t="s">
        <v>432</v>
      </c>
      <c r="V32" t="s">
        <v>432</v>
      </c>
      <c r="W32" t="s">
        <v>432</v>
      </c>
      <c r="X32" t="s">
        <v>432</v>
      </c>
      <c r="Y32" t="s">
        <v>432</v>
      </c>
      <c r="Z32" t="s">
        <v>432</v>
      </c>
      <c r="AA32" t="s">
        <v>432</v>
      </c>
      <c r="AB32" t="s">
        <v>432</v>
      </c>
      <c r="AC32" t="s">
        <v>432</v>
      </c>
      <c r="AD32" t="s">
        <v>432</v>
      </c>
      <c r="AE32" t="s">
        <v>432</v>
      </c>
      <c r="AF32" t="s">
        <v>432</v>
      </c>
      <c r="AG32" t="s">
        <v>432</v>
      </c>
      <c r="AH32" t="s">
        <v>432</v>
      </c>
      <c r="AI32" t="s">
        <v>432</v>
      </c>
      <c r="AJ32" t="s">
        <v>432</v>
      </c>
      <c r="AK32" t="s">
        <v>432</v>
      </c>
      <c r="AL32" t="s">
        <v>432</v>
      </c>
      <c r="AM32" t="s">
        <v>432</v>
      </c>
    </row>
    <row r="33" spans="1:39" x14ac:dyDescent="0.35">
      <c r="A33" s="1" t="s">
        <v>1987</v>
      </c>
      <c r="B33" t="s">
        <v>432</v>
      </c>
      <c r="C33" t="s">
        <v>432</v>
      </c>
      <c r="D33" t="s">
        <v>432</v>
      </c>
      <c r="E33" t="s">
        <v>432</v>
      </c>
      <c r="F33" t="s">
        <v>432</v>
      </c>
      <c r="G33" t="s">
        <v>432</v>
      </c>
      <c r="H33" t="s">
        <v>432</v>
      </c>
      <c r="I33" t="s">
        <v>432</v>
      </c>
      <c r="J33" t="s">
        <v>432</v>
      </c>
      <c r="K33" t="s">
        <v>432</v>
      </c>
      <c r="L33" t="s">
        <v>432</v>
      </c>
      <c r="M33" t="s">
        <v>432</v>
      </c>
      <c r="N33" t="s">
        <v>432</v>
      </c>
      <c r="O33" t="s">
        <v>432</v>
      </c>
      <c r="P33" t="s">
        <v>1988</v>
      </c>
      <c r="Q33" t="s">
        <v>1989</v>
      </c>
      <c r="R33" t="s">
        <v>1990</v>
      </c>
      <c r="S33" t="s">
        <v>1766</v>
      </c>
      <c r="T33" t="s">
        <v>1991</v>
      </c>
      <c r="U33" t="s">
        <v>1992</v>
      </c>
      <c r="V33" t="s">
        <v>1993</v>
      </c>
      <c r="W33" t="s">
        <v>1994</v>
      </c>
      <c r="X33" t="s">
        <v>1995</v>
      </c>
      <c r="Y33" t="s">
        <v>1269</v>
      </c>
      <c r="Z33" t="s">
        <v>1996</v>
      </c>
      <c r="AA33" t="s">
        <v>1997</v>
      </c>
      <c r="AB33" t="s">
        <v>1998</v>
      </c>
      <c r="AC33" t="s">
        <v>1999</v>
      </c>
      <c r="AD33" t="s">
        <v>2000</v>
      </c>
      <c r="AE33" t="s">
        <v>2001</v>
      </c>
      <c r="AF33" t="s">
        <v>2002</v>
      </c>
      <c r="AG33" t="s">
        <v>2003</v>
      </c>
      <c r="AH33" t="s">
        <v>2004</v>
      </c>
      <c r="AI33" t="s">
        <v>2005</v>
      </c>
      <c r="AJ33" t="s">
        <v>2006</v>
      </c>
      <c r="AK33" t="s">
        <v>2007</v>
      </c>
      <c r="AL33" t="s">
        <v>2008</v>
      </c>
      <c r="AM33" t="s">
        <v>1710</v>
      </c>
    </row>
    <row r="34" spans="1:39" x14ac:dyDescent="0.35">
      <c r="A34" s="1" t="s">
        <v>2009</v>
      </c>
      <c r="B34" t="s">
        <v>1518</v>
      </c>
      <c r="C34" t="s">
        <v>2010</v>
      </c>
      <c r="D34" t="s">
        <v>2011</v>
      </c>
      <c r="E34" t="s">
        <v>2012</v>
      </c>
      <c r="F34" t="s">
        <v>2013</v>
      </c>
      <c r="G34" t="s">
        <v>2014</v>
      </c>
      <c r="H34" t="s">
        <v>2015</v>
      </c>
      <c r="I34" t="s">
        <v>638</v>
      </c>
      <c r="J34" t="s">
        <v>2016</v>
      </c>
      <c r="K34" t="s">
        <v>2017</v>
      </c>
      <c r="L34" t="s">
        <v>2018</v>
      </c>
      <c r="M34" t="s">
        <v>1796</v>
      </c>
      <c r="N34" t="s">
        <v>2019</v>
      </c>
      <c r="O34" t="s">
        <v>2020</v>
      </c>
      <c r="P34" t="s">
        <v>2021</v>
      </c>
      <c r="Q34" t="s">
        <v>2022</v>
      </c>
      <c r="R34" t="s">
        <v>2023</v>
      </c>
      <c r="S34" t="s">
        <v>490</v>
      </c>
      <c r="T34" t="s">
        <v>2024</v>
      </c>
      <c r="U34" t="s">
        <v>2025</v>
      </c>
      <c r="V34" t="s">
        <v>2026</v>
      </c>
      <c r="W34" t="s">
        <v>2027</v>
      </c>
      <c r="X34" t="s">
        <v>2028</v>
      </c>
      <c r="Y34" t="s">
        <v>2029</v>
      </c>
      <c r="Z34" t="s">
        <v>2030</v>
      </c>
      <c r="AA34" t="s">
        <v>2031</v>
      </c>
      <c r="AB34" t="s">
        <v>2032</v>
      </c>
      <c r="AC34" t="s">
        <v>2033</v>
      </c>
      <c r="AD34" t="s">
        <v>2034</v>
      </c>
      <c r="AE34" t="s">
        <v>2035</v>
      </c>
      <c r="AF34" t="s">
        <v>2036</v>
      </c>
      <c r="AG34" t="s">
        <v>2037</v>
      </c>
      <c r="AH34" t="s">
        <v>2038</v>
      </c>
      <c r="AI34" t="s">
        <v>2039</v>
      </c>
      <c r="AJ34" t="s">
        <v>2040</v>
      </c>
      <c r="AK34" t="s">
        <v>2041</v>
      </c>
      <c r="AL34" t="s">
        <v>2042</v>
      </c>
      <c r="AM34" t="s">
        <v>2043</v>
      </c>
    </row>
    <row r="35" spans="1:39" x14ac:dyDescent="0.35">
      <c r="A35" s="1" t="s">
        <v>2044</v>
      </c>
      <c r="B35" t="s">
        <v>2045</v>
      </c>
      <c r="C35" t="s">
        <v>2046</v>
      </c>
      <c r="D35" t="s">
        <v>2047</v>
      </c>
      <c r="E35" t="s">
        <v>2048</v>
      </c>
      <c r="F35" t="s">
        <v>2049</v>
      </c>
      <c r="G35" t="s">
        <v>2050</v>
      </c>
      <c r="H35" t="s">
        <v>2051</v>
      </c>
      <c r="I35" t="s">
        <v>2052</v>
      </c>
      <c r="J35" t="s">
        <v>2053</v>
      </c>
      <c r="K35" t="s">
        <v>2054</v>
      </c>
      <c r="L35" t="s">
        <v>2055</v>
      </c>
      <c r="M35" t="s">
        <v>2056</v>
      </c>
      <c r="N35" t="s">
        <v>2057</v>
      </c>
      <c r="O35" t="s">
        <v>2058</v>
      </c>
      <c r="P35" t="s">
        <v>2058</v>
      </c>
      <c r="Q35" t="s">
        <v>2059</v>
      </c>
      <c r="R35" t="s">
        <v>2060</v>
      </c>
      <c r="S35" t="s">
        <v>2061</v>
      </c>
      <c r="T35" t="s">
        <v>2062</v>
      </c>
      <c r="U35" t="s">
        <v>2063</v>
      </c>
      <c r="V35" t="s">
        <v>2064</v>
      </c>
      <c r="W35" t="s">
        <v>2065</v>
      </c>
      <c r="X35" t="s">
        <v>2066</v>
      </c>
      <c r="Y35" t="s">
        <v>2067</v>
      </c>
      <c r="Z35" t="s">
        <v>2068</v>
      </c>
      <c r="AA35" t="s">
        <v>2069</v>
      </c>
      <c r="AB35" t="s">
        <v>2070</v>
      </c>
      <c r="AC35" t="s">
        <v>2071</v>
      </c>
      <c r="AD35" t="s">
        <v>2072</v>
      </c>
      <c r="AE35" t="s">
        <v>2073</v>
      </c>
      <c r="AF35" t="s">
        <v>2074</v>
      </c>
      <c r="AG35" t="s">
        <v>2075</v>
      </c>
      <c r="AH35" t="s">
        <v>2076</v>
      </c>
      <c r="AI35" t="s">
        <v>2077</v>
      </c>
      <c r="AJ35" t="s">
        <v>2078</v>
      </c>
      <c r="AK35" t="s">
        <v>2079</v>
      </c>
      <c r="AL35" t="s">
        <v>2080</v>
      </c>
      <c r="AM35" t="s">
        <v>2081</v>
      </c>
    </row>
    <row r="36" spans="1:39" x14ac:dyDescent="0.35">
      <c r="A36" s="1" t="s">
        <v>2082</v>
      </c>
      <c r="B36" t="s">
        <v>2083</v>
      </c>
      <c r="C36" t="s">
        <v>2084</v>
      </c>
      <c r="D36" t="s">
        <v>2085</v>
      </c>
      <c r="E36" t="s">
        <v>2086</v>
      </c>
      <c r="F36" t="s">
        <v>2087</v>
      </c>
      <c r="G36" t="s">
        <v>1560</v>
      </c>
      <c r="H36" t="s">
        <v>2088</v>
      </c>
      <c r="I36" t="s">
        <v>2089</v>
      </c>
      <c r="J36" t="s">
        <v>2090</v>
      </c>
      <c r="K36" t="s">
        <v>2091</v>
      </c>
      <c r="L36" t="s">
        <v>2092</v>
      </c>
      <c r="M36" t="s">
        <v>2093</v>
      </c>
      <c r="N36" t="s">
        <v>2094</v>
      </c>
      <c r="O36" t="s">
        <v>2095</v>
      </c>
      <c r="P36" t="s">
        <v>2096</v>
      </c>
      <c r="Q36" t="s">
        <v>2097</v>
      </c>
      <c r="R36" t="s">
        <v>2098</v>
      </c>
      <c r="S36" t="s">
        <v>2099</v>
      </c>
      <c r="T36" t="s">
        <v>2100</v>
      </c>
      <c r="U36" t="s">
        <v>2101</v>
      </c>
      <c r="V36" t="s">
        <v>2102</v>
      </c>
      <c r="W36" t="s">
        <v>2103</v>
      </c>
      <c r="X36" t="s">
        <v>2104</v>
      </c>
      <c r="Y36" t="s">
        <v>2105</v>
      </c>
      <c r="Z36" t="s">
        <v>2106</v>
      </c>
      <c r="AA36" t="s">
        <v>2107</v>
      </c>
      <c r="AB36" t="s">
        <v>2108</v>
      </c>
      <c r="AC36" t="s">
        <v>2109</v>
      </c>
      <c r="AD36" t="s">
        <v>2110</v>
      </c>
      <c r="AE36" t="s">
        <v>2111</v>
      </c>
      <c r="AF36" t="s">
        <v>2112</v>
      </c>
      <c r="AG36" t="s">
        <v>2113</v>
      </c>
      <c r="AH36" t="s">
        <v>2114</v>
      </c>
      <c r="AI36" t="s">
        <v>2115</v>
      </c>
      <c r="AJ36" t="s">
        <v>2116</v>
      </c>
      <c r="AK36" t="s">
        <v>2117</v>
      </c>
      <c r="AL36" t="s">
        <v>2118</v>
      </c>
      <c r="AM36" t="s">
        <v>432</v>
      </c>
    </row>
    <row r="37" spans="1:39" x14ac:dyDescent="0.35">
      <c r="A37" s="1" t="s">
        <v>2119</v>
      </c>
      <c r="B37" t="s">
        <v>2120</v>
      </c>
      <c r="C37" t="s">
        <v>2121</v>
      </c>
      <c r="D37" t="s">
        <v>2122</v>
      </c>
      <c r="E37" t="s">
        <v>2123</v>
      </c>
      <c r="F37" t="s">
        <v>2124</v>
      </c>
      <c r="G37" t="s">
        <v>2125</v>
      </c>
      <c r="H37" t="s">
        <v>2126</v>
      </c>
      <c r="I37" t="s">
        <v>2127</v>
      </c>
      <c r="J37" t="s">
        <v>2128</v>
      </c>
      <c r="K37" t="s">
        <v>2129</v>
      </c>
      <c r="L37" t="s">
        <v>2130</v>
      </c>
      <c r="M37" t="s">
        <v>2131</v>
      </c>
      <c r="N37" t="s">
        <v>2132</v>
      </c>
      <c r="O37" t="s">
        <v>2133</v>
      </c>
      <c r="P37" t="s">
        <v>2134</v>
      </c>
      <c r="Q37" t="s">
        <v>2135</v>
      </c>
      <c r="R37" t="s">
        <v>2136</v>
      </c>
      <c r="S37" t="s">
        <v>2137</v>
      </c>
      <c r="T37" t="s">
        <v>2138</v>
      </c>
      <c r="U37" t="s">
        <v>2139</v>
      </c>
      <c r="V37" t="s">
        <v>2140</v>
      </c>
      <c r="W37" t="s">
        <v>2141</v>
      </c>
      <c r="X37" t="s">
        <v>353</v>
      </c>
      <c r="Y37" t="s">
        <v>354</v>
      </c>
      <c r="Z37" t="s">
        <v>355</v>
      </c>
      <c r="AA37" t="s">
        <v>356</v>
      </c>
      <c r="AB37" t="s">
        <v>357</v>
      </c>
      <c r="AC37" t="s">
        <v>358</v>
      </c>
      <c r="AD37" t="s">
        <v>359</v>
      </c>
      <c r="AE37" t="s">
        <v>360</v>
      </c>
      <c r="AF37" t="s">
        <v>361</v>
      </c>
      <c r="AG37" t="s">
        <v>362</v>
      </c>
      <c r="AH37" t="s">
        <v>363</v>
      </c>
      <c r="AI37" t="s">
        <v>364</v>
      </c>
      <c r="AJ37" t="s">
        <v>365</v>
      </c>
      <c r="AK37" t="s">
        <v>366</v>
      </c>
      <c r="AL37" t="s">
        <v>367</v>
      </c>
      <c r="AM37" t="s">
        <v>368</v>
      </c>
    </row>
    <row r="38" spans="1:39" x14ac:dyDescent="0.35">
      <c r="A38" s="1" t="s">
        <v>2142</v>
      </c>
      <c r="B38" t="s">
        <v>1650</v>
      </c>
      <c r="C38" t="s">
        <v>1651</v>
      </c>
      <c r="D38" t="s">
        <v>1652</v>
      </c>
      <c r="E38" t="s">
        <v>1653</v>
      </c>
      <c r="F38" t="s">
        <v>1654</v>
      </c>
      <c r="G38" t="s">
        <v>1655</v>
      </c>
      <c r="H38" t="s">
        <v>1656</v>
      </c>
      <c r="I38" t="s">
        <v>1657</v>
      </c>
      <c r="J38" t="s">
        <v>1658</v>
      </c>
      <c r="K38" t="s">
        <v>1659</v>
      </c>
      <c r="L38" t="s">
        <v>1660</v>
      </c>
      <c r="M38" t="s">
        <v>1661</v>
      </c>
      <c r="N38" t="s">
        <v>1662</v>
      </c>
      <c r="O38" t="s">
        <v>1663</v>
      </c>
      <c r="P38" t="s">
        <v>1664</v>
      </c>
      <c r="Q38" t="s">
        <v>1665</v>
      </c>
      <c r="R38" t="s">
        <v>1666</v>
      </c>
      <c r="S38" t="s">
        <v>1667</v>
      </c>
      <c r="T38" t="s">
        <v>1668</v>
      </c>
      <c r="U38" t="s">
        <v>1669</v>
      </c>
      <c r="V38" t="s">
        <v>1670</v>
      </c>
      <c r="W38" t="s">
        <v>1671</v>
      </c>
      <c r="X38" t="s">
        <v>1672</v>
      </c>
      <c r="Y38" t="s">
        <v>2143</v>
      </c>
      <c r="Z38" t="s">
        <v>2144</v>
      </c>
      <c r="AA38" t="s">
        <v>2145</v>
      </c>
      <c r="AB38" t="s">
        <v>2146</v>
      </c>
      <c r="AC38" t="s">
        <v>2147</v>
      </c>
      <c r="AD38" t="s">
        <v>2148</v>
      </c>
      <c r="AE38" t="s">
        <v>2149</v>
      </c>
      <c r="AF38" t="s">
        <v>2150</v>
      </c>
      <c r="AG38" t="s">
        <v>2151</v>
      </c>
      <c r="AH38" t="s">
        <v>2152</v>
      </c>
      <c r="AI38" t="s">
        <v>2153</v>
      </c>
      <c r="AJ38" t="s">
        <v>2154</v>
      </c>
      <c r="AK38" t="s">
        <v>2155</v>
      </c>
      <c r="AL38" t="s">
        <v>2156</v>
      </c>
      <c r="AM38" t="s">
        <v>1687</v>
      </c>
    </row>
    <row r="39" spans="1:39" x14ac:dyDescent="0.35">
      <c r="A39" s="1" t="s">
        <v>2157</v>
      </c>
      <c r="B39" t="s">
        <v>432</v>
      </c>
      <c r="C39" t="s">
        <v>432</v>
      </c>
      <c r="D39" t="s">
        <v>432</v>
      </c>
      <c r="E39" t="s">
        <v>432</v>
      </c>
      <c r="F39" t="s">
        <v>432</v>
      </c>
      <c r="G39" t="s">
        <v>432</v>
      </c>
      <c r="H39" t="s">
        <v>432</v>
      </c>
      <c r="I39" t="s">
        <v>432</v>
      </c>
      <c r="J39" t="s">
        <v>432</v>
      </c>
      <c r="K39" t="s">
        <v>432</v>
      </c>
      <c r="L39" t="s">
        <v>432</v>
      </c>
      <c r="M39" t="s">
        <v>432</v>
      </c>
      <c r="N39" t="s">
        <v>432</v>
      </c>
      <c r="O39" t="s">
        <v>432</v>
      </c>
      <c r="P39" t="s">
        <v>432</v>
      </c>
      <c r="Q39" t="s">
        <v>432</v>
      </c>
      <c r="R39" t="s">
        <v>432</v>
      </c>
      <c r="S39" t="s">
        <v>432</v>
      </c>
      <c r="T39" t="s">
        <v>432</v>
      </c>
      <c r="U39" t="s">
        <v>432</v>
      </c>
      <c r="V39" t="s">
        <v>432</v>
      </c>
      <c r="W39" t="s">
        <v>432</v>
      </c>
      <c r="X39" t="s">
        <v>432</v>
      </c>
      <c r="Y39" t="s">
        <v>432</v>
      </c>
      <c r="Z39" t="s">
        <v>432</v>
      </c>
      <c r="AA39" t="s">
        <v>432</v>
      </c>
      <c r="AB39" t="s">
        <v>432</v>
      </c>
      <c r="AC39" t="s">
        <v>432</v>
      </c>
      <c r="AD39" t="s">
        <v>432</v>
      </c>
      <c r="AE39" t="s">
        <v>432</v>
      </c>
      <c r="AF39" t="s">
        <v>432</v>
      </c>
      <c r="AG39" t="s">
        <v>432</v>
      </c>
      <c r="AH39" t="s">
        <v>432</v>
      </c>
      <c r="AI39" t="s">
        <v>432</v>
      </c>
      <c r="AJ39" t="s">
        <v>432</v>
      </c>
      <c r="AK39" t="s">
        <v>432</v>
      </c>
      <c r="AL39" t="s">
        <v>432</v>
      </c>
      <c r="AM39" t="s">
        <v>432</v>
      </c>
    </row>
    <row r="40" spans="1:39" x14ac:dyDescent="0.35">
      <c r="A40" s="1" t="s">
        <v>2158</v>
      </c>
      <c r="B40" t="s">
        <v>1650</v>
      </c>
      <c r="C40" t="s">
        <v>1651</v>
      </c>
      <c r="D40" t="s">
        <v>1652</v>
      </c>
      <c r="E40" t="s">
        <v>1653</v>
      </c>
      <c r="F40" t="s">
        <v>1654</v>
      </c>
      <c r="G40" t="s">
        <v>1655</v>
      </c>
      <c r="H40" t="s">
        <v>1656</v>
      </c>
      <c r="I40" t="s">
        <v>1657</v>
      </c>
      <c r="J40" t="s">
        <v>1658</v>
      </c>
      <c r="K40" t="s">
        <v>1659</v>
      </c>
      <c r="L40" t="s">
        <v>1660</v>
      </c>
      <c r="M40" t="s">
        <v>1661</v>
      </c>
      <c r="N40" t="s">
        <v>1662</v>
      </c>
      <c r="O40" t="s">
        <v>1663</v>
      </c>
      <c r="P40" t="s">
        <v>1664</v>
      </c>
      <c r="Q40" t="s">
        <v>1665</v>
      </c>
      <c r="R40" t="s">
        <v>1666</v>
      </c>
      <c r="S40" t="s">
        <v>1667</v>
      </c>
      <c r="T40" t="s">
        <v>1668</v>
      </c>
      <c r="U40" t="s">
        <v>1669</v>
      </c>
      <c r="V40" t="s">
        <v>1670</v>
      </c>
      <c r="W40" t="s">
        <v>1671</v>
      </c>
      <c r="X40" t="s">
        <v>1672</v>
      </c>
      <c r="Y40" t="s">
        <v>2143</v>
      </c>
      <c r="Z40" t="s">
        <v>2144</v>
      </c>
      <c r="AA40" t="s">
        <v>2145</v>
      </c>
      <c r="AB40" t="s">
        <v>2146</v>
      </c>
      <c r="AC40" t="s">
        <v>2147</v>
      </c>
      <c r="AD40" t="s">
        <v>2148</v>
      </c>
      <c r="AE40" t="s">
        <v>2149</v>
      </c>
      <c r="AF40" t="s">
        <v>2150</v>
      </c>
      <c r="AG40" t="s">
        <v>2151</v>
      </c>
      <c r="AH40" t="s">
        <v>2152</v>
      </c>
      <c r="AI40" t="s">
        <v>2153</v>
      </c>
      <c r="AJ40" t="s">
        <v>2154</v>
      </c>
      <c r="AK40" t="s">
        <v>2155</v>
      </c>
      <c r="AL40" t="s">
        <v>2156</v>
      </c>
      <c r="AM40" t="s">
        <v>1687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29"/>
  <sheetViews>
    <sheetView workbookViewId="0"/>
  </sheetViews>
  <sheetFormatPr defaultRowHeight="14.5" x14ac:dyDescent="0.35"/>
  <sheetData>
    <row r="1" spans="1:39" x14ac:dyDescent="0.35">
      <c r="B1" s="1" t="s">
        <v>439</v>
      </c>
      <c r="C1" s="1" t="s">
        <v>440</v>
      </c>
      <c r="D1" s="1" t="s">
        <v>441</v>
      </c>
      <c r="E1" s="1" t="s">
        <v>442</v>
      </c>
      <c r="F1" s="1" t="s">
        <v>443</v>
      </c>
      <c r="G1" s="1" t="s">
        <v>444</v>
      </c>
      <c r="H1" s="1" t="s">
        <v>445</v>
      </c>
      <c r="I1" s="1" t="s">
        <v>446</v>
      </c>
      <c r="J1" s="1" t="s">
        <v>447</v>
      </c>
      <c r="K1" s="1" t="s">
        <v>448</v>
      </c>
      <c r="L1" s="1" t="s">
        <v>449</v>
      </c>
      <c r="M1" s="1" t="s">
        <v>450</v>
      </c>
      <c r="N1" s="1" t="s">
        <v>451</v>
      </c>
      <c r="O1" s="1" t="s">
        <v>452</v>
      </c>
      <c r="P1" s="1" t="s">
        <v>453</v>
      </c>
      <c r="Q1" s="1" t="s">
        <v>454</v>
      </c>
      <c r="R1" s="1" t="s">
        <v>455</v>
      </c>
      <c r="S1" s="1" t="s">
        <v>456</v>
      </c>
      <c r="T1" s="1" t="s">
        <v>457</v>
      </c>
      <c r="U1" s="1" t="s">
        <v>458</v>
      </c>
      <c r="V1" s="1" t="s">
        <v>459</v>
      </c>
      <c r="W1" s="1" t="s">
        <v>460</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row>
    <row r="2" spans="1:39" x14ac:dyDescent="0.35">
      <c r="A2" s="1" t="s">
        <v>41</v>
      </c>
      <c r="B2" t="s">
        <v>432</v>
      </c>
      <c r="C2" t="s">
        <v>432</v>
      </c>
      <c r="D2" t="s">
        <v>432</v>
      </c>
      <c r="E2" t="s">
        <v>432</v>
      </c>
      <c r="F2" t="s">
        <v>1107</v>
      </c>
      <c r="G2" t="s">
        <v>1108</v>
      </c>
      <c r="H2" t="s">
        <v>1109</v>
      </c>
      <c r="I2" t="s">
        <v>2159</v>
      </c>
      <c r="J2" t="s">
        <v>2160</v>
      </c>
      <c r="K2" t="s">
        <v>721</v>
      </c>
      <c r="L2" t="s">
        <v>1112</v>
      </c>
      <c r="M2" t="s">
        <v>1113</v>
      </c>
      <c r="N2" t="s">
        <v>1114</v>
      </c>
      <c r="O2" t="s">
        <v>1115</v>
      </c>
      <c r="P2" t="s">
        <v>1116</v>
      </c>
      <c r="Q2" t="s">
        <v>1117</v>
      </c>
      <c r="R2" t="s">
        <v>1118</v>
      </c>
      <c r="S2" t="s">
        <v>890</v>
      </c>
      <c r="T2" t="s">
        <v>1119</v>
      </c>
      <c r="U2" t="s">
        <v>1120</v>
      </c>
      <c r="V2" t="s">
        <v>1121</v>
      </c>
      <c r="W2" t="s">
        <v>1122</v>
      </c>
      <c r="X2" t="s">
        <v>270</v>
      </c>
      <c r="Y2" t="s">
        <v>271</v>
      </c>
      <c r="Z2" t="s">
        <v>2161</v>
      </c>
      <c r="AA2" t="s">
        <v>2162</v>
      </c>
      <c r="AB2" t="s">
        <v>2163</v>
      </c>
      <c r="AC2" t="s">
        <v>2164</v>
      </c>
      <c r="AD2" t="s">
        <v>2165</v>
      </c>
      <c r="AE2" t="s">
        <v>2166</v>
      </c>
      <c r="AF2" t="s">
        <v>2167</v>
      </c>
      <c r="AG2" t="s">
        <v>2168</v>
      </c>
      <c r="AH2" t="s">
        <v>2169</v>
      </c>
      <c r="AI2" t="s">
        <v>2170</v>
      </c>
      <c r="AJ2" t="s">
        <v>2171</v>
      </c>
      <c r="AK2" t="s">
        <v>2172</v>
      </c>
      <c r="AL2" t="s">
        <v>2173</v>
      </c>
      <c r="AM2" t="s">
        <v>2174</v>
      </c>
    </row>
    <row r="3" spans="1:39" x14ac:dyDescent="0.35">
      <c r="A3" s="1" t="s">
        <v>797</v>
      </c>
      <c r="B3" t="s">
        <v>432</v>
      </c>
      <c r="C3" t="s">
        <v>432</v>
      </c>
      <c r="D3" t="s">
        <v>432</v>
      </c>
      <c r="E3" t="s">
        <v>432</v>
      </c>
      <c r="F3" t="s">
        <v>707</v>
      </c>
      <c r="G3" t="s">
        <v>708</v>
      </c>
      <c r="H3" t="s">
        <v>709</v>
      </c>
      <c r="I3" t="s">
        <v>710</v>
      </c>
      <c r="J3" t="s">
        <v>711</v>
      </c>
      <c r="K3" t="s">
        <v>712</v>
      </c>
      <c r="L3" t="s">
        <v>713</v>
      </c>
      <c r="M3" t="s">
        <v>641</v>
      </c>
      <c r="N3" t="s">
        <v>714</v>
      </c>
      <c r="O3" t="s">
        <v>715</v>
      </c>
      <c r="P3" t="s">
        <v>716</v>
      </c>
      <c r="Q3" t="s">
        <v>798</v>
      </c>
      <c r="R3" t="s">
        <v>799</v>
      </c>
      <c r="S3" t="s">
        <v>800</v>
      </c>
      <c r="T3" t="s">
        <v>646</v>
      </c>
      <c r="U3" t="s">
        <v>801</v>
      </c>
      <c r="V3" t="s">
        <v>802</v>
      </c>
      <c r="W3" t="s">
        <v>803</v>
      </c>
      <c r="X3" t="s">
        <v>253</v>
      </c>
      <c r="Y3" t="s">
        <v>254</v>
      </c>
      <c r="Z3" t="s">
        <v>255</v>
      </c>
      <c r="AA3" t="s">
        <v>256</v>
      </c>
      <c r="AB3" t="s">
        <v>257</v>
      </c>
      <c r="AC3" t="s">
        <v>258</v>
      </c>
      <c r="AD3" t="s">
        <v>259</v>
      </c>
      <c r="AE3" t="s">
        <v>260</v>
      </c>
      <c r="AF3" t="s">
        <v>261</v>
      </c>
      <c r="AG3" t="s">
        <v>262</v>
      </c>
      <c r="AH3" t="s">
        <v>263</v>
      </c>
      <c r="AI3" t="s">
        <v>264</v>
      </c>
      <c r="AJ3" t="s">
        <v>265</v>
      </c>
      <c r="AK3" t="s">
        <v>266</v>
      </c>
      <c r="AL3" t="s">
        <v>267</v>
      </c>
      <c r="AM3" t="s">
        <v>268</v>
      </c>
    </row>
    <row r="4" spans="1:39" x14ac:dyDescent="0.35">
      <c r="A4" s="1" t="s">
        <v>2175</v>
      </c>
      <c r="B4" t="s">
        <v>432</v>
      </c>
      <c r="C4" t="s">
        <v>432</v>
      </c>
      <c r="D4" t="s">
        <v>432</v>
      </c>
      <c r="E4" t="s">
        <v>432</v>
      </c>
      <c r="F4" t="s">
        <v>432</v>
      </c>
      <c r="G4" t="s">
        <v>432</v>
      </c>
      <c r="H4" t="s">
        <v>432</v>
      </c>
      <c r="I4" t="s">
        <v>432</v>
      </c>
      <c r="J4" t="s">
        <v>432</v>
      </c>
      <c r="K4" t="s">
        <v>432</v>
      </c>
      <c r="L4" t="s">
        <v>432</v>
      </c>
      <c r="M4" t="s">
        <v>432</v>
      </c>
      <c r="N4" t="s">
        <v>432</v>
      </c>
      <c r="O4" t="s">
        <v>432</v>
      </c>
      <c r="P4" t="s">
        <v>432</v>
      </c>
      <c r="Q4" t="s">
        <v>432</v>
      </c>
      <c r="R4" t="s">
        <v>432</v>
      </c>
      <c r="S4" t="s">
        <v>432</v>
      </c>
      <c r="T4" t="s">
        <v>432</v>
      </c>
      <c r="U4" t="s">
        <v>432</v>
      </c>
      <c r="V4" t="s">
        <v>432</v>
      </c>
      <c r="W4" t="s">
        <v>432</v>
      </c>
      <c r="X4" t="s">
        <v>432</v>
      </c>
      <c r="Y4" t="s">
        <v>432</v>
      </c>
      <c r="Z4" t="s">
        <v>432</v>
      </c>
      <c r="AA4" t="s">
        <v>432</v>
      </c>
      <c r="AB4" t="s">
        <v>432</v>
      </c>
      <c r="AC4" t="s">
        <v>432</v>
      </c>
      <c r="AD4" t="s">
        <v>432</v>
      </c>
      <c r="AE4" t="s">
        <v>432</v>
      </c>
      <c r="AF4" t="s">
        <v>2176</v>
      </c>
      <c r="AG4" t="s">
        <v>2177</v>
      </c>
      <c r="AH4" t="s">
        <v>2178</v>
      </c>
      <c r="AI4" t="s">
        <v>2179</v>
      </c>
      <c r="AJ4" t="s">
        <v>2180</v>
      </c>
      <c r="AK4" t="s">
        <v>2181</v>
      </c>
      <c r="AL4" t="s">
        <v>2182</v>
      </c>
      <c r="AM4" t="s">
        <v>2183</v>
      </c>
    </row>
    <row r="5" spans="1:39" x14ac:dyDescent="0.35">
      <c r="A5" s="1" t="s">
        <v>2184</v>
      </c>
      <c r="B5" t="s">
        <v>432</v>
      </c>
      <c r="C5" t="s">
        <v>432</v>
      </c>
      <c r="D5" t="s">
        <v>432</v>
      </c>
      <c r="E5" t="s">
        <v>432</v>
      </c>
      <c r="F5" t="s">
        <v>432</v>
      </c>
      <c r="G5" t="s">
        <v>432</v>
      </c>
      <c r="H5" t="s">
        <v>432</v>
      </c>
      <c r="I5" t="s">
        <v>432</v>
      </c>
      <c r="J5" t="s">
        <v>432</v>
      </c>
      <c r="K5" t="s">
        <v>432</v>
      </c>
      <c r="L5" t="s">
        <v>432</v>
      </c>
      <c r="M5" t="s">
        <v>432</v>
      </c>
      <c r="N5" t="s">
        <v>432</v>
      </c>
      <c r="O5" t="s">
        <v>432</v>
      </c>
      <c r="P5" t="s">
        <v>432</v>
      </c>
      <c r="Q5" t="s">
        <v>432</v>
      </c>
      <c r="R5" t="s">
        <v>432</v>
      </c>
      <c r="S5" t="s">
        <v>432</v>
      </c>
      <c r="T5" t="s">
        <v>432</v>
      </c>
      <c r="U5" t="s">
        <v>432</v>
      </c>
      <c r="V5" t="s">
        <v>432</v>
      </c>
      <c r="W5" t="s">
        <v>432</v>
      </c>
      <c r="X5" t="s">
        <v>432</v>
      </c>
      <c r="Y5" t="s">
        <v>432</v>
      </c>
      <c r="Z5" t="s">
        <v>432</v>
      </c>
      <c r="AA5" t="s">
        <v>432</v>
      </c>
      <c r="AB5" t="s">
        <v>432</v>
      </c>
      <c r="AC5" t="s">
        <v>432</v>
      </c>
      <c r="AD5" t="s">
        <v>432</v>
      </c>
      <c r="AE5" t="s">
        <v>432</v>
      </c>
      <c r="AF5" t="s">
        <v>432</v>
      </c>
      <c r="AG5" t="s">
        <v>432</v>
      </c>
      <c r="AH5" t="s">
        <v>432</v>
      </c>
      <c r="AI5" t="s">
        <v>432</v>
      </c>
      <c r="AJ5" t="s">
        <v>432</v>
      </c>
      <c r="AK5" t="s">
        <v>432</v>
      </c>
      <c r="AL5" t="s">
        <v>432</v>
      </c>
      <c r="AM5" t="s">
        <v>432</v>
      </c>
    </row>
    <row r="6" spans="1:39" x14ac:dyDescent="0.35">
      <c r="A6" s="1" t="s">
        <v>2185</v>
      </c>
      <c r="B6" t="s">
        <v>432</v>
      </c>
      <c r="C6" t="s">
        <v>432</v>
      </c>
      <c r="D6" t="s">
        <v>432</v>
      </c>
      <c r="E6" t="s">
        <v>432</v>
      </c>
      <c r="F6" t="s">
        <v>2186</v>
      </c>
      <c r="G6" t="s">
        <v>2187</v>
      </c>
      <c r="H6" t="s">
        <v>2188</v>
      </c>
      <c r="I6" t="s">
        <v>1246</v>
      </c>
      <c r="J6" t="s">
        <v>2189</v>
      </c>
      <c r="K6" t="s">
        <v>960</v>
      </c>
      <c r="L6" t="s">
        <v>2190</v>
      </c>
      <c r="M6" t="s">
        <v>2191</v>
      </c>
      <c r="N6" t="s">
        <v>2192</v>
      </c>
      <c r="O6" t="s">
        <v>2193</v>
      </c>
      <c r="P6" t="s">
        <v>2194</v>
      </c>
      <c r="Q6" t="s">
        <v>2195</v>
      </c>
      <c r="R6" t="s">
        <v>2196</v>
      </c>
      <c r="S6" t="s">
        <v>1076</v>
      </c>
      <c r="T6" t="s">
        <v>2197</v>
      </c>
      <c r="U6" t="s">
        <v>2198</v>
      </c>
      <c r="V6" t="s">
        <v>2199</v>
      </c>
      <c r="W6" t="s">
        <v>2200</v>
      </c>
      <c r="X6" t="s">
        <v>2201</v>
      </c>
      <c r="Y6" t="s">
        <v>2202</v>
      </c>
      <c r="Z6" t="s">
        <v>818</v>
      </c>
      <c r="AA6" t="s">
        <v>2203</v>
      </c>
      <c r="AB6" t="s">
        <v>2204</v>
      </c>
      <c r="AC6" t="s">
        <v>2205</v>
      </c>
      <c r="AD6" t="s">
        <v>2206</v>
      </c>
      <c r="AE6" t="s">
        <v>2207</v>
      </c>
      <c r="AF6" t="s">
        <v>2208</v>
      </c>
      <c r="AG6" t="s">
        <v>1234</v>
      </c>
      <c r="AH6" t="s">
        <v>2209</v>
      </c>
      <c r="AI6" t="s">
        <v>2210</v>
      </c>
      <c r="AJ6" t="s">
        <v>2211</v>
      </c>
      <c r="AK6" t="s">
        <v>2212</v>
      </c>
      <c r="AL6" t="s">
        <v>2213</v>
      </c>
      <c r="AM6" t="s">
        <v>2214</v>
      </c>
    </row>
    <row r="7" spans="1:39" x14ac:dyDescent="0.35">
      <c r="A7" s="1" t="s">
        <v>2215</v>
      </c>
      <c r="B7" t="s">
        <v>432</v>
      </c>
      <c r="C7" t="s">
        <v>432</v>
      </c>
      <c r="D7" t="s">
        <v>432</v>
      </c>
      <c r="E7" t="s">
        <v>432</v>
      </c>
      <c r="F7" t="s">
        <v>432</v>
      </c>
      <c r="G7" t="s">
        <v>432</v>
      </c>
      <c r="H7" t="s">
        <v>432</v>
      </c>
      <c r="I7" t="s">
        <v>432</v>
      </c>
      <c r="J7" t="s">
        <v>432</v>
      </c>
      <c r="K7" t="s">
        <v>432</v>
      </c>
      <c r="L7" t="s">
        <v>432</v>
      </c>
      <c r="M7" t="s">
        <v>432</v>
      </c>
      <c r="N7" t="s">
        <v>432</v>
      </c>
      <c r="O7" t="s">
        <v>432</v>
      </c>
      <c r="P7" t="s">
        <v>432</v>
      </c>
      <c r="Q7" t="s">
        <v>432</v>
      </c>
      <c r="R7" t="s">
        <v>432</v>
      </c>
      <c r="S7" t="s">
        <v>432</v>
      </c>
      <c r="T7" t="s">
        <v>432</v>
      </c>
      <c r="U7" t="s">
        <v>432</v>
      </c>
      <c r="V7" t="s">
        <v>432</v>
      </c>
      <c r="W7" t="s">
        <v>432</v>
      </c>
      <c r="X7" t="s">
        <v>432</v>
      </c>
      <c r="Y7" t="s">
        <v>432</v>
      </c>
      <c r="Z7" t="s">
        <v>432</v>
      </c>
      <c r="AA7" t="s">
        <v>432</v>
      </c>
      <c r="AB7" t="s">
        <v>2216</v>
      </c>
      <c r="AC7" t="s">
        <v>432</v>
      </c>
      <c r="AD7" t="s">
        <v>432</v>
      </c>
      <c r="AE7" t="s">
        <v>432</v>
      </c>
      <c r="AF7" t="s">
        <v>432</v>
      </c>
      <c r="AG7" t="s">
        <v>432</v>
      </c>
      <c r="AH7" t="s">
        <v>432</v>
      </c>
      <c r="AI7" t="s">
        <v>432</v>
      </c>
      <c r="AJ7" t="s">
        <v>432</v>
      </c>
      <c r="AK7" t="s">
        <v>432</v>
      </c>
      <c r="AL7" t="s">
        <v>432</v>
      </c>
      <c r="AM7" t="s">
        <v>432</v>
      </c>
    </row>
    <row r="8" spans="1:39" x14ac:dyDescent="0.35">
      <c r="A8" s="1" t="s">
        <v>1320</v>
      </c>
      <c r="B8" t="s">
        <v>432</v>
      </c>
      <c r="C8" t="s">
        <v>432</v>
      </c>
      <c r="D8" t="s">
        <v>432</v>
      </c>
      <c r="E8" t="s">
        <v>432</v>
      </c>
      <c r="F8" t="s">
        <v>2217</v>
      </c>
      <c r="G8" t="s">
        <v>2218</v>
      </c>
      <c r="H8" t="s">
        <v>432</v>
      </c>
      <c r="I8" t="s">
        <v>2219</v>
      </c>
      <c r="J8" t="s">
        <v>2220</v>
      </c>
      <c r="K8" t="s">
        <v>2221</v>
      </c>
      <c r="L8" t="s">
        <v>958</v>
      </c>
      <c r="M8" t="s">
        <v>2222</v>
      </c>
      <c r="N8" t="s">
        <v>2223</v>
      </c>
      <c r="O8" t="s">
        <v>2224</v>
      </c>
      <c r="P8" t="s">
        <v>1085</v>
      </c>
      <c r="Q8" t="s">
        <v>2225</v>
      </c>
      <c r="R8" t="s">
        <v>976</v>
      </c>
      <c r="S8" t="s">
        <v>1072</v>
      </c>
      <c r="T8" t="s">
        <v>2226</v>
      </c>
      <c r="U8" t="s">
        <v>2227</v>
      </c>
      <c r="V8" t="s">
        <v>2228</v>
      </c>
      <c r="W8" t="s">
        <v>2229</v>
      </c>
      <c r="X8" t="s">
        <v>2230</v>
      </c>
      <c r="Y8" t="s">
        <v>2231</v>
      </c>
      <c r="Z8" t="s">
        <v>2232</v>
      </c>
      <c r="AA8" t="s">
        <v>2233</v>
      </c>
      <c r="AB8" t="s">
        <v>2234</v>
      </c>
      <c r="AC8" t="s">
        <v>2235</v>
      </c>
      <c r="AD8" t="s">
        <v>2236</v>
      </c>
      <c r="AE8" t="s">
        <v>774</v>
      </c>
      <c r="AF8" t="s">
        <v>2237</v>
      </c>
      <c r="AG8" t="s">
        <v>2238</v>
      </c>
      <c r="AH8" t="s">
        <v>2239</v>
      </c>
      <c r="AI8" t="s">
        <v>2240</v>
      </c>
      <c r="AJ8" t="s">
        <v>2241</v>
      </c>
      <c r="AK8" t="s">
        <v>2242</v>
      </c>
      <c r="AL8" t="s">
        <v>2243</v>
      </c>
      <c r="AM8" t="s">
        <v>2244</v>
      </c>
    </row>
    <row r="9" spans="1:39" x14ac:dyDescent="0.35">
      <c r="A9" s="1" t="s">
        <v>1688</v>
      </c>
      <c r="B9" t="s">
        <v>432</v>
      </c>
      <c r="C9" t="s">
        <v>432</v>
      </c>
      <c r="D9" t="s">
        <v>432</v>
      </c>
      <c r="E9" t="s">
        <v>432</v>
      </c>
      <c r="F9" t="s">
        <v>432</v>
      </c>
      <c r="G9" t="s">
        <v>432</v>
      </c>
      <c r="H9" t="s">
        <v>432</v>
      </c>
      <c r="I9" t="s">
        <v>432</v>
      </c>
      <c r="J9" t="s">
        <v>432</v>
      </c>
      <c r="K9" t="s">
        <v>432</v>
      </c>
      <c r="L9" t="s">
        <v>432</v>
      </c>
      <c r="M9" t="s">
        <v>432</v>
      </c>
      <c r="N9" t="s">
        <v>432</v>
      </c>
      <c r="O9" t="s">
        <v>432</v>
      </c>
      <c r="P9" t="s">
        <v>432</v>
      </c>
      <c r="Q9" t="s">
        <v>432</v>
      </c>
      <c r="R9" t="s">
        <v>432</v>
      </c>
      <c r="S9" t="s">
        <v>432</v>
      </c>
      <c r="T9" t="s">
        <v>432</v>
      </c>
      <c r="U9" t="s">
        <v>432</v>
      </c>
      <c r="V9" t="s">
        <v>432</v>
      </c>
      <c r="W9" t="s">
        <v>432</v>
      </c>
      <c r="X9" t="s">
        <v>432</v>
      </c>
      <c r="Y9" t="s">
        <v>642</v>
      </c>
      <c r="Z9" t="s">
        <v>2245</v>
      </c>
      <c r="AA9" t="s">
        <v>2246</v>
      </c>
      <c r="AB9" t="s">
        <v>2247</v>
      </c>
      <c r="AC9" t="s">
        <v>2248</v>
      </c>
      <c r="AD9" t="s">
        <v>2249</v>
      </c>
      <c r="AE9" t="s">
        <v>2250</v>
      </c>
      <c r="AF9" t="s">
        <v>2251</v>
      </c>
      <c r="AG9" t="s">
        <v>2193</v>
      </c>
      <c r="AH9" t="s">
        <v>2252</v>
      </c>
      <c r="AI9" t="s">
        <v>2253</v>
      </c>
      <c r="AJ9" t="s">
        <v>2254</v>
      </c>
      <c r="AK9" t="s">
        <v>775</v>
      </c>
      <c r="AL9" t="s">
        <v>2255</v>
      </c>
      <c r="AM9" t="s">
        <v>890</v>
      </c>
    </row>
    <row r="10" spans="1:39" x14ac:dyDescent="0.35">
      <c r="A10" s="1" t="s">
        <v>2256</v>
      </c>
      <c r="B10" t="s">
        <v>432</v>
      </c>
      <c r="C10" t="s">
        <v>432</v>
      </c>
      <c r="D10" t="s">
        <v>432</v>
      </c>
      <c r="E10" t="s">
        <v>432</v>
      </c>
      <c r="F10" t="s">
        <v>432</v>
      </c>
      <c r="G10" t="s">
        <v>432</v>
      </c>
      <c r="H10" t="s">
        <v>432</v>
      </c>
      <c r="I10" t="s">
        <v>432</v>
      </c>
      <c r="J10" t="s">
        <v>432</v>
      </c>
      <c r="K10" t="s">
        <v>432</v>
      </c>
      <c r="L10" t="s">
        <v>432</v>
      </c>
      <c r="M10" t="s">
        <v>432</v>
      </c>
      <c r="N10" t="s">
        <v>432</v>
      </c>
      <c r="O10" t="s">
        <v>432</v>
      </c>
      <c r="P10" t="s">
        <v>2257</v>
      </c>
      <c r="Q10" t="s">
        <v>2258</v>
      </c>
      <c r="R10" t="s">
        <v>2259</v>
      </c>
      <c r="S10" t="s">
        <v>2260</v>
      </c>
      <c r="T10" t="s">
        <v>2261</v>
      </c>
      <c r="U10" t="s">
        <v>2262</v>
      </c>
      <c r="V10" t="s">
        <v>963</v>
      </c>
      <c r="W10" t="s">
        <v>2253</v>
      </c>
      <c r="X10" t="s">
        <v>2263</v>
      </c>
      <c r="Y10" t="s">
        <v>2264</v>
      </c>
      <c r="Z10" t="s">
        <v>2265</v>
      </c>
      <c r="AA10" t="s">
        <v>2266</v>
      </c>
      <c r="AB10" t="s">
        <v>2267</v>
      </c>
      <c r="AC10" t="s">
        <v>2268</v>
      </c>
      <c r="AD10" t="s">
        <v>2269</v>
      </c>
      <c r="AE10" t="s">
        <v>2270</v>
      </c>
      <c r="AF10" t="s">
        <v>2271</v>
      </c>
      <c r="AG10" t="s">
        <v>2272</v>
      </c>
      <c r="AH10" t="s">
        <v>2273</v>
      </c>
      <c r="AI10" t="s">
        <v>2274</v>
      </c>
      <c r="AJ10" t="s">
        <v>2275</v>
      </c>
      <c r="AK10" t="s">
        <v>2276</v>
      </c>
      <c r="AL10" t="s">
        <v>2277</v>
      </c>
      <c r="AM10" t="s">
        <v>432</v>
      </c>
    </row>
    <row r="11" spans="1:39" x14ac:dyDescent="0.35">
      <c r="A11" s="1" t="s">
        <v>2278</v>
      </c>
      <c r="B11" t="s">
        <v>432</v>
      </c>
      <c r="C11" t="s">
        <v>432</v>
      </c>
      <c r="D11" t="s">
        <v>432</v>
      </c>
      <c r="E11" t="s">
        <v>432</v>
      </c>
      <c r="F11" t="s">
        <v>2279</v>
      </c>
      <c r="G11" t="s">
        <v>2159</v>
      </c>
      <c r="H11" t="s">
        <v>432</v>
      </c>
      <c r="I11" t="s">
        <v>2280</v>
      </c>
      <c r="J11" t="s">
        <v>2281</v>
      </c>
      <c r="K11" t="s">
        <v>2282</v>
      </c>
      <c r="L11" t="s">
        <v>889</v>
      </c>
      <c r="M11" t="s">
        <v>2283</v>
      </c>
      <c r="N11" t="s">
        <v>2284</v>
      </c>
      <c r="O11" t="s">
        <v>2285</v>
      </c>
      <c r="P11" t="s">
        <v>2193</v>
      </c>
      <c r="Q11" t="s">
        <v>1497</v>
      </c>
      <c r="R11" t="s">
        <v>1107</v>
      </c>
      <c r="S11" t="s">
        <v>2286</v>
      </c>
      <c r="T11" t="s">
        <v>2287</v>
      </c>
      <c r="U11" t="s">
        <v>2288</v>
      </c>
      <c r="V11" t="s">
        <v>2289</v>
      </c>
      <c r="W11" t="s">
        <v>2290</v>
      </c>
      <c r="X11" t="s">
        <v>2291</v>
      </c>
      <c r="Y11" t="s">
        <v>2292</v>
      </c>
      <c r="Z11" t="s">
        <v>2293</v>
      </c>
      <c r="AA11" t="s">
        <v>2294</v>
      </c>
      <c r="AB11" t="s">
        <v>2295</v>
      </c>
      <c r="AC11" t="s">
        <v>2296</v>
      </c>
      <c r="AD11" t="s">
        <v>884</v>
      </c>
      <c r="AE11" t="s">
        <v>2297</v>
      </c>
      <c r="AF11" t="s">
        <v>2298</v>
      </c>
      <c r="AG11" t="s">
        <v>1728</v>
      </c>
      <c r="AH11" t="s">
        <v>2299</v>
      </c>
      <c r="AI11" t="s">
        <v>2300</v>
      </c>
      <c r="AJ11" t="s">
        <v>2301</v>
      </c>
      <c r="AK11" t="s">
        <v>2302</v>
      </c>
      <c r="AL11" t="s">
        <v>2303</v>
      </c>
      <c r="AM11" t="s">
        <v>432</v>
      </c>
    </row>
    <row r="12" spans="1:39" x14ac:dyDescent="0.35">
      <c r="A12" s="1" t="s">
        <v>2304</v>
      </c>
      <c r="B12" t="s">
        <v>432</v>
      </c>
      <c r="C12" t="s">
        <v>432</v>
      </c>
      <c r="D12" t="s">
        <v>432</v>
      </c>
      <c r="E12" t="s">
        <v>432</v>
      </c>
      <c r="F12" t="s">
        <v>2305</v>
      </c>
      <c r="G12" t="s">
        <v>2306</v>
      </c>
      <c r="H12" t="s">
        <v>2307</v>
      </c>
      <c r="I12" t="s">
        <v>2308</v>
      </c>
      <c r="J12" t="s">
        <v>1088</v>
      </c>
      <c r="K12" t="s">
        <v>2309</v>
      </c>
      <c r="L12" t="s">
        <v>2310</v>
      </c>
      <c r="M12" t="s">
        <v>2311</v>
      </c>
      <c r="N12" t="s">
        <v>2312</v>
      </c>
      <c r="O12" t="s">
        <v>2313</v>
      </c>
      <c r="P12" t="s">
        <v>2246</v>
      </c>
      <c r="Q12" t="s">
        <v>2314</v>
      </c>
      <c r="R12" t="s">
        <v>2315</v>
      </c>
      <c r="S12" t="s">
        <v>2316</v>
      </c>
      <c r="T12" t="s">
        <v>2317</v>
      </c>
      <c r="U12" t="s">
        <v>2318</v>
      </c>
      <c r="V12" t="s">
        <v>2319</v>
      </c>
      <c r="W12" t="s">
        <v>2320</v>
      </c>
      <c r="X12" t="s">
        <v>2321</v>
      </c>
      <c r="Y12" t="s">
        <v>2322</v>
      </c>
      <c r="Z12" t="s">
        <v>2323</v>
      </c>
      <c r="AA12" t="s">
        <v>2324</v>
      </c>
      <c r="AB12" t="s">
        <v>2325</v>
      </c>
      <c r="AC12" t="s">
        <v>2326</v>
      </c>
      <c r="AD12" t="s">
        <v>2327</v>
      </c>
      <c r="AE12" t="s">
        <v>2328</v>
      </c>
      <c r="AF12" t="s">
        <v>2329</v>
      </c>
      <c r="AG12" t="s">
        <v>2330</v>
      </c>
      <c r="AH12" t="s">
        <v>2331</v>
      </c>
      <c r="AI12" t="s">
        <v>2332</v>
      </c>
      <c r="AJ12" t="s">
        <v>2333</v>
      </c>
      <c r="AK12" t="s">
        <v>2334</v>
      </c>
      <c r="AL12" t="s">
        <v>2335</v>
      </c>
      <c r="AM12" t="s">
        <v>2336</v>
      </c>
    </row>
    <row r="13" spans="1:39" x14ac:dyDescent="0.35">
      <c r="A13" s="1" t="s">
        <v>2337</v>
      </c>
      <c r="B13" t="s">
        <v>432</v>
      </c>
      <c r="C13" t="s">
        <v>432</v>
      </c>
      <c r="D13" t="s">
        <v>432</v>
      </c>
      <c r="E13" t="s">
        <v>432</v>
      </c>
      <c r="F13" t="s">
        <v>2338</v>
      </c>
      <c r="G13" t="s">
        <v>2339</v>
      </c>
      <c r="H13" t="s">
        <v>2051</v>
      </c>
      <c r="I13" t="s">
        <v>2340</v>
      </c>
      <c r="J13" t="s">
        <v>2341</v>
      </c>
      <c r="K13" t="s">
        <v>2342</v>
      </c>
      <c r="L13" t="s">
        <v>2343</v>
      </c>
      <c r="M13" t="s">
        <v>2344</v>
      </c>
      <c r="N13" t="s">
        <v>2345</v>
      </c>
      <c r="O13" t="s">
        <v>2346</v>
      </c>
      <c r="P13" t="s">
        <v>2347</v>
      </c>
      <c r="Q13" t="s">
        <v>2348</v>
      </c>
      <c r="R13" t="s">
        <v>2349</v>
      </c>
      <c r="S13" t="s">
        <v>2350</v>
      </c>
      <c r="T13" t="s">
        <v>2351</v>
      </c>
      <c r="U13" t="s">
        <v>2352</v>
      </c>
      <c r="V13" t="s">
        <v>2353</v>
      </c>
      <c r="W13" t="s">
        <v>2354</v>
      </c>
      <c r="X13" t="s">
        <v>2355</v>
      </c>
      <c r="Y13" t="s">
        <v>2356</v>
      </c>
      <c r="Z13" t="s">
        <v>2357</v>
      </c>
      <c r="AA13" t="s">
        <v>2243</v>
      </c>
      <c r="AB13" t="s">
        <v>2358</v>
      </c>
      <c r="AC13" t="s">
        <v>2359</v>
      </c>
      <c r="AD13" t="s">
        <v>2360</v>
      </c>
      <c r="AE13" t="s">
        <v>2361</v>
      </c>
      <c r="AF13" t="s">
        <v>2362</v>
      </c>
      <c r="AG13" t="s">
        <v>2363</v>
      </c>
      <c r="AH13" t="s">
        <v>2364</v>
      </c>
      <c r="AI13" t="s">
        <v>2365</v>
      </c>
      <c r="AJ13" t="s">
        <v>2099</v>
      </c>
      <c r="AK13" t="s">
        <v>2366</v>
      </c>
      <c r="AL13" t="s">
        <v>2367</v>
      </c>
      <c r="AM13" t="s">
        <v>2368</v>
      </c>
    </row>
    <row r="14" spans="1:39" x14ac:dyDescent="0.35">
      <c r="A14" s="1" t="s">
        <v>2369</v>
      </c>
      <c r="B14" t="s">
        <v>432</v>
      </c>
      <c r="C14" t="s">
        <v>432</v>
      </c>
      <c r="D14" t="s">
        <v>432</v>
      </c>
      <c r="E14" t="s">
        <v>432</v>
      </c>
      <c r="F14" t="s">
        <v>432</v>
      </c>
      <c r="G14" t="s">
        <v>432</v>
      </c>
      <c r="H14" t="s">
        <v>432</v>
      </c>
      <c r="I14" t="s">
        <v>432</v>
      </c>
      <c r="J14" t="s">
        <v>432</v>
      </c>
      <c r="K14" t="s">
        <v>432</v>
      </c>
      <c r="L14" t="s">
        <v>432</v>
      </c>
      <c r="M14" t="s">
        <v>432</v>
      </c>
      <c r="N14" t="s">
        <v>432</v>
      </c>
      <c r="O14" t="s">
        <v>432</v>
      </c>
      <c r="P14" t="s">
        <v>2370</v>
      </c>
      <c r="Q14" t="s">
        <v>432</v>
      </c>
      <c r="R14" t="s">
        <v>432</v>
      </c>
      <c r="S14" t="s">
        <v>432</v>
      </c>
      <c r="T14" t="s">
        <v>432</v>
      </c>
      <c r="U14" t="s">
        <v>2371</v>
      </c>
      <c r="V14" t="s">
        <v>2372</v>
      </c>
      <c r="W14" t="s">
        <v>2373</v>
      </c>
      <c r="X14" t="s">
        <v>2374</v>
      </c>
      <c r="Y14" t="s">
        <v>2375</v>
      </c>
      <c r="Z14" t="s">
        <v>2376</v>
      </c>
      <c r="AA14" t="s">
        <v>2377</v>
      </c>
      <c r="AB14" t="s">
        <v>2378</v>
      </c>
      <c r="AC14" t="s">
        <v>2379</v>
      </c>
      <c r="AD14" t="s">
        <v>2380</v>
      </c>
      <c r="AE14" t="s">
        <v>2291</v>
      </c>
      <c r="AF14" t="s">
        <v>2381</v>
      </c>
      <c r="AG14" t="s">
        <v>432</v>
      </c>
      <c r="AH14" t="s">
        <v>2382</v>
      </c>
      <c r="AI14" t="s">
        <v>2383</v>
      </c>
      <c r="AJ14" t="s">
        <v>2384</v>
      </c>
      <c r="AK14" t="s">
        <v>981</v>
      </c>
      <c r="AL14" t="s">
        <v>1861</v>
      </c>
      <c r="AM14" t="s">
        <v>2385</v>
      </c>
    </row>
    <row r="15" spans="1:39" x14ac:dyDescent="0.35">
      <c r="A15" s="1" t="s">
        <v>2386</v>
      </c>
      <c r="B15" t="s">
        <v>432</v>
      </c>
      <c r="C15" t="s">
        <v>432</v>
      </c>
      <c r="D15" t="s">
        <v>432</v>
      </c>
      <c r="E15" t="s">
        <v>432</v>
      </c>
      <c r="F15" t="s">
        <v>432</v>
      </c>
      <c r="G15" t="s">
        <v>432</v>
      </c>
      <c r="H15" t="s">
        <v>432</v>
      </c>
      <c r="I15" t="s">
        <v>432</v>
      </c>
      <c r="J15" t="s">
        <v>432</v>
      </c>
      <c r="K15" t="s">
        <v>432</v>
      </c>
      <c r="L15" t="s">
        <v>432</v>
      </c>
      <c r="M15" t="s">
        <v>432</v>
      </c>
      <c r="N15" t="s">
        <v>432</v>
      </c>
      <c r="O15" t="s">
        <v>432</v>
      </c>
      <c r="P15" t="s">
        <v>432</v>
      </c>
      <c r="Q15" t="s">
        <v>432</v>
      </c>
      <c r="R15" t="s">
        <v>432</v>
      </c>
      <c r="S15" t="s">
        <v>432</v>
      </c>
      <c r="T15" t="s">
        <v>432</v>
      </c>
      <c r="U15" t="s">
        <v>432</v>
      </c>
      <c r="V15" t="s">
        <v>2387</v>
      </c>
      <c r="W15" t="s">
        <v>2388</v>
      </c>
      <c r="X15" t="s">
        <v>2389</v>
      </c>
      <c r="Y15" t="s">
        <v>2390</v>
      </c>
      <c r="Z15" t="s">
        <v>2391</v>
      </c>
      <c r="AA15" t="s">
        <v>2392</v>
      </c>
      <c r="AB15" t="s">
        <v>2393</v>
      </c>
      <c r="AC15" t="s">
        <v>2394</v>
      </c>
      <c r="AD15" t="s">
        <v>2395</v>
      </c>
      <c r="AE15" t="s">
        <v>2396</v>
      </c>
      <c r="AF15" t="s">
        <v>2397</v>
      </c>
      <c r="AG15" t="s">
        <v>2398</v>
      </c>
      <c r="AH15" t="s">
        <v>2399</v>
      </c>
      <c r="AI15" t="s">
        <v>2400</v>
      </c>
      <c r="AJ15" t="s">
        <v>2401</v>
      </c>
      <c r="AK15" t="s">
        <v>2402</v>
      </c>
      <c r="AL15" t="s">
        <v>2403</v>
      </c>
      <c r="AM15" t="s">
        <v>2404</v>
      </c>
    </row>
    <row r="16" spans="1:39" x14ac:dyDescent="0.35">
      <c r="A16" s="1" t="s">
        <v>2405</v>
      </c>
      <c r="B16" t="s">
        <v>432</v>
      </c>
      <c r="C16" t="s">
        <v>432</v>
      </c>
      <c r="D16" t="s">
        <v>432</v>
      </c>
      <c r="E16" t="s">
        <v>432</v>
      </c>
      <c r="F16" t="s">
        <v>432</v>
      </c>
      <c r="G16" t="s">
        <v>432</v>
      </c>
      <c r="H16" t="s">
        <v>432</v>
      </c>
      <c r="I16" t="s">
        <v>432</v>
      </c>
      <c r="J16" t="s">
        <v>432</v>
      </c>
      <c r="K16" t="s">
        <v>432</v>
      </c>
      <c r="L16" t="s">
        <v>432</v>
      </c>
      <c r="M16" t="s">
        <v>432</v>
      </c>
      <c r="N16" t="s">
        <v>432</v>
      </c>
      <c r="O16" t="s">
        <v>432</v>
      </c>
      <c r="P16" t="s">
        <v>432</v>
      </c>
      <c r="Q16" t="s">
        <v>432</v>
      </c>
      <c r="R16" t="s">
        <v>432</v>
      </c>
      <c r="S16" t="s">
        <v>432</v>
      </c>
      <c r="T16" t="s">
        <v>432</v>
      </c>
      <c r="U16" t="s">
        <v>2406</v>
      </c>
      <c r="V16" t="s">
        <v>1552</v>
      </c>
      <c r="W16" t="s">
        <v>2407</v>
      </c>
      <c r="X16" t="s">
        <v>1245</v>
      </c>
      <c r="Y16" t="s">
        <v>1498</v>
      </c>
      <c r="Z16" t="s">
        <v>2408</v>
      </c>
      <c r="AA16" t="s">
        <v>1503</v>
      </c>
      <c r="AB16" t="s">
        <v>1858</v>
      </c>
      <c r="AC16" t="s">
        <v>2286</v>
      </c>
      <c r="AD16" t="s">
        <v>2409</v>
      </c>
      <c r="AE16" t="s">
        <v>2410</v>
      </c>
      <c r="AF16" t="s">
        <v>2411</v>
      </c>
      <c r="AG16" t="s">
        <v>1228</v>
      </c>
      <c r="AH16" t="s">
        <v>2412</v>
      </c>
      <c r="AI16" t="s">
        <v>2413</v>
      </c>
      <c r="AJ16" t="s">
        <v>2414</v>
      </c>
      <c r="AK16" t="s">
        <v>2415</v>
      </c>
      <c r="AL16" t="s">
        <v>2416</v>
      </c>
      <c r="AM16" t="s">
        <v>2417</v>
      </c>
    </row>
    <row r="17" spans="1:39" x14ac:dyDescent="0.35">
      <c r="A17" s="1" t="s">
        <v>2418</v>
      </c>
      <c r="B17" t="s">
        <v>432</v>
      </c>
      <c r="C17" t="s">
        <v>432</v>
      </c>
      <c r="D17" t="s">
        <v>432</v>
      </c>
      <c r="E17" t="s">
        <v>432</v>
      </c>
      <c r="F17" t="s">
        <v>2419</v>
      </c>
      <c r="G17" t="s">
        <v>2212</v>
      </c>
      <c r="H17" t="s">
        <v>1091</v>
      </c>
      <c r="I17" t="s">
        <v>2420</v>
      </c>
      <c r="J17" t="s">
        <v>2421</v>
      </c>
      <c r="K17" t="s">
        <v>2422</v>
      </c>
      <c r="L17" t="s">
        <v>2423</v>
      </c>
      <c r="M17" t="s">
        <v>2424</v>
      </c>
      <c r="N17" t="s">
        <v>2425</v>
      </c>
      <c r="O17" t="s">
        <v>2426</v>
      </c>
      <c r="P17" t="s">
        <v>2427</v>
      </c>
      <c r="Q17" t="s">
        <v>2428</v>
      </c>
      <c r="R17" t="s">
        <v>2429</v>
      </c>
      <c r="S17" t="s">
        <v>2430</v>
      </c>
      <c r="T17" t="s">
        <v>2431</v>
      </c>
      <c r="U17" t="s">
        <v>2432</v>
      </c>
      <c r="V17" t="s">
        <v>2433</v>
      </c>
      <c r="W17" t="s">
        <v>2434</v>
      </c>
      <c r="X17" t="s">
        <v>2435</v>
      </c>
      <c r="Y17" t="s">
        <v>2436</v>
      </c>
      <c r="Z17" t="s">
        <v>2437</v>
      </c>
      <c r="AA17" t="s">
        <v>791</v>
      </c>
      <c r="AB17" t="s">
        <v>2438</v>
      </c>
      <c r="AC17" t="s">
        <v>2439</v>
      </c>
      <c r="AD17" t="s">
        <v>2440</v>
      </c>
      <c r="AE17" t="s">
        <v>2441</v>
      </c>
      <c r="AF17" t="s">
        <v>2442</v>
      </c>
      <c r="AG17" t="s">
        <v>2443</v>
      </c>
      <c r="AH17" t="s">
        <v>2444</v>
      </c>
      <c r="AI17" t="s">
        <v>2445</v>
      </c>
      <c r="AJ17" t="s">
        <v>2226</v>
      </c>
      <c r="AK17" t="s">
        <v>889</v>
      </c>
      <c r="AL17" t="s">
        <v>2446</v>
      </c>
      <c r="AM17" t="s">
        <v>2447</v>
      </c>
    </row>
    <row r="18" spans="1:39" x14ac:dyDescent="0.35">
      <c r="A18" s="1" t="s">
        <v>2448</v>
      </c>
      <c r="B18" t="s">
        <v>432</v>
      </c>
      <c r="C18" t="s">
        <v>432</v>
      </c>
      <c r="D18" t="s">
        <v>432</v>
      </c>
      <c r="E18" t="s">
        <v>432</v>
      </c>
      <c r="F18" t="s">
        <v>2449</v>
      </c>
      <c r="G18" t="s">
        <v>2450</v>
      </c>
      <c r="H18" t="s">
        <v>2451</v>
      </c>
      <c r="I18" t="s">
        <v>2452</v>
      </c>
      <c r="J18" t="s">
        <v>2453</v>
      </c>
      <c r="K18" t="s">
        <v>2454</v>
      </c>
      <c r="L18" t="s">
        <v>2455</v>
      </c>
      <c r="M18" t="s">
        <v>2456</v>
      </c>
      <c r="N18" t="s">
        <v>2457</v>
      </c>
      <c r="O18" t="s">
        <v>2458</v>
      </c>
      <c r="P18" t="s">
        <v>2459</v>
      </c>
      <c r="Q18" t="s">
        <v>2460</v>
      </c>
      <c r="R18" t="s">
        <v>2234</v>
      </c>
      <c r="S18" t="s">
        <v>2461</v>
      </c>
      <c r="T18" t="s">
        <v>2462</v>
      </c>
      <c r="U18" t="s">
        <v>2463</v>
      </c>
      <c r="V18" t="s">
        <v>2464</v>
      </c>
      <c r="W18" t="s">
        <v>2465</v>
      </c>
      <c r="X18" t="s">
        <v>2466</v>
      </c>
      <c r="Y18" t="s">
        <v>2467</v>
      </c>
      <c r="Z18" t="s">
        <v>2468</v>
      </c>
      <c r="AA18" t="s">
        <v>2469</v>
      </c>
      <c r="AB18" t="s">
        <v>2470</v>
      </c>
      <c r="AC18" t="s">
        <v>2471</v>
      </c>
      <c r="AD18" t="s">
        <v>2472</v>
      </c>
      <c r="AE18" t="s">
        <v>2473</v>
      </c>
      <c r="AF18" t="s">
        <v>2474</v>
      </c>
      <c r="AG18" t="s">
        <v>2475</v>
      </c>
      <c r="AH18" t="s">
        <v>2476</v>
      </c>
      <c r="AI18" t="s">
        <v>2477</v>
      </c>
      <c r="AJ18" t="s">
        <v>2478</v>
      </c>
      <c r="AK18" t="s">
        <v>2479</v>
      </c>
      <c r="AL18" t="s">
        <v>2480</v>
      </c>
      <c r="AM18" t="s">
        <v>2457</v>
      </c>
    </row>
    <row r="19" spans="1:39" x14ac:dyDescent="0.35">
      <c r="A19" s="1" t="s">
        <v>2481</v>
      </c>
      <c r="B19" t="s">
        <v>432</v>
      </c>
      <c r="C19" t="s">
        <v>432</v>
      </c>
      <c r="D19" t="s">
        <v>432</v>
      </c>
      <c r="E19" t="s">
        <v>432</v>
      </c>
      <c r="F19" t="s">
        <v>432</v>
      </c>
      <c r="G19" t="s">
        <v>432</v>
      </c>
      <c r="H19" t="s">
        <v>432</v>
      </c>
      <c r="I19" t="s">
        <v>432</v>
      </c>
      <c r="J19" t="s">
        <v>432</v>
      </c>
      <c r="K19" t="s">
        <v>432</v>
      </c>
      <c r="L19" t="s">
        <v>432</v>
      </c>
      <c r="M19" t="s">
        <v>432</v>
      </c>
      <c r="N19" t="s">
        <v>432</v>
      </c>
      <c r="O19" t="s">
        <v>432</v>
      </c>
      <c r="P19" t="s">
        <v>432</v>
      </c>
      <c r="Q19" t="s">
        <v>432</v>
      </c>
      <c r="R19" t="s">
        <v>432</v>
      </c>
      <c r="S19" t="s">
        <v>432</v>
      </c>
      <c r="T19" t="s">
        <v>432</v>
      </c>
      <c r="U19" t="s">
        <v>2482</v>
      </c>
      <c r="V19" t="s">
        <v>2483</v>
      </c>
      <c r="W19" t="s">
        <v>2484</v>
      </c>
      <c r="X19" t="s">
        <v>2485</v>
      </c>
      <c r="Y19" t="s">
        <v>2486</v>
      </c>
      <c r="Z19" t="s">
        <v>2487</v>
      </c>
      <c r="AA19" t="s">
        <v>2488</v>
      </c>
      <c r="AB19" t="s">
        <v>2489</v>
      </c>
      <c r="AC19" t="s">
        <v>2490</v>
      </c>
      <c r="AD19" t="s">
        <v>2491</v>
      </c>
      <c r="AE19" t="s">
        <v>2492</v>
      </c>
      <c r="AF19" t="s">
        <v>2493</v>
      </c>
      <c r="AG19" t="s">
        <v>2494</v>
      </c>
      <c r="AH19" t="s">
        <v>2495</v>
      </c>
      <c r="AI19" t="s">
        <v>2496</v>
      </c>
      <c r="AJ19" t="s">
        <v>2497</v>
      </c>
      <c r="AK19" t="s">
        <v>2498</v>
      </c>
      <c r="AL19" t="s">
        <v>2499</v>
      </c>
      <c r="AM19" t="s">
        <v>2500</v>
      </c>
    </row>
    <row r="20" spans="1:39" x14ac:dyDescent="0.35">
      <c r="A20" s="1" t="s">
        <v>2501</v>
      </c>
      <c r="B20" t="s">
        <v>432</v>
      </c>
      <c r="C20" t="s">
        <v>432</v>
      </c>
      <c r="D20" t="s">
        <v>432</v>
      </c>
      <c r="E20" t="s">
        <v>432</v>
      </c>
      <c r="F20" t="s">
        <v>2502</v>
      </c>
      <c r="G20" t="s">
        <v>2503</v>
      </c>
      <c r="H20" t="s">
        <v>432</v>
      </c>
      <c r="I20" t="s">
        <v>2502</v>
      </c>
      <c r="J20" t="s">
        <v>432</v>
      </c>
      <c r="K20" t="s">
        <v>2504</v>
      </c>
      <c r="L20" t="s">
        <v>2505</v>
      </c>
      <c r="M20" t="s">
        <v>2506</v>
      </c>
      <c r="N20" t="s">
        <v>2505</v>
      </c>
      <c r="O20" t="s">
        <v>2507</v>
      </c>
      <c r="P20" t="s">
        <v>2505</v>
      </c>
      <c r="Q20" t="s">
        <v>2508</v>
      </c>
      <c r="R20" t="s">
        <v>2507</v>
      </c>
      <c r="S20" t="s">
        <v>2506</v>
      </c>
      <c r="T20" t="s">
        <v>2509</v>
      </c>
      <c r="U20" t="s">
        <v>1359</v>
      </c>
      <c r="V20" t="s">
        <v>884</v>
      </c>
      <c r="W20" t="s">
        <v>2510</v>
      </c>
      <c r="X20" t="s">
        <v>2511</v>
      </c>
      <c r="Y20" t="s">
        <v>2512</v>
      </c>
      <c r="Z20" t="s">
        <v>2513</v>
      </c>
      <c r="AA20" t="s">
        <v>2514</v>
      </c>
      <c r="AB20" t="s">
        <v>2515</v>
      </c>
      <c r="AC20" t="s">
        <v>2516</v>
      </c>
      <c r="AD20" t="s">
        <v>1946</v>
      </c>
      <c r="AE20" t="s">
        <v>2517</v>
      </c>
      <c r="AF20" t="s">
        <v>2518</v>
      </c>
      <c r="AG20" t="s">
        <v>432</v>
      </c>
      <c r="AH20" t="s">
        <v>2519</v>
      </c>
      <c r="AI20" t="s">
        <v>2520</v>
      </c>
      <c r="AJ20" t="s">
        <v>2189</v>
      </c>
      <c r="AK20" t="s">
        <v>2521</v>
      </c>
      <c r="AL20" t="s">
        <v>2512</v>
      </c>
      <c r="AM20" t="s">
        <v>2522</v>
      </c>
    </row>
    <row r="21" spans="1:39" x14ac:dyDescent="0.35">
      <c r="A21" s="1" t="s">
        <v>2523</v>
      </c>
      <c r="B21" t="s">
        <v>432</v>
      </c>
      <c r="C21" t="s">
        <v>432</v>
      </c>
      <c r="D21" t="s">
        <v>432</v>
      </c>
      <c r="E21" t="s">
        <v>432</v>
      </c>
      <c r="F21" t="s">
        <v>2524</v>
      </c>
      <c r="G21" t="s">
        <v>2525</v>
      </c>
      <c r="H21" t="s">
        <v>432</v>
      </c>
      <c r="I21" t="s">
        <v>432</v>
      </c>
      <c r="J21" t="s">
        <v>432</v>
      </c>
      <c r="K21" t="s">
        <v>2526</v>
      </c>
      <c r="L21" t="s">
        <v>2527</v>
      </c>
      <c r="M21" t="s">
        <v>2528</v>
      </c>
      <c r="N21" t="s">
        <v>2529</v>
      </c>
      <c r="O21" t="s">
        <v>2530</v>
      </c>
      <c r="P21" t="s">
        <v>2531</v>
      </c>
      <c r="Q21" t="s">
        <v>2532</v>
      </c>
      <c r="R21" t="s">
        <v>2533</v>
      </c>
      <c r="S21" t="s">
        <v>432</v>
      </c>
      <c r="T21" t="s">
        <v>2534</v>
      </c>
      <c r="U21" t="s">
        <v>2535</v>
      </c>
      <c r="V21" t="s">
        <v>2077</v>
      </c>
      <c r="W21" t="s">
        <v>2536</v>
      </c>
      <c r="X21" t="s">
        <v>2537</v>
      </c>
      <c r="Y21" t="s">
        <v>2538</v>
      </c>
      <c r="Z21" t="s">
        <v>432</v>
      </c>
      <c r="AA21" t="s">
        <v>432</v>
      </c>
      <c r="AB21" t="s">
        <v>982</v>
      </c>
      <c r="AC21" t="s">
        <v>432</v>
      </c>
      <c r="AD21" t="s">
        <v>2539</v>
      </c>
      <c r="AE21" t="s">
        <v>2540</v>
      </c>
      <c r="AF21" t="s">
        <v>2541</v>
      </c>
      <c r="AG21" t="s">
        <v>2542</v>
      </c>
      <c r="AH21" t="s">
        <v>432</v>
      </c>
      <c r="AI21" t="s">
        <v>2543</v>
      </c>
      <c r="AJ21" t="s">
        <v>2544</v>
      </c>
      <c r="AK21" t="s">
        <v>2545</v>
      </c>
      <c r="AL21" t="s">
        <v>2546</v>
      </c>
      <c r="AM21" t="s">
        <v>2547</v>
      </c>
    </row>
    <row r="22" spans="1:39" x14ac:dyDescent="0.35">
      <c r="A22" s="1" t="s">
        <v>2548</v>
      </c>
      <c r="B22" t="s">
        <v>432</v>
      </c>
      <c r="C22" t="s">
        <v>432</v>
      </c>
      <c r="D22" t="s">
        <v>432</v>
      </c>
      <c r="E22" t="s">
        <v>432</v>
      </c>
      <c r="F22" t="s">
        <v>2549</v>
      </c>
      <c r="G22" t="s">
        <v>961</v>
      </c>
      <c r="H22" t="s">
        <v>2549</v>
      </c>
      <c r="I22" t="s">
        <v>979</v>
      </c>
      <c r="J22" t="s">
        <v>2550</v>
      </c>
      <c r="K22" t="s">
        <v>2551</v>
      </c>
      <c r="L22" t="s">
        <v>2552</v>
      </c>
      <c r="M22" t="s">
        <v>2553</v>
      </c>
      <c r="N22" t="s">
        <v>2387</v>
      </c>
      <c r="O22" t="s">
        <v>2285</v>
      </c>
      <c r="P22" t="s">
        <v>2554</v>
      </c>
      <c r="Q22" t="s">
        <v>2555</v>
      </c>
      <c r="R22" t="s">
        <v>2556</v>
      </c>
      <c r="S22" t="s">
        <v>2557</v>
      </c>
      <c r="T22" t="s">
        <v>2558</v>
      </c>
      <c r="U22" t="s">
        <v>2559</v>
      </c>
      <c r="V22" t="s">
        <v>2560</v>
      </c>
      <c r="W22" t="s">
        <v>2561</v>
      </c>
      <c r="X22" t="s">
        <v>2562</v>
      </c>
      <c r="Y22" t="s">
        <v>2563</v>
      </c>
      <c r="Z22" t="s">
        <v>2564</v>
      </c>
      <c r="AA22" t="s">
        <v>2565</v>
      </c>
      <c r="AB22" t="s">
        <v>2566</v>
      </c>
      <c r="AC22" t="s">
        <v>2567</v>
      </c>
      <c r="AD22" t="s">
        <v>2568</v>
      </c>
      <c r="AE22" t="s">
        <v>2569</v>
      </c>
      <c r="AF22" t="s">
        <v>2570</v>
      </c>
      <c r="AG22" t="s">
        <v>2571</v>
      </c>
      <c r="AH22" t="s">
        <v>2572</v>
      </c>
      <c r="AI22" t="s">
        <v>2573</v>
      </c>
      <c r="AJ22" t="s">
        <v>2574</v>
      </c>
      <c r="AK22" t="s">
        <v>2575</v>
      </c>
      <c r="AL22" t="s">
        <v>2576</v>
      </c>
      <c r="AM22" t="s">
        <v>2577</v>
      </c>
    </row>
    <row r="23" spans="1:39" x14ac:dyDescent="0.35">
      <c r="A23" s="1" t="s">
        <v>2578</v>
      </c>
      <c r="B23" t="s">
        <v>432</v>
      </c>
      <c r="C23" t="s">
        <v>432</v>
      </c>
      <c r="D23" t="s">
        <v>432</v>
      </c>
      <c r="E23" t="s">
        <v>432</v>
      </c>
      <c r="F23" t="s">
        <v>2579</v>
      </c>
      <c r="G23" t="s">
        <v>2580</v>
      </c>
      <c r="H23" t="s">
        <v>2581</v>
      </c>
      <c r="I23" t="s">
        <v>2582</v>
      </c>
      <c r="J23" t="s">
        <v>432</v>
      </c>
      <c r="K23" t="s">
        <v>2583</v>
      </c>
      <c r="L23" t="s">
        <v>1083</v>
      </c>
      <c r="M23" t="s">
        <v>2584</v>
      </c>
      <c r="N23" t="s">
        <v>2585</v>
      </c>
      <c r="O23" t="s">
        <v>2586</v>
      </c>
      <c r="P23" t="s">
        <v>1726</v>
      </c>
      <c r="Q23" t="s">
        <v>2587</v>
      </c>
      <c r="R23" t="s">
        <v>2588</v>
      </c>
      <c r="S23" t="s">
        <v>641</v>
      </c>
      <c r="T23" t="s">
        <v>2589</v>
      </c>
      <c r="U23" t="s">
        <v>2590</v>
      </c>
      <c r="V23" t="s">
        <v>2027</v>
      </c>
      <c r="W23" t="s">
        <v>2591</v>
      </c>
      <c r="X23" t="s">
        <v>2592</v>
      </c>
      <c r="Y23" t="s">
        <v>2593</v>
      </c>
      <c r="Z23" t="s">
        <v>2594</v>
      </c>
      <c r="AA23" t="s">
        <v>2595</v>
      </c>
      <c r="AB23" t="s">
        <v>2596</v>
      </c>
      <c r="AC23" t="s">
        <v>2597</v>
      </c>
      <c r="AD23" t="s">
        <v>2598</v>
      </c>
      <c r="AE23" t="s">
        <v>2599</v>
      </c>
      <c r="AF23" t="s">
        <v>2600</v>
      </c>
      <c r="AG23" t="s">
        <v>2601</v>
      </c>
      <c r="AH23" t="s">
        <v>2602</v>
      </c>
      <c r="AI23" t="s">
        <v>2603</v>
      </c>
      <c r="AJ23" t="s">
        <v>1350</v>
      </c>
      <c r="AK23" t="s">
        <v>2604</v>
      </c>
      <c r="AL23" t="s">
        <v>2605</v>
      </c>
      <c r="AM23" t="s">
        <v>2606</v>
      </c>
    </row>
    <row r="24" spans="1:39" x14ac:dyDescent="0.35">
      <c r="A24" s="1" t="s">
        <v>2607</v>
      </c>
      <c r="B24" t="s">
        <v>432</v>
      </c>
      <c r="C24" t="s">
        <v>432</v>
      </c>
      <c r="D24" t="s">
        <v>432</v>
      </c>
      <c r="E24" t="s">
        <v>432</v>
      </c>
      <c r="F24" t="s">
        <v>2608</v>
      </c>
      <c r="G24" t="s">
        <v>2609</v>
      </c>
      <c r="H24" t="s">
        <v>2610</v>
      </c>
      <c r="I24" t="s">
        <v>2611</v>
      </c>
      <c r="J24" t="s">
        <v>2550</v>
      </c>
      <c r="K24" t="s">
        <v>2612</v>
      </c>
      <c r="L24" t="s">
        <v>2613</v>
      </c>
      <c r="M24" t="s">
        <v>2614</v>
      </c>
      <c r="N24" t="s">
        <v>1551</v>
      </c>
      <c r="O24" t="s">
        <v>2615</v>
      </c>
      <c r="P24" t="s">
        <v>2616</v>
      </c>
      <c r="Q24" t="s">
        <v>2617</v>
      </c>
      <c r="R24" t="s">
        <v>2618</v>
      </c>
      <c r="S24" t="s">
        <v>996</v>
      </c>
      <c r="T24" t="s">
        <v>2619</v>
      </c>
      <c r="U24" t="s">
        <v>2620</v>
      </c>
      <c r="V24" t="s">
        <v>1368</v>
      </c>
      <c r="W24" t="s">
        <v>2621</v>
      </c>
      <c r="X24" t="s">
        <v>2622</v>
      </c>
      <c r="Y24" t="s">
        <v>1287</v>
      </c>
      <c r="Z24" t="s">
        <v>2623</v>
      </c>
      <c r="AA24" t="s">
        <v>2624</v>
      </c>
      <c r="AB24" t="s">
        <v>2625</v>
      </c>
      <c r="AC24" t="s">
        <v>2626</v>
      </c>
      <c r="AD24" t="s">
        <v>2627</v>
      </c>
      <c r="AE24" t="s">
        <v>2628</v>
      </c>
      <c r="AF24" t="s">
        <v>2629</v>
      </c>
      <c r="AG24" t="s">
        <v>2630</v>
      </c>
      <c r="AH24" t="s">
        <v>2631</v>
      </c>
      <c r="AI24" t="s">
        <v>2632</v>
      </c>
      <c r="AJ24" t="s">
        <v>2633</v>
      </c>
      <c r="AK24" t="s">
        <v>2634</v>
      </c>
      <c r="AL24" t="s">
        <v>2635</v>
      </c>
      <c r="AM24" t="s">
        <v>2636</v>
      </c>
    </row>
    <row r="25" spans="1:39" x14ac:dyDescent="0.35">
      <c r="A25" s="1" t="s">
        <v>2637</v>
      </c>
      <c r="B25" t="s">
        <v>432</v>
      </c>
      <c r="C25" t="s">
        <v>432</v>
      </c>
      <c r="D25" t="s">
        <v>432</v>
      </c>
      <c r="E25" t="s">
        <v>432</v>
      </c>
      <c r="F25" t="s">
        <v>2638</v>
      </c>
      <c r="G25" t="s">
        <v>2639</v>
      </c>
      <c r="H25" t="s">
        <v>432</v>
      </c>
      <c r="I25" t="s">
        <v>2640</v>
      </c>
      <c r="J25" t="s">
        <v>432</v>
      </c>
      <c r="K25" t="s">
        <v>2641</v>
      </c>
      <c r="L25" t="s">
        <v>2642</v>
      </c>
      <c r="M25" t="s">
        <v>2643</v>
      </c>
      <c r="N25" t="s">
        <v>2644</v>
      </c>
      <c r="O25" t="s">
        <v>2507</v>
      </c>
      <c r="P25" t="s">
        <v>2542</v>
      </c>
      <c r="Q25" t="s">
        <v>2645</v>
      </c>
      <c r="R25" t="s">
        <v>2646</v>
      </c>
      <c r="S25" t="s">
        <v>2647</v>
      </c>
      <c r="T25" t="s">
        <v>2218</v>
      </c>
      <c r="U25" t="s">
        <v>2648</v>
      </c>
      <c r="V25" t="s">
        <v>2649</v>
      </c>
      <c r="W25" t="s">
        <v>2504</v>
      </c>
      <c r="X25" t="s">
        <v>2277</v>
      </c>
      <c r="Y25" t="s">
        <v>2650</v>
      </c>
      <c r="Z25" t="s">
        <v>2502</v>
      </c>
      <c r="AA25" t="s">
        <v>2651</v>
      </c>
      <c r="AB25" t="s">
        <v>2652</v>
      </c>
      <c r="AC25" t="s">
        <v>962</v>
      </c>
      <c r="AD25" t="s">
        <v>2533</v>
      </c>
      <c r="AE25" t="s">
        <v>2653</v>
      </c>
      <c r="AF25" t="s">
        <v>2654</v>
      </c>
      <c r="AG25" t="s">
        <v>2655</v>
      </c>
      <c r="AH25" t="s">
        <v>2656</v>
      </c>
      <c r="AI25" t="s">
        <v>2276</v>
      </c>
      <c r="AJ25" t="s">
        <v>2657</v>
      </c>
      <c r="AK25" t="s">
        <v>2372</v>
      </c>
      <c r="AL25" t="s">
        <v>2658</v>
      </c>
      <c r="AM25" t="s">
        <v>2209</v>
      </c>
    </row>
    <row r="26" spans="1:39" x14ac:dyDescent="0.35">
      <c r="A26" s="1" t="s">
        <v>2659</v>
      </c>
      <c r="B26" t="s">
        <v>432</v>
      </c>
      <c r="C26" t="s">
        <v>432</v>
      </c>
      <c r="D26" t="s">
        <v>432</v>
      </c>
      <c r="E26" t="s">
        <v>432</v>
      </c>
      <c r="F26" t="s">
        <v>2608</v>
      </c>
      <c r="G26" t="s">
        <v>2609</v>
      </c>
      <c r="H26" t="s">
        <v>2610</v>
      </c>
      <c r="I26" t="s">
        <v>2611</v>
      </c>
      <c r="J26" t="s">
        <v>2550</v>
      </c>
      <c r="K26" t="s">
        <v>2612</v>
      </c>
      <c r="L26" t="s">
        <v>2613</v>
      </c>
      <c r="M26" t="s">
        <v>2660</v>
      </c>
      <c r="N26" t="s">
        <v>1551</v>
      </c>
      <c r="O26" t="s">
        <v>2615</v>
      </c>
      <c r="P26" t="s">
        <v>2219</v>
      </c>
      <c r="Q26" t="s">
        <v>2661</v>
      </c>
      <c r="R26" t="s">
        <v>2662</v>
      </c>
      <c r="S26" t="s">
        <v>2551</v>
      </c>
      <c r="T26" t="s">
        <v>2518</v>
      </c>
      <c r="U26" t="s">
        <v>1247</v>
      </c>
      <c r="V26" t="s">
        <v>2663</v>
      </c>
      <c r="W26" t="s">
        <v>2664</v>
      </c>
      <c r="X26" t="s">
        <v>176</v>
      </c>
      <c r="Y26" t="s">
        <v>2665</v>
      </c>
      <c r="Z26" t="s">
        <v>1372</v>
      </c>
      <c r="AA26" t="s">
        <v>2666</v>
      </c>
      <c r="AB26" t="s">
        <v>2667</v>
      </c>
      <c r="AC26" t="s">
        <v>1433</v>
      </c>
      <c r="AD26" t="s">
        <v>177</v>
      </c>
      <c r="AE26" t="s">
        <v>2668</v>
      </c>
      <c r="AF26" t="s">
        <v>2669</v>
      </c>
      <c r="AG26" t="s">
        <v>2670</v>
      </c>
      <c r="AH26" t="s">
        <v>2671</v>
      </c>
      <c r="AI26" t="s">
        <v>2672</v>
      </c>
      <c r="AJ26" t="s">
        <v>2673</v>
      </c>
      <c r="AK26" t="s">
        <v>733</v>
      </c>
      <c r="AL26" t="s">
        <v>2674</v>
      </c>
      <c r="AM26" t="s">
        <v>2675</v>
      </c>
    </row>
    <row r="27" spans="1:39" x14ac:dyDescent="0.35">
      <c r="A27" s="1" t="s">
        <v>2676</v>
      </c>
      <c r="B27" t="s">
        <v>432</v>
      </c>
      <c r="C27" t="s">
        <v>432</v>
      </c>
      <c r="D27" t="s">
        <v>432</v>
      </c>
      <c r="E27" t="s">
        <v>432</v>
      </c>
      <c r="F27" t="s">
        <v>432</v>
      </c>
      <c r="G27" t="s">
        <v>432</v>
      </c>
      <c r="H27" t="s">
        <v>432</v>
      </c>
      <c r="I27" t="s">
        <v>432</v>
      </c>
      <c r="J27" t="s">
        <v>432</v>
      </c>
      <c r="K27" t="s">
        <v>432</v>
      </c>
      <c r="L27" t="s">
        <v>432</v>
      </c>
      <c r="M27" t="s">
        <v>1255</v>
      </c>
      <c r="N27" t="s">
        <v>432</v>
      </c>
      <c r="O27" t="s">
        <v>432</v>
      </c>
      <c r="P27" t="s">
        <v>1258</v>
      </c>
      <c r="Q27" t="s">
        <v>1259</v>
      </c>
      <c r="R27" t="s">
        <v>1260</v>
      </c>
      <c r="S27" t="s">
        <v>1261</v>
      </c>
      <c r="T27" t="s">
        <v>1262</v>
      </c>
      <c r="U27" t="s">
        <v>1263</v>
      </c>
      <c r="V27" t="s">
        <v>1264</v>
      </c>
      <c r="W27" t="s">
        <v>1243</v>
      </c>
      <c r="X27" t="s">
        <v>1265</v>
      </c>
      <c r="Y27" t="s">
        <v>1266</v>
      </c>
      <c r="Z27" t="s">
        <v>1267</v>
      </c>
      <c r="AA27" t="s">
        <v>1268</v>
      </c>
      <c r="AB27" t="s">
        <v>1269</v>
      </c>
      <c r="AC27" t="s">
        <v>1270</v>
      </c>
      <c r="AD27" t="s">
        <v>1271</v>
      </c>
      <c r="AE27" t="s">
        <v>1272</v>
      </c>
      <c r="AF27" t="s">
        <v>1273</v>
      </c>
      <c r="AG27" t="s">
        <v>1274</v>
      </c>
      <c r="AH27" t="s">
        <v>1275</v>
      </c>
      <c r="AI27" t="s">
        <v>2677</v>
      </c>
      <c r="AJ27" t="s">
        <v>2678</v>
      </c>
      <c r="AK27" t="s">
        <v>2679</v>
      </c>
      <c r="AL27" t="s">
        <v>2680</v>
      </c>
      <c r="AM27" t="s">
        <v>1803</v>
      </c>
    </row>
    <row r="28" spans="1:39" x14ac:dyDescent="0.35">
      <c r="A28" s="1" t="s">
        <v>2681</v>
      </c>
      <c r="B28" t="s">
        <v>432</v>
      </c>
      <c r="C28" t="s">
        <v>432</v>
      </c>
      <c r="D28" t="s">
        <v>432</v>
      </c>
      <c r="E28" t="s">
        <v>432</v>
      </c>
      <c r="F28" t="s">
        <v>1248</v>
      </c>
      <c r="G28" t="s">
        <v>1249</v>
      </c>
      <c r="H28" t="s">
        <v>1250</v>
      </c>
      <c r="I28" t="s">
        <v>1251</v>
      </c>
      <c r="J28" t="s">
        <v>1252</v>
      </c>
      <c r="K28" t="s">
        <v>1253</v>
      </c>
      <c r="L28" t="s">
        <v>1254</v>
      </c>
      <c r="M28" t="s">
        <v>167</v>
      </c>
      <c r="N28" t="s">
        <v>1255</v>
      </c>
      <c r="O28" t="s">
        <v>1256</v>
      </c>
      <c r="P28" t="s">
        <v>1257</v>
      </c>
      <c r="Q28" t="s">
        <v>1258</v>
      </c>
      <c r="R28" t="s">
        <v>1259</v>
      </c>
      <c r="S28" t="s">
        <v>1260</v>
      </c>
      <c r="T28" t="s">
        <v>1261</v>
      </c>
      <c r="U28" t="s">
        <v>1262</v>
      </c>
      <c r="V28" t="s">
        <v>1263</v>
      </c>
      <c r="W28" t="s">
        <v>1264</v>
      </c>
      <c r="X28" t="s">
        <v>1243</v>
      </c>
      <c r="Y28" t="s">
        <v>1265</v>
      </c>
      <c r="Z28" t="s">
        <v>1266</v>
      </c>
      <c r="AA28" t="s">
        <v>1267</v>
      </c>
      <c r="AB28" t="s">
        <v>1268</v>
      </c>
      <c r="AC28" t="s">
        <v>1269</v>
      </c>
      <c r="AD28" t="s">
        <v>1270</v>
      </c>
      <c r="AE28" t="s">
        <v>1271</v>
      </c>
      <c r="AF28" t="s">
        <v>1272</v>
      </c>
      <c r="AG28" t="s">
        <v>1273</v>
      </c>
      <c r="AH28" t="s">
        <v>1274</v>
      </c>
      <c r="AI28" t="s">
        <v>2682</v>
      </c>
      <c r="AJ28" t="s">
        <v>2677</v>
      </c>
      <c r="AK28" t="s">
        <v>2678</v>
      </c>
      <c r="AL28" t="s">
        <v>2679</v>
      </c>
      <c r="AM28" t="s">
        <v>2680</v>
      </c>
    </row>
    <row r="29" spans="1:39" x14ac:dyDescent="0.35">
      <c r="A29" s="1" t="s">
        <v>2683</v>
      </c>
      <c r="B29" t="s">
        <v>432</v>
      </c>
      <c r="C29" t="s">
        <v>432</v>
      </c>
      <c r="D29" t="s">
        <v>432</v>
      </c>
      <c r="E29" t="s">
        <v>432</v>
      </c>
      <c r="F29" t="s">
        <v>2281</v>
      </c>
      <c r="G29" t="s">
        <v>2684</v>
      </c>
      <c r="H29" t="s">
        <v>2685</v>
      </c>
      <c r="I29" t="s">
        <v>2217</v>
      </c>
      <c r="J29" t="s">
        <v>2686</v>
      </c>
      <c r="K29" t="s">
        <v>2687</v>
      </c>
      <c r="L29" t="s">
        <v>2688</v>
      </c>
      <c r="M29" t="s">
        <v>2689</v>
      </c>
      <c r="N29" t="s">
        <v>2690</v>
      </c>
      <c r="O29" t="s">
        <v>2691</v>
      </c>
      <c r="P29" t="s">
        <v>2692</v>
      </c>
      <c r="Q29" t="s">
        <v>2693</v>
      </c>
      <c r="R29" t="s">
        <v>1859</v>
      </c>
      <c r="S29" t="s">
        <v>2694</v>
      </c>
      <c r="T29" t="s">
        <v>2695</v>
      </c>
      <c r="U29" t="s">
        <v>2696</v>
      </c>
      <c r="V29" t="s">
        <v>2697</v>
      </c>
      <c r="W29" t="s">
        <v>2698</v>
      </c>
      <c r="X29" t="s">
        <v>2699</v>
      </c>
      <c r="Y29" t="s">
        <v>1204</v>
      </c>
      <c r="Z29" t="s">
        <v>2700</v>
      </c>
      <c r="AA29" t="s">
        <v>2701</v>
      </c>
      <c r="AB29" t="s">
        <v>2702</v>
      </c>
      <c r="AC29" t="s">
        <v>2703</v>
      </c>
      <c r="AD29" t="s">
        <v>2704</v>
      </c>
      <c r="AE29" t="s">
        <v>2705</v>
      </c>
      <c r="AF29" t="s">
        <v>2706</v>
      </c>
      <c r="AG29" t="s">
        <v>2707</v>
      </c>
      <c r="AH29" t="s">
        <v>2708</v>
      </c>
      <c r="AI29" t="s">
        <v>2709</v>
      </c>
      <c r="AJ29" t="s">
        <v>2710</v>
      </c>
      <c r="AK29" t="s">
        <v>2711</v>
      </c>
      <c r="AL29" t="s">
        <v>2712</v>
      </c>
      <c r="AM29" t="s">
        <v>2713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2023-02-24T04:44:44Z</dcterms:created>
  <dcterms:modified xsi:type="dcterms:W3CDTF">2023-10-07T08:45:56Z</dcterms:modified>
</cp:coreProperties>
</file>