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NOC/"/>
    </mc:Choice>
  </mc:AlternateContent>
  <xr:revisionPtr revIDLastSave="1010" documentId="11_F25DC773A252ABDACC10487F99996F625BDE58E4" xr6:coauthVersionLast="47" xr6:coauthVersionMax="47" xr10:uidLastSave="{C53A3C36-AFC8-4B99-B396-62F1880A658F}"/>
  <bookViews>
    <workbookView xWindow="0" yWindow="0" windowWidth="19200" windowHeight="21600" activeTab="2" xr2:uid="{00000000-000D-0000-FFFF-FFFF00000000}"/>
  </bookViews>
  <sheets>
    <sheet name="Main" sheetId="1" r:id="rId1"/>
    <sheet name="Info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3" l="1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H85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H80" i="3"/>
  <c r="S139" i="3"/>
  <c r="S140" i="3" s="1"/>
  <c r="S124" i="3"/>
  <c r="S125" i="3" s="1"/>
  <c r="I63" i="3"/>
  <c r="J63" i="3"/>
  <c r="J65" i="3" s="1"/>
  <c r="K63" i="3"/>
  <c r="K65" i="3" s="1"/>
  <c r="L63" i="3"/>
  <c r="M63" i="3"/>
  <c r="N63" i="3"/>
  <c r="N65" i="3" s="1"/>
  <c r="O63" i="3"/>
  <c r="O65" i="3" s="1"/>
  <c r="P63" i="3"/>
  <c r="P65" i="3" s="1"/>
  <c r="Q63" i="3"/>
  <c r="Q65" i="3" s="1"/>
  <c r="R63" i="3"/>
  <c r="R65" i="3" s="1"/>
  <c r="H63" i="3"/>
  <c r="H65" i="3" s="1"/>
  <c r="T63" i="3"/>
  <c r="T65" i="3" s="1"/>
  <c r="U63" i="3"/>
  <c r="U65" i="3" s="1"/>
  <c r="V63" i="3"/>
  <c r="V65" i="3" s="1"/>
  <c r="W63" i="3"/>
  <c r="W65" i="3" s="1"/>
  <c r="X63" i="3"/>
  <c r="Y63" i="3"/>
  <c r="Y65" i="3" s="1"/>
  <c r="Z63" i="3"/>
  <c r="Z65" i="3" s="1"/>
  <c r="AA63" i="3"/>
  <c r="AA65" i="3" s="1"/>
  <c r="AB63" i="3"/>
  <c r="AC63" i="3"/>
  <c r="AC65" i="3" s="1"/>
  <c r="AD63" i="3"/>
  <c r="AE63" i="3"/>
  <c r="AE65" i="3" s="1"/>
  <c r="AF63" i="3"/>
  <c r="AF65" i="3" s="1"/>
  <c r="AG63" i="3"/>
  <c r="AG65" i="3" s="1"/>
  <c r="S63" i="3"/>
  <c r="S65" i="3" s="1"/>
  <c r="T145" i="3"/>
  <c r="T146" i="3" s="1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H13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H17" i="3"/>
  <c r="I21" i="3"/>
  <c r="J21" i="3"/>
  <c r="K21" i="3"/>
  <c r="L21" i="3"/>
  <c r="M21" i="3"/>
  <c r="N21" i="3"/>
  <c r="O21" i="3"/>
  <c r="P21" i="3"/>
  <c r="Q21" i="3"/>
  <c r="R21" i="3"/>
  <c r="S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H21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H25" i="3"/>
  <c r="I59" i="3"/>
  <c r="I61" i="3" s="1"/>
  <c r="J59" i="3"/>
  <c r="J61" i="3" s="1"/>
  <c r="K59" i="3"/>
  <c r="K61" i="3" s="1"/>
  <c r="L59" i="3"/>
  <c r="L61" i="3" s="1"/>
  <c r="M59" i="3"/>
  <c r="M61" i="3" s="1"/>
  <c r="N59" i="3"/>
  <c r="N61" i="3" s="1"/>
  <c r="O59" i="3"/>
  <c r="O61" i="3" s="1"/>
  <c r="P59" i="3"/>
  <c r="P61" i="3" s="1"/>
  <c r="Q59" i="3"/>
  <c r="Q61" i="3" s="1"/>
  <c r="R59" i="3"/>
  <c r="R61" i="3" s="1"/>
  <c r="S59" i="3"/>
  <c r="S61" i="3" s="1"/>
  <c r="T59" i="3"/>
  <c r="T61" i="3" s="1"/>
  <c r="U59" i="3"/>
  <c r="U61" i="3" s="1"/>
  <c r="V59" i="3"/>
  <c r="V61" i="3" s="1"/>
  <c r="W59" i="3"/>
  <c r="W61" i="3" s="1"/>
  <c r="X59" i="3"/>
  <c r="X61" i="3" s="1"/>
  <c r="Y59" i="3"/>
  <c r="Y61" i="3" s="1"/>
  <c r="Z59" i="3"/>
  <c r="Z61" i="3" s="1"/>
  <c r="AA59" i="3"/>
  <c r="AA61" i="3" s="1"/>
  <c r="AB59" i="3"/>
  <c r="AB61" i="3" s="1"/>
  <c r="AC59" i="3"/>
  <c r="AC61" i="3" s="1"/>
  <c r="AD59" i="3"/>
  <c r="AD61" i="3" s="1"/>
  <c r="AE59" i="3"/>
  <c r="AE61" i="3" s="1"/>
  <c r="AF59" i="3"/>
  <c r="AF61" i="3" s="1"/>
  <c r="AG59" i="3"/>
  <c r="H59" i="3"/>
  <c r="H61" i="3" s="1"/>
  <c r="I52" i="3"/>
  <c r="I54" i="3" s="1"/>
  <c r="J52" i="3"/>
  <c r="J54" i="3" s="1"/>
  <c r="K52" i="3"/>
  <c r="K54" i="3" s="1"/>
  <c r="L52" i="3"/>
  <c r="L54" i="3" s="1"/>
  <c r="M52" i="3"/>
  <c r="M54" i="3" s="1"/>
  <c r="N52" i="3"/>
  <c r="N54" i="3" s="1"/>
  <c r="O52" i="3"/>
  <c r="O54" i="3" s="1"/>
  <c r="P52" i="3"/>
  <c r="P54" i="3" s="1"/>
  <c r="Q52" i="3"/>
  <c r="R52" i="3"/>
  <c r="R54" i="3" s="1"/>
  <c r="S52" i="3"/>
  <c r="S54" i="3" s="1"/>
  <c r="T52" i="3"/>
  <c r="T54" i="3" s="1"/>
  <c r="U52" i="3"/>
  <c r="U54" i="3" s="1"/>
  <c r="V52" i="3"/>
  <c r="V54" i="3" s="1"/>
  <c r="W52" i="3"/>
  <c r="W54" i="3" s="1"/>
  <c r="X52" i="3"/>
  <c r="X54" i="3" s="1"/>
  <c r="Y52" i="3"/>
  <c r="Y54" i="3" s="1"/>
  <c r="Z52" i="3"/>
  <c r="Z54" i="3" s="1"/>
  <c r="AA52" i="3"/>
  <c r="AA54" i="3" s="1"/>
  <c r="AB52" i="3"/>
  <c r="AB54" i="3" s="1"/>
  <c r="AC52" i="3"/>
  <c r="AC54" i="3" s="1"/>
  <c r="AD52" i="3"/>
  <c r="AD54" i="3" s="1"/>
  <c r="AE52" i="3"/>
  <c r="AF52" i="3"/>
  <c r="AG52" i="3"/>
  <c r="AG54" i="3" s="1"/>
  <c r="H52" i="3"/>
  <c r="H54" i="3" s="1"/>
  <c r="I45" i="3"/>
  <c r="I47" i="3" s="1"/>
  <c r="J45" i="3"/>
  <c r="K45" i="3"/>
  <c r="L45" i="3"/>
  <c r="L47" i="3" s="1"/>
  <c r="M45" i="3"/>
  <c r="M47" i="3" s="1"/>
  <c r="N45" i="3"/>
  <c r="N47" i="3" s="1"/>
  <c r="O45" i="3"/>
  <c r="O47" i="3" s="1"/>
  <c r="P45" i="3"/>
  <c r="P47" i="3" s="1"/>
  <c r="Q45" i="3"/>
  <c r="Q47" i="3" s="1"/>
  <c r="R45" i="3"/>
  <c r="R47" i="3" s="1"/>
  <c r="S45" i="3"/>
  <c r="S47" i="3" s="1"/>
  <c r="T45" i="3"/>
  <c r="T47" i="3" s="1"/>
  <c r="U45" i="3"/>
  <c r="U47" i="3" s="1"/>
  <c r="V45" i="3"/>
  <c r="V47" i="3" s="1"/>
  <c r="W45" i="3"/>
  <c r="W47" i="3" s="1"/>
  <c r="X45" i="3"/>
  <c r="X47" i="3" s="1"/>
  <c r="Y45" i="3"/>
  <c r="Y47" i="3" s="1"/>
  <c r="Z45" i="3"/>
  <c r="Z47" i="3" s="1"/>
  <c r="AA45" i="3"/>
  <c r="AA47" i="3" s="1"/>
  <c r="AB45" i="3"/>
  <c r="AB47" i="3" s="1"/>
  <c r="AC45" i="3"/>
  <c r="AC47" i="3" s="1"/>
  <c r="AD45" i="3"/>
  <c r="AD47" i="3" s="1"/>
  <c r="AE45" i="3"/>
  <c r="AE47" i="3" s="1"/>
  <c r="AF45" i="3"/>
  <c r="AF47" i="3" s="1"/>
  <c r="AG45" i="3"/>
  <c r="AG47" i="3" s="1"/>
  <c r="H45" i="3"/>
  <c r="H47" i="3" s="1"/>
  <c r="I38" i="3"/>
  <c r="I40" i="3" s="1"/>
  <c r="J38" i="3"/>
  <c r="J40" i="3" s="1"/>
  <c r="K38" i="3"/>
  <c r="K40" i="3" s="1"/>
  <c r="L38" i="3"/>
  <c r="L40" i="3" s="1"/>
  <c r="M38" i="3"/>
  <c r="M40" i="3" s="1"/>
  <c r="N38" i="3"/>
  <c r="N40" i="3" s="1"/>
  <c r="O38" i="3"/>
  <c r="O40" i="3" s="1"/>
  <c r="P38" i="3"/>
  <c r="P40" i="3" s="1"/>
  <c r="Q38" i="3"/>
  <c r="Q40" i="3" s="1"/>
  <c r="R38" i="3"/>
  <c r="R40" i="3" s="1"/>
  <c r="S38" i="3"/>
  <c r="S40" i="3" s="1"/>
  <c r="T38" i="3"/>
  <c r="U38" i="3"/>
  <c r="V38" i="3"/>
  <c r="V40" i="3" s="1"/>
  <c r="W38" i="3"/>
  <c r="X38" i="3"/>
  <c r="Y38" i="3"/>
  <c r="Y40" i="3" s="1"/>
  <c r="Z38" i="3"/>
  <c r="Z40" i="3" s="1"/>
  <c r="AA38" i="3"/>
  <c r="AA40" i="3" s="1"/>
  <c r="AB38" i="3"/>
  <c r="AB40" i="3" s="1"/>
  <c r="AC38" i="3"/>
  <c r="AC40" i="3" s="1"/>
  <c r="AD38" i="3"/>
  <c r="AD40" i="3" s="1"/>
  <c r="AE38" i="3"/>
  <c r="AE40" i="3" s="1"/>
  <c r="AF38" i="3"/>
  <c r="AF40" i="3" s="1"/>
  <c r="AG38" i="3"/>
  <c r="AG40" i="3" s="1"/>
  <c r="H38" i="3"/>
  <c r="I65" i="3"/>
  <c r="L65" i="3"/>
  <c r="M65" i="3"/>
  <c r="X65" i="3"/>
  <c r="AB65" i="3"/>
  <c r="AD65" i="3"/>
  <c r="AF54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H168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H159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H154" i="3"/>
  <c r="I146" i="3"/>
  <c r="J146" i="3"/>
  <c r="K146" i="3"/>
  <c r="L146" i="3"/>
  <c r="M146" i="3"/>
  <c r="N146" i="3"/>
  <c r="O146" i="3"/>
  <c r="P146" i="3"/>
  <c r="Q146" i="3"/>
  <c r="R146" i="3"/>
  <c r="S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H146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H140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H133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H125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H100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H94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H90" i="3"/>
  <c r="L26" i="3" l="1"/>
  <c r="L31" i="3" s="1"/>
  <c r="O26" i="3"/>
  <c r="O29" i="3" s="1"/>
  <c r="Z26" i="3"/>
  <c r="Z29" i="3" s="1"/>
  <c r="J26" i="3"/>
  <c r="J28" i="3" s="1"/>
  <c r="J32" i="3" s="1"/>
  <c r="AE26" i="3"/>
  <c r="AE29" i="3" s="1"/>
  <c r="AG26" i="3"/>
  <c r="AG28" i="3" s="1"/>
  <c r="AG32" i="3" s="1"/>
  <c r="Q26" i="3"/>
  <c r="Q29" i="3" s="1"/>
  <c r="AB26" i="3"/>
  <c r="AB31" i="3" s="1"/>
  <c r="T26" i="3"/>
  <c r="T30" i="3" s="1"/>
  <c r="AC26" i="3"/>
  <c r="AC31" i="3" s="1"/>
  <c r="M26" i="3"/>
  <c r="M30" i="3" s="1"/>
  <c r="W26" i="3"/>
  <c r="W28" i="3" s="1"/>
  <c r="W32" i="3" s="1"/>
  <c r="U26" i="3"/>
  <c r="U31" i="3" s="1"/>
  <c r="X26" i="3"/>
  <c r="X31" i="3" s="1"/>
  <c r="R26" i="3"/>
  <c r="R29" i="3" s="1"/>
  <c r="Y26" i="3"/>
  <c r="Y28" i="3" s="1"/>
  <c r="Y32" i="3" s="1"/>
  <c r="I26" i="3"/>
  <c r="I31" i="3" s="1"/>
  <c r="V26" i="3"/>
  <c r="V30" i="3" s="1"/>
  <c r="S26" i="3"/>
  <c r="S30" i="3" s="1"/>
  <c r="AF26" i="3"/>
  <c r="AF29" i="3" s="1"/>
  <c r="P26" i="3"/>
  <c r="P28" i="3" s="1"/>
  <c r="P32" i="3" s="1"/>
  <c r="H26" i="3"/>
  <c r="H28" i="3" s="1"/>
  <c r="H32" i="3" s="1"/>
  <c r="AG29" i="3"/>
  <c r="AD26" i="3"/>
  <c r="AD31" i="3" s="1"/>
  <c r="N26" i="3"/>
  <c r="N31" i="3" s="1"/>
  <c r="AE30" i="3"/>
  <c r="O30" i="3"/>
  <c r="AA26" i="3"/>
  <c r="AA31" i="3" s="1"/>
  <c r="K26" i="3"/>
  <c r="K31" i="3" s="1"/>
  <c r="AE28" i="3"/>
  <c r="AE32" i="3" s="1"/>
  <c r="O28" i="3"/>
  <c r="O32" i="3" s="1"/>
  <c r="O31" i="3"/>
  <c r="AE67" i="3"/>
  <c r="AE69" i="3" s="1"/>
  <c r="AE74" i="3" s="1"/>
  <c r="AF67" i="3"/>
  <c r="AF72" i="3" s="1"/>
  <c r="AE54" i="3"/>
  <c r="AG67" i="3"/>
  <c r="AG70" i="3" s="1"/>
  <c r="AA67" i="3"/>
  <c r="AA69" i="3" s="1"/>
  <c r="AA74" i="3" s="1"/>
  <c r="AG61" i="3"/>
  <c r="K67" i="3"/>
  <c r="K69" i="3" s="1"/>
  <c r="K74" i="3" s="1"/>
  <c r="O67" i="3"/>
  <c r="O69" i="3" s="1"/>
  <c r="O74" i="3" s="1"/>
  <c r="J67" i="3"/>
  <c r="J69" i="3" s="1"/>
  <c r="J74" i="3" s="1"/>
  <c r="N67" i="3"/>
  <c r="N69" i="3" s="1"/>
  <c r="N74" i="3" s="1"/>
  <c r="AC67" i="3"/>
  <c r="AC69" i="3" s="1"/>
  <c r="AC74" i="3" s="1"/>
  <c r="M67" i="3"/>
  <c r="M69" i="3" s="1"/>
  <c r="M74" i="3" s="1"/>
  <c r="AB67" i="3"/>
  <c r="AB71" i="3" s="1"/>
  <c r="L67" i="3"/>
  <c r="L71" i="3" s="1"/>
  <c r="P67" i="3"/>
  <c r="P72" i="3" s="1"/>
  <c r="K47" i="3"/>
  <c r="Z67" i="3"/>
  <c r="Z69" i="3" s="1"/>
  <c r="Z74" i="3" s="1"/>
  <c r="J47" i="3"/>
  <c r="AD67" i="3"/>
  <c r="AD69" i="3" s="1"/>
  <c r="AD74" i="3" s="1"/>
  <c r="Q67" i="3"/>
  <c r="Q70" i="3" s="1"/>
  <c r="I67" i="3"/>
  <c r="I71" i="3" s="1"/>
  <c r="Q54" i="3"/>
  <c r="Y67" i="3"/>
  <c r="Y71" i="3" s="1"/>
  <c r="H67" i="3"/>
  <c r="H73" i="3" s="1"/>
  <c r="X67" i="3"/>
  <c r="X72" i="3" s="1"/>
  <c r="W67" i="3"/>
  <c r="W71" i="3" s="1"/>
  <c r="U67" i="3"/>
  <c r="U70" i="3" s="1"/>
  <c r="T67" i="3"/>
  <c r="T70" i="3" s="1"/>
  <c r="S67" i="3"/>
  <c r="S70" i="3" s="1"/>
  <c r="R67" i="3"/>
  <c r="R70" i="3" s="1"/>
  <c r="T40" i="3"/>
  <c r="U40" i="3"/>
  <c r="X40" i="3"/>
  <c r="W40" i="3"/>
  <c r="H40" i="3"/>
  <c r="V67" i="3"/>
  <c r="V70" i="3" s="1"/>
  <c r="AD134" i="3"/>
  <c r="N134" i="3"/>
  <c r="AC134" i="3"/>
  <c r="M134" i="3"/>
  <c r="AG147" i="3"/>
  <c r="AG155" i="3" s="1"/>
  <c r="Q147" i="3"/>
  <c r="Q155" i="3" s="1"/>
  <c r="X147" i="3"/>
  <c r="X155" i="3" s="1"/>
  <c r="Z134" i="3"/>
  <c r="J134" i="3"/>
  <c r="AD147" i="3"/>
  <c r="AD155" i="3" s="1"/>
  <c r="N147" i="3"/>
  <c r="N155" i="3" s="1"/>
  <c r="W147" i="3"/>
  <c r="W155" i="3" s="1"/>
  <c r="AB134" i="3"/>
  <c r="L134" i="3"/>
  <c r="AF147" i="3"/>
  <c r="AF155" i="3" s="1"/>
  <c r="P147" i="3"/>
  <c r="P155" i="3" s="1"/>
  <c r="K147" i="3"/>
  <c r="K155" i="3" s="1"/>
  <c r="AA147" i="3"/>
  <c r="AA155" i="3" s="1"/>
  <c r="AA134" i="3"/>
  <c r="K134" i="3"/>
  <c r="AE147" i="3"/>
  <c r="AE155" i="3" s="1"/>
  <c r="O147" i="3"/>
  <c r="O155" i="3" s="1"/>
  <c r="Y134" i="3"/>
  <c r="I134" i="3"/>
  <c r="AC147" i="3"/>
  <c r="AC155" i="3" s="1"/>
  <c r="M147" i="3"/>
  <c r="M155" i="3" s="1"/>
  <c r="Z147" i="3"/>
  <c r="Z155" i="3" s="1"/>
  <c r="J147" i="3"/>
  <c r="J155" i="3" s="1"/>
  <c r="AE134" i="3"/>
  <c r="P134" i="3"/>
  <c r="Y147" i="3"/>
  <c r="Y155" i="3" s="1"/>
  <c r="AB147" i="3"/>
  <c r="AB155" i="3" s="1"/>
  <c r="L147" i="3"/>
  <c r="L155" i="3" s="1"/>
  <c r="AG134" i="3"/>
  <c r="AF134" i="3"/>
  <c r="AG95" i="3"/>
  <c r="AG101" i="3" s="1"/>
  <c r="O134" i="3"/>
  <c r="T134" i="3"/>
  <c r="S134" i="3"/>
  <c r="R134" i="3"/>
  <c r="I147" i="3"/>
  <c r="I155" i="3" s="1"/>
  <c r="Q134" i="3"/>
  <c r="H134" i="3"/>
  <c r="V147" i="3"/>
  <c r="V155" i="3" s="1"/>
  <c r="H147" i="3"/>
  <c r="H155" i="3" s="1"/>
  <c r="T147" i="3"/>
  <c r="T155" i="3" s="1"/>
  <c r="S147" i="3"/>
  <c r="S155" i="3" s="1"/>
  <c r="R147" i="3"/>
  <c r="R155" i="3" s="1"/>
  <c r="X134" i="3"/>
  <c r="W134" i="3"/>
  <c r="V134" i="3"/>
  <c r="U147" i="3"/>
  <c r="U155" i="3" s="1"/>
  <c r="U134" i="3"/>
  <c r="AE95" i="3"/>
  <c r="AE101" i="3" s="1"/>
  <c r="O95" i="3"/>
  <c r="O96" i="3" s="1"/>
  <c r="Y95" i="3"/>
  <c r="Y96" i="3" s="1"/>
  <c r="I95" i="3"/>
  <c r="I96" i="3" s="1"/>
  <c r="AF95" i="3"/>
  <c r="AF101" i="3" s="1"/>
  <c r="P95" i="3"/>
  <c r="P96" i="3" s="1"/>
  <c r="AD95" i="3"/>
  <c r="AD96" i="3" s="1"/>
  <c r="N95" i="3"/>
  <c r="N96" i="3" s="1"/>
  <c r="AA95" i="3"/>
  <c r="AA96" i="3" s="1"/>
  <c r="Z95" i="3"/>
  <c r="Z96" i="3" s="1"/>
  <c r="AB95" i="3"/>
  <c r="AB96" i="3" s="1"/>
  <c r="L95" i="3"/>
  <c r="L101" i="3" s="1"/>
  <c r="K95" i="3"/>
  <c r="K101" i="3" s="1"/>
  <c r="J95" i="3"/>
  <c r="J96" i="3" s="1"/>
  <c r="M95" i="3"/>
  <c r="M96" i="3" s="1"/>
  <c r="U95" i="3"/>
  <c r="U96" i="3" s="1"/>
  <c r="AC95" i="3"/>
  <c r="AC96" i="3" s="1"/>
  <c r="X95" i="3"/>
  <c r="X96" i="3" s="1"/>
  <c r="W95" i="3"/>
  <c r="W96" i="3" s="1"/>
  <c r="H95" i="3"/>
  <c r="V95" i="3"/>
  <c r="V96" i="3" s="1"/>
  <c r="S95" i="3"/>
  <c r="S96" i="3" s="1"/>
  <c r="R95" i="3"/>
  <c r="R96" i="3" s="1"/>
  <c r="Q95" i="3"/>
  <c r="T95" i="3"/>
  <c r="T96" i="3" s="1"/>
  <c r="Q30" i="3" l="1"/>
  <c r="J29" i="3"/>
  <c r="J71" i="3"/>
  <c r="AB28" i="3"/>
  <c r="AB32" i="3" s="1"/>
  <c r="Q31" i="3"/>
  <c r="AB30" i="3"/>
  <c r="Q28" i="3"/>
  <c r="Q32" i="3" s="1"/>
  <c r="J31" i="3"/>
  <c r="J30" i="3"/>
  <c r="V31" i="3"/>
  <c r="V29" i="3"/>
  <c r="AF70" i="3"/>
  <c r="AC72" i="3"/>
  <c r="L30" i="3"/>
  <c r="M71" i="3"/>
  <c r="O73" i="3"/>
  <c r="AB29" i="3"/>
  <c r="J73" i="3"/>
  <c r="T28" i="3"/>
  <c r="L28" i="3"/>
  <c r="L32" i="3" s="1"/>
  <c r="Y31" i="3"/>
  <c r="L29" i="3"/>
  <c r="AF69" i="3"/>
  <c r="AF74" i="3" s="1"/>
  <c r="W30" i="3"/>
  <c r="AG69" i="3"/>
  <c r="AG74" i="3" s="1"/>
  <c r="W31" i="3"/>
  <c r="AF71" i="3"/>
  <c r="AE31" i="3"/>
  <c r="Z31" i="3"/>
  <c r="AF73" i="3"/>
  <c r="Z28" i="3"/>
  <c r="Z32" i="3" s="1"/>
  <c r="Z30" i="3"/>
  <c r="W70" i="3"/>
  <c r="AG73" i="3"/>
  <c r="AG31" i="3"/>
  <c r="R28" i="3"/>
  <c r="R32" i="3" s="1"/>
  <c r="AE73" i="3"/>
  <c r="N71" i="3"/>
  <c r="W29" i="3"/>
  <c r="AE72" i="3"/>
  <c r="AG30" i="3"/>
  <c r="AA71" i="3"/>
  <c r="I70" i="3"/>
  <c r="I69" i="3"/>
  <c r="I74" i="3" s="1"/>
  <c r="K70" i="3"/>
  <c r="O70" i="3"/>
  <c r="AA70" i="3"/>
  <c r="AA72" i="3"/>
  <c r="AE71" i="3"/>
  <c r="X73" i="3"/>
  <c r="AA73" i="3"/>
  <c r="AE70" i="3"/>
  <c r="U29" i="3"/>
  <c r="U28" i="3"/>
  <c r="U30" i="3"/>
  <c r="S31" i="3"/>
  <c r="M28" i="3"/>
  <c r="M32" i="3" s="1"/>
  <c r="Y30" i="3"/>
  <c r="M31" i="3"/>
  <c r="V28" i="3"/>
  <c r="V32" i="3" s="1"/>
  <c r="M29" i="3"/>
  <c r="T31" i="3"/>
  <c r="AC30" i="3"/>
  <c r="AC29" i="3"/>
  <c r="T29" i="3"/>
  <c r="R31" i="3"/>
  <c r="S28" i="3"/>
  <c r="AC28" i="3"/>
  <c r="AC32" i="3" s="1"/>
  <c r="X29" i="3"/>
  <c r="X30" i="3"/>
  <c r="X28" i="3"/>
  <c r="X32" i="3" s="1"/>
  <c r="R30" i="3"/>
  <c r="S29" i="3"/>
  <c r="I29" i="3"/>
  <c r="P31" i="3"/>
  <c r="I30" i="3"/>
  <c r="P30" i="3"/>
  <c r="P29" i="3"/>
  <c r="I28" i="3"/>
  <c r="I32" i="3" s="1"/>
  <c r="AF30" i="3"/>
  <c r="AF28" i="3"/>
  <c r="AF32" i="3" s="1"/>
  <c r="AF31" i="3"/>
  <c r="Y29" i="3"/>
  <c r="H31" i="3"/>
  <c r="H30" i="3"/>
  <c r="H29" i="3"/>
  <c r="AD29" i="3"/>
  <c r="AD28" i="3"/>
  <c r="AD32" i="3" s="1"/>
  <c r="AD30" i="3"/>
  <c r="N29" i="3"/>
  <c r="N28" i="3"/>
  <c r="N32" i="3" s="1"/>
  <c r="N30" i="3"/>
  <c r="K28" i="3"/>
  <c r="K32" i="3" s="1"/>
  <c r="K30" i="3"/>
  <c r="K29" i="3"/>
  <c r="AA28" i="3"/>
  <c r="AA32" i="3" s="1"/>
  <c r="AA30" i="3"/>
  <c r="AA29" i="3"/>
  <c r="O72" i="3"/>
  <c r="M70" i="3"/>
  <c r="I72" i="3"/>
  <c r="AB70" i="3"/>
  <c r="J72" i="3"/>
  <c r="W69" i="3"/>
  <c r="W74" i="3" s="1"/>
  <c r="AB69" i="3"/>
  <c r="AB74" i="3" s="1"/>
  <c r="AC70" i="3"/>
  <c r="X70" i="3"/>
  <c r="L69" i="3"/>
  <c r="L74" i="3" s="1"/>
  <c r="N73" i="3"/>
  <c r="J70" i="3"/>
  <c r="M72" i="3"/>
  <c r="Y70" i="3"/>
  <c r="K72" i="3"/>
  <c r="AG71" i="3"/>
  <c r="AG72" i="3"/>
  <c r="P70" i="3"/>
  <c r="K71" i="3"/>
  <c r="Y69" i="3"/>
  <c r="Y74" i="3" s="1"/>
  <c r="Y73" i="3"/>
  <c r="N70" i="3"/>
  <c r="O71" i="3"/>
  <c r="AC71" i="3"/>
  <c r="P73" i="3"/>
  <c r="Y72" i="3"/>
  <c r="K73" i="3"/>
  <c r="N72" i="3"/>
  <c r="AD72" i="3"/>
  <c r="P69" i="3"/>
  <c r="P74" i="3" s="1"/>
  <c r="L70" i="3"/>
  <c r="AB73" i="3"/>
  <c r="L72" i="3"/>
  <c r="P71" i="3"/>
  <c r="AD73" i="3"/>
  <c r="AD70" i="3"/>
  <c r="L73" i="3"/>
  <c r="AB72" i="3"/>
  <c r="M73" i="3"/>
  <c r="AD71" i="3"/>
  <c r="AC73" i="3"/>
  <c r="I73" i="3"/>
  <c r="X71" i="3"/>
  <c r="Z70" i="3"/>
  <c r="Z72" i="3"/>
  <c r="S72" i="3"/>
  <c r="Z71" i="3"/>
  <c r="Z73" i="3"/>
  <c r="R71" i="3"/>
  <c r="Q71" i="3"/>
  <c r="Q73" i="3"/>
  <c r="T72" i="3"/>
  <c r="T71" i="3"/>
  <c r="Q72" i="3"/>
  <c r="Q69" i="3"/>
  <c r="R73" i="3"/>
  <c r="R69" i="3"/>
  <c r="U71" i="3"/>
  <c r="W72" i="3"/>
  <c r="R72" i="3"/>
  <c r="S73" i="3"/>
  <c r="T69" i="3"/>
  <c r="U69" i="3"/>
  <c r="S69" i="3"/>
  <c r="U72" i="3"/>
  <c r="X69" i="3"/>
  <c r="X74" i="3" s="1"/>
  <c r="S71" i="3"/>
  <c r="W73" i="3"/>
  <c r="U73" i="3"/>
  <c r="T73" i="3"/>
  <c r="H72" i="3"/>
  <c r="H69" i="3"/>
  <c r="H74" i="3" s="1"/>
  <c r="H71" i="3"/>
  <c r="H70" i="3"/>
  <c r="V71" i="3"/>
  <c r="V72" i="3"/>
  <c r="V73" i="3"/>
  <c r="V69" i="3"/>
  <c r="AG96" i="3"/>
  <c r="O101" i="3"/>
  <c r="O108" i="3" s="1"/>
  <c r="O110" i="3" s="1"/>
  <c r="Y101" i="3"/>
  <c r="Y108" i="3" s="1"/>
  <c r="Y110" i="3" s="1"/>
  <c r="AE96" i="3"/>
  <c r="I101" i="3"/>
  <c r="I102" i="3" s="1"/>
  <c r="N101" i="3"/>
  <c r="N102" i="3" s="1"/>
  <c r="K96" i="3"/>
  <c r="AD101" i="3"/>
  <c r="AD102" i="3" s="1"/>
  <c r="AF96" i="3"/>
  <c r="AA101" i="3"/>
  <c r="AA102" i="3" s="1"/>
  <c r="U101" i="3"/>
  <c r="U108" i="3" s="1"/>
  <c r="U110" i="3" s="1"/>
  <c r="L96" i="3"/>
  <c r="AB101" i="3"/>
  <c r="AB108" i="3" s="1"/>
  <c r="AB110" i="3" s="1"/>
  <c r="P101" i="3"/>
  <c r="P102" i="3" s="1"/>
  <c r="X101" i="3"/>
  <c r="X108" i="3" s="1"/>
  <c r="X110" i="3" s="1"/>
  <c r="Z101" i="3"/>
  <c r="J101" i="3"/>
  <c r="J108" i="3" s="1"/>
  <c r="J110" i="3" s="1"/>
  <c r="R101" i="3"/>
  <c r="R102" i="3" s="1"/>
  <c r="M101" i="3"/>
  <c r="M102" i="3" s="1"/>
  <c r="S101" i="3"/>
  <c r="S102" i="3" s="1"/>
  <c r="AC101" i="3"/>
  <c r="AC102" i="3" s="1"/>
  <c r="H96" i="3"/>
  <c r="H101" i="3"/>
  <c r="Q96" i="3"/>
  <c r="Q101" i="3"/>
  <c r="AE102" i="3"/>
  <c r="AE108" i="3"/>
  <c r="AE110" i="3" s="1"/>
  <c r="T101" i="3"/>
  <c r="L102" i="3"/>
  <c r="L108" i="3"/>
  <c r="L110" i="3" s="1"/>
  <c r="AF102" i="3"/>
  <c r="AF108" i="3"/>
  <c r="AF110" i="3" s="1"/>
  <c r="V101" i="3"/>
  <c r="K102" i="3"/>
  <c r="K108" i="3"/>
  <c r="K110" i="3" s="1"/>
  <c r="W101" i="3"/>
  <c r="AG102" i="3"/>
  <c r="AG108" i="3"/>
  <c r="AG110" i="3" s="1"/>
  <c r="S32" i="3" l="1"/>
  <c r="Q74" i="3"/>
  <c r="T32" i="3"/>
  <c r="R74" i="3"/>
  <c r="U32" i="3"/>
  <c r="S74" i="3"/>
  <c r="T74" i="3"/>
  <c r="U74" i="3"/>
  <c r="V74" i="3"/>
  <c r="I108" i="3"/>
  <c r="I110" i="3" s="1"/>
  <c r="I113" i="3" s="1"/>
  <c r="O102" i="3"/>
  <c r="N108" i="3"/>
  <c r="N110" i="3" s="1"/>
  <c r="N113" i="3" s="1"/>
  <c r="Y102" i="3"/>
  <c r="U102" i="3"/>
  <c r="AB102" i="3"/>
  <c r="AA108" i="3"/>
  <c r="AA110" i="3" s="1"/>
  <c r="AA113" i="3" s="1"/>
  <c r="R108" i="3"/>
  <c r="R110" i="3" s="1"/>
  <c r="R111" i="3" s="1"/>
  <c r="X102" i="3"/>
  <c r="AD108" i="3"/>
  <c r="AD110" i="3" s="1"/>
  <c r="AD113" i="3" s="1"/>
  <c r="AC108" i="3"/>
  <c r="AC110" i="3" s="1"/>
  <c r="AC113" i="3" s="1"/>
  <c r="S108" i="3"/>
  <c r="S110" i="3" s="1"/>
  <c r="S111" i="3" s="1"/>
  <c r="M108" i="3"/>
  <c r="M110" i="3" s="1"/>
  <c r="M113" i="3" s="1"/>
  <c r="P108" i="3"/>
  <c r="P110" i="3" s="1"/>
  <c r="P111" i="3" s="1"/>
  <c r="J102" i="3"/>
  <c r="Z102" i="3"/>
  <c r="Z108" i="3"/>
  <c r="Z110" i="3" s="1"/>
  <c r="T102" i="3"/>
  <c r="T108" i="3"/>
  <c r="T110" i="3" s="1"/>
  <c r="H102" i="3"/>
  <c r="H108" i="3"/>
  <c r="H110" i="3" s="1"/>
  <c r="X111" i="3"/>
  <c r="X113" i="3"/>
  <c r="AB113" i="3"/>
  <c r="AB111" i="3"/>
  <c r="Y113" i="3"/>
  <c r="Y111" i="3"/>
  <c r="J113" i="3"/>
  <c r="J111" i="3"/>
  <c r="W102" i="3"/>
  <c r="W108" i="3"/>
  <c r="W110" i="3" s="1"/>
  <c r="U111" i="3"/>
  <c r="U113" i="3"/>
  <c r="AE113" i="3"/>
  <c r="AE111" i="3"/>
  <c r="O111" i="3"/>
  <c r="O113" i="3"/>
  <c r="K113" i="3"/>
  <c r="K111" i="3"/>
  <c r="V102" i="3"/>
  <c r="V108" i="3"/>
  <c r="V110" i="3" s="1"/>
  <c r="AF113" i="3"/>
  <c r="AF111" i="3"/>
  <c r="Q102" i="3"/>
  <c r="Q108" i="3"/>
  <c r="Q110" i="3" s="1"/>
  <c r="AG111" i="3"/>
  <c r="AG113" i="3"/>
  <c r="L113" i="3"/>
  <c r="L111" i="3"/>
  <c r="R113" i="3" l="1"/>
  <c r="I111" i="3"/>
  <c r="AA111" i="3"/>
  <c r="N111" i="3"/>
  <c r="AC111" i="3"/>
  <c r="AD111" i="3"/>
  <c r="P113" i="3"/>
  <c r="M111" i="3"/>
  <c r="S113" i="3"/>
  <c r="Z113" i="3"/>
  <c r="Z111" i="3"/>
  <c r="Q111" i="3"/>
  <c r="Q113" i="3"/>
  <c r="W111" i="3"/>
  <c r="W113" i="3"/>
  <c r="H111" i="3"/>
  <c r="H113" i="3"/>
  <c r="T113" i="3"/>
  <c r="T111" i="3"/>
  <c r="V111" i="3"/>
  <c r="V1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Q168" authorId="0" shapeId="0" xr:uid="{90B719B2-CDFC-4F58-8DBD-EED0FD9FDADA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Acquisition of Orbital ATK</t>
        </r>
      </text>
    </comment>
  </commentList>
</comments>
</file>

<file path=xl/sharedStrings.xml><?xml version="1.0" encoding="utf-8"?>
<sst xmlns="http://schemas.openxmlformats.org/spreadsheetml/2006/main" count="167" uniqueCount="110">
  <si>
    <t>Fiscal Period</t>
  </si>
  <si>
    <t>Filing Date</t>
  </si>
  <si>
    <t>Period of Report</t>
  </si>
  <si>
    <t>Stock Prices</t>
  </si>
  <si>
    <t>High</t>
  </si>
  <si>
    <t>Low</t>
  </si>
  <si>
    <t>Average</t>
  </si>
  <si>
    <t>x</t>
  </si>
  <si>
    <t>Shares - Basic</t>
  </si>
  <si>
    <t>Aeronautics Systems</t>
  </si>
  <si>
    <t>Defense Systems</t>
  </si>
  <si>
    <t>Mission Systems</t>
  </si>
  <si>
    <t>Space Systems</t>
  </si>
  <si>
    <t>Total Backlog</t>
  </si>
  <si>
    <t>Backlog *in millions, USD</t>
  </si>
  <si>
    <t>Income Statement *in millions, USD</t>
  </si>
  <si>
    <t>Balance Sheet *in millions, USD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</si>
  <si>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</si>
  <si>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</si>
  <si>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</si>
  <si>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</si>
  <si>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</si>
  <si>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</si>
  <si>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</si>
  <si>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</si>
  <si>
    <t>Revenue</t>
  </si>
  <si>
    <t>Product</t>
  </si>
  <si>
    <t>Services</t>
  </si>
  <si>
    <t>Total Revenue</t>
  </si>
  <si>
    <t>COGs</t>
  </si>
  <si>
    <t xml:space="preserve">Product </t>
  </si>
  <si>
    <t>Total COGS</t>
  </si>
  <si>
    <t>Gross Profit</t>
  </si>
  <si>
    <t>Gross Margin</t>
  </si>
  <si>
    <t>Operating Expenses</t>
  </si>
  <si>
    <t>G&amp;A</t>
  </si>
  <si>
    <t>Operating Income</t>
  </si>
  <si>
    <t>Operating Margin</t>
  </si>
  <si>
    <t>Other income/expenses</t>
  </si>
  <si>
    <t>Interest expense</t>
  </si>
  <si>
    <t>Non-operating FAS pension benefit</t>
  </si>
  <si>
    <t>Gain on sale business</t>
  </si>
  <si>
    <t>Mark-to-market pension and OPB (expense) benefit</t>
  </si>
  <si>
    <t>Other, net</t>
  </si>
  <si>
    <t>Income befor tax</t>
  </si>
  <si>
    <t>Tax</t>
  </si>
  <si>
    <t>Net Income</t>
  </si>
  <si>
    <t>EPS</t>
  </si>
  <si>
    <t>Net Margin</t>
  </si>
  <si>
    <t>Current Assets</t>
  </si>
  <si>
    <t>Cash</t>
  </si>
  <si>
    <t>AR</t>
  </si>
  <si>
    <t>Unbilled Recievables</t>
  </si>
  <si>
    <t>Inventories</t>
  </si>
  <si>
    <t>Prepaid expenses &amp; other current assets</t>
  </si>
  <si>
    <t>Total Current Assets</t>
  </si>
  <si>
    <t>Non-current Assets</t>
  </si>
  <si>
    <t>PP&amp;E</t>
  </si>
  <si>
    <t>Operating lease -right-of-use assets</t>
  </si>
  <si>
    <t xml:space="preserve">Goodwill </t>
  </si>
  <si>
    <t>Intangible assets</t>
  </si>
  <si>
    <t>Deferred tax assets</t>
  </si>
  <si>
    <t>Other non-current assets</t>
  </si>
  <si>
    <t>Total Non-Current Assets</t>
  </si>
  <si>
    <t>Total Assets</t>
  </si>
  <si>
    <t>Current Liabilities</t>
  </si>
  <si>
    <t>AP</t>
  </si>
  <si>
    <t>Accrued employee compensation</t>
  </si>
  <si>
    <t>Advance payments and billings in excess of costs incurred</t>
  </si>
  <si>
    <t>Other current liabilities</t>
  </si>
  <si>
    <t>Total Current Liabilities</t>
  </si>
  <si>
    <t>Non-current Liabilities</t>
  </si>
  <si>
    <t>Long-term debt</t>
  </si>
  <si>
    <t>Pension and other post-retirement plan liabilities</t>
  </si>
  <si>
    <t>Operating lease liabilities</t>
  </si>
  <si>
    <t>Other non-current liabilities</t>
  </si>
  <si>
    <t>Total Non-Current Liabilities</t>
  </si>
  <si>
    <t>Total Liabilities</t>
  </si>
  <si>
    <t>Equity</t>
  </si>
  <si>
    <t>Preferred stock</t>
  </si>
  <si>
    <t>Common stock</t>
  </si>
  <si>
    <t>Paid-in capital</t>
  </si>
  <si>
    <t>Retained earnings</t>
  </si>
  <si>
    <t>Accumulated other comprehensive loss</t>
  </si>
  <si>
    <t>Total Equity</t>
  </si>
  <si>
    <t>Total Equity &amp; Liaibilities</t>
  </si>
  <si>
    <t>Cash Start</t>
  </si>
  <si>
    <t>Cash End</t>
  </si>
  <si>
    <t>Cash Change</t>
  </si>
  <si>
    <t>Segment Info *in millions, USD</t>
  </si>
  <si>
    <t>Margin</t>
  </si>
  <si>
    <t>Intersegment Eliminations</t>
  </si>
  <si>
    <t xml:space="preserve">Totals </t>
  </si>
  <si>
    <t>Revenue Mix %</t>
  </si>
  <si>
    <t>Total %</t>
  </si>
  <si>
    <t>Funded</t>
  </si>
  <si>
    <t>Service</t>
  </si>
  <si>
    <t>Unfunded</t>
  </si>
  <si>
    <t>Backlog Mix %</t>
  </si>
  <si>
    <t>Total Mix %</t>
  </si>
  <si>
    <t>Total Segment Backlog</t>
  </si>
  <si>
    <t>Revenue by Region *in millions, USD</t>
  </si>
  <si>
    <t>Revenue by Customer *in millions, USD</t>
  </si>
  <si>
    <t>U.S. Government</t>
  </si>
  <si>
    <t>International</t>
  </si>
  <si>
    <t>Other customers</t>
  </si>
  <si>
    <t>United States</t>
  </si>
  <si>
    <t>Asia/Pacific</t>
  </si>
  <si>
    <t>Europe</t>
  </si>
  <si>
    <t>All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</si>
</sst>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3" fontId="1" fillId="2" borderId="0" xfId="0" applyNumberFormat="1" applyFont="1" applyFill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Fill="1" applyBorder="1"/>
    <xf numFmtId="3" fontId="4" fillId="3" borderId="0" xfId="0" applyNumberFormat="1" applyFont="1" applyFill="1"/>
    <xf numFmtId="3" fontId="0" fillId="0" borderId="0" xfId="0" applyNumberFormat="1" applyFont="1" applyFill="1"/>
    <xf numFmtId="4" fontId="0" fillId="0" borderId="0" xfId="0" applyNumberFormat="1"/>
    <xf numFmtId="0" fontId="3" fillId="0" borderId="0" xfId="0" applyFont="1"/>
    <xf numFmtId="3" fontId="0" fillId="0" borderId="2" xfId="0" applyNumberFormat="1" applyBorder="1"/>
    <xf numFmtId="9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Border="1"/>
    <xf numFmtId="9" fontId="0" fillId="0" borderId="0" xfId="0" applyNumberFormat="1" applyFont="1"/>
    <xf numFmtId="9" fontId="0" fillId="0" borderId="0" xfId="0" applyNumberFormat="1" applyFont="1" applyFill="1" applyBorder="1"/>
    <xf numFmtId="3" fontId="0" fillId="0" borderId="2" xfId="0" applyNumberFormat="1" applyFill="1" applyBorder="1"/>
    <xf numFmtId="3" fontId="0" fillId="0" borderId="1" xfId="0" applyNumberFormat="1" applyFill="1" applyBorder="1"/>
    <xf numFmtId="9" fontId="0" fillId="0" borderId="0" xfId="0" applyNumberFormat="1" applyFill="1" applyBorder="1"/>
    <xf numFmtId="4" fontId="0" fillId="0" borderId="0" xfId="0" applyNumberFormat="1" applyFill="1" applyBorder="1"/>
    <xf numFmtId="3" fontId="0" fillId="3" borderId="0" xfId="0" applyNumberFormat="1" applyFill="1"/>
    <xf numFmtId="3" fontId="3" fillId="0" borderId="2" xfId="0" applyNumberFormat="1" applyFont="1" applyBorder="1"/>
    <xf numFmtId="9" fontId="0" fillId="0" borderId="1" xfId="0" applyNumberFormat="1" applyBorder="1"/>
    <xf numFmtId="3" fontId="0" fillId="0" borderId="1" xfId="0" applyNumberFormat="1" applyFont="1" applyFill="1" applyBorder="1"/>
    <xf numFmtId="3" fontId="4" fillId="3" borderId="0" xfId="0" applyNumberFormat="1" applyFont="1" applyFill="1" applyBorder="1"/>
    <xf numFmtId="9" fontId="0" fillId="0" borderId="1" xfId="0" applyNumberFormat="1" applyFont="1" applyFill="1" applyBorder="1"/>
    <xf numFmtId="9" fontId="0" fillId="0" borderId="1" xfId="0" applyNumberFormat="1" applyFont="1" applyBorder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17" sqref="G17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2C2F-20AF-454D-AB14-34435942C39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DB8-2774-40CE-932E-B3BD7242DDD5}">
  <dimension ref="A1:AG168"/>
  <sheetViews>
    <sheetView tabSelected="1" workbookViewId="0">
      <pane xSplit="2" ySplit="7" topLeftCell="N62" activePane="bottomRight" state="frozen"/>
      <selection pane="topRight" activeCell="C1" sqref="C1"/>
      <selection pane="bottomLeft" activeCell="A7" sqref="A7"/>
      <selection pane="bottomRight" activeCell="Q85" sqref="Q85"/>
    </sheetView>
  </sheetViews>
  <sheetFormatPr defaultRowHeight="14.5" x14ac:dyDescent="0.35"/>
  <cols>
    <col min="1" max="1" width="5" customWidth="1"/>
    <col min="2" max="2" width="19.6328125" customWidth="1"/>
    <col min="15" max="18" width="9.453125" bestFit="1" customWidth="1"/>
    <col min="19" max="22" width="10.453125" bestFit="1" customWidth="1"/>
  </cols>
  <sheetData>
    <row r="1" spans="1:33" s="12" customFormat="1" x14ac:dyDescent="0.35">
      <c r="B1" s="12" t="s">
        <v>0</v>
      </c>
      <c r="N1" s="12">
        <v>2015</v>
      </c>
      <c r="O1" s="12">
        <v>2016</v>
      </c>
      <c r="P1" s="12">
        <v>2017</v>
      </c>
      <c r="Q1" s="12">
        <v>2018</v>
      </c>
      <c r="R1" s="12">
        <v>2019</v>
      </c>
      <c r="S1" s="12">
        <v>2020</v>
      </c>
      <c r="T1" s="12">
        <v>2021</v>
      </c>
      <c r="U1" s="12">
        <v>2022</v>
      </c>
      <c r="V1" s="12">
        <v>2023</v>
      </c>
    </row>
    <row r="2" spans="1:33" x14ac:dyDescent="0.35">
      <c r="B2" t="s">
        <v>1</v>
      </c>
      <c r="N2" s="1">
        <v>42401</v>
      </c>
      <c r="O2" s="1">
        <v>42765</v>
      </c>
      <c r="P2" s="1">
        <v>43129</v>
      </c>
      <c r="Q2" s="1">
        <v>43496</v>
      </c>
      <c r="R2" s="1">
        <v>43860</v>
      </c>
      <c r="S2" s="1">
        <v>44224</v>
      </c>
      <c r="T2" s="1">
        <v>44588</v>
      </c>
      <c r="U2" s="1">
        <v>44952</v>
      </c>
      <c r="V2" s="1">
        <v>45316</v>
      </c>
    </row>
    <row r="3" spans="1:33" x14ac:dyDescent="0.35">
      <c r="B3" t="s">
        <v>2</v>
      </c>
      <c r="S3" s="1">
        <v>44196</v>
      </c>
      <c r="T3" s="1">
        <v>44561</v>
      </c>
      <c r="U3" s="1">
        <v>44926</v>
      </c>
      <c r="V3" s="1">
        <v>45291</v>
      </c>
    </row>
    <row r="4" spans="1:33" s="2" customFormat="1" x14ac:dyDescent="0.35">
      <c r="B4" s="2" t="s">
        <v>3</v>
      </c>
    </row>
    <row r="5" spans="1:33" s="3" customFormat="1" x14ac:dyDescent="0.35">
      <c r="B5" s="3" t="s">
        <v>4</v>
      </c>
    </row>
    <row r="6" spans="1:33" x14ac:dyDescent="0.35">
      <c r="B6" t="s">
        <v>5</v>
      </c>
    </row>
    <row r="7" spans="1:33" x14ac:dyDescent="0.35">
      <c r="B7" t="s">
        <v>6</v>
      </c>
    </row>
    <row r="9" spans="1:33" s="5" customFormat="1" x14ac:dyDescent="0.35">
      <c r="A9" s="5" t="s">
        <v>7</v>
      </c>
      <c r="B9" s="5" t="s">
        <v>14</v>
      </c>
    </row>
    <row r="10" spans="1:33" s="23" customFormat="1" x14ac:dyDescent="0.35">
      <c r="B10" s="23" t="s">
        <v>9</v>
      </c>
    </row>
    <row r="11" spans="1:33" s="6" customFormat="1" x14ac:dyDescent="0.35">
      <c r="B11" s="6" t="s">
        <v>95</v>
      </c>
      <c r="S11" s="6">
        <v>10587</v>
      </c>
      <c r="T11" s="6">
        <v>8842</v>
      </c>
      <c r="U11" s="6">
        <v>8458</v>
      </c>
      <c r="V11" s="6">
        <v>9660</v>
      </c>
    </row>
    <row r="12" spans="1:33" s="7" customFormat="1" x14ac:dyDescent="0.35">
      <c r="B12" s="7" t="s">
        <v>97</v>
      </c>
      <c r="S12" s="7">
        <v>13415</v>
      </c>
      <c r="T12" s="7">
        <v>9435</v>
      </c>
      <c r="U12" s="7">
        <v>10939</v>
      </c>
      <c r="V12" s="7">
        <v>9923</v>
      </c>
    </row>
    <row r="13" spans="1:33" s="6" customFormat="1" x14ac:dyDescent="0.35">
      <c r="B13" s="6" t="s">
        <v>100</v>
      </c>
      <c r="H13" s="6">
        <f>H11+H12</f>
        <v>0</v>
      </c>
      <c r="I13" s="6">
        <f t="shared" ref="I13:AG13" si="0">I11+I12</f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0"/>
        <v>0</v>
      </c>
      <c r="O13" s="6">
        <f t="shared" si="0"/>
        <v>0</v>
      </c>
      <c r="P13" s="6">
        <f t="shared" si="0"/>
        <v>0</v>
      </c>
      <c r="Q13" s="6">
        <f t="shared" si="0"/>
        <v>0</v>
      </c>
      <c r="R13" s="6">
        <f t="shared" si="0"/>
        <v>0</v>
      </c>
      <c r="S13" s="6">
        <f t="shared" si="0"/>
        <v>24002</v>
      </c>
      <c r="T13" s="6">
        <f t="shared" si="0"/>
        <v>18277</v>
      </c>
      <c r="U13" s="6">
        <f t="shared" si="0"/>
        <v>19397</v>
      </c>
      <c r="V13" s="6">
        <f t="shared" si="0"/>
        <v>19583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  <c r="AF13" s="6">
        <f t="shared" si="0"/>
        <v>0</v>
      </c>
      <c r="AG13" s="6">
        <f t="shared" si="0"/>
        <v>0</v>
      </c>
    </row>
    <row r="14" spans="1:33" s="9" customFormat="1" x14ac:dyDescent="0.35">
      <c r="B14" s="9" t="s">
        <v>10</v>
      </c>
    </row>
    <row r="15" spans="1:33" s="6" customFormat="1" x14ac:dyDescent="0.35">
      <c r="B15" s="6" t="s">
        <v>95</v>
      </c>
      <c r="S15" s="6">
        <v>6942</v>
      </c>
      <c r="T15" s="6">
        <v>5802</v>
      </c>
      <c r="U15" s="6">
        <v>5881</v>
      </c>
      <c r="V15" s="6">
        <v>6346</v>
      </c>
    </row>
    <row r="16" spans="1:33" s="7" customFormat="1" x14ac:dyDescent="0.35">
      <c r="B16" s="7" t="s">
        <v>97</v>
      </c>
      <c r="S16" s="7">
        <v>1189</v>
      </c>
      <c r="T16" s="7">
        <v>547</v>
      </c>
      <c r="U16" s="7">
        <v>1634</v>
      </c>
      <c r="V16" s="7">
        <v>1718</v>
      </c>
    </row>
    <row r="17" spans="2:33" s="6" customFormat="1" x14ac:dyDescent="0.35">
      <c r="B17" s="6" t="s">
        <v>100</v>
      </c>
      <c r="H17" s="6">
        <f>H15+H16</f>
        <v>0</v>
      </c>
      <c r="I17" s="6">
        <f t="shared" ref="I17:AG17" si="1">I15+I16</f>
        <v>0</v>
      </c>
      <c r="J17" s="6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  <c r="N17" s="6">
        <f t="shared" si="1"/>
        <v>0</v>
      </c>
      <c r="O17" s="6">
        <f t="shared" si="1"/>
        <v>0</v>
      </c>
      <c r="P17" s="6">
        <f t="shared" si="1"/>
        <v>0</v>
      </c>
      <c r="Q17" s="6">
        <f t="shared" si="1"/>
        <v>0</v>
      </c>
      <c r="R17" s="6">
        <f t="shared" si="1"/>
        <v>0</v>
      </c>
      <c r="S17" s="6">
        <f t="shared" si="1"/>
        <v>8131</v>
      </c>
      <c r="T17" s="6">
        <f t="shared" si="1"/>
        <v>6349</v>
      </c>
      <c r="U17" s="6">
        <f t="shared" si="1"/>
        <v>7515</v>
      </c>
      <c r="V17" s="6">
        <f t="shared" si="1"/>
        <v>8064</v>
      </c>
      <c r="W17" s="6">
        <f t="shared" si="1"/>
        <v>0</v>
      </c>
      <c r="X17" s="6">
        <f t="shared" si="1"/>
        <v>0</v>
      </c>
      <c r="Y17" s="6">
        <f t="shared" si="1"/>
        <v>0</v>
      </c>
      <c r="Z17" s="6">
        <f t="shared" si="1"/>
        <v>0</v>
      </c>
      <c r="AA17" s="6">
        <f t="shared" si="1"/>
        <v>0</v>
      </c>
      <c r="AB17" s="6">
        <f t="shared" si="1"/>
        <v>0</v>
      </c>
      <c r="AC17" s="6">
        <f t="shared" si="1"/>
        <v>0</v>
      </c>
      <c r="AD17" s="6">
        <f t="shared" si="1"/>
        <v>0</v>
      </c>
      <c r="AE17" s="6">
        <f t="shared" si="1"/>
        <v>0</v>
      </c>
      <c r="AF17" s="6">
        <f t="shared" si="1"/>
        <v>0</v>
      </c>
      <c r="AG17" s="6">
        <f t="shared" si="1"/>
        <v>0</v>
      </c>
    </row>
    <row r="18" spans="2:33" s="9" customFormat="1" x14ac:dyDescent="0.35">
      <c r="B18" s="9" t="s">
        <v>11</v>
      </c>
    </row>
    <row r="19" spans="2:33" s="6" customFormat="1" x14ac:dyDescent="0.35">
      <c r="B19" s="6" t="s">
        <v>95</v>
      </c>
      <c r="S19" s="6">
        <v>9444</v>
      </c>
      <c r="T19" s="6">
        <v>9940</v>
      </c>
      <c r="U19" s="6">
        <v>9835</v>
      </c>
      <c r="V19" s="6">
        <v>11334</v>
      </c>
    </row>
    <row r="20" spans="2:33" s="7" customFormat="1" x14ac:dyDescent="0.35">
      <c r="B20" s="7" t="s">
        <v>97</v>
      </c>
      <c r="S20" s="7">
        <v>4361</v>
      </c>
      <c r="T20" s="7">
        <v>4366</v>
      </c>
      <c r="U20" s="7">
        <v>4040</v>
      </c>
      <c r="V20" s="7">
        <v>4774</v>
      </c>
    </row>
    <row r="21" spans="2:33" s="6" customFormat="1" x14ac:dyDescent="0.35">
      <c r="B21" s="6" t="s">
        <v>100</v>
      </c>
      <c r="H21" s="6">
        <f>H19+H20</f>
        <v>0</v>
      </c>
      <c r="I21" s="6">
        <f t="shared" ref="I21:AG21" si="2">I19+I20</f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13805</v>
      </c>
      <c r="T21" s="6">
        <v>6210</v>
      </c>
      <c r="U21" s="6">
        <f t="shared" si="2"/>
        <v>13875</v>
      </c>
      <c r="V21" s="6">
        <f t="shared" si="2"/>
        <v>16108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6">
        <f t="shared" si="2"/>
        <v>0</v>
      </c>
      <c r="AA21" s="6">
        <f t="shared" si="2"/>
        <v>0</v>
      </c>
      <c r="AB21" s="6">
        <f t="shared" si="2"/>
        <v>0</v>
      </c>
      <c r="AC21" s="6">
        <f t="shared" si="2"/>
        <v>0</v>
      </c>
      <c r="AD21" s="6">
        <f t="shared" si="2"/>
        <v>0</v>
      </c>
      <c r="AE21" s="6">
        <f t="shared" si="2"/>
        <v>0</v>
      </c>
      <c r="AF21" s="6">
        <f t="shared" si="2"/>
        <v>0</v>
      </c>
      <c r="AG21" s="6">
        <f t="shared" si="2"/>
        <v>0</v>
      </c>
    </row>
    <row r="22" spans="2:33" s="9" customFormat="1" x14ac:dyDescent="0.35">
      <c r="B22" s="9" t="s">
        <v>12</v>
      </c>
    </row>
    <row r="23" spans="2:33" s="6" customFormat="1" x14ac:dyDescent="0.35">
      <c r="B23" s="6" t="s">
        <v>95</v>
      </c>
      <c r="S23" s="6">
        <v>5569</v>
      </c>
      <c r="T23" s="6">
        <v>6210</v>
      </c>
      <c r="U23" s="6">
        <v>8317</v>
      </c>
      <c r="V23" s="6">
        <v>10035</v>
      </c>
    </row>
    <row r="24" spans="2:33" s="7" customFormat="1" x14ac:dyDescent="0.35">
      <c r="B24" s="7" t="s">
        <v>97</v>
      </c>
      <c r="S24" s="7">
        <v>29462</v>
      </c>
      <c r="T24" s="7">
        <v>30904</v>
      </c>
      <c r="U24" s="7">
        <v>29639</v>
      </c>
      <c r="V24" s="7">
        <v>30440</v>
      </c>
    </row>
    <row r="25" spans="2:33" s="13" customFormat="1" x14ac:dyDescent="0.35">
      <c r="B25" s="13" t="s">
        <v>100</v>
      </c>
      <c r="H25" s="13">
        <f>H23+H24</f>
        <v>0</v>
      </c>
      <c r="I25" s="13">
        <f t="shared" ref="I25:AG25" si="3">I23+I24</f>
        <v>0</v>
      </c>
      <c r="J25" s="13">
        <f t="shared" si="3"/>
        <v>0</v>
      </c>
      <c r="K25" s="13">
        <f t="shared" si="3"/>
        <v>0</v>
      </c>
      <c r="L25" s="13">
        <f t="shared" si="3"/>
        <v>0</v>
      </c>
      <c r="M25" s="13">
        <f t="shared" si="3"/>
        <v>0</v>
      </c>
      <c r="N25" s="13">
        <f t="shared" si="3"/>
        <v>0</v>
      </c>
      <c r="O25" s="13">
        <f t="shared" si="3"/>
        <v>0</v>
      </c>
      <c r="P25" s="13">
        <f t="shared" si="3"/>
        <v>0</v>
      </c>
      <c r="Q25" s="13">
        <f t="shared" si="3"/>
        <v>0</v>
      </c>
      <c r="R25" s="13">
        <f t="shared" si="3"/>
        <v>0</v>
      </c>
      <c r="S25" s="13">
        <f t="shared" si="3"/>
        <v>35031</v>
      </c>
      <c r="T25" s="13">
        <f t="shared" si="3"/>
        <v>37114</v>
      </c>
      <c r="U25" s="13">
        <f t="shared" si="3"/>
        <v>37956</v>
      </c>
      <c r="V25" s="13">
        <f t="shared" si="3"/>
        <v>40475</v>
      </c>
      <c r="W25" s="13">
        <f t="shared" si="3"/>
        <v>0</v>
      </c>
      <c r="X25" s="13">
        <f t="shared" si="3"/>
        <v>0</v>
      </c>
      <c r="Y25" s="13">
        <f t="shared" si="3"/>
        <v>0</v>
      </c>
      <c r="Z25" s="13">
        <f t="shared" si="3"/>
        <v>0</v>
      </c>
      <c r="AA25" s="13">
        <f t="shared" si="3"/>
        <v>0</v>
      </c>
      <c r="AB25" s="13">
        <f t="shared" si="3"/>
        <v>0</v>
      </c>
      <c r="AC25" s="13">
        <f t="shared" si="3"/>
        <v>0</v>
      </c>
      <c r="AD25" s="13">
        <f t="shared" si="3"/>
        <v>0</v>
      </c>
      <c r="AE25" s="13">
        <f t="shared" si="3"/>
        <v>0</v>
      </c>
      <c r="AF25" s="13">
        <f t="shared" si="3"/>
        <v>0</v>
      </c>
      <c r="AG25" s="13">
        <f t="shared" si="3"/>
        <v>0</v>
      </c>
    </row>
    <row r="26" spans="2:33" s="15" customFormat="1" x14ac:dyDescent="0.35">
      <c r="B26" s="16" t="s">
        <v>13</v>
      </c>
      <c r="H26" s="15">
        <f>H25+H21+H17+H13</f>
        <v>0</v>
      </c>
      <c r="I26" s="15">
        <f t="shared" ref="I26:AG26" si="4">I25+I21+I17+I13</f>
        <v>0</v>
      </c>
      <c r="J26" s="15">
        <f t="shared" si="4"/>
        <v>0</v>
      </c>
      <c r="K26" s="15">
        <f t="shared" si="4"/>
        <v>0</v>
      </c>
      <c r="L26" s="15">
        <f t="shared" si="4"/>
        <v>0</v>
      </c>
      <c r="M26" s="15">
        <f t="shared" si="4"/>
        <v>0</v>
      </c>
      <c r="N26" s="15">
        <f t="shared" si="4"/>
        <v>0</v>
      </c>
      <c r="O26" s="15">
        <f t="shared" si="4"/>
        <v>0</v>
      </c>
      <c r="P26" s="15">
        <f t="shared" si="4"/>
        <v>0</v>
      </c>
      <c r="Q26" s="15">
        <f t="shared" si="4"/>
        <v>0</v>
      </c>
      <c r="R26" s="15">
        <f t="shared" si="4"/>
        <v>0</v>
      </c>
      <c r="S26" s="15">
        <f t="shared" si="4"/>
        <v>80969</v>
      </c>
      <c r="T26" s="15">
        <f t="shared" si="4"/>
        <v>67950</v>
      </c>
      <c r="U26" s="15">
        <f t="shared" si="4"/>
        <v>78743</v>
      </c>
      <c r="V26" s="15">
        <f t="shared" si="4"/>
        <v>84230</v>
      </c>
      <c r="W26" s="15">
        <f t="shared" si="4"/>
        <v>0</v>
      </c>
      <c r="X26" s="15">
        <f t="shared" si="4"/>
        <v>0</v>
      </c>
      <c r="Y26" s="15">
        <f t="shared" si="4"/>
        <v>0</v>
      </c>
      <c r="Z26" s="15">
        <f t="shared" si="4"/>
        <v>0</v>
      </c>
      <c r="AA26" s="15">
        <f t="shared" si="4"/>
        <v>0</v>
      </c>
      <c r="AB26" s="15">
        <f t="shared" si="4"/>
        <v>0</v>
      </c>
      <c r="AC26" s="15">
        <f t="shared" si="4"/>
        <v>0</v>
      </c>
      <c r="AD26" s="15">
        <f t="shared" si="4"/>
        <v>0</v>
      </c>
      <c r="AE26" s="15">
        <f t="shared" si="4"/>
        <v>0</v>
      </c>
      <c r="AF26" s="15">
        <f t="shared" si="4"/>
        <v>0</v>
      </c>
      <c r="AG26" s="15">
        <f t="shared" si="4"/>
        <v>0</v>
      </c>
    </row>
    <row r="27" spans="2:33" s="9" customFormat="1" x14ac:dyDescent="0.35">
      <c r="B27" s="27" t="s">
        <v>98</v>
      </c>
    </row>
    <row r="28" spans="2:33" s="17" customFormat="1" x14ac:dyDescent="0.35">
      <c r="B28" s="18" t="s">
        <v>9</v>
      </c>
      <c r="H28" s="17" t="e">
        <f>H13/H$26</f>
        <v>#DIV/0!</v>
      </c>
      <c r="I28" s="17" t="e">
        <f t="shared" ref="I28:AG28" si="5">I13/I$26</f>
        <v>#DIV/0!</v>
      </c>
      <c r="J28" s="17" t="e">
        <f t="shared" si="5"/>
        <v>#DIV/0!</v>
      </c>
      <c r="K28" s="17" t="e">
        <f t="shared" si="5"/>
        <v>#DIV/0!</v>
      </c>
      <c r="L28" s="17" t="e">
        <f t="shared" si="5"/>
        <v>#DIV/0!</v>
      </c>
      <c r="M28" s="17" t="e">
        <f t="shared" si="5"/>
        <v>#DIV/0!</v>
      </c>
      <c r="N28" s="17" t="e">
        <f t="shared" si="5"/>
        <v>#DIV/0!</v>
      </c>
      <c r="O28" s="17" t="e">
        <f t="shared" si="5"/>
        <v>#DIV/0!</v>
      </c>
      <c r="P28" s="17" t="e">
        <f t="shared" si="5"/>
        <v>#DIV/0!</v>
      </c>
      <c r="Q28" s="17" t="e">
        <f t="shared" si="5"/>
        <v>#DIV/0!</v>
      </c>
      <c r="R28" s="17" t="e">
        <f t="shared" si="5"/>
        <v>#DIV/0!</v>
      </c>
      <c r="S28" s="17">
        <f t="shared" si="5"/>
        <v>0.2964344378712841</v>
      </c>
      <c r="T28" s="17">
        <f t="shared" si="5"/>
        <v>0.26897718910963941</v>
      </c>
      <c r="U28" s="17">
        <f t="shared" si="5"/>
        <v>0.24633300737843364</v>
      </c>
      <c r="V28" s="17">
        <f t="shared" si="5"/>
        <v>0.23249436067909296</v>
      </c>
      <c r="W28" s="17" t="e">
        <f t="shared" si="5"/>
        <v>#DIV/0!</v>
      </c>
      <c r="X28" s="17" t="e">
        <f t="shared" si="5"/>
        <v>#DIV/0!</v>
      </c>
      <c r="Y28" s="17" t="e">
        <f t="shared" si="5"/>
        <v>#DIV/0!</v>
      </c>
      <c r="Z28" s="17" t="e">
        <f t="shared" si="5"/>
        <v>#DIV/0!</v>
      </c>
      <c r="AA28" s="17" t="e">
        <f t="shared" si="5"/>
        <v>#DIV/0!</v>
      </c>
      <c r="AB28" s="17" t="e">
        <f t="shared" si="5"/>
        <v>#DIV/0!</v>
      </c>
      <c r="AC28" s="17" t="e">
        <f t="shared" si="5"/>
        <v>#DIV/0!</v>
      </c>
      <c r="AD28" s="17" t="e">
        <f t="shared" si="5"/>
        <v>#DIV/0!</v>
      </c>
      <c r="AE28" s="17" t="e">
        <f t="shared" si="5"/>
        <v>#DIV/0!</v>
      </c>
      <c r="AF28" s="17" t="e">
        <f t="shared" si="5"/>
        <v>#DIV/0!</v>
      </c>
      <c r="AG28" s="17" t="e">
        <f t="shared" si="5"/>
        <v>#DIV/0!</v>
      </c>
    </row>
    <row r="29" spans="2:33" s="17" customFormat="1" x14ac:dyDescent="0.35">
      <c r="B29" s="18" t="s">
        <v>10</v>
      </c>
      <c r="H29" s="17" t="e">
        <f>H17/H$26</f>
        <v>#DIV/0!</v>
      </c>
      <c r="I29" s="17" t="e">
        <f t="shared" ref="I29:AG29" si="6">I17/I$26</f>
        <v>#DIV/0!</v>
      </c>
      <c r="J29" s="17" t="e">
        <f t="shared" si="6"/>
        <v>#DIV/0!</v>
      </c>
      <c r="K29" s="17" t="e">
        <f t="shared" si="6"/>
        <v>#DIV/0!</v>
      </c>
      <c r="L29" s="17" t="e">
        <f t="shared" si="6"/>
        <v>#DIV/0!</v>
      </c>
      <c r="M29" s="17" t="e">
        <f t="shared" si="6"/>
        <v>#DIV/0!</v>
      </c>
      <c r="N29" s="17" t="e">
        <f t="shared" si="6"/>
        <v>#DIV/0!</v>
      </c>
      <c r="O29" s="17" t="e">
        <f t="shared" si="6"/>
        <v>#DIV/0!</v>
      </c>
      <c r="P29" s="17" t="e">
        <f t="shared" si="6"/>
        <v>#DIV/0!</v>
      </c>
      <c r="Q29" s="17" t="e">
        <f t="shared" si="6"/>
        <v>#DIV/0!</v>
      </c>
      <c r="R29" s="17" t="e">
        <f t="shared" si="6"/>
        <v>#DIV/0!</v>
      </c>
      <c r="S29" s="17">
        <f t="shared" si="6"/>
        <v>0.10042114883473922</v>
      </c>
      <c r="T29" s="17">
        <f t="shared" si="6"/>
        <v>9.3436350257542308E-2</v>
      </c>
      <c r="U29" s="17">
        <f t="shared" si="6"/>
        <v>9.5437054722324527E-2</v>
      </c>
      <c r="V29" s="17">
        <f t="shared" si="6"/>
        <v>9.5737860619731691E-2</v>
      </c>
      <c r="W29" s="17" t="e">
        <f t="shared" si="6"/>
        <v>#DIV/0!</v>
      </c>
      <c r="X29" s="17" t="e">
        <f t="shared" si="6"/>
        <v>#DIV/0!</v>
      </c>
      <c r="Y29" s="17" t="e">
        <f t="shared" si="6"/>
        <v>#DIV/0!</v>
      </c>
      <c r="Z29" s="17" t="e">
        <f t="shared" si="6"/>
        <v>#DIV/0!</v>
      </c>
      <c r="AA29" s="17" t="e">
        <f t="shared" si="6"/>
        <v>#DIV/0!</v>
      </c>
      <c r="AB29" s="17" t="e">
        <f t="shared" si="6"/>
        <v>#DIV/0!</v>
      </c>
      <c r="AC29" s="17" t="e">
        <f t="shared" si="6"/>
        <v>#DIV/0!</v>
      </c>
      <c r="AD29" s="17" t="e">
        <f t="shared" si="6"/>
        <v>#DIV/0!</v>
      </c>
      <c r="AE29" s="17" t="e">
        <f t="shared" si="6"/>
        <v>#DIV/0!</v>
      </c>
      <c r="AF29" s="17" t="e">
        <f t="shared" si="6"/>
        <v>#DIV/0!</v>
      </c>
      <c r="AG29" s="17" t="e">
        <f t="shared" si="6"/>
        <v>#DIV/0!</v>
      </c>
    </row>
    <row r="30" spans="2:33" s="17" customFormat="1" x14ac:dyDescent="0.35">
      <c r="B30" s="18" t="s">
        <v>11</v>
      </c>
      <c r="H30" s="17" t="e">
        <f>H21/H$26</f>
        <v>#DIV/0!</v>
      </c>
      <c r="I30" s="17" t="e">
        <f t="shared" ref="I30:AG30" si="7">I21/I$26</f>
        <v>#DIV/0!</v>
      </c>
      <c r="J30" s="17" t="e">
        <f t="shared" si="7"/>
        <v>#DIV/0!</v>
      </c>
      <c r="K30" s="17" t="e">
        <f t="shared" si="7"/>
        <v>#DIV/0!</v>
      </c>
      <c r="L30" s="17" t="e">
        <f t="shared" si="7"/>
        <v>#DIV/0!</v>
      </c>
      <c r="M30" s="17" t="e">
        <f t="shared" si="7"/>
        <v>#DIV/0!</v>
      </c>
      <c r="N30" s="17" t="e">
        <f t="shared" si="7"/>
        <v>#DIV/0!</v>
      </c>
      <c r="O30" s="17" t="e">
        <f t="shared" si="7"/>
        <v>#DIV/0!</v>
      </c>
      <c r="P30" s="17" t="e">
        <f t="shared" si="7"/>
        <v>#DIV/0!</v>
      </c>
      <c r="Q30" s="17" t="e">
        <f t="shared" si="7"/>
        <v>#DIV/0!</v>
      </c>
      <c r="R30" s="17" t="e">
        <f t="shared" si="7"/>
        <v>#DIV/0!</v>
      </c>
      <c r="S30" s="17">
        <f t="shared" si="7"/>
        <v>0.17049735083797501</v>
      </c>
      <c r="T30" s="17">
        <f t="shared" si="7"/>
        <v>9.1390728476821198E-2</v>
      </c>
      <c r="U30" s="17">
        <f t="shared" si="7"/>
        <v>0.17620613895838361</v>
      </c>
      <c r="V30" s="17">
        <f t="shared" si="7"/>
        <v>0.19123827614864064</v>
      </c>
      <c r="W30" s="17" t="e">
        <f t="shared" si="7"/>
        <v>#DIV/0!</v>
      </c>
      <c r="X30" s="17" t="e">
        <f t="shared" si="7"/>
        <v>#DIV/0!</v>
      </c>
      <c r="Y30" s="17" t="e">
        <f t="shared" si="7"/>
        <v>#DIV/0!</v>
      </c>
      <c r="Z30" s="17" t="e">
        <f t="shared" si="7"/>
        <v>#DIV/0!</v>
      </c>
      <c r="AA30" s="17" t="e">
        <f t="shared" si="7"/>
        <v>#DIV/0!</v>
      </c>
      <c r="AB30" s="17" t="e">
        <f t="shared" si="7"/>
        <v>#DIV/0!</v>
      </c>
      <c r="AC30" s="17" t="e">
        <f t="shared" si="7"/>
        <v>#DIV/0!</v>
      </c>
      <c r="AD30" s="17" t="e">
        <f t="shared" si="7"/>
        <v>#DIV/0!</v>
      </c>
      <c r="AE30" s="17" t="e">
        <f t="shared" si="7"/>
        <v>#DIV/0!</v>
      </c>
      <c r="AF30" s="17" t="e">
        <f t="shared" si="7"/>
        <v>#DIV/0!</v>
      </c>
      <c r="AG30" s="17" t="e">
        <f t="shared" si="7"/>
        <v>#DIV/0!</v>
      </c>
    </row>
    <row r="31" spans="2:33" s="29" customFormat="1" x14ac:dyDescent="0.35">
      <c r="B31" s="28" t="s">
        <v>12</v>
      </c>
      <c r="H31" s="29" t="e">
        <f>H25/H$26</f>
        <v>#DIV/0!</v>
      </c>
      <c r="I31" s="29" t="e">
        <f t="shared" ref="I31:AG31" si="8">I25/I$26</f>
        <v>#DIV/0!</v>
      </c>
      <c r="J31" s="29" t="e">
        <f t="shared" si="8"/>
        <v>#DIV/0!</v>
      </c>
      <c r="K31" s="29" t="e">
        <f t="shared" si="8"/>
        <v>#DIV/0!</v>
      </c>
      <c r="L31" s="29" t="e">
        <f t="shared" si="8"/>
        <v>#DIV/0!</v>
      </c>
      <c r="M31" s="29" t="e">
        <f t="shared" si="8"/>
        <v>#DIV/0!</v>
      </c>
      <c r="N31" s="29" t="e">
        <f t="shared" si="8"/>
        <v>#DIV/0!</v>
      </c>
      <c r="O31" s="29" t="e">
        <f t="shared" si="8"/>
        <v>#DIV/0!</v>
      </c>
      <c r="P31" s="29" t="e">
        <f t="shared" si="8"/>
        <v>#DIV/0!</v>
      </c>
      <c r="Q31" s="29" t="e">
        <f t="shared" si="8"/>
        <v>#DIV/0!</v>
      </c>
      <c r="R31" s="29" t="e">
        <f t="shared" si="8"/>
        <v>#DIV/0!</v>
      </c>
      <c r="S31" s="29">
        <f t="shared" si="8"/>
        <v>0.43264706245600165</v>
      </c>
      <c r="T31" s="29">
        <f t="shared" si="8"/>
        <v>0.54619573215599704</v>
      </c>
      <c r="U31" s="29">
        <f t="shared" si="8"/>
        <v>0.48202379894085823</v>
      </c>
      <c r="V31" s="29">
        <f t="shared" si="8"/>
        <v>0.48052950255253474</v>
      </c>
      <c r="W31" s="29" t="e">
        <f t="shared" si="8"/>
        <v>#DIV/0!</v>
      </c>
      <c r="X31" s="29" t="e">
        <f t="shared" si="8"/>
        <v>#DIV/0!</v>
      </c>
      <c r="Y31" s="29" t="e">
        <f t="shared" si="8"/>
        <v>#DIV/0!</v>
      </c>
      <c r="Z31" s="29" t="e">
        <f t="shared" si="8"/>
        <v>#DIV/0!</v>
      </c>
      <c r="AA31" s="29" t="e">
        <f t="shared" si="8"/>
        <v>#DIV/0!</v>
      </c>
      <c r="AB31" s="29" t="e">
        <f t="shared" si="8"/>
        <v>#DIV/0!</v>
      </c>
      <c r="AC31" s="29" t="e">
        <f t="shared" si="8"/>
        <v>#DIV/0!</v>
      </c>
      <c r="AD31" s="29" t="e">
        <f t="shared" si="8"/>
        <v>#DIV/0!</v>
      </c>
      <c r="AE31" s="29" t="e">
        <f t="shared" si="8"/>
        <v>#DIV/0!</v>
      </c>
      <c r="AF31" s="29" t="e">
        <f t="shared" si="8"/>
        <v>#DIV/0!</v>
      </c>
      <c r="AG31" s="29" t="e">
        <f t="shared" si="8"/>
        <v>#DIV/0!</v>
      </c>
    </row>
    <row r="32" spans="2:33" s="17" customFormat="1" x14ac:dyDescent="0.35">
      <c r="B32" s="18" t="s">
        <v>99</v>
      </c>
      <c r="H32" s="17" t="e">
        <f>SUM(H28:H31)</f>
        <v>#DIV/0!</v>
      </c>
      <c r="I32" s="17" t="e">
        <f t="shared" ref="I32:AG32" si="9">SUM(I28:I31)</f>
        <v>#DIV/0!</v>
      </c>
      <c r="J32" s="17" t="e">
        <f t="shared" si="9"/>
        <v>#DIV/0!</v>
      </c>
      <c r="K32" s="17" t="e">
        <f t="shared" si="9"/>
        <v>#DIV/0!</v>
      </c>
      <c r="L32" s="17" t="e">
        <f t="shared" si="9"/>
        <v>#DIV/0!</v>
      </c>
      <c r="M32" s="17" t="e">
        <f t="shared" si="9"/>
        <v>#DIV/0!</v>
      </c>
      <c r="N32" s="17" t="e">
        <f t="shared" si="9"/>
        <v>#DIV/0!</v>
      </c>
      <c r="O32" s="17" t="e">
        <f t="shared" si="9"/>
        <v>#DIV/0!</v>
      </c>
      <c r="P32" s="17" t="e">
        <f t="shared" si="9"/>
        <v>#DIV/0!</v>
      </c>
      <c r="Q32" s="17" t="e">
        <f t="shared" si="9"/>
        <v>#DIV/0!</v>
      </c>
      <c r="R32" s="17" t="e">
        <f t="shared" si="9"/>
        <v>#DIV/0!</v>
      </c>
      <c r="S32" s="17">
        <f t="shared" si="9"/>
        <v>1</v>
      </c>
      <c r="T32" s="17">
        <f t="shared" si="9"/>
        <v>1</v>
      </c>
      <c r="U32" s="17">
        <f t="shared" si="9"/>
        <v>1</v>
      </c>
      <c r="V32" s="17">
        <f t="shared" si="9"/>
        <v>1</v>
      </c>
      <c r="W32" s="17" t="e">
        <f t="shared" si="9"/>
        <v>#DIV/0!</v>
      </c>
      <c r="X32" s="17" t="e">
        <f t="shared" si="9"/>
        <v>#DIV/0!</v>
      </c>
      <c r="Y32" s="17" t="e">
        <f t="shared" si="9"/>
        <v>#DIV/0!</v>
      </c>
      <c r="Z32" s="17" t="e">
        <f t="shared" si="9"/>
        <v>#DIV/0!</v>
      </c>
      <c r="AA32" s="17" t="e">
        <f t="shared" si="9"/>
        <v>#DIV/0!</v>
      </c>
      <c r="AB32" s="17" t="e">
        <f t="shared" si="9"/>
        <v>#DIV/0!</v>
      </c>
      <c r="AC32" s="17" t="e">
        <f t="shared" si="9"/>
        <v>#DIV/0!</v>
      </c>
      <c r="AD32" s="17" t="e">
        <f t="shared" si="9"/>
        <v>#DIV/0!</v>
      </c>
      <c r="AE32" s="17" t="e">
        <f t="shared" si="9"/>
        <v>#DIV/0!</v>
      </c>
      <c r="AF32" s="17" t="e">
        <f t="shared" si="9"/>
        <v>#DIV/0!</v>
      </c>
      <c r="AG32" s="17" t="e">
        <f t="shared" si="9"/>
        <v>#DIV/0!</v>
      </c>
    </row>
    <row r="33" spans="1:33" s="5" customFormat="1" x14ac:dyDescent="0.35">
      <c r="A33" s="5" t="s">
        <v>7</v>
      </c>
      <c r="B33" s="5" t="s">
        <v>89</v>
      </c>
    </row>
    <row r="34" spans="1:33" s="9" customFormat="1" x14ac:dyDescent="0.35">
      <c r="B34" s="9" t="s">
        <v>9</v>
      </c>
    </row>
    <row r="35" spans="1:33" s="10" customFormat="1" x14ac:dyDescent="0.35">
      <c r="B35" s="10" t="s">
        <v>26</v>
      </c>
      <c r="Q35" s="10">
        <v>8665</v>
      </c>
      <c r="R35" s="10">
        <v>9387</v>
      </c>
      <c r="S35" s="10">
        <v>10437</v>
      </c>
      <c r="T35" s="10">
        <v>9408</v>
      </c>
      <c r="U35" s="10">
        <v>7981</v>
      </c>
      <c r="V35" s="10">
        <v>8157</v>
      </c>
    </row>
    <row r="36" spans="1:33" s="10" customFormat="1" x14ac:dyDescent="0.35">
      <c r="B36" s="10" t="s">
        <v>96</v>
      </c>
      <c r="Q36" s="10">
        <v>1555</v>
      </c>
      <c r="R36" s="10">
        <v>1626</v>
      </c>
      <c r="S36" s="10">
        <v>1610</v>
      </c>
      <c r="T36" s="10">
        <v>1662</v>
      </c>
      <c r="U36" s="10">
        <v>2311</v>
      </c>
      <c r="V36" s="10">
        <v>2389</v>
      </c>
    </row>
    <row r="37" spans="1:33" s="26" customFormat="1" x14ac:dyDescent="0.35">
      <c r="B37" s="26" t="s">
        <v>91</v>
      </c>
      <c r="Q37" s="26">
        <v>73</v>
      </c>
      <c r="R37" s="26">
        <v>103</v>
      </c>
      <c r="S37" s="26">
        <v>122</v>
      </c>
      <c r="T37" s="26">
        <v>189</v>
      </c>
      <c r="U37" s="26">
        <v>239</v>
      </c>
      <c r="V37" s="26">
        <v>240</v>
      </c>
    </row>
    <row r="38" spans="1:33" s="6" customFormat="1" x14ac:dyDescent="0.35">
      <c r="B38" s="6" t="s">
        <v>25</v>
      </c>
      <c r="H38" s="6">
        <f>SUM(H35:H37)</f>
        <v>0</v>
      </c>
      <c r="I38" s="6">
        <f t="shared" ref="I38:AG38" si="10">SUM(I35:I37)</f>
        <v>0</v>
      </c>
      <c r="J38" s="6">
        <f t="shared" si="10"/>
        <v>0</v>
      </c>
      <c r="K38" s="6">
        <f t="shared" si="10"/>
        <v>0</v>
      </c>
      <c r="L38" s="6">
        <f t="shared" si="10"/>
        <v>0</v>
      </c>
      <c r="M38" s="6">
        <f t="shared" si="10"/>
        <v>0</v>
      </c>
      <c r="N38" s="6">
        <f t="shared" si="10"/>
        <v>0</v>
      </c>
      <c r="O38" s="6">
        <f t="shared" si="10"/>
        <v>0</v>
      </c>
      <c r="P38" s="6">
        <f t="shared" si="10"/>
        <v>0</v>
      </c>
      <c r="Q38" s="6">
        <f t="shared" si="10"/>
        <v>10293</v>
      </c>
      <c r="R38" s="6">
        <f t="shared" si="10"/>
        <v>11116</v>
      </c>
      <c r="S38" s="6">
        <f t="shared" si="10"/>
        <v>12169</v>
      </c>
      <c r="T38" s="6">
        <f t="shared" si="10"/>
        <v>11259</v>
      </c>
      <c r="U38" s="6">
        <f t="shared" si="10"/>
        <v>10531</v>
      </c>
      <c r="V38" s="6">
        <f t="shared" si="10"/>
        <v>10786</v>
      </c>
      <c r="W38" s="6">
        <f t="shared" si="10"/>
        <v>0</v>
      </c>
      <c r="X38" s="6">
        <f t="shared" si="10"/>
        <v>0</v>
      </c>
      <c r="Y38" s="6">
        <f t="shared" si="10"/>
        <v>0</v>
      </c>
      <c r="Z38" s="6">
        <f t="shared" si="10"/>
        <v>0</v>
      </c>
      <c r="AA38" s="6">
        <f t="shared" si="10"/>
        <v>0</v>
      </c>
      <c r="AB38" s="6">
        <f t="shared" si="10"/>
        <v>0</v>
      </c>
      <c r="AC38" s="6">
        <f t="shared" si="10"/>
        <v>0</v>
      </c>
      <c r="AD38" s="6">
        <f t="shared" si="10"/>
        <v>0</v>
      </c>
      <c r="AE38" s="6">
        <f t="shared" si="10"/>
        <v>0</v>
      </c>
      <c r="AF38" s="6">
        <f t="shared" si="10"/>
        <v>0</v>
      </c>
      <c r="AG38" s="6">
        <f t="shared" si="10"/>
        <v>0</v>
      </c>
    </row>
    <row r="39" spans="1:33" s="6" customFormat="1" x14ac:dyDescent="0.35">
      <c r="B39" s="6" t="s">
        <v>36</v>
      </c>
      <c r="Q39" s="6">
        <v>1128</v>
      </c>
      <c r="R39" s="6">
        <v>1188</v>
      </c>
      <c r="S39" s="6">
        <v>1206</v>
      </c>
      <c r="T39" s="6">
        <v>1093</v>
      </c>
      <c r="U39" s="6">
        <v>1116</v>
      </c>
      <c r="V39" s="6">
        <v>-473</v>
      </c>
    </row>
    <row r="40" spans="1:33" s="14" customFormat="1" x14ac:dyDescent="0.35">
      <c r="B40" s="14" t="s">
        <v>90</v>
      </c>
      <c r="H40" s="14" t="e">
        <f>H39/H38</f>
        <v>#DIV/0!</v>
      </c>
      <c r="I40" s="14" t="e">
        <f t="shared" ref="I40:AG40" si="11">I39/I38</f>
        <v>#DIV/0!</v>
      </c>
      <c r="J40" s="14" t="e">
        <f t="shared" si="11"/>
        <v>#DIV/0!</v>
      </c>
      <c r="K40" s="14" t="e">
        <f t="shared" si="11"/>
        <v>#DIV/0!</v>
      </c>
      <c r="L40" s="14" t="e">
        <f t="shared" si="11"/>
        <v>#DIV/0!</v>
      </c>
      <c r="M40" s="14" t="e">
        <f t="shared" si="11"/>
        <v>#DIV/0!</v>
      </c>
      <c r="N40" s="14" t="e">
        <f t="shared" si="11"/>
        <v>#DIV/0!</v>
      </c>
      <c r="O40" s="14" t="e">
        <f t="shared" si="11"/>
        <v>#DIV/0!</v>
      </c>
      <c r="P40" s="14" t="e">
        <f t="shared" si="11"/>
        <v>#DIV/0!</v>
      </c>
      <c r="Q40" s="14">
        <f t="shared" si="11"/>
        <v>0.1095890410958904</v>
      </c>
      <c r="R40" s="14">
        <f t="shared" si="11"/>
        <v>0.10687297589060814</v>
      </c>
      <c r="S40" s="14">
        <f t="shared" si="11"/>
        <v>9.9104281370696032E-2</v>
      </c>
      <c r="T40" s="14">
        <f t="shared" si="11"/>
        <v>9.707789324096279E-2</v>
      </c>
      <c r="U40" s="14">
        <f t="shared" si="11"/>
        <v>0.10597284208527205</v>
      </c>
      <c r="V40" s="14">
        <f t="shared" si="11"/>
        <v>-4.3853142963100313E-2</v>
      </c>
      <c r="W40" s="14" t="e">
        <f t="shared" si="11"/>
        <v>#DIV/0!</v>
      </c>
      <c r="X40" s="14" t="e">
        <f t="shared" si="11"/>
        <v>#DIV/0!</v>
      </c>
      <c r="Y40" s="14" t="e">
        <f t="shared" si="11"/>
        <v>#DIV/0!</v>
      </c>
      <c r="Z40" s="14" t="e">
        <f t="shared" si="11"/>
        <v>#DIV/0!</v>
      </c>
      <c r="AA40" s="14" t="e">
        <f t="shared" si="11"/>
        <v>#DIV/0!</v>
      </c>
      <c r="AB40" s="14" t="e">
        <f t="shared" si="11"/>
        <v>#DIV/0!</v>
      </c>
      <c r="AC40" s="14" t="e">
        <f t="shared" si="11"/>
        <v>#DIV/0!</v>
      </c>
      <c r="AD40" s="14" t="e">
        <f t="shared" si="11"/>
        <v>#DIV/0!</v>
      </c>
      <c r="AE40" s="14" t="e">
        <f t="shared" si="11"/>
        <v>#DIV/0!</v>
      </c>
      <c r="AF40" s="14" t="e">
        <f t="shared" si="11"/>
        <v>#DIV/0!</v>
      </c>
      <c r="AG40" s="14" t="e">
        <f t="shared" si="11"/>
        <v>#DIV/0!</v>
      </c>
    </row>
    <row r="41" spans="1:33" s="9" customFormat="1" x14ac:dyDescent="0.35">
      <c r="B41" s="9" t="s">
        <v>10</v>
      </c>
    </row>
    <row r="42" spans="1:33" s="10" customFormat="1" x14ac:dyDescent="0.35">
      <c r="B42" s="10" t="s">
        <v>26</v>
      </c>
      <c r="Q42" s="10">
        <v>1703</v>
      </c>
      <c r="R42" s="10">
        <v>2784</v>
      </c>
      <c r="S42" s="10">
        <v>3024</v>
      </c>
      <c r="T42" s="10">
        <v>2564</v>
      </c>
      <c r="U42" s="10">
        <v>2717</v>
      </c>
      <c r="V42" s="10">
        <v>2984</v>
      </c>
    </row>
    <row r="43" spans="1:33" s="10" customFormat="1" x14ac:dyDescent="0.35">
      <c r="B43" s="10" t="s">
        <v>96</v>
      </c>
      <c r="Q43" s="10">
        <v>4159</v>
      </c>
      <c r="R43" s="10">
        <v>4020</v>
      </c>
      <c r="S43" s="10">
        <v>3791</v>
      </c>
      <c r="T43" s="10">
        <v>2423</v>
      </c>
      <c r="U43" s="10">
        <v>2056</v>
      </c>
      <c r="V43" s="10">
        <v>2080</v>
      </c>
    </row>
    <row r="44" spans="1:33" s="26" customFormat="1" x14ac:dyDescent="0.35">
      <c r="B44" s="26" t="s">
        <v>91</v>
      </c>
      <c r="Q44" s="26">
        <v>750</v>
      </c>
      <c r="R44" s="26">
        <v>691</v>
      </c>
      <c r="S44" s="26">
        <v>728</v>
      </c>
      <c r="T44" s="26">
        <v>789</v>
      </c>
      <c r="U44" s="26">
        <v>806</v>
      </c>
      <c r="V44" s="26">
        <v>798</v>
      </c>
    </row>
    <row r="45" spans="1:33" s="6" customFormat="1" x14ac:dyDescent="0.35">
      <c r="B45" s="6" t="s">
        <v>25</v>
      </c>
      <c r="H45" s="6">
        <f>SUM(H42:H44)</f>
        <v>0</v>
      </c>
      <c r="I45" s="6">
        <f t="shared" ref="I45:AG45" si="12">SUM(I42:I44)</f>
        <v>0</v>
      </c>
      <c r="J45" s="6">
        <f t="shared" si="12"/>
        <v>0</v>
      </c>
      <c r="K45" s="6">
        <f t="shared" si="12"/>
        <v>0</v>
      </c>
      <c r="L45" s="6">
        <f t="shared" si="12"/>
        <v>0</v>
      </c>
      <c r="M45" s="6">
        <f t="shared" si="12"/>
        <v>0</v>
      </c>
      <c r="N45" s="6">
        <f t="shared" si="12"/>
        <v>0</v>
      </c>
      <c r="O45" s="6">
        <f t="shared" si="12"/>
        <v>0</v>
      </c>
      <c r="P45" s="6">
        <f t="shared" si="12"/>
        <v>0</v>
      </c>
      <c r="Q45" s="6">
        <f t="shared" si="12"/>
        <v>6612</v>
      </c>
      <c r="R45" s="6">
        <f t="shared" si="12"/>
        <v>7495</v>
      </c>
      <c r="S45" s="6">
        <f t="shared" si="12"/>
        <v>7543</v>
      </c>
      <c r="T45" s="6">
        <f t="shared" si="12"/>
        <v>5776</v>
      </c>
      <c r="U45" s="6">
        <f t="shared" si="12"/>
        <v>5579</v>
      </c>
      <c r="V45" s="6">
        <f t="shared" si="12"/>
        <v>5862</v>
      </c>
      <c r="W45" s="6">
        <f t="shared" si="12"/>
        <v>0</v>
      </c>
      <c r="X45" s="6">
        <f t="shared" si="12"/>
        <v>0</v>
      </c>
      <c r="Y45" s="6">
        <f t="shared" si="12"/>
        <v>0</v>
      </c>
      <c r="Z45" s="6">
        <f t="shared" si="12"/>
        <v>0</v>
      </c>
      <c r="AA45" s="6">
        <f t="shared" si="12"/>
        <v>0</v>
      </c>
      <c r="AB45" s="6">
        <f t="shared" si="12"/>
        <v>0</v>
      </c>
      <c r="AC45" s="6">
        <f t="shared" si="12"/>
        <v>0</v>
      </c>
      <c r="AD45" s="6">
        <f t="shared" si="12"/>
        <v>0</v>
      </c>
      <c r="AE45" s="6">
        <f t="shared" si="12"/>
        <v>0</v>
      </c>
      <c r="AF45" s="6">
        <f t="shared" si="12"/>
        <v>0</v>
      </c>
      <c r="AG45" s="6">
        <f t="shared" si="12"/>
        <v>0</v>
      </c>
    </row>
    <row r="46" spans="1:33" s="6" customFormat="1" x14ac:dyDescent="0.35">
      <c r="B46" s="6" t="s">
        <v>36</v>
      </c>
      <c r="Q46" s="6">
        <v>697</v>
      </c>
      <c r="R46" s="6">
        <v>793</v>
      </c>
      <c r="S46" s="6">
        <v>846</v>
      </c>
      <c r="T46" s="6">
        <v>696</v>
      </c>
      <c r="U46" s="6">
        <v>664</v>
      </c>
      <c r="V46" s="6">
        <v>710</v>
      </c>
    </row>
    <row r="47" spans="1:33" s="14" customFormat="1" x14ac:dyDescent="0.35">
      <c r="B47" s="14" t="s">
        <v>90</v>
      </c>
      <c r="H47" s="14" t="e">
        <f>H46/H45</f>
        <v>#DIV/0!</v>
      </c>
      <c r="I47" s="14" t="e">
        <f t="shared" ref="I47:AG47" si="13">I46/I45</f>
        <v>#DIV/0!</v>
      </c>
      <c r="J47" s="14" t="e">
        <f t="shared" si="13"/>
        <v>#DIV/0!</v>
      </c>
      <c r="K47" s="14" t="e">
        <f t="shared" si="13"/>
        <v>#DIV/0!</v>
      </c>
      <c r="L47" s="14" t="e">
        <f t="shared" si="13"/>
        <v>#DIV/0!</v>
      </c>
      <c r="M47" s="14" t="e">
        <f t="shared" si="13"/>
        <v>#DIV/0!</v>
      </c>
      <c r="N47" s="14" t="e">
        <f t="shared" si="13"/>
        <v>#DIV/0!</v>
      </c>
      <c r="O47" s="14" t="e">
        <f t="shared" si="13"/>
        <v>#DIV/0!</v>
      </c>
      <c r="P47" s="14" t="e">
        <f t="shared" si="13"/>
        <v>#DIV/0!</v>
      </c>
      <c r="Q47" s="14">
        <f t="shared" si="13"/>
        <v>0.10541439806412584</v>
      </c>
      <c r="R47" s="14">
        <f t="shared" si="13"/>
        <v>0.10580386924616411</v>
      </c>
      <c r="S47" s="14">
        <f t="shared" si="13"/>
        <v>0.11215696672411507</v>
      </c>
      <c r="T47" s="14">
        <f t="shared" si="13"/>
        <v>0.12049861495844875</v>
      </c>
      <c r="U47" s="14">
        <f t="shared" si="13"/>
        <v>0.11901774511561211</v>
      </c>
      <c r="V47" s="14">
        <f t="shared" si="13"/>
        <v>0.12111907198908223</v>
      </c>
      <c r="W47" s="14" t="e">
        <f t="shared" si="13"/>
        <v>#DIV/0!</v>
      </c>
      <c r="X47" s="14" t="e">
        <f t="shared" si="13"/>
        <v>#DIV/0!</v>
      </c>
      <c r="Y47" s="14" t="e">
        <f t="shared" si="13"/>
        <v>#DIV/0!</v>
      </c>
      <c r="Z47" s="14" t="e">
        <f t="shared" si="13"/>
        <v>#DIV/0!</v>
      </c>
      <c r="AA47" s="14" t="e">
        <f t="shared" si="13"/>
        <v>#DIV/0!</v>
      </c>
      <c r="AB47" s="14" t="e">
        <f t="shared" si="13"/>
        <v>#DIV/0!</v>
      </c>
      <c r="AC47" s="14" t="e">
        <f t="shared" si="13"/>
        <v>#DIV/0!</v>
      </c>
      <c r="AD47" s="14" t="e">
        <f t="shared" si="13"/>
        <v>#DIV/0!</v>
      </c>
      <c r="AE47" s="14" t="e">
        <f t="shared" si="13"/>
        <v>#DIV/0!</v>
      </c>
      <c r="AF47" s="14" t="e">
        <f t="shared" si="13"/>
        <v>#DIV/0!</v>
      </c>
      <c r="AG47" s="14" t="e">
        <f t="shared" si="13"/>
        <v>#DIV/0!</v>
      </c>
    </row>
    <row r="48" spans="1:33" s="9" customFormat="1" x14ac:dyDescent="0.35">
      <c r="B48" s="9" t="s">
        <v>11</v>
      </c>
    </row>
    <row r="49" spans="2:33" s="10" customFormat="1" x14ac:dyDescent="0.35">
      <c r="B49" s="10" t="s">
        <v>26</v>
      </c>
      <c r="Q49" s="10">
        <v>5790</v>
      </c>
      <c r="R49" s="10">
        <v>6022</v>
      </c>
      <c r="S49" s="10">
        <v>6744</v>
      </c>
      <c r="T49" s="10">
        <v>7064</v>
      </c>
      <c r="U49" s="10">
        <v>7376</v>
      </c>
      <c r="V49" s="10">
        <v>7749</v>
      </c>
    </row>
    <row r="50" spans="2:33" s="10" customFormat="1" x14ac:dyDescent="0.35">
      <c r="B50" s="10" t="s">
        <v>96</v>
      </c>
      <c r="Q50" s="10">
        <v>2441</v>
      </c>
      <c r="R50" s="10">
        <v>2660</v>
      </c>
      <c r="S50" s="10">
        <v>2557</v>
      </c>
      <c r="T50" s="10">
        <v>2077</v>
      </c>
      <c r="U50" s="10">
        <v>2005</v>
      </c>
      <c r="V50" s="10">
        <v>2092</v>
      </c>
    </row>
    <row r="51" spans="2:33" s="26" customFormat="1" x14ac:dyDescent="0.35">
      <c r="B51" s="26" t="s">
        <v>91</v>
      </c>
      <c r="Q51" s="26">
        <v>718</v>
      </c>
      <c r="R51" s="26">
        <v>728</v>
      </c>
      <c r="S51" s="26">
        <v>779</v>
      </c>
      <c r="T51" s="26">
        <v>993</v>
      </c>
      <c r="U51" s="26">
        <v>1015</v>
      </c>
      <c r="V51" s="26">
        <v>1054</v>
      </c>
    </row>
    <row r="52" spans="2:33" s="6" customFormat="1" x14ac:dyDescent="0.35">
      <c r="B52" s="6" t="s">
        <v>25</v>
      </c>
      <c r="H52" s="6">
        <f t="shared" ref="H52" si="14">SUM(H49:H51)</f>
        <v>0</v>
      </c>
      <c r="I52" s="6">
        <f t="shared" ref="I52" si="15">SUM(I49:I51)</f>
        <v>0</v>
      </c>
      <c r="J52" s="6">
        <f t="shared" ref="J52" si="16">SUM(J49:J51)</f>
        <v>0</v>
      </c>
      <c r="K52" s="6">
        <f t="shared" ref="K52" si="17">SUM(K49:K51)</f>
        <v>0</v>
      </c>
      <c r="L52" s="6">
        <f t="shared" ref="L52" si="18">SUM(L49:L51)</f>
        <v>0</v>
      </c>
      <c r="M52" s="6">
        <f t="shared" ref="M52" si="19">SUM(M49:M51)</f>
        <v>0</v>
      </c>
      <c r="N52" s="6">
        <f t="shared" ref="N52" si="20">SUM(N49:N51)</f>
        <v>0</v>
      </c>
      <c r="O52" s="6">
        <f t="shared" ref="O52" si="21">SUM(O49:O51)</f>
        <v>0</v>
      </c>
      <c r="P52" s="6">
        <f t="shared" ref="P52" si="22">SUM(P49:P51)</f>
        <v>0</v>
      </c>
      <c r="Q52" s="6">
        <f t="shared" ref="Q52" si="23">SUM(Q49:Q51)</f>
        <v>8949</v>
      </c>
      <c r="R52" s="6">
        <f t="shared" ref="R52" si="24">SUM(R49:R51)</f>
        <v>9410</v>
      </c>
      <c r="S52" s="6">
        <f t="shared" ref="S52" si="25">SUM(S49:S51)</f>
        <v>10080</v>
      </c>
      <c r="T52" s="6">
        <f t="shared" ref="T52" si="26">SUM(T49:T51)</f>
        <v>10134</v>
      </c>
      <c r="U52" s="6">
        <f t="shared" ref="U52" si="27">SUM(U49:U51)</f>
        <v>10396</v>
      </c>
      <c r="V52" s="6">
        <f t="shared" ref="V52" si="28">SUM(V49:V51)</f>
        <v>10895</v>
      </c>
      <c r="W52" s="6">
        <f t="shared" ref="W52" si="29">SUM(W49:W51)</f>
        <v>0</v>
      </c>
      <c r="X52" s="6">
        <f t="shared" ref="X52" si="30">SUM(X49:X51)</f>
        <v>0</v>
      </c>
      <c r="Y52" s="6">
        <f t="shared" ref="Y52" si="31">SUM(Y49:Y51)</f>
        <v>0</v>
      </c>
      <c r="Z52" s="6">
        <f t="shared" ref="Z52" si="32">SUM(Z49:Z51)</f>
        <v>0</v>
      </c>
      <c r="AA52" s="6">
        <f t="shared" ref="AA52" si="33">SUM(AA49:AA51)</f>
        <v>0</v>
      </c>
      <c r="AB52" s="6">
        <f t="shared" ref="AB52" si="34">SUM(AB49:AB51)</f>
        <v>0</v>
      </c>
      <c r="AC52" s="6">
        <f t="shared" ref="AC52" si="35">SUM(AC49:AC51)</f>
        <v>0</v>
      </c>
      <c r="AD52" s="6">
        <f t="shared" ref="AD52" si="36">SUM(AD49:AD51)</f>
        <v>0</v>
      </c>
      <c r="AE52" s="6">
        <f t="shared" ref="AE52" si="37">SUM(AE49:AE51)</f>
        <v>0</v>
      </c>
      <c r="AF52" s="6">
        <f t="shared" ref="AF52" si="38">SUM(AF49:AF51)</f>
        <v>0</v>
      </c>
      <c r="AG52" s="6">
        <f t="shared" ref="AG52" si="39">SUM(AG49:AG51)</f>
        <v>0</v>
      </c>
    </row>
    <row r="53" spans="2:33" s="6" customFormat="1" x14ac:dyDescent="0.35">
      <c r="B53" s="6" t="s">
        <v>36</v>
      </c>
      <c r="Q53" s="6">
        <v>1245</v>
      </c>
      <c r="R53" s="6">
        <v>1408</v>
      </c>
      <c r="S53" s="6">
        <v>1459</v>
      </c>
      <c r="T53" s="6">
        <v>1579</v>
      </c>
      <c r="U53" s="6">
        <v>1618</v>
      </c>
      <c r="V53" s="6">
        <v>1609</v>
      </c>
    </row>
    <row r="54" spans="2:33" s="14" customFormat="1" x14ac:dyDescent="0.35">
      <c r="B54" s="14" t="s">
        <v>90</v>
      </c>
      <c r="H54" s="14" t="e">
        <f t="shared" ref="H54" si="40">H53/H52</f>
        <v>#DIV/0!</v>
      </c>
      <c r="I54" s="14" t="e">
        <f t="shared" ref="I54" si="41">I53/I52</f>
        <v>#DIV/0!</v>
      </c>
      <c r="J54" s="14" t="e">
        <f t="shared" ref="J54" si="42">J53/J52</f>
        <v>#DIV/0!</v>
      </c>
      <c r="K54" s="14" t="e">
        <f t="shared" ref="K54" si="43">K53/K52</f>
        <v>#DIV/0!</v>
      </c>
      <c r="L54" s="14" t="e">
        <f t="shared" ref="L54" si="44">L53/L52</f>
        <v>#DIV/0!</v>
      </c>
      <c r="M54" s="14" t="e">
        <f t="shared" ref="M54" si="45">M53/M52</f>
        <v>#DIV/0!</v>
      </c>
      <c r="N54" s="14" t="e">
        <f t="shared" ref="N54" si="46">N53/N52</f>
        <v>#DIV/0!</v>
      </c>
      <c r="O54" s="14" t="e">
        <f t="shared" ref="O54" si="47">O53/O52</f>
        <v>#DIV/0!</v>
      </c>
      <c r="P54" s="14" t="e">
        <f t="shared" ref="P54" si="48">P53/P52</f>
        <v>#DIV/0!</v>
      </c>
      <c r="Q54" s="14">
        <f t="shared" ref="Q54" si="49">Q53/Q52</f>
        <v>0.13912168957425411</v>
      </c>
      <c r="R54" s="14">
        <f t="shared" ref="R54" si="50">R53/R52</f>
        <v>0.14962805526036133</v>
      </c>
      <c r="S54" s="14">
        <f t="shared" ref="S54" si="51">S53/S52</f>
        <v>0.14474206349206351</v>
      </c>
      <c r="T54" s="14">
        <f t="shared" ref="T54" si="52">T53/T52</f>
        <v>0.15581211762384053</v>
      </c>
      <c r="U54" s="14">
        <f t="shared" ref="U54" si="53">U53/U52</f>
        <v>0.1556367833782224</v>
      </c>
      <c r="V54" s="14">
        <f t="shared" ref="V54" si="54">V53/V52</f>
        <v>0.14768242312987609</v>
      </c>
      <c r="W54" s="14" t="e">
        <f t="shared" ref="W54" si="55">W53/W52</f>
        <v>#DIV/0!</v>
      </c>
      <c r="X54" s="14" t="e">
        <f t="shared" ref="X54" si="56">X53/X52</f>
        <v>#DIV/0!</v>
      </c>
      <c r="Y54" s="14" t="e">
        <f t="shared" ref="Y54" si="57">Y53/Y52</f>
        <v>#DIV/0!</v>
      </c>
      <c r="Z54" s="14" t="e">
        <f t="shared" ref="Z54" si="58">Z53/Z52</f>
        <v>#DIV/0!</v>
      </c>
      <c r="AA54" s="14" t="e">
        <f t="shared" ref="AA54" si="59">AA53/AA52</f>
        <v>#DIV/0!</v>
      </c>
      <c r="AB54" s="14" t="e">
        <f t="shared" ref="AB54" si="60">AB53/AB52</f>
        <v>#DIV/0!</v>
      </c>
      <c r="AC54" s="14" t="e">
        <f t="shared" ref="AC54" si="61">AC53/AC52</f>
        <v>#DIV/0!</v>
      </c>
      <c r="AD54" s="14" t="e">
        <f t="shared" ref="AD54" si="62">AD53/AD52</f>
        <v>#DIV/0!</v>
      </c>
      <c r="AE54" s="14" t="e">
        <f t="shared" ref="AE54" si="63">AE53/AE52</f>
        <v>#DIV/0!</v>
      </c>
      <c r="AF54" s="14" t="e">
        <f t="shared" ref="AF54" si="64">AF53/AF52</f>
        <v>#DIV/0!</v>
      </c>
      <c r="AG54" s="14" t="e">
        <f t="shared" ref="AG54" si="65">AG53/AG52</f>
        <v>#DIV/0!</v>
      </c>
    </row>
    <row r="55" spans="2:33" s="9" customFormat="1" x14ac:dyDescent="0.35">
      <c r="B55" s="9" t="s">
        <v>12</v>
      </c>
    </row>
    <row r="56" spans="2:33" s="10" customFormat="1" x14ac:dyDescent="0.35">
      <c r="B56" s="10" t="s">
        <v>26</v>
      </c>
      <c r="Q56" s="10">
        <v>4311</v>
      </c>
      <c r="R56" s="10">
        <v>5659</v>
      </c>
      <c r="S56" s="10">
        <v>6810</v>
      </c>
      <c r="T56" s="10">
        <v>8832</v>
      </c>
      <c r="U56" s="10">
        <v>10448</v>
      </c>
      <c r="V56" s="10">
        <v>12007</v>
      </c>
    </row>
    <row r="57" spans="2:33" s="10" customFormat="1" x14ac:dyDescent="0.35">
      <c r="B57" s="10" t="s">
        <v>96</v>
      </c>
      <c r="Q57" s="10">
        <v>1471</v>
      </c>
      <c r="R57" s="10">
        <v>1683</v>
      </c>
      <c r="S57" s="10">
        <v>1826</v>
      </c>
      <c r="T57" s="10">
        <v>1637</v>
      </c>
      <c r="U57" s="10">
        <v>1708</v>
      </c>
      <c r="V57" s="10">
        <v>1832</v>
      </c>
    </row>
    <row r="58" spans="2:33" s="26" customFormat="1" x14ac:dyDescent="0.35">
      <c r="B58" s="26" t="s">
        <v>91</v>
      </c>
      <c r="Q58" s="26">
        <v>63</v>
      </c>
      <c r="R58" s="26">
        <v>83</v>
      </c>
      <c r="S58" s="26">
        <v>108</v>
      </c>
      <c r="T58" s="26">
        <v>139</v>
      </c>
      <c r="U58" s="26">
        <v>119</v>
      </c>
      <c r="V58" s="26">
        <v>107</v>
      </c>
    </row>
    <row r="59" spans="2:33" s="6" customFormat="1" x14ac:dyDescent="0.35">
      <c r="B59" s="6" t="s">
        <v>25</v>
      </c>
      <c r="H59" s="6">
        <f t="shared" ref="H59" si="66">SUM(H56:H58)</f>
        <v>0</v>
      </c>
      <c r="I59" s="6">
        <f t="shared" ref="I59" si="67">SUM(I56:I58)</f>
        <v>0</v>
      </c>
      <c r="J59" s="6">
        <f t="shared" ref="J59" si="68">SUM(J56:J58)</f>
        <v>0</v>
      </c>
      <c r="K59" s="6">
        <f t="shared" ref="K59" si="69">SUM(K56:K58)</f>
        <v>0</v>
      </c>
      <c r="L59" s="6">
        <f t="shared" ref="L59" si="70">SUM(L56:L58)</f>
        <v>0</v>
      </c>
      <c r="M59" s="6">
        <f t="shared" ref="M59" si="71">SUM(M56:M58)</f>
        <v>0</v>
      </c>
      <c r="N59" s="6">
        <f t="shared" ref="N59" si="72">SUM(N56:N58)</f>
        <v>0</v>
      </c>
      <c r="O59" s="6">
        <f t="shared" ref="O59" si="73">SUM(O56:O58)</f>
        <v>0</v>
      </c>
      <c r="P59" s="6">
        <f t="shared" ref="P59" si="74">SUM(P56:P58)</f>
        <v>0</v>
      </c>
      <c r="Q59" s="6">
        <f t="shared" ref="Q59" si="75">SUM(Q56:Q58)</f>
        <v>5845</v>
      </c>
      <c r="R59" s="6">
        <f t="shared" ref="R59" si="76">SUM(R56:R58)</f>
        <v>7425</v>
      </c>
      <c r="S59" s="6">
        <f t="shared" ref="S59" si="77">SUM(S56:S58)</f>
        <v>8744</v>
      </c>
      <c r="T59" s="6">
        <f t="shared" ref="T59" si="78">SUM(T56:T58)</f>
        <v>10608</v>
      </c>
      <c r="U59" s="6">
        <f t="shared" ref="U59" si="79">SUM(U56:U58)</f>
        <v>12275</v>
      </c>
      <c r="V59" s="6">
        <f t="shared" ref="V59" si="80">SUM(V56:V58)</f>
        <v>13946</v>
      </c>
      <c r="W59" s="6">
        <f t="shared" ref="W59" si="81">SUM(W56:W58)</f>
        <v>0</v>
      </c>
      <c r="X59" s="6">
        <f t="shared" ref="X59" si="82">SUM(X56:X58)</f>
        <v>0</v>
      </c>
      <c r="Y59" s="6">
        <f t="shared" ref="Y59" si="83">SUM(Y56:Y58)</f>
        <v>0</v>
      </c>
      <c r="Z59" s="6">
        <f t="shared" ref="Z59" si="84">SUM(Z56:Z58)</f>
        <v>0</v>
      </c>
      <c r="AA59" s="6">
        <f t="shared" ref="AA59" si="85">SUM(AA56:AA58)</f>
        <v>0</v>
      </c>
      <c r="AB59" s="6">
        <f t="shared" ref="AB59" si="86">SUM(AB56:AB58)</f>
        <v>0</v>
      </c>
      <c r="AC59" s="6">
        <f t="shared" ref="AC59" si="87">SUM(AC56:AC58)</f>
        <v>0</v>
      </c>
      <c r="AD59" s="6">
        <f t="shared" ref="AD59" si="88">SUM(AD56:AD58)</f>
        <v>0</v>
      </c>
      <c r="AE59" s="6">
        <f t="shared" ref="AE59" si="89">SUM(AE56:AE58)</f>
        <v>0</v>
      </c>
      <c r="AF59" s="6">
        <f t="shared" ref="AF59" si="90">SUM(AF56:AF58)</f>
        <v>0</v>
      </c>
      <c r="AG59" s="6">
        <f t="shared" ref="AG59" si="91">SUM(AG56:AG58)</f>
        <v>0</v>
      </c>
    </row>
    <row r="60" spans="2:33" s="6" customFormat="1" x14ac:dyDescent="0.35">
      <c r="B60" s="6" t="s">
        <v>36</v>
      </c>
      <c r="Q60" s="6">
        <v>644</v>
      </c>
      <c r="R60" s="6">
        <v>794</v>
      </c>
      <c r="S60" s="6">
        <v>893</v>
      </c>
      <c r="T60" s="6">
        <v>1121</v>
      </c>
      <c r="U60" s="6">
        <v>1158</v>
      </c>
      <c r="V60" s="6">
        <v>1212</v>
      </c>
    </row>
    <row r="61" spans="2:33" s="14" customFormat="1" x14ac:dyDescent="0.35">
      <c r="B61" s="14" t="s">
        <v>90</v>
      </c>
      <c r="H61" s="14" t="e">
        <f t="shared" ref="H61" si="92">H60/H59</f>
        <v>#DIV/0!</v>
      </c>
      <c r="I61" s="14" t="e">
        <f t="shared" ref="I61" si="93">I60/I59</f>
        <v>#DIV/0!</v>
      </c>
      <c r="J61" s="14" t="e">
        <f t="shared" ref="J61" si="94">J60/J59</f>
        <v>#DIV/0!</v>
      </c>
      <c r="K61" s="14" t="e">
        <f t="shared" ref="K61" si="95">K60/K59</f>
        <v>#DIV/0!</v>
      </c>
      <c r="L61" s="14" t="e">
        <f t="shared" ref="L61" si="96">L60/L59</f>
        <v>#DIV/0!</v>
      </c>
      <c r="M61" s="14" t="e">
        <f t="shared" ref="M61" si="97">M60/M59</f>
        <v>#DIV/0!</v>
      </c>
      <c r="N61" s="14" t="e">
        <f t="shared" ref="N61" si="98">N60/N59</f>
        <v>#DIV/0!</v>
      </c>
      <c r="O61" s="14" t="e">
        <f t="shared" ref="O61" si="99">O60/O59</f>
        <v>#DIV/0!</v>
      </c>
      <c r="P61" s="14" t="e">
        <f t="shared" ref="P61" si="100">P60/P59</f>
        <v>#DIV/0!</v>
      </c>
      <c r="Q61" s="14">
        <f t="shared" ref="Q61" si="101">Q60/Q59</f>
        <v>0.11017964071856287</v>
      </c>
      <c r="R61" s="14">
        <f t="shared" ref="R61" si="102">R60/R59</f>
        <v>0.10693602693602694</v>
      </c>
      <c r="S61" s="14">
        <f t="shared" ref="S61" si="103">S60/S59</f>
        <v>0.10212717291857273</v>
      </c>
      <c r="T61" s="14">
        <f t="shared" ref="T61" si="104">T60/T59</f>
        <v>0.10567496229260935</v>
      </c>
      <c r="U61" s="14">
        <f t="shared" ref="U61" si="105">U60/U59</f>
        <v>9.4338085539714872E-2</v>
      </c>
      <c r="V61" s="14">
        <f t="shared" ref="V61" si="106">V60/V59</f>
        <v>8.6906639896744589E-2</v>
      </c>
      <c r="W61" s="14" t="e">
        <f t="shared" ref="W61" si="107">W60/W59</f>
        <v>#DIV/0!</v>
      </c>
      <c r="X61" s="14" t="e">
        <f t="shared" ref="X61" si="108">X60/X59</f>
        <v>#DIV/0!</v>
      </c>
      <c r="Y61" s="14" t="e">
        <f t="shared" ref="Y61" si="109">Y60/Y59</f>
        <v>#DIV/0!</v>
      </c>
      <c r="Z61" s="14" t="e">
        <f t="shared" ref="Z61" si="110">Z60/Z59</f>
        <v>#DIV/0!</v>
      </c>
      <c r="AA61" s="14" t="e">
        <f t="shared" ref="AA61" si="111">AA60/AA59</f>
        <v>#DIV/0!</v>
      </c>
      <c r="AB61" s="14" t="e">
        <f t="shared" ref="AB61" si="112">AB60/AB59</f>
        <v>#DIV/0!</v>
      </c>
      <c r="AC61" s="14" t="e">
        <f t="shared" ref="AC61" si="113">AC60/AC59</f>
        <v>#DIV/0!</v>
      </c>
      <c r="AD61" s="14" t="e">
        <f t="shared" ref="AD61" si="114">AD60/AD59</f>
        <v>#DIV/0!</v>
      </c>
      <c r="AE61" s="14" t="e">
        <f t="shared" ref="AE61" si="115">AE60/AE59</f>
        <v>#DIV/0!</v>
      </c>
      <c r="AF61" s="14" t="e">
        <f t="shared" ref="AF61" si="116">AF60/AF59</f>
        <v>#DIV/0!</v>
      </c>
      <c r="AG61" s="14" t="e">
        <f t="shared" ref="AG61" si="117">AG60/AG59</f>
        <v>#DIV/0!</v>
      </c>
    </row>
    <row r="62" spans="2:33" s="9" customFormat="1" x14ac:dyDescent="0.35">
      <c r="B62" s="9" t="s">
        <v>91</v>
      </c>
    </row>
    <row r="63" spans="2:33" s="6" customFormat="1" x14ac:dyDescent="0.35">
      <c r="B63" s="6" t="s">
        <v>25</v>
      </c>
      <c r="H63" s="6">
        <f>(H58+H51+H44+H37)*-1</f>
        <v>0</v>
      </c>
      <c r="I63" s="6">
        <f t="shared" ref="I63:R63" si="118">(I58+I51+I44+I37)*-1</f>
        <v>0</v>
      </c>
      <c r="J63" s="6">
        <f t="shared" si="118"/>
        <v>0</v>
      </c>
      <c r="K63" s="6">
        <f t="shared" si="118"/>
        <v>0</v>
      </c>
      <c r="L63" s="6">
        <f t="shared" si="118"/>
        <v>0</v>
      </c>
      <c r="M63" s="6">
        <f t="shared" si="118"/>
        <v>0</v>
      </c>
      <c r="N63" s="6">
        <f t="shared" si="118"/>
        <v>0</v>
      </c>
      <c r="O63" s="6">
        <f t="shared" si="118"/>
        <v>0</v>
      </c>
      <c r="P63" s="6">
        <f t="shared" si="118"/>
        <v>0</v>
      </c>
      <c r="Q63" s="6">
        <f t="shared" si="118"/>
        <v>-1604</v>
      </c>
      <c r="R63" s="6">
        <f t="shared" si="118"/>
        <v>-1605</v>
      </c>
      <c r="S63" s="6">
        <f>(S58+S51+S44+S37)*-1</f>
        <v>-1737</v>
      </c>
      <c r="T63" s="6">
        <f t="shared" ref="T63:AG63" si="119">(T58+T51+T44+T37)*-1</f>
        <v>-2110</v>
      </c>
      <c r="U63" s="6">
        <f t="shared" si="119"/>
        <v>-2179</v>
      </c>
      <c r="V63" s="6">
        <f t="shared" si="119"/>
        <v>-2199</v>
      </c>
      <c r="W63" s="6">
        <f t="shared" si="119"/>
        <v>0</v>
      </c>
      <c r="X63" s="6">
        <f t="shared" si="119"/>
        <v>0</v>
      </c>
      <c r="Y63" s="6">
        <f t="shared" si="119"/>
        <v>0</v>
      </c>
      <c r="Z63" s="6">
        <f t="shared" si="119"/>
        <v>0</v>
      </c>
      <c r="AA63" s="6">
        <f t="shared" si="119"/>
        <v>0</v>
      </c>
      <c r="AB63" s="6">
        <f t="shared" si="119"/>
        <v>0</v>
      </c>
      <c r="AC63" s="6">
        <f t="shared" si="119"/>
        <v>0</v>
      </c>
      <c r="AD63" s="6">
        <f t="shared" si="119"/>
        <v>0</v>
      </c>
      <c r="AE63" s="6">
        <f t="shared" si="119"/>
        <v>0</v>
      </c>
      <c r="AF63" s="6">
        <f t="shared" si="119"/>
        <v>0</v>
      </c>
      <c r="AG63" s="6">
        <f t="shared" si="119"/>
        <v>0</v>
      </c>
    </row>
    <row r="64" spans="2:33" s="6" customFormat="1" x14ac:dyDescent="0.35">
      <c r="B64" s="6" t="s">
        <v>36</v>
      </c>
      <c r="Q64" s="6">
        <v>-200</v>
      </c>
      <c r="R64" s="6">
        <v>-205</v>
      </c>
      <c r="S64" s="6">
        <v>-216</v>
      </c>
      <c r="T64" s="6">
        <v>-272</v>
      </c>
      <c r="U64" s="6">
        <v>-303</v>
      </c>
      <c r="V64" s="6">
        <v>-298</v>
      </c>
    </row>
    <row r="65" spans="1:33" s="14" customFormat="1" x14ac:dyDescent="0.35">
      <c r="B65" s="14" t="s">
        <v>90</v>
      </c>
      <c r="H65" s="14" t="e">
        <f>H64/ABS(H63)</f>
        <v>#DIV/0!</v>
      </c>
      <c r="I65" s="14" t="e">
        <f t="shared" ref="I65:AG65" si="120">I64/ABS(I63)</f>
        <v>#DIV/0!</v>
      </c>
      <c r="J65" s="14" t="e">
        <f t="shared" si="120"/>
        <v>#DIV/0!</v>
      </c>
      <c r="K65" s="14" t="e">
        <f t="shared" si="120"/>
        <v>#DIV/0!</v>
      </c>
      <c r="L65" s="14" t="e">
        <f t="shared" si="120"/>
        <v>#DIV/0!</v>
      </c>
      <c r="M65" s="14" t="e">
        <f t="shared" si="120"/>
        <v>#DIV/0!</v>
      </c>
      <c r="N65" s="14" t="e">
        <f t="shared" si="120"/>
        <v>#DIV/0!</v>
      </c>
      <c r="O65" s="14" t="e">
        <f t="shared" si="120"/>
        <v>#DIV/0!</v>
      </c>
      <c r="P65" s="14" t="e">
        <f t="shared" si="120"/>
        <v>#DIV/0!</v>
      </c>
      <c r="Q65" s="14">
        <f t="shared" si="120"/>
        <v>-0.12468827930174564</v>
      </c>
      <c r="R65" s="14">
        <f t="shared" si="120"/>
        <v>-0.1277258566978193</v>
      </c>
      <c r="S65" s="14">
        <f t="shared" si="120"/>
        <v>-0.12435233160621761</v>
      </c>
      <c r="T65" s="14">
        <f t="shared" si="120"/>
        <v>-0.12890995260663507</v>
      </c>
      <c r="U65" s="14">
        <f t="shared" si="120"/>
        <v>-0.13905461220743459</v>
      </c>
      <c r="V65" s="14">
        <f t="shared" si="120"/>
        <v>-0.13551614370168258</v>
      </c>
      <c r="W65" s="14" t="e">
        <f t="shared" si="120"/>
        <v>#DIV/0!</v>
      </c>
      <c r="X65" s="14" t="e">
        <f t="shared" si="120"/>
        <v>#DIV/0!</v>
      </c>
      <c r="Y65" s="14" t="e">
        <f t="shared" si="120"/>
        <v>#DIV/0!</v>
      </c>
      <c r="Z65" s="14" t="e">
        <f t="shared" si="120"/>
        <v>#DIV/0!</v>
      </c>
      <c r="AA65" s="14" t="e">
        <f t="shared" si="120"/>
        <v>#DIV/0!</v>
      </c>
      <c r="AB65" s="14" t="e">
        <f t="shared" si="120"/>
        <v>#DIV/0!</v>
      </c>
      <c r="AC65" s="14" t="e">
        <f t="shared" si="120"/>
        <v>#DIV/0!</v>
      </c>
      <c r="AD65" s="14" t="e">
        <f t="shared" si="120"/>
        <v>#DIV/0!</v>
      </c>
      <c r="AE65" s="14" t="e">
        <f t="shared" si="120"/>
        <v>#DIV/0!</v>
      </c>
      <c r="AF65" s="14" t="e">
        <f t="shared" si="120"/>
        <v>#DIV/0!</v>
      </c>
      <c r="AG65" s="14" t="e">
        <f t="shared" si="120"/>
        <v>#DIV/0!</v>
      </c>
    </row>
    <row r="66" spans="1:33" s="9" customFormat="1" x14ac:dyDescent="0.35">
      <c r="B66" s="9" t="s">
        <v>92</v>
      </c>
    </row>
    <row r="67" spans="1:33" s="15" customFormat="1" x14ac:dyDescent="0.35">
      <c r="B67" s="15" t="s">
        <v>25</v>
      </c>
      <c r="H67" s="15">
        <f>H63+H59+H52+H45+H38</f>
        <v>0</v>
      </c>
      <c r="I67" s="15">
        <f t="shared" ref="I67:AG67" si="121">I63+I59+I52+I45+I38</f>
        <v>0</v>
      </c>
      <c r="J67" s="15">
        <f t="shared" si="121"/>
        <v>0</v>
      </c>
      <c r="K67" s="15">
        <f t="shared" si="121"/>
        <v>0</v>
      </c>
      <c r="L67" s="15">
        <f t="shared" si="121"/>
        <v>0</v>
      </c>
      <c r="M67" s="15">
        <f t="shared" si="121"/>
        <v>0</v>
      </c>
      <c r="N67" s="15">
        <f t="shared" si="121"/>
        <v>0</v>
      </c>
      <c r="O67" s="15">
        <f t="shared" si="121"/>
        <v>0</v>
      </c>
      <c r="P67" s="15">
        <f t="shared" si="121"/>
        <v>0</v>
      </c>
      <c r="Q67" s="15">
        <f t="shared" si="121"/>
        <v>30095</v>
      </c>
      <c r="R67" s="15">
        <f t="shared" si="121"/>
        <v>33841</v>
      </c>
      <c r="S67" s="15">
        <f t="shared" si="121"/>
        <v>36799</v>
      </c>
      <c r="T67" s="15">
        <f t="shared" si="121"/>
        <v>35667</v>
      </c>
      <c r="U67" s="15">
        <f t="shared" si="121"/>
        <v>36602</v>
      </c>
      <c r="V67" s="15">
        <f t="shared" si="121"/>
        <v>39290</v>
      </c>
      <c r="W67" s="15">
        <f t="shared" si="121"/>
        <v>0</v>
      </c>
      <c r="X67" s="15">
        <f t="shared" si="121"/>
        <v>0</v>
      </c>
      <c r="Y67" s="15">
        <f t="shared" si="121"/>
        <v>0</v>
      </c>
      <c r="Z67" s="15">
        <f t="shared" si="121"/>
        <v>0</v>
      </c>
      <c r="AA67" s="15">
        <f t="shared" si="121"/>
        <v>0</v>
      </c>
      <c r="AB67" s="15">
        <f t="shared" si="121"/>
        <v>0</v>
      </c>
      <c r="AC67" s="15">
        <f t="shared" si="121"/>
        <v>0</v>
      </c>
      <c r="AD67" s="15">
        <f t="shared" si="121"/>
        <v>0</v>
      </c>
      <c r="AE67" s="15">
        <f t="shared" si="121"/>
        <v>0</v>
      </c>
      <c r="AF67" s="15">
        <f t="shared" si="121"/>
        <v>0</v>
      </c>
      <c r="AG67" s="15">
        <f t="shared" si="121"/>
        <v>0</v>
      </c>
    </row>
    <row r="68" spans="1:33" s="5" customFormat="1" x14ac:dyDescent="0.35">
      <c r="B68" s="5" t="s">
        <v>93</v>
      </c>
    </row>
    <row r="69" spans="1:33" s="14" customFormat="1" x14ac:dyDescent="0.35">
      <c r="B69" s="14" t="s">
        <v>9</v>
      </c>
      <c r="H69" s="14" t="e">
        <f>H38/H$67</f>
        <v>#DIV/0!</v>
      </c>
      <c r="I69" s="14" t="e">
        <f t="shared" ref="I69:AG69" si="122">I38/I$67</f>
        <v>#DIV/0!</v>
      </c>
      <c r="J69" s="14" t="e">
        <f t="shared" si="122"/>
        <v>#DIV/0!</v>
      </c>
      <c r="K69" s="14" t="e">
        <f t="shared" si="122"/>
        <v>#DIV/0!</v>
      </c>
      <c r="L69" s="14" t="e">
        <f t="shared" si="122"/>
        <v>#DIV/0!</v>
      </c>
      <c r="M69" s="14" t="e">
        <f t="shared" si="122"/>
        <v>#DIV/0!</v>
      </c>
      <c r="N69" s="14" t="e">
        <f t="shared" si="122"/>
        <v>#DIV/0!</v>
      </c>
      <c r="O69" s="14" t="e">
        <f t="shared" si="122"/>
        <v>#DIV/0!</v>
      </c>
      <c r="P69" s="14" t="e">
        <f t="shared" si="122"/>
        <v>#DIV/0!</v>
      </c>
      <c r="Q69" s="14">
        <f t="shared" si="122"/>
        <v>0.34201694633660079</v>
      </c>
      <c r="R69" s="14">
        <f t="shared" si="122"/>
        <v>0.32847729086019917</v>
      </c>
      <c r="S69" s="14">
        <f t="shared" si="122"/>
        <v>0.33068833392211744</v>
      </c>
      <c r="T69" s="14">
        <f t="shared" si="122"/>
        <v>0.31566994700984102</v>
      </c>
      <c r="U69" s="14">
        <f t="shared" si="122"/>
        <v>0.28771651822304795</v>
      </c>
      <c r="V69" s="14">
        <f t="shared" si="122"/>
        <v>0.27452277933316366</v>
      </c>
      <c r="W69" s="14" t="e">
        <f t="shared" si="122"/>
        <v>#DIV/0!</v>
      </c>
      <c r="X69" s="14" t="e">
        <f t="shared" si="122"/>
        <v>#DIV/0!</v>
      </c>
      <c r="Y69" s="14" t="e">
        <f t="shared" si="122"/>
        <v>#DIV/0!</v>
      </c>
      <c r="Z69" s="14" t="e">
        <f t="shared" si="122"/>
        <v>#DIV/0!</v>
      </c>
      <c r="AA69" s="14" t="e">
        <f t="shared" si="122"/>
        <v>#DIV/0!</v>
      </c>
      <c r="AB69" s="14" t="e">
        <f t="shared" si="122"/>
        <v>#DIV/0!</v>
      </c>
      <c r="AC69" s="14" t="e">
        <f t="shared" si="122"/>
        <v>#DIV/0!</v>
      </c>
      <c r="AD69" s="14" t="e">
        <f t="shared" si="122"/>
        <v>#DIV/0!</v>
      </c>
      <c r="AE69" s="14" t="e">
        <f t="shared" si="122"/>
        <v>#DIV/0!</v>
      </c>
      <c r="AF69" s="14" t="e">
        <f t="shared" si="122"/>
        <v>#DIV/0!</v>
      </c>
      <c r="AG69" s="14" t="e">
        <f t="shared" si="122"/>
        <v>#DIV/0!</v>
      </c>
    </row>
    <row r="70" spans="1:33" s="14" customFormat="1" x14ac:dyDescent="0.35">
      <c r="B70" s="14" t="s">
        <v>10</v>
      </c>
      <c r="H70" s="14" t="e">
        <f>H45/H$67</f>
        <v>#DIV/0!</v>
      </c>
      <c r="I70" s="14" t="e">
        <f t="shared" ref="I70:AG70" si="123">I45/I$67</f>
        <v>#DIV/0!</v>
      </c>
      <c r="J70" s="14" t="e">
        <f t="shared" si="123"/>
        <v>#DIV/0!</v>
      </c>
      <c r="K70" s="14" t="e">
        <f t="shared" si="123"/>
        <v>#DIV/0!</v>
      </c>
      <c r="L70" s="14" t="e">
        <f t="shared" si="123"/>
        <v>#DIV/0!</v>
      </c>
      <c r="M70" s="14" t="e">
        <f t="shared" si="123"/>
        <v>#DIV/0!</v>
      </c>
      <c r="N70" s="14" t="e">
        <f t="shared" si="123"/>
        <v>#DIV/0!</v>
      </c>
      <c r="O70" s="14" t="e">
        <f t="shared" si="123"/>
        <v>#DIV/0!</v>
      </c>
      <c r="P70" s="14" t="e">
        <f t="shared" si="123"/>
        <v>#DIV/0!</v>
      </c>
      <c r="Q70" s="14">
        <f t="shared" si="123"/>
        <v>0.21970426981226118</v>
      </c>
      <c r="R70" s="14">
        <f t="shared" si="123"/>
        <v>0.22147690671079459</v>
      </c>
      <c r="S70" s="14">
        <f t="shared" si="123"/>
        <v>0.20497839615206934</v>
      </c>
      <c r="T70" s="14">
        <f t="shared" si="123"/>
        <v>0.16194241175316118</v>
      </c>
      <c r="U70" s="14">
        <f t="shared" si="123"/>
        <v>0.15242336484345118</v>
      </c>
      <c r="V70" s="14">
        <f t="shared" si="123"/>
        <v>0.14919826927971494</v>
      </c>
      <c r="W70" s="14" t="e">
        <f t="shared" si="123"/>
        <v>#DIV/0!</v>
      </c>
      <c r="X70" s="14" t="e">
        <f t="shared" si="123"/>
        <v>#DIV/0!</v>
      </c>
      <c r="Y70" s="14" t="e">
        <f t="shared" si="123"/>
        <v>#DIV/0!</v>
      </c>
      <c r="Z70" s="14" t="e">
        <f t="shared" si="123"/>
        <v>#DIV/0!</v>
      </c>
      <c r="AA70" s="14" t="e">
        <f t="shared" si="123"/>
        <v>#DIV/0!</v>
      </c>
      <c r="AB70" s="14" t="e">
        <f t="shared" si="123"/>
        <v>#DIV/0!</v>
      </c>
      <c r="AC70" s="14" t="e">
        <f t="shared" si="123"/>
        <v>#DIV/0!</v>
      </c>
      <c r="AD70" s="14" t="e">
        <f t="shared" si="123"/>
        <v>#DIV/0!</v>
      </c>
      <c r="AE70" s="14" t="e">
        <f t="shared" si="123"/>
        <v>#DIV/0!</v>
      </c>
      <c r="AF70" s="14" t="e">
        <f t="shared" si="123"/>
        <v>#DIV/0!</v>
      </c>
      <c r="AG70" s="14" t="e">
        <f t="shared" si="123"/>
        <v>#DIV/0!</v>
      </c>
    </row>
    <row r="71" spans="1:33" s="14" customFormat="1" x14ac:dyDescent="0.35">
      <c r="B71" s="14" t="s">
        <v>11</v>
      </c>
      <c r="H71" s="14" t="e">
        <f>H52/H$67</f>
        <v>#DIV/0!</v>
      </c>
      <c r="I71" s="14" t="e">
        <f t="shared" ref="I71:AG71" si="124">I52/I$67</f>
        <v>#DIV/0!</v>
      </c>
      <c r="J71" s="14" t="e">
        <f t="shared" si="124"/>
        <v>#DIV/0!</v>
      </c>
      <c r="K71" s="14" t="e">
        <f t="shared" si="124"/>
        <v>#DIV/0!</v>
      </c>
      <c r="L71" s="14" t="e">
        <f t="shared" si="124"/>
        <v>#DIV/0!</v>
      </c>
      <c r="M71" s="14" t="e">
        <f t="shared" si="124"/>
        <v>#DIV/0!</v>
      </c>
      <c r="N71" s="14" t="e">
        <f t="shared" si="124"/>
        <v>#DIV/0!</v>
      </c>
      <c r="O71" s="14" t="e">
        <f t="shared" si="124"/>
        <v>#DIV/0!</v>
      </c>
      <c r="P71" s="14" t="e">
        <f t="shared" si="124"/>
        <v>#DIV/0!</v>
      </c>
      <c r="Q71" s="14">
        <f t="shared" si="124"/>
        <v>0.2973583651769397</v>
      </c>
      <c r="R71" s="14">
        <f t="shared" si="124"/>
        <v>0.27806506899914307</v>
      </c>
      <c r="S71" s="14">
        <f t="shared" si="124"/>
        <v>0.27392048696975463</v>
      </c>
      <c r="T71" s="14">
        <f t="shared" si="124"/>
        <v>0.2841281857178905</v>
      </c>
      <c r="U71" s="14">
        <f t="shared" si="124"/>
        <v>0.28402819518059125</v>
      </c>
      <c r="V71" s="14">
        <f t="shared" si="124"/>
        <v>0.27729702214303892</v>
      </c>
      <c r="W71" s="14" t="e">
        <f t="shared" si="124"/>
        <v>#DIV/0!</v>
      </c>
      <c r="X71" s="14" t="e">
        <f t="shared" si="124"/>
        <v>#DIV/0!</v>
      </c>
      <c r="Y71" s="14" t="e">
        <f t="shared" si="124"/>
        <v>#DIV/0!</v>
      </c>
      <c r="Z71" s="14" t="e">
        <f t="shared" si="124"/>
        <v>#DIV/0!</v>
      </c>
      <c r="AA71" s="14" t="e">
        <f t="shared" si="124"/>
        <v>#DIV/0!</v>
      </c>
      <c r="AB71" s="14" t="e">
        <f t="shared" si="124"/>
        <v>#DIV/0!</v>
      </c>
      <c r="AC71" s="14" t="e">
        <f t="shared" si="124"/>
        <v>#DIV/0!</v>
      </c>
      <c r="AD71" s="14" t="e">
        <f t="shared" si="124"/>
        <v>#DIV/0!</v>
      </c>
      <c r="AE71" s="14" t="e">
        <f t="shared" si="124"/>
        <v>#DIV/0!</v>
      </c>
      <c r="AF71" s="14" t="e">
        <f t="shared" si="124"/>
        <v>#DIV/0!</v>
      </c>
      <c r="AG71" s="14" t="e">
        <f t="shared" si="124"/>
        <v>#DIV/0!</v>
      </c>
    </row>
    <row r="72" spans="1:33" s="14" customFormat="1" x14ac:dyDescent="0.35">
      <c r="B72" s="14" t="s">
        <v>12</v>
      </c>
      <c r="H72" s="14" t="e">
        <f>H59/H$67</f>
        <v>#DIV/0!</v>
      </c>
      <c r="I72" s="14" t="e">
        <f t="shared" ref="I72:AG72" si="125">I59/I$67</f>
        <v>#DIV/0!</v>
      </c>
      <c r="J72" s="14" t="e">
        <f t="shared" si="125"/>
        <v>#DIV/0!</v>
      </c>
      <c r="K72" s="14" t="e">
        <f t="shared" si="125"/>
        <v>#DIV/0!</v>
      </c>
      <c r="L72" s="14" t="e">
        <f t="shared" si="125"/>
        <v>#DIV/0!</v>
      </c>
      <c r="M72" s="14" t="e">
        <f t="shared" si="125"/>
        <v>#DIV/0!</v>
      </c>
      <c r="N72" s="14" t="e">
        <f t="shared" si="125"/>
        <v>#DIV/0!</v>
      </c>
      <c r="O72" s="14" t="e">
        <f t="shared" si="125"/>
        <v>#DIV/0!</v>
      </c>
      <c r="P72" s="14" t="e">
        <f t="shared" si="125"/>
        <v>#DIV/0!</v>
      </c>
      <c r="Q72" s="14">
        <f t="shared" si="125"/>
        <v>0.19421830868915102</v>
      </c>
      <c r="R72" s="14">
        <f t="shared" si="125"/>
        <v>0.21940840991696464</v>
      </c>
      <c r="S72" s="14">
        <f t="shared" si="125"/>
        <v>0.23761515258566809</v>
      </c>
      <c r="T72" s="14">
        <f t="shared" si="125"/>
        <v>0.29741778114223233</v>
      </c>
      <c r="U72" s="14">
        <f t="shared" si="125"/>
        <v>0.33536418774930332</v>
      </c>
      <c r="V72" s="14">
        <f t="shared" si="125"/>
        <v>0.35495036905064903</v>
      </c>
      <c r="W72" s="14" t="e">
        <f t="shared" si="125"/>
        <v>#DIV/0!</v>
      </c>
      <c r="X72" s="14" t="e">
        <f t="shared" si="125"/>
        <v>#DIV/0!</v>
      </c>
      <c r="Y72" s="14" t="e">
        <f t="shared" si="125"/>
        <v>#DIV/0!</v>
      </c>
      <c r="Z72" s="14" t="e">
        <f t="shared" si="125"/>
        <v>#DIV/0!</v>
      </c>
      <c r="AA72" s="14" t="e">
        <f t="shared" si="125"/>
        <v>#DIV/0!</v>
      </c>
      <c r="AB72" s="14" t="e">
        <f t="shared" si="125"/>
        <v>#DIV/0!</v>
      </c>
      <c r="AC72" s="14" t="e">
        <f t="shared" si="125"/>
        <v>#DIV/0!</v>
      </c>
      <c r="AD72" s="14" t="e">
        <f t="shared" si="125"/>
        <v>#DIV/0!</v>
      </c>
      <c r="AE72" s="14" t="e">
        <f t="shared" si="125"/>
        <v>#DIV/0!</v>
      </c>
      <c r="AF72" s="14" t="e">
        <f t="shared" si="125"/>
        <v>#DIV/0!</v>
      </c>
      <c r="AG72" s="14" t="e">
        <f t="shared" si="125"/>
        <v>#DIV/0!</v>
      </c>
    </row>
    <row r="73" spans="1:33" s="25" customFormat="1" x14ac:dyDescent="0.35">
      <c r="B73" s="25" t="s">
        <v>91</v>
      </c>
      <c r="H73" s="25" t="e">
        <f>H63/H$67</f>
        <v>#DIV/0!</v>
      </c>
      <c r="I73" s="25" t="e">
        <f t="shared" ref="I73:AG73" si="126">I63/I$67</f>
        <v>#DIV/0!</v>
      </c>
      <c r="J73" s="25" t="e">
        <f t="shared" si="126"/>
        <v>#DIV/0!</v>
      </c>
      <c r="K73" s="25" t="e">
        <f t="shared" si="126"/>
        <v>#DIV/0!</v>
      </c>
      <c r="L73" s="25" t="e">
        <f t="shared" si="126"/>
        <v>#DIV/0!</v>
      </c>
      <c r="M73" s="25" t="e">
        <f t="shared" si="126"/>
        <v>#DIV/0!</v>
      </c>
      <c r="N73" s="25" t="e">
        <f t="shared" si="126"/>
        <v>#DIV/0!</v>
      </c>
      <c r="O73" s="25" t="e">
        <f t="shared" si="126"/>
        <v>#DIV/0!</v>
      </c>
      <c r="P73" s="25" t="e">
        <f t="shared" si="126"/>
        <v>#DIV/0!</v>
      </c>
      <c r="Q73" s="25">
        <f t="shared" si="126"/>
        <v>-5.3297890014952651E-2</v>
      </c>
      <c r="R73" s="25">
        <f t="shared" si="126"/>
        <v>-4.7427676487101444E-2</v>
      </c>
      <c r="S73" s="25">
        <f t="shared" si="126"/>
        <v>-4.7202369629609497E-2</v>
      </c>
      <c r="T73" s="25">
        <f t="shared" si="126"/>
        <v>-5.9158325623125015E-2</v>
      </c>
      <c r="U73" s="25">
        <f t="shared" si="126"/>
        <v>-5.9532265996393642E-2</v>
      </c>
      <c r="V73" s="25">
        <f t="shared" si="126"/>
        <v>-5.5968439806566558E-2</v>
      </c>
      <c r="W73" s="25" t="e">
        <f t="shared" si="126"/>
        <v>#DIV/0!</v>
      </c>
      <c r="X73" s="25" t="e">
        <f t="shared" si="126"/>
        <v>#DIV/0!</v>
      </c>
      <c r="Y73" s="25" t="e">
        <f t="shared" si="126"/>
        <v>#DIV/0!</v>
      </c>
      <c r="Z73" s="25" t="e">
        <f t="shared" si="126"/>
        <v>#DIV/0!</v>
      </c>
      <c r="AA73" s="25" t="e">
        <f t="shared" si="126"/>
        <v>#DIV/0!</v>
      </c>
      <c r="AB73" s="25" t="e">
        <f t="shared" si="126"/>
        <v>#DIV/0!</v>
      </c>
      <c r="AC73" s="25" t="e">
        <f t="shared" si="126"/>
        <v>#DIV/0!</v>
      </c>
      <c r="AD73" s="25" t="e">
        <f t="shared" si="126"/>
        <v>#DIV/0!</v>
      </c>
      <c r="AE73" s="25" t="e">
        <f t="shared" si="126"/>
        <v>#DIV/0!</v>
      </c>
      <c r="AF73" s="25" t="e">
        <f t="shared" si="126"/>
        <v>#DIV/0!</v>
      </c>
      <c r="AG73" s="25" t="e">
        <f t="shared" si="126"/>
        <v>#DIV/0!</v>
      </c>
    </row>
    <row r="74" spans="1:33" s="14" customFormat="1" x14ac:dyDescent="0.35">
      <c r="B74" s="14" t="s">
        <v>94</v>
      </c>
      <c r="H74" s="14" t="e">
        <f>SUM(H69:H73)</f>
        <v>#DIV/0!</v>
      </c>
      <c r="I74" s="14" t="e">
        <f t="shared" ref="I74:AG74" si="127">SUM(I69:I73)</f>
        <v>#DIV/0!</v>
      </c>
      <c r="J74" s="14" t="e">
        <f t="shared" si="127"/>
        <v>#DIV/0!</v>
      </c>
      <c r="K74" s="14" t="e">
        <f t="shared" si="127"/>
        <v>#DIV/0!</v>
      </c>
      <c r="L74" s="14" t="e">
        <f t="shared" si="127"/>
        <v>#DIV/0!</v>
      </c>
      <c r="M74" s="14" t="e">
        <f t="shared" si="127"/>
        <v>#DIV/0!</v>
      </c>
      <c r="N74" s="14" t="e">
        <f t="shared" si="127"/>
        <v>#DIV/0!</v>
      </c>
      <c r="O74" s="14" t="e">
        <f t="shared" si="127"/>
        <v>#DIV/0!</v>
      </c>
      <c r="P74" s="14" t="e">
        <f t="shared" si="127"/>
        <v>#DIV/0!</v>
      </c>
      <c r="Q74" s="14">
        <f t="shared" si="127"/>
        <v>0.99999999999999989</v>
      </c>
      <c r="R74" s="14">
        <f t="shared" si="127"/>
        <v>0.99999999999999989</v>
      </c>
      <c r="S74" s="14">
        <f t="shared" si="127"/>
        <v>0.99999999999999978</v>
      </c>
      <c r="T74" s="14">
        <f t="shared" si="127"/>
        <v>0.99999999999999989</v>
      </c>
      <c r="U74" s="14">
        <f t="shared" si="127"/>
        <v>1</v>
      </c>
      <c r="V74" s="14">
        <f t="shared" si="127"/>
        <v>1</v>
      </c>
      <c r="W74" s="14" t="e">
        <f t="shared" si="127"/>
        <v>#DIV/0!</v>
      </c>
      <c r="X74" s="14" t="e">
        <f t="shared" si="127"/>
        <v>#DIV/0!</v>
      </c>
      <c r="Y74" s="14" t="e">
        <f t="shared" si="127"/>
        <v>#DIV/0!</v>
      </c>
      <c r="Z74" s="14" t="e">
        <f t="shared" si="127"/>
        <v>#DIV/0!</v>
      </c>
      <c r="AA74" s="14" t="e">
        <f t="shared" si="127"/>
        <v>#DIV/0!</v>
      </c>
      <c r="AB74" s="14" t="e">
        <f t="shared" si="127"/>
        <v>#DIV/0!</v>
      </c>
      <c r="AC74" s="14" t="e">
        <f t="shared" si="127"/>
        <v>#DIV/0!</v>
      </c>
      <c r="AD74" s="14" t="e">
        <f t="shared" si="127"/>
        <v>#DIV/0!</v>
      </c>
      <c r="AE74" s="14" t="e">
        <f t="shared" si="127"/>
        <v>#DIV/0!</v>
      </c>
      <c r="AF74" s="14" t="e">
        <f t="shared" si="127"/>
        <v>#DIV/0!</v>
      </c>
      <c r="AG74" s="14" t="e">
        <f t="shared" si="127"/>
        <v>#DIV/0!</v>
      </c>
    </row>
    <row r="75" spans="1:33" s="30" customFormat="1" x14ac:dyDescent="0.35">
      <c r="A75" s="30" t="s">
        <v>7</v>
      </c>
      <c r="B75" s="30" t="s">
        <v>101</v>
      </c>
    </row>
    <row r="76" spans="1:33" s="6" customFormat="1" x14ac:dyDescent="0.35">
      <c r="B76" s="6" t="s">
        <v>106</v>
      </c>
      <c r="Q76" s="6">
        <v>25661</v>
      </c>
      <c r="R76" s="6">
        <v>28687</v>
      </c>
      <c r="S76" s="6">
        <v>31611</v>
      </c>
      <c r="T76" s="6">
        <v>30685</v>
      </c>
      <c r="U76" s="6">
        <v>31754</v>
      </c>
      <c r="V76" s="6">
        <v>34385</v>
      </c>
    </row>
    <row r="77" spans="1:33" s="6" customFormat="1" x14ac:dyDescent="0.35">
      <c r="B77" s="6" t="s">
        <v>107</v>
      </c>
      <c r="Q77" s="6">
        <v>1666</v>
      </c>
      <c r="R77" s="6">
        <v>1836</v>
      </c>
      <c r="S77" s="6">
        <v>1968</v>
      </c>
      <c r="T77" s="6">
        <v>1939</v>
      </c>
      <c r="U77" s="6">
        <v>1802</v>
      </c>
      <c r="V77" s="6">
        <v>1568</v>
      </c>
    </row>
    <row r="78" spans="1:33" s="6" customFormat="1" x14ac:dyDescent="0.35">
      <c r="B78" s="6" t="s">
        <v>108</v>
      </c>
      <c r="Q78" s="6">
        <v>1514</v>
      </c>
      <c r="R78" s="6">
        <v>1833</v>
      </c>
      <c r="S78" s="6">
        <v>2082</v>
      </c>
      <c r="T78" s="6">
        <v>2107</v>
      </c>
      <c r="U78" s="6">
        <v>2252</v>
      </c>
      <c r="V78" s="6">
        <v>2455</v>
      </c>
    </row>
    <row r="79" spans="1:33" s="7" customFormat="1" x14ac:dyDescent="0.35">
      <c r="B79" s="7" t="s">
        <v>109</v>
      </c>
      <c r="Q79" s="7">
        <v>1254</v>
      </c>
      <c r="R79" s="7">
        <v>1485</v>
      </c>
      <c r="S79" s="7">
        <v>1138</v>
      </c>
      <c r="T79" s="7">
        <v>936</v>
      </c>
      <c r="U79" s="7">
        <v>794</v>
      </c>
      <c r="V79" s="7">
        <v>882</v>
      </c>
    </row>
    <row r="80" spans="1:33" s="15" customFormat="1" x14ac:dyDescent="0.35">
      <c r="B80" s="15" t="s">
        <v>28</v>
      </c>
      <c r="H80" s="15">
        <f>SUM(H76:H79)</f>
        <v>0</v>
      </c>
      <c r="I80" s="15">
        <f t="shared" ref="I80:AG80" si="128">SUM(I76:I79)</f>
        <v>0</v>
      </c>
      <c r="J80" s="15">
        <f t="shared" si="128"/>
        <v>0</v>
      </c>
      <c r="K80" s="15">
        <f t="shared" si="128"/>
        <v>0</v>
      </c>
      <c r="L80" s="15">
        <f t="shared" si="128"/>
        <v>0</v>
      </c>
      <c r="M80" s="15">
        <f t="shared" si="128"/>
        <v>0</v>
      </c>
      <c r="N80" s="15">
        <f t="shared" si="128"/>
        <v>0</v>
      </c>
      <c r="O80" s="15">
        <f t="shared" si="128"/>
        <v>0</v>
      </c>
      <c r="P80" s="15">
        <f t="shared" si="128"/>
        <v>0</v>
      </c>
      <c r="Q80" s="15">
        <f t="shared" si="128"/>
        <v>30095</v>
      </c>
      <c r="R80" s="15">
        <f t="shared" si="128"/>
        <v>33841</v>
      </c>
      <c r="S80" s="15">
        <f t="shared" si="128"/>
        <v>36799</v>
      </c>
      <c r="T80" s="15">
        <f t="shared" si="128"/>
        <v>35667</v>
      </c>
      <c r="U80" s="15">
        <f t="shared" si="128"/>
        <v>36602</v>
      </c>
      <c r="V80" s="15">
        <f t="shared" si="128"/>
        <v>39290</v>
      </c>
      <c r="W80" s="15">
        <f t="shared" si="128"/>
        <v>0</v>
      </c>
      <c r="X80" s="15">
        <f t="shared" si="128"/>
        <v>0</v>
      </c>
      <c r="Y80" s="15">
        <f t="shared" si="128"/>
        <v>0</v>
      </c>
      <c r="Z80" s="15">
        <f t="shared" si="128"/>
        <v>0</v>
      </c>
      <c r="AA80" s="15">
        <f t="shared" si="128"/>
        <v>0</v>
      </c>
      <c r="AB80" s="15">
        <f t="shared" si="128"/>
        <v>0</v>
      </c>
      <c r="AC80" s="15">
        <f t="shared" si="128"/>
        <v>0</v>
      </c>
      <c r="AD80" s="15">
        <f t="shared" si="128"/>
        <v>0</v>
      </c>
      <c r="AE80" s="15">
        <f t="shared" si="128"/>
        <v>0</v>
      </c>
      <c r="AF80" s="15">
        <f t="shared" si="128"/>
        <v>0</v>
      </c>
      <c r="AG80" s="15">
        <f t="shared" si="128"/>
        <v>0</v>
      </c>
    </row>
    <row r="81" spans="1:33" s="5" customFormat="1" x14ac:dyDescent="0.35">
      <c r="B81" s="5" t="s">
        <v>102</v>
      </c>
    </row>
    <row r="82" spans="1:33" s="6" customFormat="1" x14ac:dyDescent="0.35">
      <c r="B82" s="6" t="s">
        <v>103</v>
      </c>
      <c r="Q82" s="6">
        <v>24796</v>
      </c>
      <c r="R82" s="6">
        <v>27934</v>
      </c>
      <c r="S82" s="6">
        <v>30903</v>
      </c>
      <c r="T82" s="6">
        <v>30334</v>
      </c>
      <c r="U82" s="6">
        <v>31323</v>
      </c>
      <c r="V82" s="6">
        <v>33882</v>
      </c>
    </row>
    <row r="83" spans="1:33" s="6" customFormat="1" x14ac:dyDescent="0.35">
      <c r="B83" s="6" t="s">
        <v>104</v>
      </c>
      <c r="Q83" s="6">
        <v>4434</v>
      </c>
      <c r="R83" s="6">
        <v>5154</v>
      </c>
      <c r="S83" s="6">
        <v>5188</v>
      </c>
      <c r="T83" s="6">
        <v>4982</v>
      </c>
      <c r="U83" s="6">
        <v>4848</v>
      </c>
      <c r="V83" s="6">
        <v>4905</v>
      </c>
    </row>
    <row r="84" spans="1:33" s="7" customFormat="1" x14ac:dyDescent="0.35">
      <c r="B84" s="7" t="s">
        <v>105</v>
      </c>
      <c r="Q84" s="7">
        <v>865</v>
      </c>
      <c r="R84" s="7">
        <v>753</v>
      </c>
      <c r="S84" s="7">
        <v>708</v>
      </c>
      <c r="T84" s="7">
        <v>351</v>
      </c>
      <c r="U84" s="7">
        <v>431</v>
      </c>
      <c r="V84" s="7">
        <v>503</v>
      </c>
    </row>
    <row r="85" spans="1:33" s="15" customFormat="1" x14ac:dyDescent="0.35">
      <c r="B85" s="15" t="s">
        <v>28</v>
      </c>
      <c r="H85" s="15">
        <f>SUM(H82:H84)</f>
        <v>0</v>
      </c>
      <c r="I85" s="15">
        <f>SUM(I82:I84)</f>
        <v>0</v>
      </c>
      <c r="J85" s="15">
        <f>SUM(J82:J84)</f>
        <v>0</v>
      </c>
      <c r="K85" s="15">
        <f>SUM(K82:K84)</f>
        <v>0</v>
      </c>
      <c r="L85" s="15">
        <f>SUM(L82:L84)</f>
        <v>0</v>
      </c>
      <c r="M85" s="15">
        <f>SUM(M82:M84)</f>
        <v>0</v>
      </c>
      <c r="N85" s="15">
        <f>SUM(N82:N84)</f>
        <v>0</v>
      </c>
      <c r="O85" s="15">
        <f>SUM(O82:O84)</f>
        <v>0</v>
      </c>
      <c r="P85" s="15">
        <f>SUM(P82:P84)</f>
        <v>0</v>
      </c>
      <c r="Q85" s="15">
        <f>SUM(Q82:Q84)</f>
        <v>30095</v>
      </c>
      <c r="R85" s="15">
        <f>SUM(R82:R84)</f>
        <v>33841</v>
      </c>
      <c r="S85" s="15">
        <f>SUM(S82:S84)</f>
        <v>36799</v>
      </c>
      <c r="T85" s="15">
        <f>SUM(T82:T84)</f>
        <v>35667</v>
      </c>
      <c r="U85" s="15">
        <f>SUM(U82:U84)</f>
        <v>36602</v>
      </c>
      <c r="V85" s="15">
        <f>SUM(V82:V84)</f>
        <v>39290</v>
      </c>
      <c r="W85" s="15">
        <f>SUM(W82:W84)</f>
        <v>0</v>
      </c>
      <c r="X85" s="15">
        <f>SUM(X82:X84)</f>
        <v>0</v>
      </c>
      <c r="Y85" s="15">
        <f>SUM(Y82:Y84)</f>
        <v>0</v>
      </c>
      <c r="Z85" s="15">
        <f>SUM(Z82:Z84)</f>
        <v>0</v>
      </c>
      <c r="AA85" s="15">
        <f>SUM(AA82:AA84)</f>
        <v>0</v>
      </c>
      <c r="AB85" s="15">
        <f>SUM(AB82:AB84)</f>
        <v>0</v>
      </c>
      <c r="AC85" s="15">
        <f>SUM(AC82:AC84)</f>
        <v>0</v>
      </c>
      <c r="AD85" s="15">
        <f>SUM(AD82:AD84)</f>
        <v>0</v>
      </c>
      <c r="AE85" s="15">
        <f>SUM(AE82:AE84)</f>
        <v>0</v>
      </c>
      <c r="AF85" s="15">
        <f>SUM(AF82:AF84)</f>
        <v>0</v>
      </c>
      <c r="AG85" s="15">
        <f>SUM(AG82:AG84)</f>
        <v>0</v>
      </c>
    </row>
    <row r="86" spans="1:33" s="5" customFormat="1" x14ac:dyDescent="0.35">
      <c r="A86" s="5" t="s">
        <v>7</v>
      </c>
      <c r="B86" s="5" t="s">
        <v>15</v>
      </c>
    </row>
    <row r="87" spans="1:33" s="9" customFormat="1" x14ac:dyDescent="0.35">
      <c r="B87" s="9" t="s">
        <v>25</v>
      </c>
    </row>
    <row r="88" spans="1:33" s="6" customFormat="1" x14ac:dyDescent="0.35">
      <c r="B88" s="6" t="s">
        <v>26</v>
      </c>
      <c r="Q88" s="6">
        <v>20469</v>
      </c>
      <c r="R88" s="6">
        <v>23852</v>
      </c>
      <c r="S88" s="6">
        <v>27015</v>
      </c>
      <c r="T88" s="6">
        <v>27868</v>
      </c>
      <c r="U88" s="6">
        <v>28522</v>
      </c>
      <c r="V88" s="6">
        <v>30897</v>
      </c>
    </row>
    <row r="89" spans="1:33" s="7" customFormat="1" x14ac:dyDescent="0.35">
      <c r="B89" s="7" t="s">
        <v>27</v>
      </c>
      <c r="Q89" s="7">
        <v>9626</v>
      </c>
      <c r="R89" s="7">
        <v>9989</v>
      </c>
      <c r="S89" s="7">
        <v>9784</v>
      </c>
      <c r="T89" s="7">
        <v>7799</v>
      </c>
      <c r="U89" s="7">
        <v>8080</v>
      </c>
      <c r="V89" s="7">
        <v>8393</v>
      </c>
    </row>
    <row r="90" spans="1:33" s="15" customFormat="1" x14ac:dyDescent="0.35">
      <c r="B90" s="15" t="s">
        <v>28</v>
      </c>
      <c r="H90" s="15">
        <f>SUM(H88:H89)</f>
        <v>0</v>
      </c>
      <c r="I90" s="15">
        <f t="shared" ref="I90:AG90" si="129">SUM(I88:I89)</f>
        <v>0</v>
      </c>
      <c r="J90" s="15">
        <f t="shared" si="129"/>
        <v>0</v>
      </c>
      <c r="K90" s="15">
        <f t="shared" si="129"/>
        <v>0</v>
      </c>
      <c r="L90" s="15">
        <f t="shared" si="129"/>
        <v>0</v>
      </c>
      <c r="M90" s="15">
        <f t="shared" si="129"/>
        <v>0</v>
      </c>
      <c r="N90" s="15">
        <f t="shared" si="129"/>
        <v>0</v>
      </c>
      <c r="O90" s="15">
        <f t="shared" si="129"/>
        <v>0</v>
      </c>
      <c r="P90" s="15">
        <f t="shared" si="129"/>
        <v>0</v>
      </c>
      <c r="Q90" s="15">
        <f t="shared" si="129"/>
        <v>30095</v>
      </c>
      <c r="R90" s="15">
        <f t="shared" si="129"/>
        <v>33841</v>
      </c>
      <c r="S90" s="15">
        <f t="shared" si="129"/>
        <v>36799</v>
      </c>
      <c r="T90" s="15">
        <f t="shared" si="129"/>
        <v>35667</v>
      </c>
      <c r="U90" s="15">
        <f t="shared" si="129"/>
        <v>36602</v>
      </c>
      <c r="V90" s="15">
        <f t="shared" si="129"/>
        <v>39290</v>
      </c>
      <c r="W90" s="15">
        <f t="shared" si="129"/>
        <v>0</v>
      </c>
      <c r="X90" s="15">
        <f t="shared" si="129"/>
        <v>0</v>
      </c>
      <c r="Y90" s="15">
        <f t="shared" si="129"/>
        <v>0</v>
      </c>
      <c r="Z90" s="15">
        <f t="shared" si="129"/>
        <v>0</v>
      </c>
      <c r="AA90" s="15">
        <f t="shared" si="129"/>
        <v>0</v>
      </c>
      <c r="AB90" s="15">
        <f t="shared" si="129"/>
        <v>0</v>
      </c>
      <c r="AC90" s="15">
        <f t="shared" si="129"/>
        <v>0</v>
      </c>
      <c r="AD90" s="15">
        <f t="shared" si="129"/>
        <v>0</v>
      </c>
      <c r="AE90" s="15">
        <f t="shared" si="129"/>
        <v>0</v>
      </c>
      <c r="AF90" s="15">
        <f t="shared" si="129"/>
        <v>0</v>
      </c>
      <c r="AG90" s="15">
        <f t="shared" si="129"/>
        <v>0</v>
      </c>
    </row>
    <row r="91" spans="1:33" s="9" customFormat="1" x14ac:dyDescent="0.35">
      <c r="B91" s="9" t="s">
        <v>29</v>
      </c>
    </row>
    <row r="92" spans="1:33" s="6" customFormat="1" x14ac:dyDescent="0.35">
      <c r="B92" s="6" t="s">
        <v>30</v>
      </c>
      <c r="Q92" s="6">
        <v>15785</v>
      </c>
      <c r="R92" s="6">
        <v>18675</v>
      </c>
      <c r="S92" s="6">
        <v>21559</v>
      </c>
      <c r="T92" s="6">
        <v>22309</v>
      </c>
      <c r="U92" s="6">
        <v>22761</v>
      </c>
      <c r="V92" s="6">
        <v>26226</v>
      </c>
    </row>
    <row r="93" spans="1:33" s="7" customFormat="1" x14ac:dyDescent="0.35">
      <c r="B93" s="7" t="s">
        <v>27</v>
      </c>
      <c r="Q93" s="7">
        <v>7519</v>
      </c>
      <c r="R93" s="7">
        <v>7907</v>
      </c>
      <c r="S93" s="7">
        <v>7762</v>
      </c>
      <c r="T93" s="7">
        <v>6090</v>
      </c>
      <c r="U93" s="7">
        <v>6367</v>
      </c>
      <c r="V93" s="7">
        <v>6513</v>
      </c>
    </row>
    <row r="94" spans="1:33" s="13" customFormat="1" x14ac:dyDescent="0.35">
      <c r="B94" s="13" t="s">
        <v>31</v>
      </c>
      <c r="H94" s="13">
        <f>SUM(H92:H93)</f>
        <v>0</v>
      </c>
      <c r="I94" s="13">
        <f t="shared" ref="I94:AG94" si="130">SUM(I92:I93)</f>
        <v>0</v>
      </c>
      <c r="J94" s="13">
        <f t="shared" si="130"/>
        <v>0</v>
      </c>
      <c r="K94" s="13">
        <f t="shared" si="130"/>
        <v>0</v>
      </c>
      <c r="L94" s="13">
        <f t="shared" si="130"/>
        <v>0</v>
      </c>
      <c r="M94" s="13">
        <f t="shared" si="130"/>
        <v>0</v>
      </c>
      <c r="N94" s="13">
        <f t="shared" si="130"/>
        <v>0</v>
      </c>
      <c r="O94" s="13">
        <f t="shared" si="130"/>
        <v>0</v>
      </c>
      <c r="P94" s="13">
        <f t="shared" si="130"/>
        <v>0</v>
      </c>
      <c r="Q94" s="13">
        <f t="shared" si="130"/>
        <v>23304</v>
      </c>
      <c r="R94" s="13">
        <f t="shared" si="130"/>
        <v>26582</v>
      </c>
      <c r="S94" s="13">
        <f t="shared" si="130"/>
        <v>29321</v>
      </c>
      <c r="T94" s="13">
        <f t="shared" si="130"/>
        <v>28399</v>
      </c>
      <c r="U94" s="13">
        <f t="shared" si="130"/>
        <v>29128</v>
      </c>
      <c r="V94" s="13">
        <f t="shared" si="130"/>
        <v>32739</v>
      </c>
      <c r="W94" s="13">
        <f t="shared" si="130"/>
        <v>0</v>
      </c>
      <c r="X94" s="13">
        <f t="shared" si="130"/>
        <v>0</v>
      </c>
      <c r="Y94" s="13">
        <f t="shared" si="130"/>
        <v>0</v>
      </c>
      <c r="Z94" s="13">
        <f t="shared" si="130"/>
        <v>0</v>
      </c>
      <c r="AA94" s="13">
        <f t="shared" si="130"/>
        <v>0</v>
      </c>
      <c r="AB94" s="13">
        <f t="shared" si="130"/>
        <v>0</v>
      </c>
      <c r="AC94" s="13">
        <f t="shared" si="130"/>
        <v>0</v>
      </c>
      <c r="AD94" s="13">
        <f t="shared" si="130"/>
        <v>0</v>
      </c>
      <c r="AE94" s="13">
        <f t="shared" si="130"/>
        <v>0</v>
      </c>
      <c r="AF94" s="13">
        <f t="shared" si="130"/>
        <v>0</v>
      </c>
      <c r="AG94" s="13">
        <f t="shared" si="130"/>
        <v>0</v>
      </c>
    </row>
    <row r="95" spans="1:33" s="6" customFormat="1" x14ac:dyDescent="0.35">
      <c r="B95" s="6" t="s">
        <v>32</v>
      </c>
      <c r="H95" s="6">
        <f>H90-H94</f>
        <v>0</v>
      </c>
      <c r="I95" s="6">
        <f t="shared" ref="I95:AG95" si="131">I90-I94</f>
        <v>0</v>
      </c>
      <c r="J95" s="6">
        <f t="shared" si="131"/>
        <v>0</v>
      </c>
      <c r="K95" s="6">
        <f t="shared" si="131"/>
        <v>0</v>
      </c>
      <c r="L95" s="6">
        <f t="shared" si="131"/>
        <v>0</v>
      </c>
      <c r="M95" s="6">
        <f t="shared" si="131"/>
        <v>0</v>
      </c>
      <c r="N95" s="6">
        <f t="shared" si="131"/>
        <v>0</v>
      </c>
      <c r="O95" s="6">
        <f t="shared" si="131"/>
        <v>0</v>
      </c>
      <c r="P95" s="6">
        <f t="shared" si="131"/>
        <v>0</v>
      </c>
      <c r="Q95" s="6">
        <f t="shared" si="131"/>
        <v>6791</v>
      </c>
      <c r="R95" s="6">
        <f t="shared" si="131"/>
        <v>7259</v>
      </c>
      <c r="S95" s="6">
        <f t="shared" si="131"/>
        <v>7478</v>
      </c>
      <c r="T95" s="6">
        <f t="shared" si="131"/>
        <v>7268</v>
      </c>
      <c r="U95" s="6">
        <f t="shared" si="131"/>
        <v>7474</v>
      </c>
      <c r="V95" s="6">
        <f t="shared" si="131"/>
        <v>6551</v>
      </c>
      <c r="W95" s="6">
        <f t="shared" si="131"/>
        <v>0</v>
      </c>
      <c r="X95" s="6">
        <f t="shared" si="131"/>
        <v>0</v>
      </c>
      <c r="Y95" s="6">
        <f t="shared" si="131"/>
        <v>0</v>
      </c>
      <c r="Z95" s="6">
        <f t="shared" si="131"/>
        <v>0</v>
      </c>
      <c r="AA95" s="6">
        <f t="shared" si="131"/>
        <v>0</v>
      </c>
      <c r="AB95" s="6">
        <f t="shared" si="131"/>
        <v>0</v>
      </c>
      <c r="AC95" s="6">
        <f t="shared" si="131"/>
        <v>0</v>
      </c>
      <c r="AD95" s="6">
        <f t="shared" si="131"/>
        <v>0</v>
      </c>
      <c r="AE95" s="6">
        <f t="shared" si="131"/>
        <v>0</v>
      </c>
      <c r="AF95" s="6">
        <f t="shared" si="131"/>
        <v>0</v>
      </c>
      <c r="AG95" s="6">
        <f t="shared" si="131"/>
        <v>0</v>
      </c>
    </row>
    <row r="96" spans="1:33" s="14" customFormat="1" x14ac:dyDescent="0.35">
      <c r="B96" s="14" t="s">
        <v>33</v>
      </c>
      <c r="H96" s="14" t="e">
        <f>H95/H90</f>
        <v>#DIV/0!</v>
      </c>
      <c r="I96" s="14" t="e">
        <f t="shared" ref="I96:AG96" si="132">I95/I90</f>
        <v>#DIV/0!</v>
      </c>
      <c r="J96" s="14" t="e">
        <f t="shared" si="132"/>
        <v>#DIV/0!</v>
      </c>
      <c r="K96" s="14" t="e">
        <f t="shared" si="132"/>
        <v>#DIV/0!</v>
      </c>
      <c r="L96" s="14" t="e">
        <f t="shared" si="132"/>
        <v>#DIV/0!</v>
      </c>
      <c r="M96" s="14" t="e">
        <f t="shared" si="132"/>
        <v>#DIV/0!</v>
      </c>
      <c r="N96" s="14" t="e">
        <f t="shared" si="132"/>
        <v>#DIV/0!</v>
      </c>
      <c r="O96" s="14" t="e">
        <f t="shared" si="132"/>
        <v>#DIV/0!</v>
      </c>
      <c r="P96" s="14" t="e">
        <f t="shared" si="132"/>
        <v>#DIV/0!</v>
      </c>
      <c r="Q96" s="14">
        <f t="shared" si="132"/>
        <v>0.22565210167801961</v>
      </c>
      <c r="R96" s="14">
        <f t="shared" si="132"/>
        <v>0.21450311752016785</v>
      </c>
      <c r="S96" s="14">
        <f t="shared" si="132"/>
        <v>0.2032120438055382</v>
      </c>
      <c r="T96" s="14">
        <f t="shared" si="132"/>
        <v>0.20377379650657471</v>
      </c>
      <c r="U96" s="14">
        <f t="shared" si="132"/>
        <v>0.20419649199497295</v>
      </c>
      <c r="V96" s="14">
        <f t="shared" si="132"/>
        <v>0.16673453805039451</v>
      </c>
      <c r="W96" s="14" t="e">
        <f t="shared" si="132"/>
        <v>#DIV/0!</v>
      </c>
      <c r="X96" s="14" t="e">
        <f t="shared" si="132"/>
        <v>#DIV/0!</v>
      </c>
      <c r="Y96" s="14" t="e">
        <f t="shared" si="132"/>
        <v>#DIV/0!</v>
      </c>
      <c r="Z96" s="14" t="e">
        <f t="shared" si="132"/>
        <v>#DIV/0!</v>
      </c>
      <c r="AA96" s="14" t="e">
        <f t="shared" si="132"/>
        <v>#DIV/0!</v>
      </c>
      <c r="AB96" s="14" t="e">
        <f t="shared" si="132"/>
        <v>#DIV/0!</v>
      </c>
      <c r="AC96" s="14" t="e">
        <f t="shared" si="132"/>
        <v>#DIV/0!</v>
      </c>
      <c r="AD96" s="14" t="e">
        <f t="shared" si="132"/>
        <v>#DIV/0!</v>
      </c>
      <c r="AE96" s="14" t="e">
        <f t="shared" si="132"/>
        <v>#DIV/0!</v>
      </c>
      <c r="AF96" s="14" t="e">
        <f t="shared" si="132"/>
        <v>#DIV/0!</v>
      </c>
      <c r="AG96" s="14" t="e">
        <f t="shared" si="132"/>
        <v>#DIV/0!</v>
      </c>
    </row>
    <row r="97" spans="2:33" s="9" customFormat="1" x14ac:dyDescent="0.35">
      <c r="B97" s="9" t="s">
        <v>34</v>
      </c>
    </row>
    <row r="98" spans="2:33" s="10" customFormat="1" x14ac:dyDescent="0.35">
      <c r="B98" s="10" t="s">
        <v>41</v>
      </c>
      <c r="Q98" s="10">
        <v>0</v>
      </c>
      <c r="R98" s="10">
        <v>0</v>
      </c>
      <c r="S98" s="10">
        <v>0</v>
      </c>
      <c r="T98" s="10">
        <v>1980</v>
      </c>
      <c r="U98" s="10">
        <v>0</v>
      </c>
      <c r="V98" s="10">
        <v>0</v>
      </c>
    </row>
    <row r="99" spans="2:33" s="7" customFormat="1" x14ac:dyDescent="0.35">
      <c r="B99" s="7" t="s">
        <v>35</v>
      </c>
      <c r="Q99" s="7">
        <v>3780</v>
      </c>
      <c r="R99" s="7">
        <v>3290</v>
      </c>
      <c r="S99" s="7">
        <v>3413</v>
      </c>
      <c r="T99" s="7">
        <v>3597</v>
      </c>
      <c r="U99" s="7">
        <v>3873</v>
      </c>
      <c r="V99" s="7">
        <v>4014</v>
      </c>
    </row>
    <row r="100" spans="2:33" s="13" customFormat="1" x14ac:dyDescent="0.35">
      <c r="B100" s="19" t="s">
        <v>34</v>
      </c>
      <c r="H100" s="13">
        <f>SUM(H98:H99)</f>
        <v>0</v>
      </c>
      <c r="I100" s="13">
        <f t="shared" ref="I100:AG100" si="133">SUM(I98:I99)</f>
        <v>0</v>
      </c>
      <c r="J100" s="13">
        <f t="shared" si="133"/>
        <v>0</v>
      </c>
      <c r="K100" s="13">
        <f t="shared" si="133"/>
        <v>0</v>
      </c>
      <c r="L100" s="13">
        <f t="shared" si="133"/>
        <v>0</v>
      </c>
      <c r="M100" s="13">
        <f t="shared" si="133"/>
        <v>0</v>
      </c>
      <c r="N100" s="13">
        <f t="shared" si="133"/>
        <v>0</v>
      </c>
      <c r="O100" s="13">
        <f t="shared" si="133"/>
        <v>0</v>
      </c>
      <c r="P100" s="13">
        <f t="shared" si="133"/>
        <v>0</v>
      </c>
      <c r="Q100" s="13">
        <f t="shared" si="133"/>
        <v>3780</v>
      </c>
      <c r="R100" s="13">
        <f t="shared" si="133"/>
        <v>3290</v>
      </c>
      <c r="S100" s="13">
        <f t="shared" si="133"/>
        <v>3413</v>
      </c>
      <c r="T100" s="13">
        <f t="shared" si="133"/>
        <v>5577</v>
      </c>
      <c r="U100" s="13">
        <f t="shared" si="133"/>
        <v>3873</v>
      </c>
      <c r="V100" s="13">
        <f t="shared" si="133"/>
        <v>4014</v>
      </c>
      <c r="W100" s="13">
        <f t="shared" si="133"/>
        <v>0</v>
      </c>
      <c r="X100" s="13">
        <f t="shared" si="133"/>
        <v>0</v>
      </c>
      <c r="Y100" s="13">
        <f t="shared" si="133"/>
        <v>0</v>
      </c>
      <c r="Z100" s="13">
        <f t="shared" si="133"/>
        <v>0</v>
      </c>
      <c r="AA100" s="13">
        <f t="shared" si="133"/>
        <v>0</v>
      </c>
      <c r="AB100" s="13">
        <f t="shared" si="133"/>
        <v>0</v>
      </c>
      <c r="AC100" s="13">
        <f t="shared" si="133"/>
        <v>0</v>
      </c>
      <c r="AD100" s="13">
        <f t="shared" si="133"/>
        <v>0</v>
      </c>
      <c r="AE100" s="13">
        <f t="shared" si="133"/>
        <v>0</v>
      </c>
      <c r="AF100" s="13">
        <f t="shared" si="133"/>
        <v>0</v>
      </c>
      <c r="AG100" s="13">
        <f t="shared" si="133"/>
        <v>0</v>
      </c>
    </row>
    <row r="101" spans="2:33" s="6" customFormat="1" x14ac:dyDescent="0.35">
      <c r="B101" s="8" t="s">
        <v>36</v>
      </c>
      <c r="H101" s="6">
        <f>H95-H100</f>
        <v>0</v>
      </c>
      <c r="I101" s="6">
        <f t="shared" ref="I101:AG101" si="134">I95-I100</f>
        <v>0</v>
      </c>
      <c r="J101" s="6">
        <f t="shared" si="134"/>
        <v>0</v>
      </c>
      <c r="K101" s="6">
        <f t="shared" si="134"/>
        <v>0</v>
      </c>
      <c r="L101" s="6">
        <f t="shared" si="134"/>
        <v>0</v>
      </c>
      <c r="M101" s="6">
        <f t="shared" si="134"/>
        <v>0</v>
      </c>
      <c r="N101" s="6">
        <f t="shared" si="134"/>
        <v>0</v>
      </c>
      <c r="O101" s="6">
        <f t="shared" si="134"/>
        <v>0</v>
      </c>
      <c r="P101" s="6">
        <f t="shared" si="134"/>
        <v>0</v>
      </c>
      <c r="Q101" s="6">
        <f t="shared" si="134"/>
        <v>3011</v>
      </c>
      <c r="R101" s="6">
        <f t="shared" si="134"/>
        <v>3969</v>
      </c>
      <c r="S101" s="6">
        <f t="shared" si="134"/>
        <v>4065</v>
      </c>
      <c r="T101" s="6">
        <f t="shared" si="134"/>
        <v>1691</v>
      </c>
      <c r="U101" s="6">
        <f t="shared" si="134"/>
        <v>3601</v>
      </c>
      <c r="V101" s="6">
        <f t="shared" si="134"/>
        <v>2537</v>
      </c>
      <c r="W101" s="6">
        <f t="shared" si="134"/>
        <v>0</v>
      </c>
      <c r="X101" s="6">
        <f t="shared" si="134"/>
        <v>0</v>
      </c>
      <c r="Y101" s="6">
        <f t="shared" si="134"/>
        <v>0</v>
      </c>
      <c r="Z101" s="6">
        <f t="shared" si="134"/>
        <v>0</v>
      </c>
      <c r="AA101" s="6">
        <f t="shared" si="134"/>
        <v>0</v>
      </c>
      <c r="AB101" s="6">
        <f t="shared" si="134"/>
        <v>0</v>
      </c>
      <c r="AC101" s="6">
        <f t="shared" si="134"/>
        <v>0</v>
      </c>
      <c r="AD101" s="6">
        <f t="shared" si="134"/>
        <v>0</v>
      </c>
      <c r="AE101" s="6">
        <f t="shared" si="134"/>
        <v>0</v>
      </c>
      <c r="AF101" s="6">
        <f t="shared" si="134"/>
        <v>0</v>
      </c>
      <c r="AG101" s="6">
        <f t="shared" si="134"/>
        <v>0</v>
      </c>
    </row>
    <row r="102" spans="2:33" s="17" customFormat="1" x14ac:dyDescent="0.35">
      <c r="B102" s="18" t="s">
        <v>37</v>
      </c>
      <c r="H102" s="17" t="e">
        <f>H101/H90</f>
        <v>#DIV/0!</v>
      </c>
      <c r="I102" s="17" t="e">
        <f t="shared" ref="I102:AG102" si="135">I101/I90</f>
        <v>#DIV/0!</v>
      </c>
      <c r="J102" s="17" t="e">
        <f t="shared" si="135"/>
        <v>#DIV/0!</v>
      </c>
      <c r="K102" s="17" t="e">
        <f t="shared" si="135"/>
        <v>#DIV/0!</v>
      </c>
      <c r="L102" s="17" t="e">
        <f t="shared" si="135"/>
        <v>#DIV/0!</v>
      </c>
      <c r="M102" s="17" t="e">
        <f t="shared" si="135"/>
        <v>#DIV/0!</v>
      </c>
      <c r="N102" s="17" t="e">
        <f t="shared" si="135"/>
        <v>#DIV/0!</v>
      </c>
      <c r="O102" s="17" t="e">
        <f t="shared" si="135"/>
        <v>#DIV/0!</v>
      </c>
      <c r="P102" s="17" t="e">
        <f t="shared" si="135"/>
        <v>#DIV/0!</v>
      </c>
      <c r="Q102" s="17">
        <f t="shared" si="135"/>
        <v>0.10004984216647284</v>
      </c>
      <c r="R102" s="17">
        <f t="shared" si="135"/>
        <v>0.11728376821015928</v>
      </c>
      <c r="S102" s="17">
        <f t="shared" si="135"/>
        <v>0.11046495828690997</v>
      </c>
      <c r="T102" s="17">
        <f t="shared" si="135"/>
        <v>4.7410771861945214E-2</v>
      </c>
      <c r="U102" s="17">
        <f t="shared" si="135"/>
        <v>9.8382602043604175E-2</v>
      </c>
      <c r="V102" s="17">
        <f t="shared" si="135"/>
        <v>6.4571137694069733E-2</v>
      </c>
      <c r="W102" s="17" t="e">
        <f t="shared" si="135"/>
        <v>#DIV/0!</v>
      </c>
      <c r="X102" s="17" t="e">
        <f t="shared" si="135"/>
        <v>#DIV/0!</v>
      </c>
      <c r="Y102" s="17" t="e">
        <f t="shared" si="135"/>
        <v>#DIV/0!</v>
      </c>
      <c r="Z102" s="17" t="e">
        <f t="shared" si="135"/>
        <v>#DIV/0!</v>
      </c>
      <c r="AA102" s="17" t="e">
        <f t="shared" si="135"/>
        <v>#DIV/0!</v>
      </c>
      <c r="AB102" s="17" t="e">
        <f t="shared" si="135"/>
        <v>#DIV/0!</v>
      </c>
      <c r="AC102" s="17" t="e">
        <f t="shared" si="135"/>
        <v>#DIV/0!</v>
      </c>
      <c r="AD102" s="17" t="e">
        <f t="shared" si="135"/>
        <v>#DIV/0!</v>
      </c>
      <c r="AE102" s="17" t="e">
        <f t="shared" si="135"/>
        <v>#DIV/0!</v>
      </c>
      <c r="AF102" s="17" t="e">
        <f t="shared" si="135"/>
        <v>#DIV/0!</v>
      </c>
      <c r="AG102" s="17" t="e">
        <f t="shared" si="135"/>
        <v>#DIV/0!</v>
      </c>
    </row>
    <row r="103" spans="2:33" s="9" customFormat="1" x14ac:dyDescent="0.35">
      <c r="B103" s="9" t="s">
        <v>38</v>
      </c>
    </row>
    <row r="104" spans="2:33" s="6" customFormat="1" x14ac:dyDescent="0.35">
      <c r="B104" s="8" t="s">
        <v>39</v>
      </c>
      <c r="Q104" s="6">
        <v>-562</v>
      </c>
      <c r="R104" s="6">
        <v>-528</v>
      </c>
      <c r="S104" s="6">
        <v>-593</v>
      </c>
      <c r="T104" s="6">
        <v>-556</v>
      </c>
      <c r="U104" s="6">
        <v>-506</v>
      </c>
      <c r="V104" s="6">
        <v>-545</v>
      </c>
    </row>
    <row r="105" spans="2:33" s="6" customFormat="1" x14ac:dyDescent="0.35">
      <c r="B105" s="8" t="s">
        <v>40</v>
      </c>
      <c r="Q105" s="6">
        <v>1049</v>
      </c>
      <c r="R105" s="6">
        <v>800</v>
      </c>
      <c r="S105" s="6">
        <v>1198</v>
      </c>
      <c r="T105" s="6">
        <v>1469</v>
      </c>
      <c r="U105" s="6">
        <v>1505</v>
      </c>
      <c r="V105" s="6">
        <v>530</v>
      </c>
    </row>
    <row r="106" spans="2:33" s="6" customFormat="1" x14ac:dyDescent="0.35">
      <c r="B106" s="8" t="s">
        <v>42</v>
      </c>
      <c r="Q106" s="6">
        <v>-655</v>
      </c>
      <c r="R106" s="6">
        <v>-1800</v>
      </c>
      <c r="S106" s="6">
        <v>-1034</v>
      </c>
      <c r="T106" s="6">
        <v>2355</v>
      </c>
      <c r="U106" s="6">
        <v>1232</v>
      </c>
      <c r="V106" s="6">
        <v>-422</v>
      </c>
    </row>
    <row r="107" spans="2:33" s="7" customFormat="1" x14ac:dyDescent="0.35">
      <c r="B107" s="20" t="s">
        <v>43</v>
      </c>
      <c r="Q107" s="7">
        <v>130</v>
      </c>
      <c r="R107" s="7">
        <v>107</v>
      </c>
      <c r="S107" s="7">
        <v>92</v>
      </c>
      <c r="T107" s="7">
        <v>19</v>
      </c>
      <c r="U107" s="7">
        <v>4</v>
      </c>
      <c r="V107" s="7">
        <v>246</v>
      </c>
    </row>
    <row r="108" spans="2:33" s="6" customFormat="1" x14ac:dyDescent="0.35">
      <c r="B108" s="8" t="s">
        <v>44</v>
      </c>
      <c r="H108" s="6">
        <f>H101+SUM(H104:H107)</f>
        <v>0</v>
      </c>
      <c r="I108" s="6">
        <f t="shared" ref="I108:AG108" si="136">I101+SUM(I104:I107)</f>
        <v>0</v>
      </c>
      <c r="J108" s="6">
        <f t="shared" si="136"/>
        <v>0</v>
      </c>
      <c r="K108" s="6">
        <f t="shared" si="136"/>
        <v>0</v>
      </c>
      <c r="L108" s="6">
        <f t="shared" si="136"/>
        <v>0</v>
      </c>
      <c r="M108" s="6">
        <f t="shared" si="136"/>
        <v>0</v>
      </c>
      <c r="N108" s="6">
        <f t="shared" si="136"/>
        <v>0</v>
      </c>
      <c r="O108" s="6">
        <f t="shared" si="136"/>
        <v>0</v>
      </c>
      <c r="P108" s="6">
        <f t="shared" si="136"/>
        <v>0</v>
      </c>
      <c r="Q108" s="6">
        <f t="shared" si="136"/>
        <v>2973</v>
      </c>
      <c r="R108" s="6">
        <f t="shared" si="136"/>
        <v>2548</v>
      </c>
      <c r="S108" s="6">
        <f t="shared" si="136"/>
        <v>3728</v>
      </c>
      <c r="T108" s="6">
        <f t="shared" si="136"/>
        <v>4978</v>
      </c>
      <c r="U108" s="6">
        <f t="shared" si="136"/>
        <v>5836</v>
      </c>
      <c r="V108" s="6">
        <f t="shared" si="136"/>
        <v>2346</v>
      </c>
      <c r="W108" s="6">
        <f t="shared" si="136"/>
        <v>0</v>
      </c>
      <c r="X108" s="6">
        <f t="shared" si="136"/>
        <v>0</v>
      </c>
      <c r="Y108" s="6">
        <f t="shared" si="136"/>
        <v>0</v>
      </c>
      <c r="Z108" s="6">
        <f t="shared" si="136"/>
        <v>0</v>
      </c>
      <c r="AA108" s="6">
        <f t="shared" si="136"/>
        <v>0</v>
      </c>
      <c r="AB108" s="6">
        <f t="shared" si="136"/>
        <v>0</v>
      </c>
      <c r="AC108" s="6">
        <f t="shared" si="136"/>
        <v>0</v>
      </c>
      <c r="AD108" s="6">
        <f t="shared" si="136"/>
        <v>0</v>
      </c>
      <c r="AE108" s="6">
        <f t="shared" si="136"/>
        <v>0</v>
      </c>
      <c r="AF108" s="6">
        <f t="shared" si="136"/>
        <v>0</v>
      </c>
      <c r="AG108" s="6">
        <f t="shared" si="136"/>
        <v>0</v>
      </c>
    </row>
    <row r="109" spans="2:33" s="7" customFormat="1" x14ac:dyDescent="0.35">
      <c r="B109" s="20" t="s">
        <v>45</v>
      </c>
      <c r="Q109" s="7">
        <v>513</v>
      </c>
      <c r="R109" s="7">
        <v>300</v>
      </c>
      <c r="S109" s="7">
        <v>539</v>
      </c>
      <c r="T109" s="7">
        <v>1933</v>
      </c>
      <c r="U109" s="7">
        <v>940</v>
      </c>
      <c r="V109" s="7">
        <v>290</v>
      </c>
    </row>
    <row r="110" spans="2:33" s="6" customFormat="1" x14ac:dyDescent="0.35">
      <c r="B110" s="8" t="s">
        <v>46</v>
      </c>
      <c r="H110" s="6">
        <f>H108-H109</f>
        <v>0</v>
      </c>
      <c r="I110" s="6">
        <f t="shared" ref="I110:AG110" si="137">I108-I109</f>
        <v>0</v>
      </c>
      <c r="J110" s="6">
        <f t="shared" si="137"/>
        <v>0</v>
      </c>
      <c r="K110" s="6">
        <f t="shared" si="137"/>
        <v>0</v>
      </c>
      <c r="L110" s="6">
        <f t="shared" si="137"/>
        <v>0</v>
      </c>
      <c r="M110" s="6">
        <f t="shared" si="137"/>
        <v>0</v>
      </c>
      <c r="N110" s="6">
        <f t="shared" si="137"/>
        <v>0</v>
      </c>
      <c r="O110" s="6">
        <f t="shared" si="137"/>
        <v>0</v>
      </c>
      <c r="P110" s="6">
        <f t="shared" si="137"/>
        <v>0</v>
      </c>
      <c r="Q110" s="6">
        <f t="shared" si="137"/>
        <v>2460</v>
      </c>
      <c r="R110" s="6">
        <f t="shared" si="137"/>
        <v>2248</v>
      </c>
      <c r="S110" s="6">
        <f t="shared" si="137"/>
        <v>3189</v>
      </c>
      <c r="T110" s="6">
        <f t="shared" si="137"/>
        <v>3045</v>
      </c>
      <c r="U110" s="6">
        <f t="shared" si="137"/>
        <v>4896</v>
      </c>
      <c r="V110" s="6">
        <f t="shared" si="137"/>
        <v>2056</v>
      </c>
      <c r="W110" s="6">
        <f t="shared" si="137"/>
        <v>0</v>
      </c>
      <c r="X110" s="6">
        <f t="shared" si="137"/>
        <v>0</v>
      </c>
      <c r="Y110" s="6">
        <f t="shared" si="137"/>
        <v>0</v>
      </c>
      <c r="Z110" s="6">
        <f t="shared" si="137"/>
        <v>0</v>
      </c>
      <c r="AA110" s="6">
        <f t="shared" si="137"/>
        <v>0</v>
      </c>
      <c r="AB110" s="6">
        <f t="shared" si="137"/>
        <v>0</v>
      </c>
      <c r="AC110" s="6">
        <f t="shared" si="137"/>
        <v>0</v>
      </c>
      <c r="AD110" s="6">
        <f t="shared" si="137"/>
        <v>0</v>
      </c>
      <c r="AE110" s="6">
        <f t="shared" si="137"/>
        <v>0</v>
      </c>
      <c r="AF110" s="6">
        <f t="shared" si="137"/>
        <v>0</v>
      </c>
      <c r="AG110" s="6">
        <f t="shared" si="137"/>
        <v>0</v>
      </c>
    </row>
    <row r="111" spans="2:33" s="14" customFormat="1" x14ac:dyDescent="0.35">
      <c r="B111" s="21" t="s">
        <v>48</v>
      </c>
      <c r="H111" s="14" t="e">
        <f>H110/H90</f>
        <v>#DIV/0!</v>
      </c>
      <c r="I111" s="14" t="e">
        <f t="shared" ref="I111:AG111" si="138">I110/I90</f>
        <v>#DIV/0!</v>
      </c>
      <c r="J111" s="14" t="e">
        <f t="shared" si="138"/>
        <v>#DIV/0!</v>
      </c>
      <c r="K111" s="14" t="e">
        <f t="shared" si="138"/>
        <v>#DIV/0!</v>
      </c>
      <c r="L111" s="14" t="e">
        <f t="shared" si="138"/>
        <v>#DIV/0!</v>
      </c>
      <c r="M111" s="14" t="e">
        <f t="shared" si="138"/>
        <v>#DIV/0!</v>
      </c>
      <c r="N111" s="14" t="e">
        <f t="shared" si="138"/>
        <v>#DIV/0!</v>
      </c>
      <c r="O111" s="14" t="e">
        <f t="shared" si="138"/>
        <v>#DIV/0!</v>
      </c>
      <c r="P111" s="14" t="e">
        <f t="shared" si="138"/>
        <v>#DIV/0!</v>
      </c>
      <c r="Q111" s="14">
        <f t="shared" si="138"/>
        <v>8.1741153015451068E-2</v>
      </c>
      <c r="R111" s="14">
        <f t="shared" si="138"/>
        <v>6.6428297036139589E-2</v>
      </c>
      <c r="S111" s="14">
        <f t="shared" si="138"/>
        <v>8.6659963585967004E-2</v>
      </c>
      <c r="T111" s="14">
        <f t="shared" si="138"/>
        <v>8.5373033896879474E-2</v>
      </c>
      <c r="U111" s="14">
        <f t="shared" si="138"/>
        <v>0.13376318233976286</v>
      </c>
      <c r="V111" s="14">
        <f t="shared" si="138"/>
        <v>5.2328836854161363E-2</v>
      </c>
      <c r="W111" s="14" t="e">
        <f t="shared" si="138"/>
        <v>#DIV/0!</v>
      </c>
      <c r="X111" s="14" t="e">
        <f t="shared" si="138"/>
        <v>#DIV/0!</v>
      </c>
      <c r="Y111" s="14" t="e">
        <f t="shared" si="138"/>
        <v>#DIV/0!</v>
      </c>
      <c r="Z111" s="14" t="e">
        <f t="shared" si="138"/>
        <v>#DIV/0!</v>
      </c>
      <c r="AA111" s="14" t="e">
        <f t="shared" si="138"/>
        <v>#DIV/0!</v>
      </c>
      <c r="AB111" s="14" t="e">
        <f t="shared" si="138"/>
        <v>#DIV/0!</v>
      </c>
      <c r="AC111" s="14" t="e">
        <f t="shared" si="138"/>
        <v>#DIV/0!</v>
      </c>
      <c r="AD111" s="14" t="e">
        <f t="shared" si="138"/>
        <v>#DIV/0!</v>
      </c>
      <c r="AE111" s="14" t="e">
        <f t="shared" si="138"/>
        <v>#DIV/0!</v>
      </c>
      <c r="AF111" s="14" t="e">
        <f t="shared" si="138"/>
        <v>#DIV/0!</v>
      </c>
      <c r="AG111" s="14" t="e">
        <f t="shared" si="138"/>
        <v>#DIV/0!</v>
      </c>
    </row>
    <row r="112" spans="2:33" s="6" customFormat="1" x14ac:dyDescent="0.35">
      <c r="B112" s="8"/>
    </row>
    <row r="113" spans="1:33" s="11" customFormat="1" x14ac:dyDescent="0.35">
      <c r="B113" s="22" t="s">
        <v>47</v>
      </c>
      <c r="H113" s="11" t="e">
        <f>H110/H114</f>
        <v>#DIV/0!</v>
      </c>
      <c r="I113" s="11" t="e">
        <f t="shared" ref="I113:AG113" si="139">I110/I114</f>
        <v>#DIV/0!</v>
      </c>
      <c r="J113" s="11" t="e">
        <f t="shared" si="139"/>
        <v>#DIV/0!</v>
      </c>
      <c r="K113" s="11" t="e">
        <f t="shared" si="139"/>
        <v>#DIV/0!</v>
      </c>
      <c r="L113" s="11" t="e">
        <f t="shared" si="139"/>
        <v>#DIV/0!</v>
      </c>
      <c r="M113" s="11" t="e">
        <f t="shared" si="139"/>
        <v>#DIV/0!</v>
      </c>
      <c r="N113" s="11" t="e">
        <f t="shared" si="139"/>
        <v>#DIV/0!</v>
      </c>
      <c r="O113" s="11" t="e">
        <f t="shared" si="139"/>
        <v>#DIV/0!</v>
      </c>
      <c r="P113" s="11" t="e">
        <f t="shared" si="139"/>
        <v>#DIV/0!</v>
      </c>
      <c r="Q113" s="11" t="e">
        <f t="shared" si="139"/>
        <v>#DIV/0!</v>
      </c>
      <c r="R113" s="11" t="e">
        <f t="shared" si="139"/>
        <v>#DIV/0!</v>
      </c>
      <c r="S113" s="11">
        <f t="shared" si="139"/>
        <v>19.128064485078024</v>
      </c>
      <c r="T113" s="11">
        <f t="shared" si="139"/>
        <v>19.506484781924613</v>
      </c>
      <c r="U113" s="11">
        <f t="shared" si="139"/>
        <v>31.988841330387949</v>
      </c>
      <c r="V113" s="11">
        <f t="shared" si="139"/>
        <v>13.703404799544215</v>
      </c>
      <c r="W113" s="11" t="e">
        <f t="shared" si="139"/>
        <v>#DIV/0!</v>
      </c>
      <c r="X113" s="11" t="e">
        <f t="shared" si="139"/>
        <v>#DIV/0!</v>
      </c>
      <c r="Y113" s="11" t="e">
        <f t="shared" si="139"/>
        <v>#DIV/0!</v>
      </c>
      <c r="Z113" s="11" t="e">
        <f t="shared" si="139"/>
        <v>#DIV/0!</v>
      </c>
      <c r="AA113" s="11" t="e">
        <f t="shared" si="139"/>
        <v>#DIV/0!</v>
      </c>
      <c r="AB113" s="11" t="e">
        <f t="shared" si="139"/>
        <v>#DIV/0!</v>
      </c>
      <c r="AC113" s="11" t="e">
        <f t="shared" si="139"/>
        <v>#DIV/0!</v>
      </c>
      <c r="AD113" s="11" t="e">
        <f t="shared" si="139"/>
        <v>#DIV/0!</v>
      </c>
      <c r="AE113" s="11" t="e">
        <f t="shared" si="139"/>
        <v>#DIV/0!</v>
      </c>
      <c r="AF113" s="11" t="e">
        <f t="shared" si="139"/>
        <v>#DIV/0!</v>
      </c>
      <c r="AG113" s="11" t="e">
        <f t="shared" si="139"/>
        <v>#DIV/0!</v>
      </c>
    </row>
    <row r="114" spans="1:33" s="11" customFormat="1" x14ac:dyDescent="0.35">
      <c r="B114" s="11" t="s">
        <v>8</v>
      </c>
      <c r="S114" s="11">
        <v>166.71838399999999</v>
      </c>
      <c r="T114" s="11">
        <v>156.101934</v>
      </c>
      <c r="U114" s="11">
        <v>153.053371</v>
      </c>
      <c r="V114" s="11">
        <v>150.03570500000001</v>
      </c>
    </row>
    <row r="115" spans="1:33" s="6" customFormat="1" x14ac:dyDescent="0.35"/>
    <row r="116" spans="1:33" s="6" customFormat="1" x14ac:dyDescent="0.35"/>
    <row r="117" spans="1:33" s="6" customFormat="1" x14ac:dyDescent="0.35"/>
    <row r="118" spans="1:33" s="5" customFormat="1" x14ac:dyDescent="0.35">
      <c r="A118" s="5" t="s">
        <v>7</v>
      </c>
      <c r="B118" s="5" t="s">
        <v>16</v>
      </c>
    </row>
    <row r="119" spans="1:33" s="9" customFormat="1" x14ac:dyDescent="0.35">
      <c r="B119" s="9" t="s">
        <v>49</v>
      </c>
    </row>
    <row r="120" spans="1:33" s="6" customFormat="1" x14ac:dyDescent="0.35">
      <c r="B120" s="6" t="s">
        <v>50</v>
      </c>
      <c r="R120" s="6">
        <v>2245</v>
      </c>
      <c r="S120" s="6">
        <v>4907</v>
      </c>
      <c r="T120" s="6">
        <v>3530</v>
      </c>
      <c r="U120" s="6">
        <v>2577</v>
      </c>
      <c r="V120" s="6">
        <v>3109</v>
      </c>
    </row>
    <row r="121" spans="1:33" s="6" customFormat="1" x14ac:dyDescent="0.35">
      <c r="B121" s="6" t="s">
        <v>51</v>
      </c>
      <c r="R121" s="6">
        <v>1326</v>
      </c>
      <c r="S121" s="6">
        <v>1501</v>
      </c>
      <c r="T121" s="6">
        <v>1467</v>
      </c>
      <c r="U121" s="6">
        <v>1511</v>
      </c>
      <c r="V121" s="6">
        <v>1454</v>
      </c>
    </row>
    <row r="122" spans="1:33" s="6" customFormat="1" x14ac:dyDescent="0.35">
      <c r="B122" s="6" t="s">
        <v>52</v>
      </c>
      <c r="R122" s="6">
        <v>5334</v>
      </c>
      <c r="S122" s="6">
        <v>5140</v>
      </c>
      <c r="T122" s="6">
        <v>5492</v>
      </c>
      <c r="U122" s="6">
        <v>5983</v>
      </c>
      <c r="V122" s="6">
        <v>5693</v>
      </c>
    </row>
    <row r="123" spans="1:33" s="6" customFormat="1" x14ac:dyDescent="0.35">
      <c r="B123" s="6" t="s">
        <v>53</v>
      </c>
      <c r="R123" s="6">
        <v>783</v>
      </c>
      <c r="S123" s="6">
        <v>759</v>
      </c>
      <c r="T123" s="6">
        <v>811</v>
      </c>
      <c r="U123" s="6">
        <v>978</v>
      </c>
      <c r="V123" s="6">
        <v>1109</v>
      </c>
    </row>
    <row r="124" spans="1:33" s="7" customFormat="1" x14ac:dyDescent="0.35">
      <c r="B124" s="7" t="s">
        <v>54</v>
      </c>
      <c r="R124" s="7">
        <v>997</v>
      </c>
      <c r="S124" s="7">
        <f>1402+1635</f>
        <v>3037</v>
      </c>
      <c r="T124" s="7">
        <v>1126</v>
      </c>
      <c r="U124" s="7">
        <v>1439</v>
      </c>
      <c r="V124" s="7">
        <v>2341</v>
      </c>
    </row>
    <row r="125" spans="1:33" s="6" customFormat="1" x14ac:dyDescent="0.35">
      <c r="B125" s="6" t="s">
        <v>55</v>
      </c>
      <c r="H125" s="6">
        <f>SUM(H120:H124)</f>
        <v>0</v>
      </c>
      <c r="I125" s="6">
        <f t="shared" ref="I125:AG125" si="140">SUM(I120:I124)</f>
        <v>0</v>
      </c>
      <c r="J125" s="6">
        <f t="shared" si="140"/>
        <v>0</v>
      </c>
      <c r="K125" s="6">
        <f t="shared" si="140"/>
        <v>0</v>
      </c>
      <c r="L125" s="6">
        <f t="shared" si="140"/>
        <v>0</v>
      </c>
      <c r="M125" s="6">
        <f t="shared" si="140"/>
        <v>0</v>
      </c>
      <c r="N125" s="6">
        <f t="shared" si="140"/>
        <v>0</v>
      </c>
      <c r="O125" s="6">
        <f t="shared" si="140"/>
        <v>0</v>
      </c>
      <c r="P125" s="6">
        <f t="shared" si="140"/>
        <v>0</v>
      </c>
      <c r="Q125" s="6">
        <f t="shared" si="140"/>
        <v>0</v>
      </c>
      <c r="R125" s="6">
        <f t="shared" si="140"/>
        <v>10685</v>
      </c>
      <c r="S125" s="6">
        <f t="shared" si="140"/>
        <v>15344</v>
      </c>
      <c r="T125" s="6">
        <f t="shared" si="140"/>
        <v>12426</v>
      </c>
      <c r="U125" s="6">
        <f t="shared" si="140"/>
        <v>12488</v>
      </c>
      <c r="V125" s="6">
        <f t="shared" si="140"/>
        <v>13706</v>
      </c>
      <c r="W125" s="6">
        <f t="shared" si="140"/>
        <v>0</v>
      </c>
      <c r="X125" s="6">
        <f t="shared" si="140"/>
        <v>0</v>
      </c>
      <c r="Y125" s="6">
        <f t="shared" si="140"/>
        <v>0</v>
      </c>
      <c r="Z125" s="6">
        <f t="shared" si="140"/>
        <v>0</v>
      </c>
      <c r="AA125" s="6">
        <f t="shared" si="140"/>
        <v>0</v>
      </c>
      <c r="AB125" s="6">
        <f t="shared" si="140"/>
        <v>0</v>
      </c>
      <c r="AC125" s="6">
        <f t="shared" si="140"/>
        <v>0</v>
      </c>
      <c r="AD125" s="6">
        <f t="shared" si="140"/>
        <v>0</v>
      </c>
      <c r="AE125" s="6">
        <f t="shared" si="140"/>
        <v>0</v>
      </c>
      <c r="AF125" s="6">
        <f t="shared" si="140"/>
        <v>0</v>
      </c>
      <c r="AG125" s="6">
        <f t="shared" si="140"/>
        <v>0</v>
      </c>
    </row>
    <row r="126" spans="1:33" s="9" customFormat="1" x14ac:dyDescent="0.35">
      <c r="B126" s="9" t="s">
        <v>56</v>
      </c>
    </row>
    <row r="127" spans="1:33" s="6" customFormat="1" x14ac:dyDescent="0.35">
      <c r="B127" s="6" t="s">
        <v>57</v>
      </c>
      <c r="R127" s="6">
        <v>6912</v>
      </c>
      <c r="S127" s="6">
        <v>7071</v>
      </c>
      <c r="T127" s="6">
        <v>7894</v>
      </c>
      <c r="U127" s="6">
        <v>8800</v>
      </c>
      <c r="V127" s="6">
        <v>9653</v>
      </c>
    </row>
    <row r="128" spans="1:33" s="6" customFormat="1" x14ac:dyDescent="0.35">
      <c r="B128" s="6" t="s">
        <v>58</v>
      </c>
      <c r="R128" s="6">
        <v>1511</v>
      </c>
      <c r="S128" s="6">
        <v>1533</v>
      </c>
      <c r="T128" s="6">
        <v>1655</v>
      </c>
      <c r="U128" s="6">
        <v>1811</v>
      </c>
      <c r="V128" s="6">
        <v>1818</v>
      </c>
    </row>
    <row r="129" spans="2:33" s="6" customFormat="1" x14ac:dyDescent="0.35">
      <c r="B129" s="6" t="s">
        <v>59</v>
      </c>
      <c r="R129" s="6">
        <v>18708</v>
      </c>
      <c r="S129" s="6">
        <v>17518</v>
      </c>
      <c r="T129" s="6">
        <v>17515</v>
      </c>
      <c r="U129" s="6">
        <v>17516</v>
      </c>
      <c r="V129" s="6">
        <v>17517</v>
      </c>
    </row>
    <row r="130" spans="2:33" s="6" customFormat="1" x14ac:dyDescent="0.35">
      <c r="B130" s="6" t="s">
        <v>60</v>
      </c>
      <c r="R130" s="6">
        <v>1040</v>
      </c>
      <c r="S130" s="6">
        <v>783</v>
      </c>
      <c r="T130" s="6">
        <v>578</v>
      </c>
      <c r="U130" s="6">
        <v>384</v>
      </c>
      <c r="V130" s="6">
        <v>305</v>
      </c>
    </row>
    <row r="131" spans="2:33" s="6" customFormat="1" x14ac:dyDescent="0.35">
      <c r="B131" s="6" t="s">
        <v>61</v>
      </c>
      <c r="R131" s="6">
        <v>508</v>
      </c>
      <c r="S131" s="6">
        <v>311</v>
      </c>
      <c r="T131" s="6">
        <v>200</v>
      </c>
      <c r="U131" s="6">
        <v>162</v>
      </c>
      <c r="V131" s="6">
        <v>1020</v>
      </c>
    </row>
    <row r="132" spans="2:33" s="7" customFormat="1" x14ac:dyDescent="0.35">
      <c r="B132" s="7" t="s">
        <v>62</v>
      </c>
      <c r="R132" s="7">
        <v>1725</v>
      </c>
      <c r="S132" s="7">
        <v>1909</v>
      </c>
      <c r="T132" s="7">
        <v>2311</v>
      </c>
      <c r="U132" s="7">
        <v>2594</v>
      </c>
      <c r="V132" s="7">
        <v>2525</v>
      </c>
    </row>
    <row r="133" spans="2:33" s="24" customFormat="1" x14ac:dyDescent="0.35">
      <c r="B133" s="24" t="s">
        <v>63</v>
      </c>
      <c r="H133" s="24">
        <f>SUM(H127:H132)</f>
        <v>0</v>
      </c>
      <c r="I133" s="24">
        <f t="shared" ref="I133:AG133" si="141">SUM(I127:I132)</f>
        <v>0</v>
      </c>
      <c r="J133" s="24">
        <f t="shared" si="141"/>
        <v>0</v>
      </c>
      <c r="K133" s="24">
        <f t="shared" si="141"/>
        <v>0</v>
      </c>
      <c r="L133" s="24">
        <f t="shared" si="141"/>
        <v>0</v>
      </c>
      <c r="M133" s="24">
        <f t="shared" si="141"/>
        <v>0</v>
      </c>
      <c r="N133" s="24">
        <f t="shared" si="141"/>
        <v>0</v>
      </c>
      <c r="O133" s="24">
        <f t="shared" si="141"/>
        <v>0</v>
      </c>
      <c r="P133" s="24">
        <f t="shared" si="141"/>
        <v>0</v>
      </c>
      <c r="Q133" s="24">
        <f t="shared" si="141"/>
        <v>0</v>
      </c>
      <c r="R133" s="24">
        <f t="shared" si="141"/>
        <v>30404</v>
      </c>
      <c r="S133" s="24">
        <f t="shared" si="141"/>
        <v>29125</v>
      </c>
      <c r="T133" s="24">
        <f t="shared" si="141"/>
        <v>30153</v>
      </c>
      <c r="U133" s="24">
        <f t="shared" si="141"/>
        <v>31267</v>
      </c>
      <c r="V133" s="24">
        <f t="shared" si="141"/>
        <v>32838</v>
      </c>
      <c r="W133" s="24">
        <f t="shared" si="141"/>
        <v>0</v>
      </c>
      <c r="X133" s="24">
        <f t="shared" si="141"/>
        <v>0</v>
      </c>
      <c r="Y133" s="24">
        <f t="shared" si="141"/>
        <v>0</v>
      </c>
      <c r="Z133" s="24">
        <f t="shared" si="141"/>
        <v>0</v>
      </c>
      <c r="AA133" s="24">
        <f t="shared" si="141"/>
        <v>0</v>
      </c>
      <c r="AB133" s="24">
        <f t="shared" si="141"/>
        <v>0</v>
      </c>
      <c r="AC133" s="24">
        <f t="shared" si="141"/>
        <v>0</v>
      </c>
      <c r="AD133" s="24">
        <f t="shared" si="141"/>
        <v>0</v>
      </c>
      <c r="AE133" s="24">
        <f t="shared" si="141"/>
        <v>0</v>
      </c>
      <c r="AF133" s="24">
        <f t="shared" si="141"/>
        <v>0</v>
      </c>
      <c r="AG133" s="24">
        <f t="shared" si="141"/>
        <v>0</v>
      </c>
    </row>
    <row r="134" spans="2:33" s="15" customFormat="1" x14ac:dyDescent="0.35">
      <c r="B134" s="15" t="s">
        <v>64</v>
      </c>
      <c r="H134" s="15">
        <f>H133+H125</f>
        <v>0</v>
      </c>
      <c r="I134" s="15">
        <f t="shared" ref="I134:AG134" si="142">I133+I125</f>
        <v>0</v>
      </c>
      <c r="J134" s="15">
        <f t="shared" si="142"/>
        <v>0</v>
      </c>
      <c r="K134" s="15">
        <f t="shared" si="142"/>
        <v>0</v>
      </c>
      <c r="L134" s="15">
        <f t="shared" si="142"/>
        <v>0</v>
      </c>
      <c r="M134" s="15">
        <f t="shared" si="142"/>
        <v>0</v>
      </c>
      <c r="N134" s="15">
        <f t="shared" si="142"/>
        <v>0</v>
      </c>
      <c r="O134" s="15">
        <f t="shared" si="142"/>
        <v>0</v>
      </c>
      <c r="P134" s="15">
        <f t="shared" si="142"/>
        <v>0</v>
      </c>
      <c r="Q134" s="15">
        <f t="shared" si="142"/>
        <v>0</v>
      </c>
      <c r="R134" s="15">
        <f t="shared" si="142"/>
        <v>41089</v>
      </c>
      <c r="S134" s="15">
        <f t="shared" si="142"/>
        <v>44469</v>
      </c>
      <c r="T134" s="15">
        <f t="shared" si="142"/>
        <v>42579</v>
      </c>
      <c r="U134" s="15">
        <f t="shared" si="142"/>
        <v>43755</v>
      </c>
      <c r="V134" s="15">
        <f t="shared" si="142"/>
        <v>46544</v>
      </c>
      <c r="W134" s="15">
        <f t="shared" si="142"/>
        <v>0</v>
      </c>
      <c r="X134" s="15">
        <f t="shared" si="142"/>
        <v>0</v>
      </c>
      <c r="Y134" s="15">
        <f t="shared" si="142"/>
        <v>0</v>
      </c>
      <c r="Z134" s="15">
        <f t="shared" si="142"/>
        <v>0</v>
      </c>
      <c r="AA134" s="15">
        <f t="shared" si="142"/>
        <v>0</v>
      </c>
      <c r="AB134" s="15">
        <f t="shared" si="142"/>
        <v>0</v>
      </c>
      <c r="AC134" s="15">
        <f t="shared" si="142"/>
        <v>0</v>
      </c>
      <c r="AD134" s="15">
        <f t="shared" si="142"/>
        <v>0</v>
      </c>
      <c r="AE134" s="15">
        <f t="shared" si="142"/>
        <v>0</v>
      </c>
      <c r="AF134" s="15">
        <f t="shared" si="142"/>
        <v>0</v>
      </c>
      <c r="AG134" s="15">
        <f t="shared" si="142"/>
        <v>0</v>
      </c>
    </row>
    <row r="135" spans="2:33" s="9" customFormat="1" x14ac:dyDescent="0.35">
      <c r="B135" s="9" t="s">
        <v>65</v>
      </c>
    </row>
    <row r="136" spans="2:33" s="6" customFormat="1" x14ac:dyDescent="0.35">
      <c r="B136" s="6" t="s">
        <v>66</v>
      </c>
      <c r="R136" s="6">
        <v>2226</v>
      </c>
      <c r="S136" s="6">
        <v>1806</v>
      </c>
      <c r="T136" s="6">
        <v>2197</v>
      </c>
      <c r="U136" s="6">
        <v>2587</v>
      </c>
      <c r="V136" s="6">
        <v>2110</v>
      </c>
    </row>
    <row r="137" spans="2:33" s="6" customFormat="1" x14ac:dyDescent="0.35">
      <c r="B137" s="6" t="s">
        <v>67</v>
      </c>
      <c r="R137" s="6">
        <v>1865</v>
      </c>
      <c r="S137" s="6">
        <v>1997</v>
      </c>
      <c r="T137" s="6">
        <v>1993</v>
      </c>
      <c r="U137" s="6">
        <v>2057</v>
      </c>
      <c r="V137" s="6">
        <v>2251</v>
      </c>
    </row>
    <row r="138" spans="2:33" s="6" customFormat="1" x14ac:dyDescent="0.35">
      <c r="B138" s="6" t="s">
        <v>68</v>
      </c>
      <c r="R138" s="6">
        <v>2237</v>
      </c>
      <c r="S138" s="6">
        <v>2517</v>
      </c>
      <c r="T138" s="6">
        <v>3026</v>
      </c>
      <c r="U138" s="6">
        <v>3609</v>
      </c>
      <c r="V138" s="6">
        <v>4193</v>
      </c>
    </row>
    <row r="139" spans="2:33" s="7" customFormat="1" x14ac:dyDescent="0.35">
      <c r="B139" s="7" t="s">
        <v>69</v>
      </c>
      <c r="R139" s="7">
        <v>3106</v>
      </c>
      <c r="S139" s="7">
        <f>3002+258</f>
        <v>3260</v>
      </c>
      <c r="T139" s="7">
        <v>2314</v>
      </c>
      <c r="U139" s="7">
        <v>3334</v>
      </c>
      <c r="V139" s="7">
        <v>3388</v>
      </c>
    </row>
    <row r="140" spans="2:33" s="15" customFormat="1" x14ac:dyDescent="0.35">
      <c r="B140" s="15" t="s">
        <v>70</v>
      </c>
      <c r="H140" s="15">
        <f>SUM(H136:H139)</f>
        <v>0</v>
      </c>
      <c r="I140" s="15">
        <f t="shared" ref="I140:AG140" si="143">SUM(I136:I139)</f>
        <v>0</v>
      </c>
      <c r="J140" s="15">
        <f t="shared" si="143"/>
        <v>0</v>
      </c>
      <c r="K140" s="15">
        <f t="shared" si="143"/>
        <v>0</v>
      </c>
      <c r="L140" s="15">
        <f t="shared" si="143"/>
        <v>0</v>
      </c>
      <c r="M140" s="15">
        <f t="shared" si="143"/>
        <v>0</v>
      </c>
      <c r="N140" s="15">
        <f t="shared" si="143"/>
        <v>0</v>
      </c>
      <c r="O140" s="15">
        <f t="shared" si="143"/>
        <v>0</v>
      </c>
      <c r="P140" s="15">
        <f t="shared" si="143"/>
        <v>0</v>
      </c>
      <c r="Q140" s="15">
        <f t="shared" si="143"/>
        <v>0</v>
      </c>
      <c r="R140" s="15">
        <f t="shared" si="143"/>
        <v>9434</v>
      </c>
      <c r="S140" s="15">
        <f t="shared" si="143"/>
        <v>9580</v>
      </c>
      <c r="T140" s="15">
        <f t="shared" si="143"/>
        <v>9530</v>
      </c>
      <c r="U140" s="15">
        <f t="shared" si="143"/>
        <v>11587</v>
      </c>
      <c r="V140" s="15">
        <f t="shared" si="143"/>
        <v>11942</v>
      </c>
      <c r="W140" s="15">
        <f t="shared" si="143"/>
        <v>0</v>
      </c>
      <c r="X140" s="15">
        <f t="shared" si="143"/>
        <v>0</v>
      </c>
      <c r="Y140" s="15">
        <f t="shared" si="143"/>
        <v>0</v>
      </c>
      <c r="Z140" s="15">
        <f t="shared" si="143"/>
        <v>0</v>
      </c>
      <c r="AA140" s="15">
        <f t="shared" si="143"/>
        <v>0</v>
      </c>
      <c r="AB140" s="15">
        <f t="shared" si="143"/>
        <v>0</v>
      </c>
      <c r="AC140" s="15">
        <f t="shared" si="143"/>
        <v>0</v>
      </c>
      <c r="AD140" s="15">
        <f t="shared" si="143"/>
        <v>0</v>
      </c>
      <c r="AE140" s="15">
        <f t="shared" si="143"/>
        <v>0</v>
      </c>
      <c r="AF140" s="15">
        <f t="shared" si="143"/>
        <v>0</v>
      </c>
      <c r="AG140" s="15">
        <f t="shared" si="143"/>
        <v>0</v>
      </c>
    </row>
    <row r="141" spans="2:33" s="9" customFormat="1" x14ac:dyDescent="0.35">
      <c r="B141" s="9" t="s">
        <v>71</v>
      </c>
    </row>
    <row r="142" spans="2:33" s="6" customFormat="1" x14ac:dyDescent="0.35">
      <c r="B142" s="6" t="s">
        <v>72</v>
      </c>
      <c r="R142" s="6">
        <v>12770</v>
      </c>
      <c r="S142" s="6">
        <v>14261</v>
      </c>
      <c r="T142" s="6">
        <v>12777</v>
      </c>
      <c r="U142" s="6">
        <v>11805</v>
      </c>
      <c r="V142" s="6">
        <v>13786</v>
      </c>
    </row>
    <row r="143" spans="2:33" s="6" customFormat="1" x14ac:dyDescent="0.35">
      <c r="B143" s="6" t="s">
        <v>73</v>
      </c>
      <c r="R143" s="6">
        <v>6979</v>
      </c>
      <c r="S143" s="6">
        <v>6498</v>
      </c>
      <c r="T143" s="6">
        <v>3269</v>
      </c>
      <c r="U143" s="6">
        <v>1188</v>
      </c>
      <c r="V143" s="6">
        <v>1290</v>
      </c>
    </row>
    <row r="144" spans="2:33" s="6" customFormat="1" x14ac:dyDescent="0.35">
      <c r="B144" s="6" t="s">
        <v>74</v>
      </c>
      <c r="R144" s="6">
        <v>1308</v>
      </c>
      <c r="S144" s="6">
        <v>1343</v>
      </c>
      <c r="T144" s="6">
        <v>1590</v>
      </c>
      <c r="U144" s="6">
        <v>1824</v>
      </c>
      <c r="V144" s="6">
        <v>1892</v>
      </c>
    </row>
    <row r="145" spans="1:33" s="7" customFormat="1" x14ac:dyDescent="0.35">
      <c r="B145" s="7" t="s">
        <v>75</v>
      </c>
      <c r="R145" s="7">
        <v>1779</v>
      </c>
      <c r="S145" s="7">
        <v>2208</v>
      </c>
      <c r="T145" s="7">
        <f>490+1997</f>
        <v>2487</v>
      </c>
      <c r="U145" s="7">
        <v>2039</v>
      </c>
      <c r="V145" s="7">
        <v>2839</v>
      </c>
    </row>
    <row r="146" spans="1:33" s="24" customFormat="1" x14ac:dyDescent="0.35">
      <c r="B146" s="24" t="s">
        <v>76</v>
      </c>
      <c r="H146" s="24">
        <f>SUM(H142:H145)</f>
        <v>0</v>
      </c>
      <c r="I146" s="24">
        <f t="shared" ref="I146:AG146" si="144">SUM(I142:I145)</f>
        <v>0</v>
      </c>
      <c r="J146" s="24">
        <f t="shared" si="144"/>
        <v>0</v>
      </c>
      <c r="K146" s="24">
        <f t="shared" si="144"/>
        <v>0</v>
      </c>
      <c r="L146" s="24">
        <f t="shared" si="144"/>
        <v>0</v>
      </c>
      <c r="M146" s="24">
        <f t="shared" si="144"/>
        <v>0</v>
      </c>
      <c r="N146" s="24">
        <f t="shared" si="144"/>
        <v>0</v>
      </c>
      <c r="O146" s="24">
        <f t="shared" si="144"/>
        <v>0</v>
      </c>
      <c r="P146" s="24">
        <f t="shared" si="144"/>
        <v>0</v>
      </c>
      <c r="Q146" s="24">
        <f t="shared" si="144"/>
        <v>0</v>
      </c>
      <c r="R146" s="24">
        <f t="shared" si="144"/>
        <v>22836</v>
      </c>
      <c r="S146" s="24">
        <f t="shared" si="144"/>
        <v>24310</v>
      </c>
      <c r="T146" s="24">
        <f t="shared" si="144"/>
        <v>20123</v>
      </c>
      <c r="U146" s="24">
        <f t="shared" si="144"/>
        <v>16856</v>
      </c>
      <c r="V146" s="24">
        <f t="shared" si="144"/>
        <v>19807</v>
      </c>
      <c r="W146" s="24">
        <f t="shared" si="144"/>
        <v>0</v>
      </c>
      <c r="X146" s="24">
        <f t="shared" si="144"/>
        <v>0</v>
      </c>
      <c r="Y146" s="24">
        <f t="shared" si="144"/>
        <v>0</v>
      </c>
      <c r="Z146" s="24">
        <f t="shared" si="144"/>
        <v>0</v>
      </c>
      <c r="AA146" s="24">
        <f t="shared" si="144"/>
        <v>0</v>
      </c>
      <c r="AB146" s="24">
        <f t="shared" si="144"/>
        <v>0</v>
      </c>
      <c r="AC146" s="24">
        <f t="shared" si="144"/>
        <v>0</v>
      </c>
      <c r="AD146" s="24">
        <f t="shared" si="144"/>
        <v>0</v>
      </c>
      <c r="AE146" s="24">
        <f t="shared" si="144"/>
        <v>0</v>
      </c>
      <c r="AF146" s="24">
        <f t="shared" si="144"/>
        <v>0</v>
      </c>
      <c r="AG146" s="24">
        <f t="shared" si="144"/>
        <v>0</v>
      </c>
    </row>
    <row r="147" spans="1:33" s="15" customFormat="1" x14ac:dyDescent="0.35">
      <c r="B147" s="15" t="s">
        <v>77</v>
      </c>
      <c r="H147" s="15">
        <f>H146+H140</f>
        <v>0</v>
      </c>
      <c r="I147" s="15">
        <f t="shared" ref="I147:AG147" si="145">I146+I140</f>
        <v>0</v>
      </c>
      <c r="J147" s="15">
        <f t="shared" si="145"/>
        <v>0</v>
      </c>
      <c r="K147" s="15">
        <f t="shared" si="145"/>
        <v>0</v>
      </c>
      <c r="L147" s="15">
        <f t="shared" si="145"/>
        <v>0</v>
      </c>
      <c r="M147" s="15">
        <f t="shared" si="145"/>
        <v>0</v>
      </c>
      <c r="N147" s="15">
        <f t="shared" si="145"/>
        <v>0</v>
      </c>
      <c r="O147" s="15">
        <f t="shared" si="145"/>
        <v>0</v>
      </c>
      <c r="P147" s="15">
        <f t="shared" si="145"/>
        <v>0</v>
      </c>
      <c r="Q147" s="15">
        <f t="shared" si="145"/>
        <v>0</v>
      </c>
      <c r="R147" s="15">
        <f t="shared" si="145"/>
        <v>32270</v>
      </c>
      <c r="S147" s="15">
        <f t="shared" si="145"/>
        <v>33890</v>
      </c>
      <c r="T147" s="15">
        <f t="shared" si="145"/>
        <v>29653</v>
      </c>
      <c r="U147" s="15">
        <f t="shared" si="145"/>
        <v>28443</v>
      </c>
      <c r="V147" s="15">
        <f t="shared" si="145"/>
        <v>31749</v>
      </c>
      <c r="W147" s="15">
        <f t="shared" si="145"/>
        <v>0</v>
      </c>
      <c r="X147" s="15">
        <f t="shared" si="145"/>
        <v>0</v>
      </c>
      <c r="Y147" s="15">
        <f t="shared" si="145"/>
        <v>0</v>
      </c>
      <c r="Z147" s="15">
        <f t="shared" si="145"/>
        <v>0</v>
      </c>
      <c r="AA147" s="15">
        <f t="shared" si="145"/>
        <v>0</v>
      </c>
      <c r="AB147" s="15">
        <f t="shared" si="145"/>
        <v>0</v>
      </c>
      <c r="AC147" s="15">
        <f t="shared" si="145"/>
        <v>0</v>
      </c>
      <c r="AD147" s="15">
        <f t="shared" si="145"/>
        <v>0</v>
      </c>
      <c r="AE147" s="15">
        <f t="shared" si="145"/>
        <v>0</v>
      </c>
      <c r="AF147" s="15">
        <f t="shared" si="145"/>
        <v>0</v>
      </c>
      <c r="AG147" s="15">
        <f t="shared" si="145"/>
        <v>0</v>
      </c>
    </row>
    <row r="148" spans="1:33" s="9" customFormat="1" x14ac:dyDescent="0.35">
      <c r="B148" s="9" t="s">
        <v>78</v>
      </c>
    </row>
    <row r="149" spans="1:33" s="6" customFormat="1" x14ac:dyDescent="0.35">
      <c r="B149" s="6" t="s">
        <v>79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33" s="6" customFormat="1" x14ac:dyDescent="0.35">
      <c r="B150" s="6" t="s">
        <v>80</v>
      </c>
      <c r="R150" s="6">
        <v>168</v>
      </c>
      <c r="S150" s="6">
        <v>167</v>
      </c>
      <c r="T150" s="6">
        <v>156</v>
      </c>
      <c r="U150" s="6">
        <v>153</v>
      </c>
      <c r="V150" s="6">
        <v>150</v>
      </c>
    </row>
    <row r="151" spans="1:33" s="6" customFormat="1" x14ac:dyDescent="0.35">
      <c r="B151" s="6" t="s">
        <v>81</v>
      </c>
      <c r="R151" s="6">
        <v>0</v>
      </c>
      <c r="S151" s="6">
        <v>58</v>
      </c>
      <c r="T151" s="6">
        <v>0</v>
      </c>
      <c r="U151" s="6">
        <v>0</v>
      </c>
      <c r="V151" s="6">
        <v>0</v>
      </c>
    </row>
    <row r="152" spans="1:33" s="6" customFormat="1" x14ac:dyDescent="0.35">
      <c r="B152" s="6" t="s">
        <v>82</v>
      </c>
      <c r="R152" s="6">
        <v>8748</v>
      </c>
      <c r="S152" s="6">
        <v>10482</v>
      </c>
      <c r="T152" s="6">
        <v>12913</v>
      </c>
      <c r="U152" s="6">
        <v>15312</v>
      </c>
      <c r="V152" s="6">
        <v>14773</v>
      </c>
    </row>
    <row r="153" spans="1:33" s="7" customFormat="1" x14ac:dyDescent="0.35">
      <c r="B153" s="7" t="s">
        <v>83</v>
      </c>
      <c r="R153" s="7">
        <v>-97</v>
      </c>
      <c r="S153" s="7">
        <v>-128</v>
      </c>
      <c r="T153" s="7">
        <v>-143</v>
      </c>
      <c r="U153" s="7">
        <v>-153</v>
      </c>
      <c r="V153" s="7">
        <v>-128</v>
      </c>
    </row>
    <row r="154" spans="1:33" s="24" customFormat="1" x14ac:dyDescent="0.35">
      <c r="B154" s="24" t="s">
        <v>84</v>
      </c>
      <c r="H154" s="24">
        <f>SUM(H149:H153)</f>
        <v>0</v>
      </c>
      <c r="I154" s="24">
        <f t="shared" ref="I154:AG154" si="146">SUM(I149:I153)</f>
        <v>0</v>
      </c>
      <c r="J154" s="24">
        <f t="shared" si="146"/>
        <v>0</v>
      </c>
      <c r="K154" s="24">
        <f t="shared" si="146"/>
        <v>0</v>
      </c>
      <c r="L154" s="24">
        <f t="shared" si="146"/>
        <v>0</v>
      </c>
      <c r="M154" s="24">
        <f t="shared" si="146"/>
        <v>0</v>
      </c>
      <c r="N154" s="24">
        <f t="shared" si="146"/>
        <v>0</v>
      </c>
      <c r="O154" s="24">
        <f t="shared" si="146"/>
        <v>0</v>
      </c>
      <c r="P154" s="24">
        <f t="shared" si="146"/>
        <v>0</v>
      </c>
      <c r="Q154" s="24">
        <f t="shared" si="146"/>
        <v>0</v>
      </c>
      <c r="R154" s="24">
        <f t="shared" si="146"/>
        <v>8819</v>
      </c>
      <c r="S154" s="24">
        <f t="shared" si="146"/>
        <v>10579</v>
      </c>
      <c r="T154" s="24">
        <f t="shared" si="146"/>
        <v>12926</v>
      </c>
      <c r="U154" s="24">
        <f t="shared" si="146"/>
        <v>15312</v>
      </c>
      <c r="V154" s="24">
        <f t="shared" si="146"/>
        <v>14795</v>
      </c>
      <c r="W154" s="24">
        <f t="shared" si="146"/>
        <v>0</v>
      </c>
      <c r="X154" s="24">
        <f t="shared" si="146"/>
        <v>0</v>
      </c>
      <c r="Y154" s="24">
        <f t="shared" si="146"/>
        <v>0</v>
      </c>
      <c r="Z154" s="24">
        <f t="shared" si="146"/>
        <v>0</v>
      </c>
      <c r="AA154" s="24">
        <f t="shared" si="146"/>
        <v>0</v>
      </c>
      <c r="AB154" s="24">
        <f t="shared" si="146"/>
        <v>0</v>
      </c>
      <c r="AC154" s="24">
        <f t="shared" si="146"/>
        <v>0</v>
      </c>
      <c r="AD154" s="24">
        <f t="shared" si="146"/>
        <v>0</v>
      </c>
      <c r="AE154" s="24">
        <f t="shared" si="146"/>
        <v>0</v>
      </c>
      <c r="AF154" s="24">
        <f t="shared" si="146"/>
        <v>0</v>
      </c>
      <c r="AG154" s="24">
        <f t="shared" si="146"/>
        <v>0</v>
      </c>
    </row>
    <row r="155" spans="1:33" s="15" customFormat="1" x14ac:dyDescent="0.35">
      <c r="B155" s="15" t="s">
        <v>85</v>
      </c>
      <c r="H155" s="15">
        <f>H154+H147</f>
        <v>0</v>
      </c>
      <c r="I155" s="15">
        <f t="shared" ref="I155:AG155" si="147">I154+I147</f>
        <v>0</v>
      </c>
      <c r="J155" s="15">
        <f t="shared" si="147"/>
        <v>0</v>
      </c>
      <c r="K155" s="15">
        <f t="shared" si="147"/>
        <v>0</v>
      </c>
      <c r="L155" s="15">
        <f t="shared" si="147"/>
        <v>0</v>
      </c>
      <c r="M155" s="15">
        <f t="shared" si="147"/>
        <v>0</v>
      </c>
      <c r="N155" s="15">
        <f t="shared" si="147"/>
        <v>0</v>
      </c>
      <c r="O155" s="15">
        <f t="shared" si="147"/>
        <v>0</v>
      </c>
      <c r="P155" s="15">
        <f t="shared" si="147"/>
        <v>0</v>
      </c>
      <c r="Q155" s="15">
        <f t="shared" si="147"/>
        <v>0</v>
      </c>
      <c r="R155" s="15">
        <f t="shared" si="147"/>
        <v>41089</v>
      </c>
      <c r="S155" s="15">
        <f t="shared" si="147"/>
        <v>44469</v>
      </c>
      <c r="T155" s="15">
        <f t="shared" si="147"/>
        <v>42579</v>
      </c>
      <c r="U155" s="15">
        <f t="shared" si="147"/>
        <v>43755</v>
      </c>
      <c r="V155" s="15">
        <f t="shared" si="147"/>
        <v>46544</v>
      </c>
      <c r="W155" s="15">
        <f t="shared" si="147"/>
        <v>0</v>
      </c>
      <c r="X155" s="15">
        <f t="shared" si="147"/>
        <v>0</v>
      </c>
      <c r="Y155" s="15">
        <f t="shared" si="147"/>
        <v>0</v>
      </c>
      <c r="Z155" s="15">
        <f t="shared" si="147"/>
        <v>0</v>
      </c>
      <c r="AA155" s="15">
        <f t="shared" si="147"/>
        <v>0</v>
      </c>
      <c r="AB155" s="15">
        <f t="shared" si="147"/>
        <v>0</v>
      </c>
      <c r="AC155" s="15">
        <f t="shared" si="147"/>
        <v>0</v>
      </c>
      <c r="AD155" s="15">
        <f t="shared" si="147"/>
        <v>0</v>
      </c>
      <c r="AE155" s="15">
        <f t="shared" si="147"/>
        <v>0</v>
      </c>
      <c r="AF155" s="15">
        <f t="shared" si="147"/>
        <v>0</v>
      </c>
      <c r="AG155" s="15">
        <f t="shared" si="147"/>
        <v>0</v>
      </c>
    </row>
    <row r="156" spans="1:33" s="5" customFormat="1" x14ac:dyDescent="0.35">
      <c r="A156" s="5" t="s">
        <v>7</v>
      </c>
      <c r="B156" s="5" t="s">
        <v>17</v>
      </c>
    </row>
    <row r="157" spans="1:33" s="6" customFormat="1" x14ac:dyDescent="0.35">
      <c r="B157" s="6" t="s">
        <v>18</v>
      </c>
      <c r="Q157" s="6">
        <v>3827</v>
      </c>
      <c r="R157" s="6">
        <v>4297</v>
      </c>
      <c r="S157" s="6">
        <v>4305</v>
      </c>
      <c r="T157" s="6">
        <v>3567</v>
      </c>
      <c r="U157" s="6">
        <v>2901</v>
      </c>
      <c r="V157" s="6">
        <v>3875</v>
      </c>
    </row>
    <row r="158" spans="1:33" s="7" customFormat="1" x14ac:dyDescent="0.35">
      <c r="B158" s="7" t="s">
        <v>19</v>
      </c>
      <c r="Q158" s="7">
        <v>-1249</v>
      </c>
      <c r="R158" s="7">
        <v>-1264</v>
      </c>
      <c r="S158" s="7">
        <v>-1420</v>
      </c>
      <c r="T158" s="7">
        <v>-1415</v>
      </c>
      <c r="U158" s="7">
        <v>-1435</v>
      </c>
      <c r="V158" s="7">
        <v>-1775</v>
      </c>
    </row>
    <row r="159" spans="1:33" s="6" customFormat="1" x14ac:dyDescent="0.35">
      <c r="B159" s="6" t="s">
        <v>20</v>
      </c>
      <c r="H159" s="6">
        <f>SUM(H157:H158)</f>
        <v>0</v>
      </c>
      <c r="I159" s="6">
        <f t="shared" ref="I159:AG159" si="148">SUM(I157:I158)</f>
        <v>0</v>
      </c>
      <c r="J159" s="6">
        <f t="shared" si="148"/>
        <v>0</v>
      </c>
      <c r="K159" s="6">
        <f t="shared" si="148"/>
        <v>0</v>
      </c>
      <c r="L159" s="6">
        <f t="shared" si="148"/>
        <v>0</v>
      </c>
      <c r="M159" s="6">
        <f t="shared" si="148"/>
        <v>0</v>
      </c>
      <c r="N159" s="6">
        <f t="shared" si="148"/>
        <v>0</v>
      </c>
      <c r="O159" s="6">
        <f t="shared" si="148"/>
        <v>0</v>
      </c>
      <c r="P159" s="6">
        <f t="shared" si="148"/>
        <v>0</v>
      </c>
      <c r="Q159" s="6">
        <f t="shared" si="148"/>
        <v>2578</v>
      </c>
      <c r="R159" s="6">
        <f t="shared" si="148"/>
        <v>3033</v>
      </c>
      <c r="S159" s="6">
        <f t="shared" si="148"/>
        <v>2885</v>
      </c>
      <c r="T159" s="6">
        <f t="shared" si="148"/>
        <v>2152</v>
      </c>
      <c r="U159" s="6">
        <f t="shared" si="148"/>
        <v>1466</v>
      </c>
      <c r="V159" s="6">
        <f t="shared" si="148"/>
        <v>2100</v>
      </c>
      <c r="W159" s="6">
        <f t="shared" si="148"/>
        <v>0</v>
      </c>
      <c r="X159" s="6">
        <f t="shared" si="148"/>
        <v>0</v>
      </c>
      <c r="Y159" s="6">
        <f t="shared" si="148"/>
        <v>0</v>
      </c>
      <c r="Z159" s="6">
        <f t="shared" si="148"/>
        <v>0</v>
      </c>
      <c r="AA159" s="6">
        <f t="shared" si="148"/>
        <v>0</v>
      </c>
      <c r="AB159" s="6">
        <f t="shared" si="148"/>
        <v>0</v>
      </c>
      <c r="AC159" s="6">
        <f t="shared" si="148"/>
        <v>0</v>
      </c>
      <c r="AD159" s="6">
        <f t="shared" si="148"/>
        <v>0</v>
      </c>
      <c r="AE159" s="6">
        <f t="shared" si="148"/>
        <v>0</v>
      </c>
      <c r="AF159" s="6">
        <f t="shared" si="148"/>
        <v>0</v>
      </c>
      <c r="AG159" s="6">
        <f t="shared" si="148"/>
        <v>0</v>
      </c>
    </row>
    <row r="160" spans="1:33" s="6" customFormat="1" x14ac:dyDescent="0.35"/>
    <row r="161" spans="2:32" s="6" customFormat="1" x14ac:dyDescent="0.35">
      <c r="B161" s="6" t="s">
        <v>21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2:32" s="6" customFormat="1" x14ac:dyDescent="0.35">
      <c r="B162" s="6" t="s">
        <v>22</v>
      </c>
      <c r="Q162" s="6">
        <v>86</v>
      </c>
      <c r="R162" s="6">
        <v>127</v>
      </c>
      <c r="S162" s="6">
        <v>90</v>
      </c>
      <c r="T162" s="6">
        <v>94</v>
      </c>
      <c r="U162" s="6">
        <v>99</v>
      </c>
      <c r="V162" s="6">
        <v>87</v>
      </c>
    </row>
    <row r="163" spans="2:32" s="6" customFormat="1" x14ac:dyDescent="0.35">
      <c r="B163" s="6" t="s">
        <v>23</v>
      </c>
      <c r="Q163" s="6">
        <v>-1263</v>
      </c>
      <c r="R163" s="6">
        <v>-744</v>
      </c>
      <c r="S163" s="6">
        <v>-490</v>
      </c>
      <c r="T163" s="6">
        <v>-3705</v>
      </c>
      <c r="U163" s="6">
        <v>-1504</v>
      </c>
      <c r="V163" s="6">
        <v>-1500</v>
      </c>
    </row>
    <row r="164" spans="2:32" s="6" customFormat="1" x14ac:dyDescent="0.35">
      <c r="B164" s="6" t="s">
        <v>24</v>
      </c>
      <c r="Q164" s="6">
        <v>-821</v>
      </c>
      <c r="R164" s="6">
        <v>-880</v>
      </c>
      <c r="S164" s="6">
        <v>-953</v>
      </c>
      <c r="T164" s="6">
        <v>-983</v>
      </c>
      <c r="U164" s="6">
        <v>-1052</v>
      </c>
      <c r="V164" s="6">
        <v>-1116</v>
      </c>
    </row>
    <row r="166" spans="2:32" x14ac:dyDescent="0.35">
      <c r="B166" s="6" t="s">
        <v>86</v>
      </c>
      <c r="Q166" s="6">
        <v>11225</v>
      </c>
      <c r="R166" s="6">
        <v>1579</v>
      </c>
      <c r="S166" s="6">
        <v>2245</v>
      </c>
      <c r="T166" s="6">
        <v>4907</v>
      </c>
      <c r="U166" s="6">
        <v>3530</v>
      </c>
      <c r="V166" s="6">
        <v>2577</v>
      </c>
    </row>
    <row r="167" spans="2:32" s="4" customFormat="1" x14ac:dyDescent="0.35">
      <c r="B167" s="7" t="s">
        <v>87</v>
      </c>
      <c r="Q167" s="4">
        <v>1579</v>
      </c>
      <c r="R167" s="4">
        <v>2245</v>
      </c>
      <c r="S167" s="4">
        <v>4907</v>
      </c>
      <c r="T167" s="4">
        <v>3530</v>
      </c>
      <c r="U167" s="4">
        <v>2577</v>
      </c>
      <c r="V167" s="4">
        <v>3109</v>
      </c>
    </row>
    <row r="168" spans="2:32" x14ac:dyDescent="0.35">
      <c r="B168" s="6" t="s">
        <v>88</v>
      </c>
      <c r="H168" s="6">
        <f>H167-H166</f>
        <v>0</v>
      </c>
      <c r="I168" s="6">
        <f t="shared" ref="I168:AF168" si="149">I167-I166</f>
        <v>0</v>
      </c>
      <c r="J168" s="6">
        <f t="shared" si="149"/>
        <v>0</v>
      </c>
      <c r="K168" s="6">
        <f t="shared" si="149"/>
        <v>0</v>
      </c>
      <c r="L168" s="6">
        <f t="shared" si="149"/>
        <v>0</v>
      </c>
      <c r="M168" s="6">
        <f t="shared" si="149"/>
        <v>0</v>
      </c>
      <c r="N168" s="6">
        <f t="shared" si="149"/>
        <v>0</v>
      </c>
      <c r="O168" s="6">
        <f t="shared" si="149"/>
        <v>0</v>
      </c>
      <c r="P168" s="6">
        <f t="shared" si="149"/>
        <v>0</v>
      </c>
      <c r="Q168" s="6">
        <f t="shared" si="149"/>
        <v>-9646</v>
      </c>
      <c r="R168" s="6">
        <f t="shared" si="149"/>
        <v>666</v>
      </c>
      <c r="S168" s="6">
        <f t="shared" si="149"/>
        <v>2662</v>
      </c>
      <c r="T168" s="6">
        <f t="shared" si="149"/>
        <v>-1377</v>
      </c>
      <c r="U168" s="6">
        <f t="shared" si="149"/>
        <v>-953</v>
      </c>
      <c r="V168" s="6">
        <f t="shared" si="149"/>
        <v>532</v>
      </c>
      <c r="W168" s="6">
        <f t="shared" si="149"/>
        <v>0</v>
      </c>
      <c r="X168" s="6">
        <f t="shared" si="149"/>
        <v>0</v>
      </c>
      <c r="Y168" s="6">
        <f t="shared" si="149"/>
        <v>0</v>
      </c>
      <c r="Z168" s="6">
        <f t="shared" si="149"/>
        <v>0</v>
      </c>
      <c r="AA168" s="6">
        <f t="shared" si="149"/>
        <v>0</v>
      </c>
      <c r="AB168" s="6">
        <f t="shared" si="149"/>
        <v>0</v>
      </c>
      <c r="AC168" s="6">
        <f t="shared" si="149"/>
        <v>0</v>
      </c>
      <c r="AD168" s="6">
        <f t="shared" si="149"/>
        <v>0</v>
      </c>
      <c r="AE168" s="6">
        <f t="shared" si="149"/>
        <v>0</v>
      </c>
      <c r="AF168" s="6">
        <f t="shared" si="149"/>
        <v>0</v>
      </c>
    </row>
  </sheetData>
  <pageMargins left="0.7" right="0.7" top="0.75" bottom="0.75" header="0.3" footer="0.3"/>
  <ignoredErrors>
    <ignoredError sqref="H69:AG74" evalErro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Kruta</cp:lastModifiedBy>
  <dcterms:created xsi:type="dcterms:W3CDTF">2015-06-05T18:17:20Z</dcterms:created>
  <dcterms:modified xsi:type="dcterms:W3CDTF">2024-03-14T23:47:53Z</dcterms:modified>
</cp:coreProperties>
</file>