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PYPL/"/>
    </mc:Choice>
  </mc:AlternateContent>
  <xr:revisionPtr revIDLastSave="1541" documentId="11_204CB246ADAC3E03592162673A88ED378A1ACD3D" xr6:coauthVersionLast="47" xr6:coauthVersionMax="47" xr10:uidLastSave="{F5397975-D00C-4750-87FC-7C68DC38C7AE}"/>
  <bookViews>
    <workbookView xWindow="4870" yWindow="3460" windowWidth="28800" windowHeight="15460" activeTab="2" xr2:uid="{00000000-000D-0000-FFFF-FFFF00000000}"/>
  </bookViews>
  <sheets>
    <sheet name="Main" sheetId="1" r:id="rId1"/>
    <sheet name="Info" sheetId="2" r:id="rId2"/>
    <sheet name="Model" sheetId="8" r:id="rId3"/>
    <sheet name="Summary" sheetId="4" r:id="rId4"/>
    <sheet name="Income Statement" sheetId="5" r:id="rId5"/>
    <sheet name="Balance Sheet" sheetId="6" r:id="rId6"/>
    <sheet name="Cash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8" l="1"/>
  <c r="AC13" i="8"/>
  <c r="AC16" i="8" s="1"/>
  <c r="AC12" i="8"/>
  <c r="AC32" i="8"/>
  <c r="AC31" i="8"/>
  <c r="AC30" i="8"/>
  <c r="AC25" i="8"/>
  <c r="AC26" i="8" s="1"/>
  <c r="AC27" i="8" s="1"/>
  <c r="AC24" i="8"/>
  <c r="AC59" i="8"/>
  <c r="AC60" i="8"/>
  <c r="AC54" i="8"/>
  <c r="AC52" i="8"/>
  <c r="AC47" i="8"/>
  <c r="AC46" i="8"/>
  <c r="AC44" i="8"/>
  <c r="AC45" i="8"/>
  <c r="AC43" i="8"/>
  <c r="AC39" i="8"/>
  <c r="AC41" i="8"/>
  <c r="AC42" i="8"/>
  <c r="AG13" i="8"/>
  <c r="AG11" i="8"/>
  <c r="AG12" i="8"/>
  <c r="AG16" i="8"/>
  <c r="AG25" i="8"/>
  <c r="AG24" i="8"/>
  <c r="AG32" i="8"/>
  <c r="AG33" i="8" s="1"/>
  <c r="AG34" i="8" s="1"/>
  <c r="AG31" i="8"/>
  <c r="AG30" i="8"/>
  <c r="AG60" i="8"/>
  <c r="AG59" i="8"/>
  <c r="AG54" i="8"/>
  <c r="AG52" i="8"/>
  <c r="AG47" i="8"/>
  <c r="AG46" i="8"/>
  <c r="AG45" i="8"/>
  <c r="AG44" i="8"/>
  <c r="AG43" i="8"/>
  <c r="AG39" i="8"/>
  <c r="AG41" i="8"/>
  <c r="AG42" i="8"/>
  <c r="AH119" i="8"/>
  <c r="AI119" i="8" s="1"/>
  <c r="AJ119" i="8" s="1"/>
  <c r="AH118" i="8"/>
  <c r="AI118" i="8" s="1"/>
  <c r="AJ118" i="8" s="1"/>
  <c r="AI117" i="8"/>
  <c r="AJ117" i="8" s="1"/>
  <c r="AH117" i="8"/>
  <c r="AH116" i="8"/>
  <c r="AI116" i="8" s="1"/>
  <c r="AJ116" i="8" s="1"/>
  <c r="AH113" i="8"/>
  <c r="AI113" i="8" s="1"/>
  <c r="AJ113" i="8" s="1"/>
  <c r="AI112" i="8"/>
  <c r="AH112" i="8"/>
  <c r="AH114" i="8" s="1"/>
  <c r="AD119" i="8"/>
  <c r="AE119" i="8" s="1"/>
  <c r="AF119" i="8" s="1"/>
  <c r="AG119" i="8" s="1"/>
  <c r="AD118" i="8"/>
  <c r="AE118" i="8" s="1"/>
  <c r="AF118" i="8" s="1"/>
  <c r="AG118" i="8" s="1"/>
  <c r="AD117" i="8"/>
  <c r="AE117" i="8" s="1"/>
  <c r="AF117" i="8" s="1"/>
  <c r="AG117" i="8" s="1"/>
  <c r="AD116" i="8"/>
  <c r="AE116" i="8" s="1"/>
  <c r="AF116" i="8" s="1"/>
  <c r="AG116" i="8" s="1"/>
  <c r="AD113" i="8"/>
  <c r="AE113" i="8" s="1"/>
  <c r="AF113" i="8" s="1"/>
  <c r="AG113" i="8" s="1"/>
  <c r="AD112" i="8"/>
  <c r="AD114" i="8" s="1"/>
  <c r="Z112" i="8"/>
  <c r="AA112" i="8" s="1"/>
  <c r="Z113" i="8"/>
  <c r="AA113" i="8"/>
  <c r="AB113" i="8" s="1"/>
  <c r="AC113" i="8" s="1"/>
  <c r="Z114" i="8"/>
  <c r="Z116" i="8"/>
  <c r="AA116" i="8"/>
  <c r="AB116" i="8" s="1"/>
  <c r="AC116" i="8" s="1"/>
  <c r="Z117" i="8"/>
  <c r="AA117" i="8"/>
  <c r="AB117" i="8" s="1"/>
  <c r="AC117" i="8" s="1"/>
  <c r="Z118" i="8"/>
  <c r="AA118" i="8"/>
  <c r="AB118" i="8" s="1"/>
  <c r="AC118" i="8" s="1"/>
  <c r="Z119" i="8"/>
  <c r="AA119" i="8"/>
  <c r="AB119" i="8"/>
  <c r="AC119" i="8"/>
  <c r="AD98" i="8"/>
  <c r="AE98" i="8"/>
  <c r="AF98" i="8"/>
  <c r="AH98" i="8"/>
  <c r="AI98" i="8"/>
  <c r="AI67" i="8"/>
  <c r="AJ98" i="8"/>
  <c r="Y108" i="8"/>
  <c r="Y107" i="8"/>
  <c r="Y106" i="8"/>
  <c r="Y105" i="8"/>
  <c r="Y102" i="8"/>
  <c r="Y101" i="8"/>
  <c r="Y97" i="8"/>
  <c r="Y96" i="8"/>
  <c r="Y95" i="8"/>
  <c r="Y94" i="8"/>
  <c r="Y93" i="8"/>
  <c r="Y92" i="8"/>
  <c r="Y91" i="8"/>
  <c r="Y87" i="8"/>
  <c r="Y86" i="8"/>
  <c r="Y83" i="8"/>
  <c r="Y82" i="8"/>
  <c r="Y81" i="8"/>
  <c r="Y84" i="8" s="1"/>
  <c r="Y80" i="8"/>
  <c r="Y76" i="8"/>
  <c r="Y75" i="8"/>
  <c r="Y74" i="8"/>
  <c r="Y73" i="8"/>
  <c r="Y72" i="8"/>
  <c r="Y69" i="8"/>
  <c r="Y68" i="8"/>
  <c r="Y67" i="8"/>
  <c r="Y66" i="8"/>
  <c r="Y65" i="8"/>
  <c r="Y64" i="8"/>
  <c r="AC108" i="8"/>
  <c r="AC107" i="8"/>
  <c r="AC106" i="8"/>
  <c r="AC105" i="8"/>
  <c r="AC102" i="8"/>
  <c r="AC101" i="8"/>
  <c r="AC97" i="8"/>
  <c r="AC96" i="8"/>
  <c r="AC95" i="8"/>
  <c r="AC94" i="8"/>
  <c r="AC93" i="8"/>
  <c r="AC92" i="8"/>
  <c r="AC91" i="8"/>
  <c r="AC87" i="8"/>
  <c r="AC86" i="8"/>
  <c r="AC83" i="8"/>
  <c r="AC84" i="8" s="1"/>
  <c r="AC82" i="8"/>
  <c r="AC81" i="8"/>
  <c r="AC80" i="8"/>
  <c r="AC76" i="8"/>
  <c r="AC75" i="8"/>
  <c r="AC74" i="8"/>
  <c r="AC73" i="8"/>
  <c r="AC72" i="8"/>
  <c r="AC69" i="8"/>
  <c r="AC68" i="8"/>
  <c r="AC67" i="8"/>
  <c r="AC66" i="8"/>
  <c r="AC65" i="8"/>
  <c r="AC64" i="8"/>
  <c r="AG108" i="8"/>
  <c r="AG107" i="8"/>
  <c r="AG106" i="8"/>
  <c r="AG105" i="8"/>
  <c r="AG102" i="8"/>
  <c r="AG101" i="8"/>
  <c r="AG97" i="8"/>
  <c r="AG96" i="8"/>
  <c r="AG95" i="8"/>
  <c r="AG94" i="8"/>
  <c r="AG93" i="8"/>
  <c r="AG92" i="8"/>
  <c r="AG91" i="8"/>
  <c r="AG87" i="8"/>
  <c r="AG86" i="8"/>
  <c r="AG88" i="8" s="1"/>
  <c r="AG83" i="8"/>
  <c r="AG82" i="8"/>
  <c r="AG81" i="8"/>
  <c r="AG80" i="8"/>
  <c r="AG76" i="8"/>
  <c r="AG75" i="8"/>
  <c r="AG74" i="8"/>
  <c r="AG73" i="8"/>
  <c r="AG77" i="8" s="1"/>
  <c r="AG72" i="8"/>
  <c r="AG69" i="8"/>
  <c r="AG68" i="8"/>
  <c r="AG67" i="8"/>
  <c r="AG66" i="8"/>
  <c r="AG65" i="8"/>
  <c r="AG64" i="8"/>
  <c r="AJ67" i="8"/>
  <c r="AM15" i="8"/>
  <c r="AN15" i="8"/>
  <c r="AO15" i="8"/>
  <c r="AP15" i="8"/>
  <c r="AM16" i="8"/>
  <c r="AN16" i="8"/>
  <c r="AO16" i="8"/>
  <c r="AP16" i="8"/>
  <c r="AM26" i="8"/>
  <c r="AM27" i="8" s="1"/>
  <c r="AN26" i="8"/>
  <c r="AN27" i="8" s="1"/>
  <c r="AO26" i="8"/>
  <c r="AP26" i="8"/>
  <c r="AO27" i="8"/>
  <c r="AP27" i="8"/>
  <c r="AM28" i="8"/>
  <c r="AN28" i="8"/>
  <c r="AO28" i="8"/>
  <c r="AP28" i="8"/>
  <c r="AM33" i="8"/>
  <c r="AN33" i="8"/>
  <c r="AN34" i="8" s="1"/>
  <c r="AO33" i="8"/>
  <c r="AO36" i="8" s="1"/>
  <c r="AP33" i="8"/>
  <c r="AP36" i="8" s="1"/>
  <c r="AM34" i="8"/>
  <c r="AM35" i="8"/>
  <c r="AO35" i="8"/>
  <c r="AP35" i="8"/>
  <c r="AM36" i="8"/>
  <c r="AN36" i="8"/>
  <c r="AM48" i="8"/>
  <c r="AN48" i="8"/>
  <c r="AN49" i="8" s="1"/>
  <c r="AO48" i="8"/>
  <c r="AO49" i="8" s="1"/>
  <c r="AP48" i="8"/>
  <c r="AM49" i="8"/>
  <c r="AM50" i="8" s="1"/>
  <c r="AP49" i="8"/>
  <c r="AP50" i="8"/>
  <c r="AM53" i="8"/>
  <c r="AM55" i="8" s="1"/>
  <c r="AP53" i="8"/>
  <c r="AP55" i="8" s="1"/>
  <c r="AM70" i="8"/>
  <c r="AM78" i="8" s="1"/>
  <c r="AN70" i="8"/>
  <c r="AO70" i="8"/>
  <c r="AP70" i="8"/>
  <c r="AM77" i="8"/>
  <c r="AN77" i="8"/>
  <c r="AN78" i="8" s="1"/>
  <c r="AO77" i="8"/>
  <c r="AO78" i="8" s="1"/>
  <c r="AP77" i="8"/>
  <c r="AP78" i="8" s="1"/>
  <c r="AM84" i="8"/>
  <c r="AN84" i="8"/>
  <c r="AO84" i="8"/>
  <c r="AO89" i="8" s="1"/>
  <c r="AO99" i="8" s="1"/>
  <c r="AP84" i="8"/>
  <c r="AM88" i="8"/>
  <c r="AM89" i="8" s="1"/>
  <c r="AN88" i="8"/>
  <c r="AN89" i="8" s="1"/>
  <c r="AO88" i="8"/>
  <c r="AP88" i="8"/>
  <c r="AP89" i="8" s="1"/>
  <c r="AP99" i="8" s="1"/>
  <c r="AM98" i="8"/>
  <c r="AN98" i="8"/>
  <c r="AO98" i="8"/>
  <c r="AP98" i="8"/>
  <c r="AM103" i="8"/>
  <c r="AN103" i="8"/>
  <c r="AO103" i="8"/>
  <c r="AP103" i="8"/>
  <c r="R15" i="8"/>
  <c r="S15" i="8"/>
  <c r="T15" i="8"/>
  <c r="U15" i="8"/>
  <c r="V15" i="8"/>
  <c r="W15" i="8"/>
  <c r="X15" i="8"/>
  <c r="Y15" i="8"/>
  <c r="Z15" i="8"/>
  <c r="AA15" i="8"/>
  <c r="AB15" i="8"/>
  <c r="AD15" i="8"/>
  <c r="AE15" i="8"/>
  <c r="AF15" i="8"/>
  <c r="AH15" i="8"/>
  <c r="AI15" i="8"/>
  <c r="AJ15" i="8"/>
  <c r="AK15" i="8"/>
  <c r="AL15" i="8"/>
  <c r="R16" i="8"/>
  <c r="S16" i="8"/>
  <c r="T16" i="8"/>
  <c r="U16" i="8"/>
  <c r="V16" i="8"/>
  <c r="W16" i="8"/>
  <c r="X16" i="8"/>
  <c r="Y16" i="8"/>
  <c r="Z16" i="8"/>
  <c r="AA16" i="8"/>
  <c r="AB16" i="8"/>
  <c r="AD16" i="8"/>
  <c r="AE16" i="8"/>
  <c r="AF16" i="8"/>
  <c r="AH16" i="8"/>
  <c r="AI16" i="8"/>
  <c r="AJ16" i="8"/>
  <c r="AK16" i="8"/>
  <c r="AL16" i="8"/>
  <c r="R26" i="8"/>
  <c r="R27" i="8" s="1"/>
  <c r="S26" i="8"/>
  <c r="S27" i="8" s="1"/>
  <c r="T26" i="8"/>
  <c r="T27" i="8" s="1"/>
  <c r="U26" i="8"/>
  <c r="U27" i="8" s="1"/>
  <c r="V26" i="8"/>
  <c r="W26" i="8"/>
  <c r="X26" i="8"/>
  <c r="X27" i="8" s="1"/>
  <c r="Y26" i="8"/>
  <c r="Y27" i="8" s="1"/>
  <c r="Z26" i="8"/>
  <c r="Z27" i="8" s="1"/>
  <c r="AA26" i="8"/>
  <c r="AB26" i="8"/>
  <c r="AB28" i="8" s="1"/>
  <c r="AD26" i="8"/>
  <c r="AD27" i="8" s="1"/>
  <c r="AE26" i="8"/>
  <c r="AE28" i="8" s="1"/>
  <c r="AF26" i="8"/>
  <c r="AF28" i="8" s="1"/>
  <c r="AH26" i="8"/>
  <c r="AH27" i="8" s="1"/>
  <c r="AI26" i="8"/>
  <c r="AI27" i="8" s="1"/>
  <c r="AJ26" i="8"/>
  <c r="AJ27" i="8" s="1"/>
  <c r="AK26" i="8"/>
  <c r="AK27" i="8" s="1"/>
  <c r="AL26" i="8"/>
  <c r="AL28" i="8" s="1"/>
  <c r="V27" i="8"/>
  <c r="W27" i="8"/>
  <c r="AA27" i="8"/>
  <c r="AB27" i="8"/>
  <c r="V28" i="8"/>
  <c r="W28" i="8"/>
  <c r="Z28" i="8"/>
  <c r="AA28" i="8"/>
  <c r="AD28" i="8"/>
  <c r="R33" i="8"/>
  <c r="R36" i="8" s="1"/>
  <c r="S33" i="8"/>
  <c r="S36" i="8" s="1"/>
  <c r="T33" i="8"/>
  <c r="T35" i="8" s="1"/>
  <c r="U33" i="8"/>
  <c r="U35" i="8" s="1"/>
  <c r="V33" i="8"/>
  <c r="W33" i="8"/>
  <c r="W35" i="8" s="1"/>
  <c r="X33" i="8"/>
  <c r="X35" i="8" s="1"/>
  <c r="Y33" i="8"/>
  <c r="Y35" i="8" s="1"/>
  <c r="Z33" i="8"/>
  <c r="Z35" i="8" s="1"/>
  <c r="AA33" i="8"/>
  <c r="AA34" i="8" s="1"/>
  <c r="AB33" i="8"/>
  <c r="AB34" i="8" s="1"/>
  <c r="AD33" i="8"/>
  <c r="AD35" i="8" s="1"/>
  <c r="AE33" i="8"/>
  <c r="AE34" i="8" s="1"/>
  <c r="AF33" i="8"/>
  <c r="AF34" i="8" s="1"/>
  <c r="AH33" i="8"/>
  <c r="AH36" i="8" s="1"/>
  <c r="AI33" i="8"/>
  <c r="AI36" i="8" s="1"/>
  <c r="AJ33" i="8"/>
  <c r="AJ34" i="8" s="1"/>
  <c r="AK33" i="8"/>
  <c r="AK36" i="8" s="1"/>
  <c r="AL33" i="8"/>
  <c r="U34" i="8"/>
  <c r="V34" i="8"/>
  <c r="Z34" i="8"/>
  <c r="AK34" i="8"/>
  <c r="AL34" i="8"/>
  <c r="V35" i="8"/>
  <c r="AL35" i="8"/>
  <c r="V36" i="8"/>
  <c r="AL36" i="8"/>
  <c r="R48" i="8"/>
  <c r="S48" i="8"/>
  <c r="T48" i="8"/>
  <c r="U48" i="8"/>
  <c r="V48" i="8"/>
  <c r="V49" i="8" s="1"/>
  <c r="W48" i="8"/>
  <c r="W49" i="8" s="1"/>
  <c r="X48" i="8"/>
  <c r="X49" i="8" s="1"/>
  <c r="Y48" i="8"/>
  <c r="Y49" i="8" s="1"/>
  <c r="Z48" i="8"/>
  <c r="Z49" i="8" s="1"/>
  <c r="AA48" i="8"/>
  <c r="AA49" i="8" s="1"/>
  <c r="AB48" i="8"/>
  <c r="AD48" i="8"/>
  <c r="AD49" i="8" s="1"/>
  <c r="AE48" i="8"/>
  <c r="AE49" i="8" s="1"/>
  <c r="AF48" i="8"/>
  <c r="AF49" i="8" s="1"/>
  <c r="AF53" i="8" s="1"/>
  <c r="AF55" i="8" s="1"/>
  <c r="AF57" i="8" s="1"/>
  <c r="AH48" i="8"/>
  <c r="AH49" i="8" s="1"/>
  <c r="AH50" i="8" s="1"/>
  <c r="AI48" i="8"/>
  <c r="AI49" i="8" s="1"/>
  <c r="AJ48" i="8"/>
  <c r="AJ49" i="8" s="1"/>
  <c r="AJ50" i="8" s="1"/>
  <c r="AK48" i="8"/>
  <c r="AK49" i="8" s="1"/>
  <c r="AK50" i="8" s="1"/>
  <c r="AL48" i="8"/>
  <c r="AL49" i="8" s="1"/>
  <c r="R49" i="8"/>
  <c r="R50" i="8" s="1"/>
  <c r="S49" i="8"/>
  <c r="S50" i="8" s="1"/>
  <c r="T49" i="8"/>
  <c r="T50" i="8" s="1"/>
  <c r="U49" i="8"/>
  <c r="U50" i="8" s="1"/>
  <c r="AB49" i="8"/>
  <c r="AB50" i="8" s="1"/>
  <c r="R70" i="8"/>
  <c r="S70" i="8"/>
  <c r="T70" i="8"/>
  <c r="U70" i="8"/>
  <c r="V70" i="8"/>
  <c r="W70" i="8"/>
  <c r="X70" i="8"/>
  <c r="Z70" i="8"/>
  <c r="AA70" i="8"/>
  <c r="AB70" i="8"/>
  <c r="AD70" i="8"/>
  <c r="AE70" i="8"/>
  <c r="AF70" i="8"/>
  <c r="AH70" i="8"/>
  <c r="AI70" i="8"/>
  <c r="AJ70" i="8"/>
  <c r="AK70" i="8"/>
  <c r="AL70" i="8"/>
  <c r="R77" i="8"/>
  <c r="R78" i="8" s="1"/>
  <c r="S77" i="8"/>
  <c r="S78" i="8" s="1"/>
  <c r="T77" i="8"/>
  <c r="U77" i="8"/>
  <c r="V77" i="8"/>
  <c r="W77" i="8"/>
  <c r="W78" i="8" s="1"/>
  <c r="X77" i="8"/>
  <c r="Z77" i="8"/>
  <c r="AA77" i="8"/>
  <c r="AB77" i="8"/>
  <c r="AB78" i="8" s="1"/>
  <c r="AD77" i="8"/>
  <c r="AE77" i="8"/>
  <c r="AF77" i="8"/>
  <c r="AF78" i="8" s="1"/>
  <c r="AH77" i="8"/>
  <c r="AI77" i="8"/>
  <c r="AJ77" i="8"/>
  <c r="AK77" i="8"/>
  <c r="AL77" i="8"/>
  <c r="T78" i="8"/>
  <c r="AL78" i="8"/>
  <c r="R84" i="8"/>
  <c r="S84" i="8"/>
  <c r="T84" i="8"/>
  <c r="U84" i="8"/>
  <c r="V84" i="8"/>
  <c r="W84" i="8"/>
  <c r="X84" i="8"/>
  <c r="Z84" i="8"/>
  <c r="AA84" i="8"/>
  <c r="AB84" i="8"/>
  <c r="AD84" i="8"/>
  <c r="AE84" i="8"/>
  <c r="AF84" i="8"/>
  <c r="AH84" i="8"/>
  <c r="AI84" i="8"/>
  <c r="AI89" i="8" s="1"/>
  <c r="AJ84" i="8"/>
  <c r="AK84" i="8"/>
  <c r="AL84" i="8"/>
  <c r="R88" i="8"/>
  <c r="S88" i="8"/>
  <c r="T88" i="8"/>
  <c r="T89" i="8" s="1"/>
  <c r="U88" i="8"/>
  <c r="V88" i="8"/>
  <c r="W88" i="8"/>
  <c r="W89" i="8" s="1"/>
  <c r="X88" i="8"/>
  <c r="Z88" i="8"/>
  <c r="Z89" i="8" s="1"/>
  <c r="AA88" i="8"/>
  <c r="AB88" i="8"/>
  <c r="AD88" i="8"/>
  <c r="AE88" i="8"/>
  <c r="AF88" i="8"/>
  <c r="AH88" i="8"/>
  <c r="AI88" i="8"/>
  <c r="AJ88" i="8"/>
  <c r="AK88" i="8"/>
  <c r="AL88" i="8"/>
  <c r="S89" i="8"/>
  <c r="S99" i="8" s="1"/>
  <c r="R98" i="8"/>
  <c r="S98" i="8"/>
  <c r="T98" i="8"/>
  <c r="U98" i="8"/>
  <c r="V98" i="8"/>
  <c r="W98" i="8"/>
  <c r="X98" i="8"/>
  <c r="Z98" i="8"/>
  <c r="AA98" i="8"/>
  <c r="AB98" i="8"/>
  <c r="AK98" i="8"/>
  <c r="AL98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Q103" i="8"/>
  <c r="Q98" i="8"/>
  <c r="Q88" i="8"/>
  <c r="Q84" i="8"/>
  <c r="Q89" i="8" s="1"/>
  <c r="Q77" i="8"/>
  <c r="Q78" i="8" s="1"/>
  <c r="Q70" i="8"/>
  <c r="Q48" i="8"/>
  <c r="Q49" i="8" s="1"/>
  <c r="Q33" i="8"/>
  <c r="Q36" i="8" s="1"/>
  <c r="Q27" i="8"/>
  <c r="Q26" i="8"/>
  <c r="Q28" i="8" s="1"/>
  <c r="Q16" i="8"/>
  <c r="Q15" i="8"/>
  <c r="BB134" i="8"/>
  <c r="BC134" i="8"/>
  <c r="BD134" i="8"/>
  <c r="BE134" i="8"/>
  <c r="BF134" i="8"/>
  <c r="BG134" i="8"/>
  <c r="BH134" i="8"/>
  <c r="BI134" i="8"/>
  <c r="BJ134" i="8"/>
  <c r="BK134" i="8"/>
  <c r="BL134" i="8"/>
  <c r="BM134" i="8"/>
  <c r="BN134" i="8"/>
  <c r="BO134" i="8"/>
  <c r="BB136" i="8"/>
  <c r="BC136" i="8"/>
  <c r="BD136" i="8"/>
  <c r="BE136" i="8"/>
  <c r="BF136" i="8"/>
  <c r="BG136" i="8"/>
  <c r="BH136" i="8"/>
  <c r="BI136" i="8"/>
  <c r="BJ136" i="8"/>
  <c r="BK136" i="8"/>
  <c r="BL136" i="8"/>
  <c r="BM136" i="8"/>
  <c r="BN136" i="8"/>
  <c r="BO136" i="8"/>
  <c r="BA136" i="8"/>
  <c r="BA134" i="8"/>
  <c r="BA124" i="8"/>
  <c r="BB124" i="8"/>
  <c r="BB138" i="8" s="1"/>
  <c r="BC124" i="8"/>
  <c r="BD124" i="8"/>
  <c r="BE124" i="8"/>
  <c r="BF124" i="8"/>
  <c r="BG124" i="8"/>
  <c r="BH124" i="8"/>
  <c r="BI124" i="8"/>
  <c r="BJ124" i="8"/>
  <c r="BK124" i="8"/>
  <c r="BL124" i="8"/>
  <c r="BM124" i="8"/>
  <c r="BM138" i="8" s="1"/>
  <c r="BN124" i="8"/>
  <c r="BO124" i="8"/>
  <c r="AZ124" i="8"/>
  <c r="BA138" i="8" s="1"/>
  <c r="BA127" i="8"/>
  <c r="BA125" i="8" s="1"/>
  <c r="BA126" i="8" s="1"/>
  <c r="BA145" i="8" s="1"/>
  <c r="BB127" i="8"/>
  <c r="BB125" i="8" s="1"/>
  <c r="BB126" i="8" s="1"/>
  <c r="BB145" i="8" s="1"/>
  <c r="BC127" i="8"/>
  <c r="BC125" i="8" s="1"/>
  <c r="BC126" i="8" s="1"/>
  <c r="BC145" i="8" s="1"/>
  <c r="BD127" i="8"/>
  <c r="BD125" i="8" s="1"/>
  <c r="BD126" i="8" s="1"/>
  <c r="BD145" i="8" s="1"/>
  <c r="BE127" i="8"/>
  <c r="BE125" i="8" s="1"/>
  <c r="BE126" i="8" s="1"/>
  <c r="BE145" i="8" s="1"/>
  <c r="BF127" i="8"/>
  <c r="BF125" i="8" s="1"/>
  <c r="BF126" i="8" s="1"/>
  <c r="BF145" i="8" s="1"/>
  <c r="BG127" i="8"/>
  <c r="BG125" i="8" s="1"/>
  <c r="BG126" i="8" s="1"/>
  <c r="BG145" i="8" s="1"/>
  <c r="BH127" i="8"/>
  <c r="BH125" i="8" s="1"/>
  <c r="BH126" i="8" s="1"/>
  <c r="BH145" i="8" s="1"/>
  <c r="BI127" i="8"/>
  <c r="BI125" i="8" s="1"/>
  <c r="BI126" i="8" s="1"/>
  <c r="BI145" i="8" s="1"/>
  <c r="BJ127" i="8"/>
  <c r="BJ125" i="8" s="1"/>
  <c r="BJ126" i="8" s="1"/>
  <c r="BJ145" i="8" s="1"/>
  <c r="BK127" i="8"/>
  <c r="BK125" i="8" s="1"/>
  <c r="BK126" i="8" s="1"/>
  <c r="BK145" i="8" s="1"/>
  <c r="BL127" i="8"/>
  <c r="BL125" i="8" s="1"/>
  <c r="BL126" i="8" s="1"/>
  <c r="BL145" i="8" s="1"/>
  <c r="BM127" i="8"/>
  <c r="BM125" i="8" s="1"/>
  <c r="BM126" i="8" s="1"/>
  <c r="BM145" i="8" s="1"/>
  <c r="BN127" i="8"/>
  <c r="BN125" i="8" s="1"/>
  <c r="BN126" i="8" s="1"/>
  <c r="BN145" i="8" s="1"/>
  <c r="BO127" i="8"/>
  <c r="BO125" i="8" s="1"/>
  <c r="BO126" i="8" s="1"/>
  <c r="BO145" i="8" s="1"/>
  <c r="AZ127" i="8"/>
  <c r="AZ125" i="8" s="1"/>
  <c r="AZ126" i="8" s="1"/>
  <c r="AZ145" i="8" s="1"/>
  <c r="BA98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AV16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AV15" i="8"/>
  <c r="AZ47" i="8"/>
  <c r="AZ48" i="8" s="1"/>
  <c r="AZ49" i="8" s="1"/>
  <c r="AZ50" i="8" s="1"/>
  <c r="AY98" i="8"/>
  <c r="AZ98" i="8"/>
  <c r="AY82" i="8"/>
  <c r="AY84" i="8" s="1"/>
  <c r="AY69" i="8"/>
  <c r="AY70" i="8" s="1"/>
  <c r="BB47" i="8"/>
  <c r="BB48" i="8" s="1"/>
  <c r="BB49" i="8" s="1"/>
  <c r="BB50" i="8" s="1"/>
  <c r="BB98" i="8"/>
  <c r="BB137" i="8" s="1"/>
  <c r="BC98" i="8"/>
  <c r="BB82" i="8"/>
  <c r="BB84" i="8" s="1"/>
  <c r="BC82" i="8"/>
  <c r="BC84" i="8" s="1"/>
  <c r="BB68" i="8"/>
  <c r="BB70" i="8" s="1"/>
  <c r="BD98" i="8"/>
  <c r="BG98" i="8"/>
  <c r="BF98" i="8"/>
  <c r="BE98" i="8"/>
  <c r="AW26" i="8"/>
  <c r="AW27" i="8" s="1"/>
  <c r="AX26" i="8"/>
  <c r="AX27" i="8" s="1"/>
  <c r="AY26" i="8"/>
  <c r="AY27" i="8" s="1"/>
  <c r="AZ26" i="8"/>
  <c r="AZ27" i="8" s="1"/>
  <c r="BA26" i="8"/>
  <c r="BA28" i="8" s="1"/>
  <c r="BB26" i="8"/>
  <c r="BB28" i="8" s="1"/>
  <c r="BC26" i="8"/>
  <c r="BC27" i="8" s="1"/>
  <c r="BD26" i="8"/>
  <c r="BD27" i="8" s="1"/>
  <c r="BE26" i="8"/>
  <c r="BE27" i="8" s="1"/>
  <c r="BF26" i="8"/>
  <c r="BF27" i="8" s="1"/>
  <c r="BG26" i="8"/>
  <c r="BG27" i="8" s="1"/>
  <c r="BH26" i="8"/>
  <c r="BH28" i="8" s="1"/>
  <c r="BI26" i="8"/>
  <c r="BI28" i="8" s="1"/>
  <c r="BJ26" i="8"/>
  <c r="BJ27" i="8" s="1"/>
  <c r="BK26" i="8"/>
  <c r="BK27" i="8" s="1"/>
  <c r="BL26" i="8"/>
  <c r="BL27" i="8" s="1"/>
  <c r="BM26" i="8"/>
  <c r="BM27" i="8" s="1"/>
  <c r="BN26" i="8"/>
  <c r="BN27" i="8" s="1"/>
  <c r="BO26" i="8"/>
  <c r="BO27" i="8" s="1"/>
  <c r="AV26" i="8"/>
  <c r="AV27" i="8" s="1"/>
  <c r="AW33" i="8"/>
  <c r="AW35" i="8" s="1"/>
  <c r="AX33" i="8"/>
  <c r="AX36" i="8" s="1"/>
  <c r="AY33" i="8"/>
  <c r="AY36" i="8" s="1"/>
  <c r="AZ33" i="8"/>
  <c r="AZ35" i="8" s="1"/>
  <c r="BA33" i="8"/>
  <c r="BA36" i="8" s="1"/>
  <c r="BB33" i="8"/>
  <c r="BB36" i="8" s="1"/>
  <c r="BC33" i="8"/>
  <c r="BC36" i="8" s="1"/>
  <c r="BD33" i="8"/>
  <c r="BD36" i="8" s="1"/>
  <c r="BE33" i="8"/>
  <c r="BE36" i="8" s="1"/>
  <c r="BF33" i="8"/>
  <c r="BF36" i="8" s="1"/>
  <c r="BG33" i="8"/>
  <c r="BG35" i="8" s="1"/>
  <c r="BH33" i="8"/>
  <c r="BH35" i="8" s="1"/>
  <c r="BI33" i="8"/>
  <c r="BI35" i="8" s="1"/>
  <c r="BJ33" i="8"/>
  <c r="BJ34" i="8" s="1"/>
  <c r="BK33" i="8"/>
  <c r="BK34" i="8" s="1"/>
  <c r="BL33" i="8"/>
  <c r="BL34" i="8" s="1"/>
  <c r="BM33" i="8"/>
  <c r="BM35" i="8" s="1"/>
  <c r="BN33" i="8"/>
  <c r="BN34" i="8" s="1"/>
  <c r="BO33" i="8"/>
  <c r="BO34" i="8" s="1"/>
  <c r="AV33" i="8"/>
  <c r="AV35" i="8" s="1"/>
  <c r="AW98" i="8"/>
  <c r="AX98" i="8"/>
  <c r="BH98" i="8"/>
  <c r="BI98" i="8"/>
  <c r="BJ98" i="8"/>
  <c r="BK98" i="8"/>
  <c r="BL98" i="8"/>
  <c r="BM98" i="8"/>
  <c r="BN98" i="8"/>
  <c r="BO98" i="8"/>
  <c r="AV9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AV88" i="8"/>
  <c r="AW84" i="8"/>
  <c r="AX84" i="8"/>
  <c r="AZ84" i="8"/>
  <c r="BA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AV84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AV77" i="8"/>
  <c r="AW70" i="8"/>
  <c r="AX70" i="8"/>
  <c r="AZ70" i="8"/>
  <c r="BA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AV70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AV103" i="8"/>
  <c r="AW48" i="8"/>
  <c r="AW49" i="8" s="1"/>
  <c r="AX48" i="8"/>
  <c r="AX49" i="8" s="1"/>
  <c r="AY48" i="8"/>
  <c r="AY49" i="8" s="1"/>
  <c r="BA48" i="8"/>
  <c r="BA49" i="8" s="1"/>
  <c r="BA50" i="8" s="1"/>
  <c r="BC48" i="8"/>
  <c r="BC49" i="8" s="1"/>
  <c r="BD48" i="8"/>
  <c r="BD49" i="8" s="1"/>
  <c r="BE48" i="8"/>
  <c r="BE49" i="8" s="1"/>
  <c r="BF48" i="8"/>
  <c r="BF49" i="8" s="1"/>
  <c r="BF50" i="8" s="1"/>
  <c r="BG48" i="8"/>
  <c r="BG49" i="8" s="1"/>
  <c r="BH48" i="8"/>
  <c r="BH49" i="8" s="1"/>
  <c r="BH50" i="8" s="1"/>
  <c r="BI48" i="8"/>
  <c r="BI49" i="8" s="1"/>
  <c r="BJ48" i="8"/>
  <c r="BJ49" i="8" s="1"/>
  <c r="BJ50" i="8" s="1"/>
  <c r="BK48" i="8"/>
  <c r="BK49" i="8" s="1"/>
  <c r="BK50" i="8" s="1"/>
  <c r="BL48" i="8"/>
  <c r="BL49" i="8" s="1"/>
  <c r="BL50" i="8" s="1"/>
  <c r="BM48" i="8"/>
  <c r="BM49" i="8" s="1"/>
  <c r="BN48" i="8"/>
  <c r="BN49" i="8" s="1"/>
  <c r="BO48" i="8"/>
  <c r="BO49" i="8" s="1"/>
  <c r="AV48" i="8"/>
  <c r="AV49" i="8" s="1"/>
  <c r="AV50" i="8" s="1"/>
  <c r="AC15" i="8" l="1"/>
  <c r="AC33" i="8"/>
  <c r="AC35" i="8" s="1"/>
  <c r="AC28" i="8"/>
  <c r="AC48" i="8"/>
  <c r="AC49" i="8" s="1"/>
  <c r="AC53" i="8" s="1"/>
  <c r="AC55" i="8" s="1"/>
  <c r="AC57" i="8" s="1"/>
  <c r="AG15" i="8"/>
  <c r="AG26" i="8"/>
  <c r="AG27" i="8" s="1"/>
  <c r="AG36" i="8"/>
  <c r="AG48" i="8"/>
  <c r="AG49" i="8" s="1"/>
  <c r="AG53" i="8" s="1"/>
  <c r="AG55" i="8" s="1"/>
  <c r="AI114" i="8"/>
  <c r="AJ112" i="8"/>
  <c r="AE112" i="8"/>
  <c r="AB112" i="8"/>
  <c r="AA114" i="8"/>
  <c r="Z36" i="8"/>
  <c r="AE78" i="8"/>
  <c r="AB35" i="8"/>
  <c r="AB36" i="8"/>
  <c r="AD34" i="8"/>
  <c r="AD36" i="8"/>
  <c r="AH78" i="8"/>
  <c r="AF36" i="8"/>
  <c r="AI28" i="8"/>
  <c r="AI78" i="8"/>
  <c r="AJ89" i="8"/>
  <c r="Y98" i="8"/>
  <c r="Y88" i="8"/>
  <c r="Y89" i="8" s="1"/>
  <c r="Y77" i="8"/>
  <c r="Y70" i="8"/>
  <c r="AC98" i="8"/>
  <c r="AC88" i="8"/>
  <c r="AC89" i="8" s="1"/>
  <c r="AC99" i="8" s="1"/>
  <c r="AC77" i="8"/>
  <c r="AC70" i="8"/>
  <c r="AG98" i="8"/>
  <c r="AG84" i="8"/>
  <c r="AG89" i="8" s="1"/>
  <c r="AG70" i="8"/>
  <c r="AG78" i="8" s="1"/>
  <c r="AO53" i="8"/>
  <c r="AO55" i="8" s="1"/>
  <c r="AO50" i="8"/>
  <c r="AN53" i="8"/>
  <c r="AN55" i="8" s="1"/>
  <c r="AN50" i="8"/>
  <c r="AN99" i="8"/>
  <c r="AM99" i="8"/>
  <c r="AM57" i="8"/>
  <c r="AM58" i="8"/>
  <c r="AP58" i="8"/>
  <c r="AP57" i="8"/>
  <c r="AN35" i="8"/>
  <c r="AP34" i="8"/>
  <c r="AO34" i="8"/>
  <c r="Q99" i="8"/>
  <c r="AF89" i="8"/>
  <c r="AF99" i="8" s="1"/>
  <c r="X36" i="8"/>
  <c r="X34" i="8"/>
  <c r="Y28" i="8"/>
  <c r="X28" i="8"/>
  <c r="AK35" i="8"/>
  <c r="AL89" i="8"/>
  <c r="AL99" i="8" s="1"/>
  <c r="V89" i="8"/>
  <c r="V99" i="8" s="1"/>
  <c r="Z78" i="8"/>
  <c r="AB53" i="8"/>
  <c r="AB55" i="8" s="1"/>
  <c r="AB57" i="8" s="1"/>
  <c r="S28" i="8"/>
  <c r="AK89" i="8"/>
  <c r="AK99" i="8" s="1"/>
  <c r="AA89" i="8"/>
  <c r="X78" i="8"/>
  <c r="AD78" i="8"/>
  <c r="AA35" i="8"/>
  <c r="AE27" i="8"/>
  <c r="AH89" i="8"/>
  <c r="AH99" i="8" s="1"/>
  <c r="R89" i="8"/>
  <c r="R99" i="8" s="1"/>
  <c r="V78" i="8"/>
  <c r="U89" i="8"/>
  <c r="U99" i="8" s="1"/>
  <c r="AK78" i="8"/>
  <c r="U78" i="8"/>
  <c r="AJ36" i="8"/>
  <c r="BO138" i="8"/>
  <c r="AJ78" i="8"/>
  <c r="Q35" i="8"/>
  <c r="AJ99" i="8"/>
  <c r="T99" i="8"/>
  <c r="AA36" i="8"/>
  <c r="AL50" i="8"/>
  <c r="AL53" i="8"/>
  <c r="AL55" i="8" s="1"/>
  <c r="AI50" i="8"/>
  <c r="AI53" i="8"/>
  <c r="AI55" i="8" s="1"/>
  <c r="AI57" i="8" s="1"/>
  <c r="V53" i="8"/>
  <c r="V55" i="8" s="1"/>
  <c r="V50" i="8"/>
  <c r="AE53" i="8"/>
  <c r="AE55" i="8" s="1"/>
  <c r="AE58" i="8" s="1"/>
  <c r="AE50" i="8"/>
  <c r="AD53" i="8"/>
  <c r="AD55" i="8" s="1"/>
  <c r="AD50" i="8"/>
  <c r="AE89" i="8"/>
  <c r="AE99" i="8" s="1"/>
  <c r="AF50" i="8"/>
  <c r="AJ35" i="8"/>
  <c r="BH138" i="8"/>
  <c r="X89" i="8"/>
  <c r="X99" i="8" s="1"/>
  <c r="AG35" i="8"/>
  <c r="AL27" i="8"/>
  <c r="W99" i="8"/>
  <c r="AE36" i="8"/>
  <c r="AE35" i="8"/>
  <c r="AF27" i="8"/>
  <c r="BK137" i="8"/>
  <c r="BG137" i="8"/>
  <c r="AI99" i="8"/>
  <c r="AB89" i="8"/>
  <c r="AB99" i="8" s="1"/>
  <c r="BI137" i="8"/>
  <c r="BD138" i="8"/>
  <c r="BC138" i="8"/>
  <c r="Y34" i="8"/>
  <c r="Y36" i="8"/>
  <c r="W34" i="8"/>
  <c r="AA78" i="8"/>
  <c r="W36" i="8"/>
  <c r="AA99" i="8"/>
  <c r="AD89" i="8"/>
  <c r="AD99" i="8" s="1"/>
  <c r="U36" i="8"/>
  <c r="T34" i="8"/>
  <c r="T36" i="8"/>
  <c r="Z99" i="8"/>
  <c r="S53" i="8"/>
  <c r="S55" i="8" s="1"/>
  <c r="S57" i="8" s="1"/>
  <c r="AA53" i="8"/>
  <c r="AA55" i="8" s="1"/>
  <c r="AA50" i="8"/>
  <c r="Z53" i="8"/>
  <c r="Z55" i="8" s="1"/>
  <c r="Z50" i="8"/>
  <c r="Y50" i="8"/>
  <c r="Y53" i="8"/>
  <c r="Y55" i="8" s="1"/>
  <c r="X50" i="8"/>
  <c r="X53" i="8"/>
  <c r="X55" i="8" s="1"/>
  <c r="AL57" i="8"/>
  <c r="AL58" i="8"/>
  <c r="W50" i="8"/>
  <c r="W53" i="8"/>
  <c r="W55" i="8" s="1"/>
  <c r="V57" i="8"/>
  <c r="V58" i="8"/>
  <c r="AK53" i="8"/>
  <c r="AK55" i="8" s="1"/>
  <c r="U53" i="8"/>
  <c r="U55" i="8" s="1"/>
  <c r="AI35" i="8"/>
  <c r="S35" i="8"/>
  <c r="AK28" i="8"/>
  <c r="U28" i="8"/>
  <c r="AJ53" i="8"/>
  <c r="AJ55" i="8" s="1"/>
  <c r="T53" i="8"/>
  <c r="T55" i="8" s="1"/>
  <c r="AH35" i="8"/>
  <c r="R35" i="8"/>
  <c r="AJ28" i="8"/>
  <c r="T28" i="8"/>
  <c r="AF58" i="8"/>
  <c r="AH53" i="8"/>
  <c r="AH55" i="8" s="1"/>
  <c r="R53" i="8"/>
  <c r="R55" i="8" s="1"/>
  <c r="AF35" i="8"/>
  <c r="AH28" i="8"/>
  <c r="R28" i="8"/>
  <c r="AI34" i="8"/>
  <c r="S34" i="8"/>
  <c r="AH34" i="8"/>
  <c r="R34" i="8"/>
  <c r="Q53" i="8"/>
  <c r="Q55" i="8" s="1"/>
  <c r="Q50" i="8"/>
  <c r="Q34" i="8"/>
  <c r="BK138" i="8"/>
  <c r="BI138" i="8"/>
  <c r="BA144" i="8"/>
  <c r="BG144" i="8"/>
  <c r="BE144" i="8"/>
  <c r="BB144" i="8"/>
  <c r="BN138" i="8"/>
  <c r="BE146" i="8"/>
  <c r="BJ137" i="8"/>
  <c r="BE138" i="8"/>
  <c r="BF144" i="8"/>
  <c r="BM143" i="8"/>
  <c r="BL143" i="8"/>
  <c r="BE143" i="8"/>
  <c r="BD143" i="8"/>
  <c r="BC143" i="8"/>
  <c r="BL141" i="8"/>
  <c r="BI141" i="8"/>
  <c r="BA141" i="8"/>
  <c r="BM146" i="8"/>
  <c r="BA143" i="8"/>
  <c r="BL146" i="8"/>
  <c r="BE137" i="8"/>
  <c r="BN144" i="8"/>
  <c r="BD146" i="8"/>
  <c r="BL137" i="8"/>
  <c r="BG138" i="8"/>
  <c r="BM144" i="8"/>
  <c r="BC146" i="8"/>
  <c r="AZ146" i="8"/>
  <c r="BO137" i="8"/>
  <c r="BJ138" i="8"/>
  <c r="BO143" i="8"/>
  <c r="BK141" i="8"/>
  <c r="BO146" i="8"/>
  <c r="BN137" i="8"/>
  <c r="BN143" i="8"/>
  <c r="BJ141" i="8"/>
  <c r="BN146" i="8"/>
  <c r="BO144" i="8"/>
  <c r="BH141" i="8"/>
  <c r="BD137" i="8"/>
  <c r="BL144" i="8"/>
  <c r="BJ143" i="8"/>
  <c r="BF141" i="8"/>
  <c r="BJ146" i="8"/>
  <c r="AZ141" i="8"/>
  <c r="BF137" i="8"/>
  <c r="BG141" i="8"/>
  <c r="BK144" i="8"/>
  <c r="BI143" i="8"/>
  <c r="BE141" i="8"/>
  <c r="BI146" i="8"/>
  <c r="BK143" i="8"/>
  <c r="BH137" i="8"/>
  <c r="BJ144" i="8"/>
  <c r="BH143" i="8"/>
  <c r="BD141" i="8"/>
  <c r="BH146" i="8"/>
  <c r="BK146" i="8"/>
  <c r="BI144" i="8"/>
  <c r="BG143" i="8"/>
  <c r="BC141" i="8"/>
  <c r="BG146" i="8"/>
  <c r="BC137" i="8"/>
  <c r="BA137" i="8"/>
  <c r="BH144" i="8"/>
  <c r="BF143" i="8"/>
  <c r="BB141" i="8"/>
  <c r="BF146" i="8"/>
  <c r="AZ143" i="8"/>
  <c r="BD144" i="8"/>
  <c r="BB143" i="8"/>
  <c r="BN141" i="8"/>
  <c r="AZ144" i="8"/>
  <c r="BB146" i="8"/>
  <c r="BO141" i="8"/>
  <c r="BL138" i="8"/>
  <c r="BC144" i="8"/>
  <c r="BM141" i="8"/>
  <c r="BA146" i="8"/>
  <c r="BF138" i="8"/>
  <c r="BO28" i="8"/>
  <c r="AY28" i="8"/>
  <c r="BM137" i="8"/>
  <c r="BM131" i="8"/>
  <c r="BM130" i="8"/>
  <c r="BM128" i="8"/>
  <c r="BL131" i="8"/>
  <c r="BL130" i="8"/>
  <c r="BL128" i="8"/>
  <c r="BK131" i="8"/>
  <c r="BK130" i="8"/>
  <c r="BK128" i="8"/>
  <c r="BI131" i="8"/>
  <c r="BI130" i="8"/>
  <c r="BI128" i="8"/>
  <c r="BH131" i="8"/>
  <c r="BH130" i="8"/>
  <c r="BH128" i="8"/>
  <c r="BG131" i="8"/>
  <c r="BG130" i="8"/>
  <c r="BG128" i="8"/>
  <c r="BF131" i="8"/>
  <c r="BF130" i="8"/>
  <c r="BF128" i="8"/>
  <c r="BE131" i="8"/>
  <c r="BE130" i="8"/>
  <c r="BE128" i="8"/>
  <c r="BD131" i="8"/>
  <c r="BD130" i="8"/>
  <c r="BD128" i="8"/>
  <c r="BC130" i="8"/>
  <c r="BC128" i="8"/>
  <c r="BC131" i="8"/>
  <c r="AZ128" i="8"/>
  <c r="AZ131" i="8"/>
  <c r="AZ130" i="8"/>
  <c r="BN131" i="8"/>
  <c r="BN130" i="8"/>
  <c r="BN128" i="8"/>
  <c r="BB128" i="8"/>
  <c r="BB130" i="8"/>
  <c r="BB131" i="8"/>
  <c r="BO131" i="8"/>
  <c r="BO130" i="8"/>
  <c r="BO128" i="8"/>
  <c r="BJ131" i="8"/>
  <c r="BJ130" i="8"/>
  <c r="BJ128" i="8"/>
  <c r="BA128" i="8"/>
  <c r="BA131" i="8"/>
  <c r="BA130" i="8"/>
  <c r="BM36" i="8"/>
  <c r="BM34" i="8"/>
  <c r="AW34" i="8"/>
  <c r="BD28" i="8"/>
  <c r="BN35" i="8"/>
  <c r="BH34" i="8"/>
  <c r="AZ28" i="8"/>
  <c r="BE34" i="8"/>
  <c r="BI78" i="8"/>
  <c r="BO89" i="8"/>
  <c r="BO99" i="8" s="1"/>
  <c r="BG78" i="8"/>
  <c r="BO36" i="8"/>
  <c r="BN36" i="8"/>
  <c r="AW36" i="8"/>
  <c r="BN28" i="8"/>
  <c r="BO35" i="8"/>
  <c r="AX35" i="8"/>
  <c r="BM28" i="8"/>
  <c r="AW28" i="8"/>
  <c r="BI34" i="8"/>
  <c r="BI27" i="8"/>
  <c r="AV36" i="8"/>
  <c r="BH27" i="8"/>
  <c r="AX34" i="8"/>
  <c r="AY34" i="8"/>
  <c r="AY35" i="8"/>
  <c r="AZ34" i="8"/>
  <c r="AZ36" i="8"/>
  <c r="BB89" i="8"/>
  <c r="BB99" i="8" s="1"/>
  <c r="BB35" i="8"/>
  <c r="BB34" i="8"/>
  <c r="BA27" i="8"/>
  <c r="BB27" i="8"/>
  <c r="BF34" i="8"/>
  <c r="BF28" i="8"/>
  <c r="BG28" i="8"/>
  <c r="BG34" i="8"/>
  <c r="BE28" i="8"/>
  <c r="BF35" i="8"/>
  <c r="BH89" i="8"/>
  <c r="BH99" i="8" s="1"/>
  <c r="BE35" i="8"/>
  <c r="BA34" i="8"/>
  <c r="BC28" i="8"/>
  <c r="BA35" i="8"/>
  <c r="AZ89" i="8"/>
  <c r="AZ99" i="8" s="1"/>
  <c r="BO78" i="8"/>
  <c r="AX28" i="8"/>
  <c r="BN89" i="8"/>
  <c r="BN99" i="8" s="1"/>
  <c r="AX89" i="8"/>
  <c r="AX99" i="8" s="1"/>
  <c r="BD78" i="8"/>
  <c r="BL28" i="8"/>
  <c r="BK28" i="8"/>
  <c r="BJ28" i="8"/>
  <c r="AV28" i="8"/>
  <c r="BC35" i="8"/>
  <c r="BC34" i="8"/>
  <c r="BD34" i="8"/>
  <c r="BD35" i="8"/>
  <c r="BL36" i="8"/>
  <c r="BK36" i="8"/>
  <c r="BJ36" i="8"/>
  <c r="BI36" i="8"/>
  <c r="BL35" i="8"/>
  <c r="BH36" i="8"/>
  <c r="BK35" i="8"/>
  <c r="BG36" i="8"/>
  <c r="BJ35" i="8"/>
  <c r="AV34" i="8"/>
  <c r="BL78" i="8"/>
  <c r="BK53" i="8"/>
  <c r="BK55" i="8" s="1"/>
  <c r="BK142" i="8" s="1"/>
  <c r="BE78" i="8"/>
  <c r="BM89" i="8"/>
  <c r="BM99" i="8" s="1"/>
  <c r="AW89" i="8"/>
  <c r="AW99" i="8" s="1"/>
  <c r="BM78" i="8"/>
  <c r="AW78" i="8"/>
  <c r="BA78" i="8"/>
  <c r="BI89" i="8"/>
  <c r="BI99" i="8" s="1"/>
  <c r="BD50" i="8"/>
  <c r="BD53" i="8"/>
  <c r="BD55" i="8" s="1"/>
  <c r="BD142" i="8" s="1"/>
  <c r="BG89" i="8"/>
  <c r="BG99" i="8" s="1"/>
  <c r="AZ53" i="8"/>
  <c r="AZ55" i="8" s="1"/>
  <c r="BC89" i="8"/>
  <c r="BC99" i="8" s="1"/>
  <c r="BJ78" i="8"/>
  <c r="BH78" i="8"/>
  <c r="AV89" i="8"/>
  <c r="AV99" i="8" s="1"/>
  <c r="BC78" i="8"/>
  <c r="BF78" i="8"/>
  <c r="AY89" i="8"/>
  <c r="AY99" i="8" s="1"/>
  <c r="BA89" i="8"/>
  <c r="BA99" i="8" s="1"/>
  <c r="AY78" i="8"/>
  <c r="BN78" i="8"/>
  <c r="AX78" i="8"/>
  <c r="BB78" i="8"/>
  <c r="BL89" i="8"/>
  <c r="BL99" i="8" s="1"/>
  <c r="BE89" i="8"/>
  <c r="BE99" i="8" s="1"/>
  <c r="AV78" i="8"/>
  <c r="AZ78" i="8"/>
  <c r="BD89" i="8"/>
  <c r="BD99" i="8" s="1"/>
  <c r="BO50" i="8"/>
  <c r="BO53" i="8"/>
  <c r="BO55" i="8" s="1"/>
  <c r="BO142" i="8" s="1"/>
  <c r="BN50" i="8"/>
  <c r="BN53" i="8"/>
  <c r="BN55" i="8" s="1"/>
  <c r="AW50" i="8"/>
  <c r="AW53" i="8"/>
  <c r="AW55" i="8" s="1"/>
  <c r="BM50" i="8"/>
  <c r="BM53" i="8"/>
  <c r="BM55" i="8" s="1"/>
  <c r="BM142" i="8" s="1"/>
  <c r="AY50" i="8"/>
  <c r="AY53" i="8"/>
  <c r="AY55" i="8" s="1"/>
  <c r="AX53" i="8"/>
  <c r="AX55" i="8" s="1"/>
  <c r="AX50" i="8"/>
  <c r="BI50" i="8"/>
  <c r="BI53" i="8"/>
  <c r="BI55" i="8" s="1"/>
  <c r="BI142" i="8" s="1"/>
  <c r="BG50" i="8"/>
  <c r="BG53" i="8"/>
  <c r="BG55" i="8" s="1"/>
  <c r="BG142" i="8" s="1"/>
  <c r="BC53" i="8"/>
  <c r="BC55" i="8" s="1"/>
  <c r="BC142" i="8" s="1"/>
  <c r="BC50" i="8"/>
  <c r="BA53" i="8"/>
  <c r="BA55" i="8" s="1"/>
  <c r="AV53" i="8"/>
  <c r="AV55" i="8" s="1"/>
  <c r="BF89" i="8"/>
  <c r="BF99" i="8" s="1"/>
  <c r="BL53" i="8"/>
  <c r="BL55" i="8" s="1"/>
  <c r="BL142" i="8" s="1"/>
  <c r="BK78" i="8"/>
  <c r="BJ53" i="8"/>
  <c r="BJ55" i="8" s="1"/>
  <c r="BJ142" i="8" s="1"/>
  <c r="BH53" i="8"/>
  <c r="BH55" i="8" s="1"/>
  <c r="BH142" i="8" s="1"/>
  <c r="BK89" i="8"/>
  <c r="BK99" i="8" s="1"/>
  <c r="BB53" i="8"/>
  <c r="BB55" i="8" s="1"/>
  <c r="BB142" i="8" s="1"/>
  <c r="BJ89" i="8"/>
  <c r="BJ99" i="8" s="1"/>
  <c r="BE53" i="8"/>
  <c r="BE55" i="8" s="1"/>
  <c r="BE50" i="8"/>
  <c r="BF53" i="8"/>
  <c r="BF55" i="8" s="1"/>
  <c r="BF142" i="8" s="1"/>
  <c r="AC36" i="8" l="1"/>
  <c r="AC34" i="8"/>
  <c r="AC50" i="8"/>
  <c r="AC58" i="8"/>
  <c r="AG28" i="8"/>
  <c r="AG50" i="8"/>
  <c r="AJ114" i="8"/>
  <c r="AE114" i="8"/>
  <c r="AF112" i="8"/>
  <c r="AC112" i="8"/>
  <c r="AC114" i="8" s="1"/>
  <c r="AB114" i="8"/>
  <c r="AI58" i="8"/>
  <c r="Y99" i="8"/>
  <c r="Y78" i="8"/>
  <c r="AC78" i="8"/>
  <c r="AG99" i="8"/>
  <c r="AN57" i="8"/>
  <c r="AN58" i="8"/>
  <c r="AO58" i="8"/>
  <c r="AO57" i="8"/>
  <c r="AB58" i="8"/>
  <c r="AD57" i="8"/>
  <c r="AD58" i="8"/>
  <c r="S58" i="8"/>
  <c r="AE57" i="8"/>
  <c r="AG57" i="8"/>
  <c r="AG58" i="8"/>
  <c r="T57" i="8"/>
  <c r="T58" i="8"/>
  <c r="W57" i="8"/>
  <c r="W58" i="8"/>
  <c r="AJ57" i="8"/>
  <c r="AJ58" i="8"/>
  <c r="X58" i="8"/>
  <c r="X57" i="8"/>
  <c r="U57" i="8"/>
  <c r="U58" i="8"/>
  <c r="AK57" i="8"/>
  <c r="AK58" i="8"/>
  <c r="Y58" i="8"/>
  <c r="Y57" i="8"/>
  <c r="R57" i="8"/>
  <c r="R58" i="8"/>
  <c r="AH57" i="8"/>
  <c r="AH58" i="8"/>
  <c r="Z58" i="8"/>
  <c r="Z57" i="8"/>
  <c r="AA58" i="8"/>
  <c r="AA57" i="8"/>
  <c r="Q58" i="8"/>
  <c r="Q57" i="8"/>
  <c r="BN135" i="8"/>
  <c r="BN142" i="8"/>
  <c r="BA135" i="8"/>
  <c r="BA142" i="8"/>
  <c r="AZ57" i="8"/>
  <c r="AZ142" i="8"/>
  <c r="BE129" i="8"/>
  <c r="BE142" i="8"/>
  <c r="BK57" i="8"/>
  <c r="BK135" i="8"/>
  <c r="BC129" i="8"/>
  <c r="BC135" i="8"/>
  <c r="BG129" i="8"/>
  <c r="BG135" i="8"/>
  <c r="BN129" i="8"/>
  <c r="BL129" i="8"/>
  <c r="BL135" i="8"/>
  <c r="BO129" i="8"/>
  <c r="BO135" i="8"/>
  <c r="BF129" i="8"/>
  <c r="BF135" i="8"/>
  <c r="BI129" i="8"/>
  <c r="BI135" i="8"/>
  <c r="BE57" i="8"/>
  <c r="BE135" i="8"/>
  <c r="BD58" i="8"/>
  <c r="BD135" i="8"/>
  <c r="BA129" i="8"/>
  <c r="BB129" i="8"/>
  <c r="BB135" i="8"/>
  <c r="BH129" i="8"/>
  <c r="BH135" i="8"/>
  <c r="BJ129" i="8"/>
  <c r="BJ135" i="8"/>
  <c r="BM129" i="8"/>
  <c r="BM135" i="8"/>
  <c r="AZ129" i="8"/>
  <c r="BK129" i="8"/>
  <c r="BD129" i="8"/>
  <c r="BD57" i="8"/>
  <c r="BK58" i="8"/>
  <c r="AZ58" i="8"/>
  <c r="AY57" i="8"/>
  <c r="AY58" i="8"/>
  <c r="BM57" i="8"/>
  <c r="BM58" i="8"/>
  <c r="BA57" i="8"/>
  <c r="BA58" i="8"/>
  <c r="BC57" i="8"/>
  <c r="BC58" i="8"/>
  <c r="BB57" i="8"/>
  <c r="BB58" i="8"/>
  <c r="BG57" i="8"/>
  <c r="BG58" i="8"/>
  <c r="BH58" i="8"/>
  <c r="BH57" i="8"/>
  <c r="BI58" i="8"/>
  <c r="BI57" i="8"/>
  <c r="AW57" i="8"/>
  <c r="AW58" i="8"/>
  <c r="BJ57" i="8"/>
  <c r="BJ58" i="8"/>
  <c r="BN57" i="8"/>
  <c r="BN58" i="8"/>
  <c r="AV58" i="8"/>
  <c r="AV57" i="8"/>
  <c r="BL57" i="8"/>
  <c r="BL58" i="8"/>
  <c r="AX57" i="8"/>
  <c r="AX58" i="8"/>
  <c r="BO57" i="8"/>
  <c r="BO58" i="8"/>
  <c r="BE58" i="8"/>
  <c r="BF57" i="8"/>
  <c r="BF58" i="8"/>
  <c r="AF114" i="8" l="1"/>
  <c r="AG112" i="8"/>
  <c r="AG114" i="8" s="1"/>
</calcChain>
</file>

<file path=xl/sharedStrings.xml><?xml version="1.0" encoding="utf-8"?>
<sst xmlns="http://schemas.openxmlformats.org/spreadsheetml/2006/main" count="1663" uniqueCount="1036">
  <si>
    <t>Ticker</t>
  </si>
  <si>
    <t>Price</t>
  </si>
  <si>
    <t>Shares</t>
  </si>
  <si>
    <t>MC</t>
  </si>
  <si>
    <t>Cash</t>
  </si>
  <si>
    <t>Debt</t>
  </si>
  <si>
    <t>EV</t>
  </si>
  <si>
    <t>Company Name</t>
  </si>
  <si>
    <t>PayPal Holdings, Inc.</t>
  </si>
  <si>
    <t>PYPL</t>
  </si>
  <si>
    <t>Country</t>
  </si>
  <si>
    <t>USA</t>
  </si>
  <si>
    <t>Sector</t>
  </si>
  <si>
    <t>Financial</t>
  </si>
  <si>
    <t>Industry</t>
  </si>
  <si>
    <t>Credit Services</t>
  </si>
  <si>
    <t>Revenue per share</t>
  </si>
  <si>
    <t>- -</t>
  </si>
  <si>
    <t>4.66</t>
  </si>
  <si>
    <t>5.53</t>
  </si>
  <si>
    <t>6.41</t>
  </si>
  <si>
    <t>7.57</t>
  </si>
  <si>
    <t>8.96</t>
  </si>
  <si>
    <t>10.88</t>
  </si>
  <si>
    <t>13.05</t>
  </si>
  <si>
    <t>15.14</t>
  </si>
  <si>
    <t>18.29</t>
  </si>
  <si>
    <t>21.61</t>
  </si>
  <si>
    <t>22.55</t>
  </si>
  <si>
    <t>Earnings per share</t>
  </si>
  <si>
    <t>0.64</t>
  </si>
  <si>
    <t>0.79</t>
  </si>
  <si>
    <t>0.33</t>
  </si>
  <si>
    <t>1.00</t>
  </si>
  <si>
    <t>1.16</t>
  </si>
  <si>
    <t>1.49</t>
  </si>
  <si>
    <t>1.74</t>
  </si>
  <si>
    <t>2.09</t>
  </si>
  <si>
    <t>3.58</t>
  </si>
  <si>
    <t>3.55</t>
  </si>
  <si>
    <t>1.75</t>
  </si>
  <si>
    <t>FCF per share</t>
  </si>
  <si>
    <t>0.87</t>
  </si>
  <si>
    <t>1.32</t>
  </si>
  <si>
    <t>1.38</t>
  </si>
  <si>
    <t>2.06</t>
  </si>
  <si>
    <t>1.55</t>
  </si>
  <si>
    <t>3.94</t>
  </si>
  <si>
    <t>3.29</t>
  </si>
  <si>
    <t>4.25</t>
  </si>
  <si>
    <t>4.63</t>
  </si>
  <si>
    <t>4.43</t>
  </si>
  <si>
    <t>Dividends per share</t>
  </si>
  <si>
    <t>CAPEX per share</t>
  </si>
  <si>
    <t>0.42</t>
  </si>
  <si>
    <t>0.32</t>
  </si>
  <si>
    <t>0.39</t>
  </si>
  <si>
    <t>0.59</t>
  </si>
  <si>
    <t>0.55</t>
  </si>
  <si>
    <t>0.70</t>
  </si>
  <si>
    <t>0.60</t>
  </si>
  <si>
    <t>0.74</t>
  </si>
  <si>
    <t>0.77</t>
  </si>
  <si>
    <t>0.69</t>
  </si>
  <si>
    <t>Book Value per sh.</t>
  </si>
  <si>
    <t>6.08</t>
  </si>
  <si>
    <t>6.59</t>
  </si>
  <si>
    <t>11.26</t>
  </si>
  <si>
    <t>12.16</t>
  </si>
  <si>
    <t>13.30</t>
  </si>
  <si>
    <t>12.99</t>
  </si>
  <si>
    <t>14.38</t>
  </si>
  <si>
    <t>17.07</t>
  </si>
  <si>
    <t>18.51</t>
  </si>
  <si>
    <t>17.99</t>
  </si>
  <si>
    <t>Comm.Shares outs.</t>
  </si>
  <si>
    <t>1,216</t>
  </si>
  <si>
    <t>1,251</t>
  </si>
  <si>
    <t>1,222</t>
  </si>
  <si>
    <t>1,210</t>
  </si>
  <si>
    <t>1,203</t>
  </si>
  <si>
    <t>1,184</t>
  </si>
  <si>
    <t>1,174</t>
  </si>
  <si>
    <t>1,173</t>
  </si>
  <si>
    <t>1,170</t>
  </si>
  <si>
    <t>Avg. annual P/E ratio</t>
  </si>
  <si>
    <t>35.2</t>
  </si>
  <si>
    <t>33.0</t>
  </si>
  <si>
    <t>37.3</t>
  </si>
  <si>
    <t>47.2</t>
  </si>
  <si>
    <t>49.8</t>
  </si>
  <si>
    <t>44.8</t>
  </si>
  <si>
    <t>71.5</t>
  </si>
  <si>
    <t>51.7</t>
  </si>
  <si>
    <t>P/E to S&amp;P500</t>
  </si>
  <si>
    <t>1.8</t>
  </si>
  <si>
    <t>1.5</t>
  </si>
  <si>
    <t>1.6</t>
  </si>
  <si>
    <t>1.9</t>
  </si>
  <si>
    <t>2.1</t>
  </si>
  <si>
    <t>1.2</t>
  </si>
  <si>
    <t>2.4</t>
  </si>
  <si>
    <t>2.6</t>
  </si>
  <si>
    <t>Avg. annual div. yield</t>
  </si>
  <si>
    <t>Revenue (m)</t>
  </si>
  <si>
    <t>5,662</t>
  </si>
  <si>
    <t>6,727</t>
  </si>
  <si>
    <t>8,025</t>
  </si>
  <si>
    <t>9,248</t>
  </si>
  <si>
    <t>10,842</t>
  </si>
  <si>
    <t>13,094</t>
  </si>
  <si>
    <t>15,451</t>
  </si>
  <si>
    <t>17,772</t>
  </si>
  <si>
    <t>21,454</t>
  </si>
  <si>
    <t>25,371</t>
  </si>
  <si>
    <t>26,389</t>
  </si>
  <si>
    <t>Operating margin</t>
  </si>
  <si>
    <t>15.5%</t>
  </si>
  <si>
    <t>16.2%</t>
  </si>
  <si>
    <t>15.8%</t>
  </si>
  <si>
    <t>14.6%</t>
  </si>
  <si>
    <t>14.2%</t>
  </si>
  <si>
    <t>15.3%</t>
  </si>
  <si>
    <t>16.8%</t>
  </si>
  <si>
    <t>13.6%</t>
  </si>
  <si>
    <t>Depreciation (m)</t>
  </si>
  <si>
    <t>382</t>
  </si>
  <si>
    <t>453</t>
  </si>
  <si>
    <t>516</t>
  </si>
  <si>
    <t>608</t>
  </si>
  <si>
    <t>724</t>
  </si>
  <si>
    <t>805</t>
  </si>
  <si>
    <t>776</t>
  </si>
  <si>
    <t>912</t>
  </si>
  <si>
    <t>1,189</t>
  </si>
  <si>
    <t>1,265</t>
  </si>
  <si>
    <t>1,310</t>
  </si>
  <si>
    <t>Net profit (m)</t>
  </si>
  <si>
    <t>778</t>
  </si>
  <si>
    <t>955</t>
  </si>
  <si>
    <t>419</t>
  </si>
  <si>
    <t>1,228</t>
  </si>
  <si>
    <t>1,401</t>
  </si>
  <si>
    <t>1,795</t>
  </si>
  <si>
    <t>2,057</t>
  </si>
  <si>
    <t>2,459</t>
  </si>
  <si>
    <t>4,202</t>
  </si>
  <si>
    <t>4,169</t>
  </si>
  <si>
    <t>2,056</t>
  </si>
  <si>
    <t>Income tax rate</t>
  </si>
  <si>
    <t>12.7%</t>
  </si>
  <si>
    <t>11.9%</t>
  </si>
  <si>
    <t>66.8%</t>
  </si>
  <si>
    <t>17.5%</t>
  </si>
  <si>
    <t>14.1%</t>
  </si>
  <si>
    <t>18.4%</t>
  </si>
  <si>
    <t>13.4%</t>
  </si>
  <si>
    <t>18.0%</t>
  </si>
  <si>
    <t>17.0%</t>
  </si>
  <si>
    <t>(1.7)%</t>
  </si>
  <si>
    <t>202.1%</t>
  </si>
  <si>
    <t>Net profit margin</t>
  </si>
  <si>
    <t>13.7%</t>
  </si>
  <si>
    <t>5.2%</t>
  </si>
  <si>
    <t>13.3%</t>
  </si>
  <si>
    <t>12.9%</t>
  </si>
  <si>
    <t>13.8%</t>
  </si>
  <si>
    <t>19.6%</t>
  </si>
  <si>
    <t>16.4%</t>
  </si>
  <si>
    <t>8.0%</t>
  </si>
  <si>
    <t>Working capital (m)</t>
  </si>
  <si>
    <t>3,359</t>
  </si>
  <si>
    <t>4,282</t>
  </si>
  <si>
    <t>7,031</t>
  </si>
  <si>
    <t>8,855</t>
  </si>
  <si>
    <t>9,782</t>
  </si>
  <si>
    <t>7,059</t>
  </si>
  <si>
    <t>11,576</t>
  </si>
  <si>
    <t>12,548</t>
  </si>
  <si>
    <t>9,545</t>
  </si>
  <si>
    <t>10,157</t>
  </si>
  <si>
    <t>Long-term debt (m)</t>
  </si>
  <si>
    <t>509</t>
  </si>
  <si>
    <t>386</t>
  </si>
  <si>
    <t>4,965</t>
  </si>
  <si>
    <t>8,939</t>
  </si>
  <si>
    <t>8,049</t>
  </si>
  <si>
    <t>10,198</t>
  </si>
  <si>
    <t>Equity (m)</t>
  </si>
  <si>
    <t>7,390</t>
  </si>
  <si>
    <t>8,248</t>
  </si>
  <si>
    <t>13,759</t>
  </si>
  <si>
    <t>14,712</t>
  </si>
  <si>
    <t>15,994</t>
  </si>
  <si>
    <t>15,386</t>
  </si>
  <si>
    <t>16,885</t>
  </si>
  <si>
    <t>20,019</t>
  </si>
  <si>
    <t>21,727</t>
  </si>
  <si>
    <t>19,767</t>
  </si>
  <si>
    <t>ROIC</t>
  </si>
  <si>
    <t>12.1%</t>
  </si>
  <si>
    <t>4.9%</t>
  </si>
  <si>
    <t>8.6%</t>
  </si>
  <si>
    <t>10.0%</t>
  </si>
  <si>
    <t>12.2%</t>
  </si>
  <si>
    <t>10.5%</t>
  </si>
  <si>
    <t>(8.5)%</t>
  </si>
  <si>
    <t>Return on capital</t>
  </si>
  <si>
    <t>5.7%</t>
  </si>
  <si>
    <t>5.8%</t>
  </si>
  <si>
    <t>5.4%</t>
  </si>
  <si>
    <t>6.1%</t>
  </si>
  <si>
    <t>7.5%</t>
  </si>
  <si>
    <t>3.5%</t>
  </si>
  <si>
    <t>Return on equity</t>
  </si>
  <si>
    <t>5.1%</t>
  </si>
  <si>
    <t>8.9%</t>
  </si>
  <si>
    <t>9.5%</t>
  </si>
  <si>
    <t>11.2%</t>
  </si>
  <si>
    <t>21.0%</t>
  </si>
  <si>
    <t>19.2%</t>
  </si>
  <si>
    <t>10.4%</t>
  </si>
  <si>
    <t>Plowback ratio</t>
  </si>
  <si>
    <t>100.0%</t>
  </si>
  <si>
    <t>Div.&amp;Repurch./FCF</t>
  </si>
  <si>
    <t>(4.1)%</t>
  </si>
  <si>
    <t>35.6%</t>
  </si>
  <si>
    <t>46.2%</t>
  </si>
  <si>
    <t>72.4%</t>
  </si>
  <si>
    <t>33.0%</t>
  </si>
  <si>
    <t>30.0%</t>
  </si>
  <si>
    <t>59.1%</t>
  </si>
  <si>
    <t>76.1%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</si>
  <si>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</si>
  <si>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</si>
  <si>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</si>
  <si>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</si>
  <si>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</si>
  <si>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</si>
  <si>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</si>
  <si>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</si>
  <si>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</si>
  <si>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</si>
  <si>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Revenue</t>
  </si>
  <si>
    <t>COGS</t>
  </si>
  <si>
    <t>1,883</t>
  </si>
  <si>
    <t>2,337</t>
  </si>
  <si>
    <t>2,816</t>
  </si>
  <si>
    <t>3,419</t>
  </si>
  <si>
    <t>4,434</t>
  </si>
  <si>
    <t>5,430</t>
  </si>
  <si>
    <t>8,337</t>
  </si>
  <si>
    <t>9,785</t>
  </si>
  <si>
    <t>11,453</t>
  </si>
  <si>
    <t>11,375</t>
  </si>
  <si>
    <t>Gross Profit</t>
  </si>
  <si>
    <t>3,779</t>
  </si>
  <si>
    <t>4,390</t>
  </si>
  <si>
    <t>5,209</t>
  </si>
  <si>
    <t>5,829</t>
  </si>
  <si>
    <t>6,408</t>
  </si>
  <si>
    <t>7,664</t>
  </si>
  <si>
    <t>7,114</t>
  </si>
  <si>
    <t>7,987</t>
  </si>
  <si>
    <t>10,001</t>
  </si>
  <si>
    <t>13,996</t>
  </si>
  <si>
    <t>Gross Profit Ratio</t>
  </si>
  <si>
    <t>66.74%</t>
  </si>
  <si>
    <t>65.26%</t>
  </si>
  <si>
    <t>64.91%</t>
  </si>
  <si>
    <t>63.03%</t>
  </si>
  <si>
    <t>59.10%</t>
  </si>
  <si>
    <t>58.53%</t>
  </si>
  <si>
    <t>46.04%</t>
  </si>
  <si>
    <t>44.94%</t>
  </si>
  <si>
    <t>46.62%</t>
  </si>
  <si>
    <t>55.17%</t>
  </si>
  <si>
    <t>Operating Expenses</t>
  </si>
  <si>
    <t>2,880</t>
  </si>
  <si>
    <t>3,299</t>
  </si>
  <si>
    <t>3,941</t>
  </si>
  <si>
    <t>4,320</t>
  </si>
  <si>
    <t>4,822</t>
  </si>
  <si>
    <t>5,405</t>
  </si>
  <si>
    <t>4,611</t>
  </si>
  <si>
    <t>5,197</t>
  </si>
  <si>
    <t>6,573</t>
  </si>
  <si>
    <t>9,672</t>
  </si>
  <si>
    <t>R&amp;D Expenses</t>
  </si>
  <si>
    <t>677</t>
  </si>
  <si>
    <t>727</t>
  </si>
  <si>
    <t>890</t>
  </si>
  <si>
    <t>947</t>
  </si>
  <si>
    <t>834</t>
  </si>
  <si>
    <t>953</t>
  </si>
  <si>
    <t>1,071</t>
  </si>
  <si>
    <t>2,085</t>
  </si>
  <si>
    <t>Selling, G&amp;A Exp.</t>
  </si>
  <si>
    <t>1,821</t>
  </si>
  <si>
    <t>2,119</t>
  </si>
  <si>
    <t>2,535</t>
  </si>
  <si>
    <t>2,765</t>
  </si>
  <si>
    <t>3,264</t>
  </si>
  <si>
    <t>3,647</t>
  </si>
  <si>
    <t>2,764</t>
  </si>
  <si>
    <t>General and Admin. Exp.</t>
  </si>
  <si>
    <t>1,159</t>
  </si>
  <si>
    <t>1,328</t>
  </si>
  <si>
    <t>1,537</t>
  </si>
  <si>
    <t>1,780</t>
  </si>
  <si>
    <t>2,295</t>
  </si>
  <si>
    <t>2,519</t>
  </si>
  <si>
    <t>1,451</t>
  </si>
  <si>
    <t>3,796</t>
  </si>
  <si>
    <t>4,712</t>
  </si>
  <si>
    <t>7,227</t>
  </si>
  <si>
    <t>Selling and Marketing Exp.</t>
  </si>
  <si>
    <t>662</t>
  </si>
  <si>
    <t>791</t>
  </si>
  <si>
    <t>998</t>
  </si>
  <si>
    <t>985</t>
  </si>
  <si>
    <t>969</t>
  </si>
  <si>
    <t>1,128</t>
  </si>
  <si>
    <t>1,313</t>
  </si>
  <si>
    <t>1,861</t>
  </si>
  <si>
    <t>2,445</t>
  </si>
  <si>
    <t>Other Expenses</t>
  </si>
  <si>
    <t>(2,085)</t>
  </si>
  <si>
    <t>COGS and Expenses</t>
  </si>
  <si>
    <t>4,763</t>
  </si>
  <si>
    <t>5,636</t>
  </si>
  <si>
    <t>6,757</t>
  </si>
  <si>
    <t>7,739</t>
  </si>
  <si>
    <t>9,256</t>
  </si>
  <si>
    <t>10,835</t>
  </si>
  <si>
    <t>12,948</t>
  </si>
  <si>
    <t>14,982</t>
  </si>
  <si>
    <t>18,026</t>
  </si>
  <si>
    <t>21,047</t>
  </si>
  <si>
    <t>Interest Income</t>
  </si>
  <si>
    <t>168</t>
  </si>
  <si>
    <t>197</t>
  </si>
  <si>
    <t>88</t>
  </si>
  <si>
    <t>57</t>
  </si>
  <si>
    <t>Interest Expense</t>
  </si>
  <si>
    <t>77</t>
  </si>
  <si>
    <t>115</t>
  </si>
  <si>
    <t>209</t>
  </si>
  <si>
    <t>232</t>
  </si>
  <si>
    <t>Depreciation and Amortization</t>
  </si>
  <si>
    <t>EBITDA</t>
  </si>
  <si>
    <t>1,273</t>
  </si>
  <si>
    <t>1,777</t>
  </si>
  <si>
    <t>2,096</t>
  </si>
  <si>
    <t>2,355</t>
  </si>
  <si>
    <t>3,005</t>
  </si>
  <si>
    <t>3,229</t>
  </si>
  <si>
    <t>4,025</t>
  </si>
  <si>
    <t>6,463</t>
  </si>
  <si>
    <t>5,596</t>
  </si>
  <si>
    <t>EBITDA ratio</t>
  </si>
  <si>
    <t>22.48%</t>
  </si>
  <si>
    <t>22.85%</t>
  </si>
  <si>
    <t>22.14%</t>
  </si>
  <si>
    <t>22.66%</t>
  </si>
  <si>
    <t>21.72%</t>
  </si>
  <si>
    <t>22.95%</t>
  </si>
  <si>
    <t>20.90%</t>
  </si>
  <si>
    <t>22.65%</t>
  </si>
  <si>
    <t>30.12%</t>
  </si>
  <si>
    <t>22.06%</t>
  </si>
  <si>
    <t>Operating Income</t>
  </si>
  <si>
    <t>880</t>
  </si>
  <si>
    <t>1,091</t>
  </si>
  <si>
    <t>1,268</t>
  </si>
  <si>
    <t>1,461</t>
  </si>
  <si>
    <t>1,586</t>
  </si>
  <si>
    <t>2,127</t>
  </si>
  <si>
    <t>2,194</t>
  </si>
  <si>
    <t>2,719</t>
  </si>
  <si>
    <t>3,289</t>
  </si>
  <si>
    <t>4,262</t>
  </si>
  <si>
    <t>Operating Income ratio</t>
  </si>
  <si>
    <t>15.54%</t>
  </si>
  <si>
    <t>16.22%</t>
  </si>
  <si>
    <t>15.80%</t>
  </si>
  <si>
    <t>14.63%</t>
  </si>
  <si>
    <t>16.24%</t>
  </si>
  <si>
    <t>14.20%</t>
  </si>
  <si>
    <t>15.30%</t>
  </si>
  <si>
    <t>15.33%</t>
  </si>
  <si>
    <t>16.80%</t>
  </si>
  <si>
    <t>Total Other Income Exp.(Gains)</t>
  </si>
  <si>
    <t>11</t>
  </si>
  <si>
    <t>(7)</t>
  </si>
  <si>
    <t>27</t>
  </si>
  <si>
    <t>45</t>
  </si>
  <si>
    <t>73</t>
  </si>
  <si>
    <t>182</t>
  </si>
  <si>
    <t>279</t>
  </si>
  <si>
    <t>1,776</t>
  </si>
  <si>
    <t>(163)</t>
  </si>
  <si>
    <t>Income Before Tax</t>
  </si>
  <si>
    <t>891</t>
  </si>
  <si>
    <t>1,084</t>
  </si>
  <si>
    <t>1,261</t>
  </si>
  <si>
    <t>1,488</t>
  </si>
  <si>
    <t>1,631</t>
  </si>
  <si>
    <t>2,200</t>
  </si>
  <si>
    <t>2,376</t>
  </si>
  <si>
    <t>2,998</t>
  </si>
  <si>
    <t>5,065</t>
  </si>
  <si>
    <t>4,099</t>
  </si>
  <si>
    <t>Income Before Tax ratio</t>
  </si>
  <si>
    <t>15.74%</t>
  </si>
  <si>
    <t>16.11%</t>
  </si>
  <si>
    <t>15.71%</t>
  </si>
  <si>
    <t>16.09%</t>
  </si>
  <si>
    <t>15.04%</t>
  </si>
  <si>
    <t>15.38%</t>
  </si>
  <si>
    <t>16.87%</t>
  </si>
  <si>
    <t>23.61%</t>
  </si>
  <si>
    <t>16.16%</t>
  </si>
  <si>
    <t>Income Tax Expense (Gain)</t>
  </si>
  <si>
    <t>113</t>
  </si>
  <si>
    <t>129</t>
  </si>
  <si>
    <t>842</t>
  </si>
  <si>
    <t>260</t>
  </si>
  <si>
    <t>230</t>
  </si>
  <si>
    <t>405</t>
  </si>
  <si>
    <t>319</t>
  </si>
  <si>
    <t>539</t>
  </si>
  <si>
    <t>863</t>
  </si>
  <si>
    <t>(70)</t>
  </si>
  <si>
    <t>Net Income</t>
  </si>
  <si>
    <t>Net Income Ratio</t>
  </si>
  <si>
    <t>13.74%</t>
  </si>
  <si>
    <t>5.22%</t>
  </si>
  <si>
    <t>13.28%</t>
  </si>
  <si>
    <t>12.92%</t>
  </si>
  <si>
    <t>13.71%</t>
  </si>
  <si>
    <t>13.31%</t>
  </si>
  <si>
    <t>13.84%</t>
  </si>
  <si>
    <t>19.59%</t>
  </si>
  <si>
    <t>16.43%</t>
  </si>
  <si>
    <t>EPS</t>
  </si>
  <si>
    <t>0.31</t>
  </si>
  <si>
    <t>EPS Diluted</t>
  </si>
  <si>
    <t>0.63</t>
  </si>
  <si>
    <t>0.78</t>
  </si>
  <si>
    <t>1.15</t>
  </si>
  <si>
    <t>1.47</t>
  </si>
  <si>
    <t>1.71</t>
  </si>
  <si>
    <t>2.07</t>
  </si>
  <si>
    <t>3.54</t>
  </si>
  <si>
    <t>3.51</t>
  </si>
  <si>
    <t>Weighted Avg. Shares Outs.</t>
  </si>
  <si>
    <t>Weighted Avg. Shares Outs. Dil.</t>
  </si>
  <si>
    <t>1,229</t>
  </si>
  <si>
    <t>1,262</t>
  </si>
  <si>
    <t>1,218</t>
  </si>
  <si>
    <t>1,221</t>
  </si>
  <si>
    <t>1,188</t>
  </si>
  <si>
    <t>1,187</t>
  </si>
  <si>
    <t>Cash and Cash Equivalents</t>
  </si>
  <si>
    <t>1,604</t>
  </si>
  <si>
    <t>2,201</t>
  </si>
  <si>
    <t>1,393</t>
  </si>
  <si>
    <t>1,590</t>
  </si>
  <si>
    <t>2,883</t>
  </si>
  <si>
    <t>7,575</t>
  </si>
  <si>
    <t>7,349</t>
  </si>
  <si>
    <t>4,794</t>
  </si>
  <si>
    <t>Short-Term Investments</t>
  </si>
  <si>
    <t>321</t>
  </si>
  <si>
    <t>29</t>
  </si>
  <si>
    <t>2,018</t>
  </si>
  <si>
    <t>3,385</t>
  </si>
  <si>
    <t>2,812</t>
  </si>
  <si>
    <t>1,534</t>
  </si>
  <si>
    <t>3,412</t>
  </si>
  <si>
    <t>8,289</t>
  </si>
  <si>
    <t>4,303</t>
  </si>
  <si>
    <t>Cash &amp; Short-Term Investments</t>
  </si>
  <si>
    <t>1,925</t>
  </si>
  <si>
    <t>2,230</t>
  </si>
  <si>
    <t>3,411</t>
  </si>
  <si>
    <t>4,975</t>
  </si>
  <si>
    <t>5,695</t>
  </si>
  <si>
    <t>9,109</t>
  </si>
  <si>
    <t>10,761</t>
  </si>
  <si>
    <t>13,083</t>
  </si>
  <si>
    <t>9,500</t>
  </si>
  <si>
    <t>Net Receivables</t>
  </si>
  <si>
    <t>12,428</t>
  </si>
  <si>
    <t>14,957</t>
  </si>
  <si>
    <t>16,582</t>
  </si>
  <si>
    <t>19,925</t>
  </si>
  <si>
    <t>26,237</t>
  </si>
  <si>
    <t>22,907</t>
  </si>
  <si>
    <t>26,934</t>
  </si>
  <si>
    <t>36,764</t>
  </si>
  <si>
    <t>41,787</t>
  </si>
  <si>
    <t>Inventory</t>
  </si>
  <si>
    <t>Other Current Assets</t>
  </si>
  <si>
    <t>267</t>
  </si>
  <si>
    <t>378</t>
  </si>
  <si>
    <t>655</t>
  </si>
  <si>
    <t>833</t>
  </si>
  <si>
    <t>713</t>
  </si>
  <si>
    <t>800</t>
  </si>
  <si>
    <t>1,148</t>
  </si>
  <si>
    <t>1,287</t>
  </si>
  <si>
    <t>Total Current Assets</t>
  </si>
  <si>
    <t>14,620</t>
  </si>
  <si>
    <t>17,565</t>
  </si>
  <si>
    <t>20,648</t>
  </si>
  <si>
    <t>25,733</t>
  </si>
  <si>
    <t>32,645</t>
  </si>
  <si>
    <t>32,963</t>
  </si>
  <si>
    <t>38,495</t>
  </si>
  <si>
    <t>50,995</t>
  </si>
  <si>
    <t>52,574</t>
  </si>
  <si>
    <t>PP&amp;E</t>
  </si>
  <si>
    <t>858</t>
  </si>
  <si>
    <t>922</t>
  </si>
  <si>
    <t>1,344</t>
  </si>
  <si>
    <t>1,482</t>
  </si>
  <si>
    <t>1,528</t>
  </si>
  <si>
    <t>1,724</t>
  </si>
  <si>
    <t>1,693</t>
  </si>
  <si>
    <t>1,807</t>
  </si>
  <si>
    <t>1,909</t>
  </si>
  <si>
    <t>Goodwill</t>
  </si>
  <si>
    <t>3,187</t>
  </si>
  <si>
    <t>3,189</t>
  </si>
  <si>
    <t>4,069</t>
  </si>
  <si>
    <t>4,059</t>
  </si>
  <si>
    <t>4,339</t>
  </si>
  <si>
    <t>6,284</t>
  </si>
  <si>
    <t>6,212</t>
  </si>
  <si>
    <t>9,135</t>
  </si>
  <si>
    <t>11,454</t>
  </si>
  <si>
    <t>Intangible Assets</t>
  </si>
  <si>
    <t>258</t>
  </si>
  <si>
    <t>156</t>
  </si>
  <si>
    <t>358</t>
  </si>
  <si>
    <t>211</t>
  </si>
  <si>
    <t>825</t>
  </si>
  <si>
    <t>1,048</t>
  </si>
  <si>
    <t>1,332</t>
  </si>
  <si>
    <t>Goodwill and Intangible Assets</t>
  </si>
  <si>
    <t>3,445</t>
  </si>
  <si>
    <t>3,345</t>
  </si>
  <si>
    <t>4,427</t>
  </si>
  <si>
    <t>4,270</t>
  </si>
  <si>
    <t>4,507</t>
  </si>
  <si>
    <t>7,109</t>
  </si>
  <si>
    <t>6,990</t>
  </si>
  <si>
    <t>10,183</t>
  </si>
  <si>
    <t>12,786</t>
  </si>
  <si>
    <t>Investments</t>
  </si>
  <si>
    <t>196</t>
  </si>
  <si>
    <t>31</t>
  </si>
  <si>
    <t>2,348</t>
  </si>
  <si>
    <t>1,539</t>
  </si>
  <si>
    <t>1,961</t>
  </si>
  <si>
    <t>971</t>
  </si>
  <si>
    <t>2,863</t>
  </si>
  <si>
    <t>6,089</t>
  </si>
  <si>
    <t>6,797</t>
  </si>
  <si>
    <t>Tax Assets</t>
  </si>
  <si>
    <t>Other Non-Current Assets</t>
  </si>
  <si>
    <t>41</t>
  </si>
  <si>
    <t>54</t>
  </si>
  <si>
    <t>114</t>
  </si>
  <si>
    <t>79</t>
  </si>
  <si>
    <t>133</t>
  </si>
  <si>
    <t>565</t>
  </si>
  <si>
    <t>1,292</t>
  </si>
  <si>
    <t>1,305</t>
  </si>
  <si>
    <t>1,737</t>
  </si>
  <si>
    <t>Total Non-Current Assets</t>
  </si>
  <si>
    <t>4,540</t>
  </si>
  <si>
    <t>4,352</t>
  </si>
  <si>
    <t>8,233</t>
  </si>
  <si>
    <t>7,370</t>
  </si>
  <si>
    <t>8,129</t>
  </si>
  <si>
    <t>10,369</t>
  </si>
  <si>
    <t>12,838</t>
  </si>
  <si>
    <t>19,384</t>
  </si>
  <si>
    <t>23,229</t>
  </si>
  <si>
    <t>Other Assets</t>
  </si>
  <si>
    <t>Total Assets</t>
  </si>
  <si>
    <t>19,160</t>
  </si>
  <si>
    <t>21,917</t>
  </si>
  <si>
    <t>28,881</t>
  </si>
  <si>
    <t>33,103</t>
  </si>
  <si>
    <t>40,774</t>
  </si>
  <si>
    <t>43,332</t>
  </si>
  <si>
    <t>51,333</t>
  </si>
  <si>
    <t>70,379</t>
  </si>
  <si>
    <t>75,803</t>
  </si>
  <si>
    <t>Accounts Payable</t>
  </si>
  <si>
    <t>9,350</t>
  </si>
  <si>
    <t>10,727</t>
  </si>
  <si>
    <t>12,406</t>
  </si>
  <si>
    <t>15,355</t>
  </si>
  <si>
    <t>19,999</t>
  </si>
  <si>
    <t>21,843</t>
  </si>
  <si>
    <t>24,759</t>
  </si>
  <si>
    <t>35,670</t>
  </si>
  <si>
    <t>39,038</t>
  </si>
  <si>
    <t>Short-Term Debt</t>
  </si>
  <si>
    <t>1,000</t>
  </si>
  <si>
    <t>1,998</t>
  </si>
  <si>
    <t>999</t>
  </si>
  <si>
    <t>Tax Payable</t>
  </si>
  <si>
    <t>236</t>
  </si>
  <si>
    <t>Deferred Revenue</t>
  </si>
  <si>
    <t>Other Current Liabilities</t>
  </si>
  <si>
    <t>1,911</t>
  </si>
  <si>
    <t>2,556</t>
  </si>
  <si>
    <t>1,211</t>
  </si>
  <si>
    <t>1,523</t>
  </si>
  <si>
    <t>1,864</t>
  </si>
  <si>
    <t>2,063</t>
  </si>
  <si>
    <t>2,160</t>
  </si>
  <si>
    <t>2,777</t>
  </si>
  <si>
    <t>2,992</t>
  </si>
  <si>
    <t>Total Current Liabilities</t>
  </si>
  <si>
    <t>11,261</t>
  </si>
  <si>
    <t>13,283</t>
  </si>
  <si>
    <t>13,617</t>
  </si>
  <si>
    <t>16,878</t>
  </si>
  <si>
    <t>22,863</t>
  </si>
  <si>
    <t>25,904</t>
  </si>
  <si>
    <t>26,919</t>
  </si>
  <si>
    <t>38,447</t>
  </si>
  <si>
    <t>43,029</t>
  </si>
  <si>
    <t>Long-Term Debt</t>
  </si>
  <si>
    <t>Deferred Tax Liabilities</t>
  </si>
  <si>
    <t>1,505</t>
  </si>
  <si>
    <t>1,513</t>
  </si>
  <si>
    <t>1,917</t>
  </si>
  <si>
    <t>2,042</t>
  </si>
  <si>
    <t>2,520</t>
  </si>
  <si>
    <t>2,930</t>
  </si>
  <si>
    <t>Other Non-Current Liabilities</t>
  </si>
  <si>
    <t>Total Non-Current Liabilities</t>
  </si>
  <si>
    <t>7,485</t>
  </si>
  <si>
    <t>11,869</t>
  </si>
  <si>
    <t>11,047</t>
  </si>
  <si>
    <t>Other Liabilities</t>
  </si>
  <si>
    <t>Capital Lease Obligations</t>
  </si>
  <si>
    <t>Total Liabilities</t>
  </si>
  <si>
    <t>11,770</t>
  </si>
  <si>
    <t>13,669</t>
  </si>
  <si>
    <t>15,122</t>
  </si>
  <si>
    <t>18,391</t>
  </si>
  <si>
    <t>24,780</t>
  </si>
  <si>
    <t>27,946</t>
  </si>
  <si>
    <t>34,404</t>
  </si>
  <si>
    <t>50,316</t>
  </si>
  <si>
    <t>54,076</t>
  </si>
  <si>
    <t>Preferred Stock</t>
  </si>
  <si>
    <t>Common Stock</t>
  </si>
  <si>
    <t>Retained Earnings</t>
  </si>
  <si>
    <t>668</t>
  </si>
  <si>
    <t>2,069</t>
  </si>
  <si>
    <t>3,823</t>
  </si>
  <si>
    <t>5,880</t>
  </si>
  <si>
    <t>8,342</t>
  </si>
  <si>
    <t>12,366</t>
  </si>
  <si>
    <t>16,535</t>
  </si>
  <si>
    <t>Other Compreh. Income(Loss)</t>
  </si>
  <si>
    <t>(1,545)</t>
  </si>
  <si>
    <t>(1,940)</t>
  </si>
  <si>
    <t>(9)</t>
  </si>
  <si>
    <t>59</t>
  </si>
  <si>
    <t>(142)</t>
  </si>
  <si>
    <t>78</t>
  </si>
  <si>
    <t>(173)</t>
  </si>
  <si>
    <t>(484)</t>
  </si>
  <si>
    <t>(136)</t>
  </si>
  <si>
    <t>Other Total Stockhold. Equity</t>
  </si>
  <si>
    <t>8,935</t>
  </si>
  <si>
    <t>10,188</t>
  </si>
  <si>
    <t>13,100</t>
  </si>
  <si>
    <t>12,584</t>
  </si>
  <si>
    <t>12,313</t>
  </si>
  <si>
    <t>9,428</t>
  </si>
  <si>
    <t>8,716</t>
  </si>
  <si>
    <t>Total Stockholders Equity</t>
  </si>
  <si>
    <t>Total Liab.&amp;Stockhold. Equity</t>
  </si>
  <si>
    <t>51,289</t>
  </si>
  <si>
    <t>70,335</t>
  </si>
  <si>
    <t>Minority Interest</t>
  </si>
  <si>
    <t>44</t>
  </si>
  <si>
    <t>Total Liabilities &amp; Equity</t>
  </si>
  <si>
    <t>Deferred Income Tax</t>
  </si>
  <si>
    <t>46</t>
  </si>
  <si>
    <t>52</t>
  </si>
  <si>
    <t>680</t>
  </si>
  <si>
    <t>127</t>
  </si>
  <si>
    <t>(1,299)</t>
  </si>
  <si>
    <t>(171)</t>
  </si>
  <si>
    <t>(269)</t>
  </si>
  <si>
    <t>165</t>
  </si>
  <si>
    <t>(482)</t>
  </si>
  <si>
    <t>Stock Based Compensation</t>
  </si>
  <si>
    <t>205</t>
  </si>
  <si>
    <t>253</t>
  </si>
  <si>
    <t>299</t>
  </si>
  <si>
    <t>346</t>
  </si>
  <si>
    <t>438</t>
  </si>
  <si>
    <t>733</t>
  </si>
  <si>
    <t>853</t>
  </si>
  <si>
    <t>1,021</t>
  </si>
  <si>
    <t>1,376</t>
  </si>
  <si>
    <t>Change in Working Capital</t>
  </si>
  <si>
    <t>(154)</t>
  </si>
  <si>
    <t>(146)</t>
  </si>
  <si>
    <t>(299)</t>
  </si>
  <si>
    <t>(506)</t>
  </si>
  <si>
    <t>(481)</t>
  </si>
  <si>
    <t>(581)</t>
  </si>
  <si>
    <t>622</t>
  </si>
  <si>
    <t>(585)</t>
  </si>
  <si>
    <t>(952)</t>
  </si>
  <si>
    <t>(1,102)</t>
  </si>
  <si>
    <t>Accounts Receivable</t>
  </si>
  <si>
    <t>(20)</t>
  </si>
  <si>
    <t>1</t>
  </si>
  <si>
    <t>(13)</t>
  </si>
  <si>
    <t>(22)</t>
  </si>
  <si>
    <t>(77)</t>
  </si>
  <si>
    <t>12</t>
  </si>
  <si>
    <t>(59)</t>
  </si>
  <si>
    <t>(129)</t>
  </si>
  <si>
    <t>(100)</t>
  </si>
  <si>
    <t>(222)</t>
  </si>
  <si>
    <t>42</t>
  </si>
  <si>
    <t>62</t>
  </si>
  <si>
    <t>26</t>
  </si>
  <si>
    <t>503</t>
  </si>
  <si>
    <t>(4)</t>
  </si>
  <si>
    <t>(31)</t>
  </si>
  <si>
    <t>Other Working Capital</t>
  </si>
  <si>
    <t>(304)</t>
  </si>
  <si>
    <t>(39)</t>
  </si>
  <si>
    <t>(493)</t>
  </si>
  <si>
    <t>(643)</t>
  </si>
  <si>
    <t>(817)</t>
  </si>
  <si>
    <t>(1,046)</t>
  </si>
  <si>
    <t>(1,079)</t>
  </si>
  <si>
    <t>(1,120)</t>
  </si>
  <si>
    <t>(1,178)</t>
  </si>
  <si>
    <t>Other Non-Cash Items</t>
  </si>
  <si>
    <t>308</t>
  </si>
  <si>
    <t>426</t>
  </si>
  <si>
    <t>605</t>
  </si>
  <si>
    <t>743</t>
  </si>
  <si>
    <t>1,024</t>
  </si>
  <si>
    <t>1,078</t>
  </si>
  <si>
    <t>1,346</t>
  </si>
  <si>
    <t>1,023</t>
  </si>
  <si>
    <t>(126)</t>
  </si>
  <si>
    <t>1,114</t>
  </si>
  <si>
    <t>Cash Provided by Operating Activities</t>
  </si>
  <si>
    <t>1,565</t>
  </si>
  <si>
    <t>1,993</t>
  </si>
  <si>
    <t>2,220</t>
  </si>
  <si>
    <t>2,546</t>
  </si>
  <si>
    <t>3,158</t>
  </si>
  <si>
    <t>2,531</t>
  </si>
  <si>
    <t>5,483</t>
  </si>
  <si>
    <t>4,561</t>
  </si>
  <si>
    <t>5,854</t>
  </si>
  <si>
    <t>6,340</t>
  </si>
  <si>
    <t>CAPEX</t>
  </si>
  <si>
    <t>(511)</t>
  </si>
  <si>
    <t>(391)</t>
  </si>
  <si>
    <t>(492)</t>
  </si>
  <si>
    <t>(722)</t>
  </si>
  <si>
    <t>(669)</t>
  </si>
  <si>
    <t>(667)</t>
  </si>
  <si>
    <t>(823)</t>
  </si>
  <si>
    <t>(704)</t>
  </si>
  <si>
    <t>(866)</t>
  </si>
  <si>
    <t>(908)</t>
  </si>
  <si>
    <t>Acquisitions Net</t>
  </si>
  <si>
    <t>(1,225)</t>
  </si>
  <si>
    <t>(19)</t>
  </si>
  <si>
    <t>(323)</t>
  </si>
  <si>
    <t>(2,124)</t>
  </si>
  <si>
    <t>(3,609)</t>
  </si>
  <si>
    <t>(2,763)</t>
  </si>
  <si>
    <t>Purchases of Investments</t>
  </si>
  <si>
    <t>(265)</t>
  </si>
  <si>
    <t>(610)</t>
  </si>
  <si>
    <t>(76)</t>
  </si>
  <si>
    <t>(7,542)</t>
  </si>
  <si>
    <t>(21,041)</t>
  </si>
  <si>
    <t>(19,418)</t>
  </si>
  <si>
    <t>(22,381)</t>
  </si>
  <si>
    <t>(27,881)</t>
  </si>
  <si>
    <t>(41,513)</t>
  </si>
  <si>
    <t>(40,116)</t>
  </si>
  <si>
    <t>Sales/Maturities of Investments</t>
  </si>
  <si>
    <t>180</t>
  </si>
  <si>
    <t>320</t>
  </si>
  <si>
    <t>409</t>
  </si>
  <si>
    <t>3,318</t>
  </si>
  <si>
    <t>18,429</t>
  </si>
  <si>
    <t>18,450</t>
  </si>
  <si>
    <t>21,898</t>
  </si>
  <si>
    <t>24,878</t>
  </si>
  <si>
    <t>30,908</t>
  </si>
  <si>
    <t>39,698</t>
  </si>
  <si>
    <t>Other Investing Activities</t>
  </si>
  <si>
    <t>(930)</t>
  </si>
  <si>
    <t>(1,040)</t>
  </si>
  <si>
    <t>(1,387)</t>
  </si>
  <si>
    <t>(218)</t>
  </si>
  <si>
    <t>(1,699)</t>
  </si>
  <si>
    <t>(3,400)</t>
  </si>
  <si>
    <t>(1,956)</t>
  </si>
  <si>
    <t>(1,138)</t>
  </si>
  <si>
    <t>(1,396)</t>
  </si>
  <si>
    <t>Cash Used for Investing Activities</t>
  </si>
  <si>
    <t>(1,526)</t>
  </si>
  <si>
    <t>(1,721)</t>
  </si>
  <si>
    <t>(1,546)</t>
  </si>
  <si>
    <t>(6,389)</t>
  </si>
  <si>
    <t>(4,999)</t>
  </si>
  <si>
    <t>(5,358)</t>
  </si>
  <si>
    <t>840</t>
  </si>
  <si>
    <t>(5,733)</t>
  </si>
  <si>
    <t>(16,218)</t>
  </si>
  <si>
    <t>(5,485)</t>
  </si>
  <si>
    <t>Debt Repayment</t>
  </si>
  <si>
    <t>(133)</t>
  </si>
  <si>
    <t>(862)</t>
  </si>
  <si>
    <t>(21)</t>
  </si>
  <si>
    <t>(1,115)</t>
  </si>
  <si>
    <t>(2,516)</t>
  </si>
  <si>
    <t>(3,000)</t>
  </si>
  <si>
    <t>(361)</t>
  </si>
  <si>
    <t>Common Stock Issued</t>
  </si>
  <si>
    <t>75</t>
  </si>
  <si>
    <t>109</t>
  </si>
  <si>
    <t>144</t>
  </si>
  <si>
    <t>138</t>
  </si>
  <si>
    <t>137</t>
  </si>
  <si>
    <t>162</t>
  </si>
  <si>
    <t>Common Stock Repurchased</t>
  </si>
  <si>
    <t>(995)</t>
  </si>
  <si>
    <t>(1,006)</t>
  </si>
  <si>
    <t>(3,520)</t>
  </si>
  <si>
    <t>(1,411)</t>
  </si>
  <si>
    <t>(1,635)</t>
  </si>
  <si>
    <t>(3,373)</t>
  </si>
  <si>
    <t>Dividends Paid</t>
  </si>
  <si>
    <t>Other Financing Activities</t>
  </si>
  <si>
    <t>(210)</t>
  </si>
  <si>
    <t>48</t>
  </si>
  <si>
    <t>(51)</t>
  </si>
  <si>
    <t>3,866</t>
  </si>
  <si>
    <t>2,945</t>
  </si>
  <si>
    <t>4,946</t>
  </si>
  <si>
    <t>7,477</t>
  </si>
  <si>
    <t>16,990</t>
  </si>
  <si>
    <t>2,808</t>
  </si>
  <si>
    <t>Cash Used/Provided by Financing Activities</t>
  </si>
  <si>
    <t>(85)</t>
  </si>
  <si>
    <t>3,079</t>
  </si>
  <si>
    <t>2,038</t>
  </si>
  <si>
    <t>4,084</t>
  </si>
  <si>
    <t>(1,262)</t>
  </si>
  <si>
    <t>3,688</t>
  </si>
  <si>
    <t>12,492</t>
  </si>
  <si>
    <t>(764)</t>
  </si>
  <si>
    <t>Effect of Forex Changes on Cash</t>
  </si>
  <si>
    <t>(1)</t>
  </si>
  <si>
    <t>3</t>
  </si>
  <si>
    <t>(26)</t>
  </si>
  <si>
    <t>(44)</t>
  </si>
  <si>
    <t>36</t>
  </si>
  <si>
    <t>(113)</t>
  </si>
  <si>
    <t>(6)</t>
  </si>
  <si>
    <t>169</t>
  </si>
  <si>
    <t>(102)</t>
  </si>
  <si>
    <t>Net Change In Cash</t>
  </si>
  <si>
    <t>(172)</t>
  </si>
  <si>
    <t>190</t>
  </si>
  <si>
    <t>597</t>
  </si>
  <si>
    <t>(808)</t>
  </si>
  <si>
    <t>1,293</t>
  </si>
  <si>
    <t>4,948</t>
  </si>
  <si>
    <t>2,510</t>
  </si>
  <si>
    <t>2,297</t>
  </si>
  <si>
    <t>(11)</t>
  </si>
  <si>
    <t>Cash at the End of Period</t>
  </si>
  <si>
    <t>1,414</t>
  </si>
  <si>
    <t>13,233</t>
  </si>
  <si>
    <t>15,743</t>
  </si>
  <si>
    <t>18,040</t>
  </si>
  <si>
    <t>18,029</t>
  </si>
  <si>
    <t>Cash at the Beginning of Period</t>
  </si>
  <si>
    <t>8,285</t>
  </si>
  <si>
    <t>Free Cash Flow</t>
  </si>
  <si>
    <t>1,054</t>
  </si>
  <si>
    <t>1,602</t>
  </si>
  <si>
    <t>1,728</t>
  </si>
  <si>
    <t>1,824</t>
  </si>
  <si>
    <t>2,489</t>
  </si>
  <si>
    <t>4,660</t>
  </si>
  <si>
    <t>3,857</t>
  </si>
  <si>
    <t>4,988</t>
  </si>
  <si>
    <t>5,432</t>
  </si>
  <si>
    <t>Quarter</t>
  </si>
  <si>
    <t>Filing Date</t>
  </si>
  <si>
    <t>Period of Report</t>
  </si>
  <si>
    <t>Stock Prices</t>
  </si>
  <si>
    <t>High</t>
  </si>
  <si>
    <t>Low</t>
  </si>
  <si>
    <t>Average</t>
  </si>
  <si>
    <t>Income Statement *in million, USD</t>
  </si>
  <si>
    <t>Balance Sheet *in millions, USD</t>
  </si>
  <si>
    <t>Cash Flow *in millions, USD</t>
  </si>
  <si>
    <t>CFFO</t>
  </si>
  <si>
    <t>CapEx</t>
  </si>
  <si>
    <t>FCF</t>
  </si>
  <si>
    <t>SBI</t>
  </si>
  <si>
    <t>SBC</t>
  </si>
  <si>
    <t>SBB</t>
  </si>
  <si>
    <t>Dividends</t>
  </si>
  <si>
    <t>Current Assets</t>
  </si>
  <si>
    <t>Non-current Assets</t>
  </si>
  <si>
    <t>Short-term investments</t>
  </si>
  <si>
    <t>AR</t>
  </si>
  <si>
    <t>Loans and interest receivable</t>
  </si>
  <si>
    <t>Funds receivable and customer accounts</t>
  </si>
  <si>
    <t>Prepaid expenses and other current assets</t>
  </si>
  <si>
    <t>Long-term investments</t>
  </si>
  <si>
    <t>Intangible assets</t>
  </si>
  <si>
    <t>Other assets</t>
  </si>
  <si>
    <t>Total Non-current assets</t>
  </si>
  <si>
    <t>Current Liabilities</t>
  </si>
  <si>
    <t>AP</t>
  </si>
  <si>
    <t>Funds payable and amount due to customers</t>
  </si>
  <si>
    <t>Accured expenses and other current liabilities</t>
  </si>
  <si>
    <t>Income taxes payable</t>
  </si>
  <si>
    <t>Non-current Liabilities</t>
  </si>
  <si>
    <t>Deferred tax liability and toher long-term liabilities</t>
  </si>
  <si>
    <t>Long-term debt</t>
  </si>
  <si>
    <t>Total Non-current Liabilities</t>
  </si>
  <si>
    <t>Equity</t>
  </si>
  <si>
    <t>Preferred stock</t>
  </si>
  <si>
    <t>Treasury stock</t>
  </si>
  <si>
    <t>Additional paid-in capital</t>
  </si>
  <si>
    <t>Retained earnings</t>
  </si>
  <si>
    <t>Accumulated other comprehensive income</t>
  </si>
  <si>
    <t>Total Equity</t>
  </si>
  <si>
    <t>Total Equity &amp; Liabilities</t>
  </si>
  <si>
    <t>OperatingExpenses</t>
  </si>
  <si>
    <t>Transaction expenses</t>
  </si>
  <si>
    <t>Transaction and credit losses</t>
  </si>
  <si>
    <t>Customer support and operations</t>
  </si>
  <si>
    <t>Sales and marketing</t>
  </si>
  <si>
    <t>R&amp;D</t>
  </si>
  <si>
    <t>G&amp;A</t>
  </si>
  <si>
    <t>Restructuring and other charges</t>
  </si>
  <si>
    <t>Total Operating Expenses</t>
  </si>
  <si>
    <t>Operating Margin</t>
  </si>
  <si>
    <t>Other income/expenses/taxes</t>
  </si>
  <si>
    <t>Other income (expense)</t>
  </si>
  <si>
    <t>Income before taxes</t>
  </si>
  <si>
    <t>EPS - Basic</t>
  </si>
  <si>
    <t>EPS - Diluted</t>
  </si>
  <si>
    <t>Shares - Basic</t>
  </si>
  <si>
    <t>Shares -Diluted</t>
  </si>
  <si>
    <t>Taxes (benefit)</t>
  </si>
  <si>
    <t>Revenue by Region</t>
  </si>
  <si>
    <t>United States</t>
  </si>
  <si>
    <t>United Kingdom</t>
  </si>
  <si>
    <t>Other Countries</t>
  </si>
  <si>
    <t>Total Revenues</t>
  </si>
  <si>
    <t>Revenue by Category</t>
  </si>
  <si>
    <t>Transaction revenues</t>
  </si>
  <si>
    <t>Revenues from other value added services</t>
  </si>
  <si>
    <t>Total Revenue</t>
  </si>
  <si>
    <t>Non-controlling interests</t>
  </si>
  <si>
    <t>User Metrics *in millions, USD</t>
  </si>
  <si>
    <t>Active accounts</t>
  </si>
  <si>
    <t>*millions</t>
  </si>
  <si>
    <t>Number of payment transactions</t>
  </si>
  <si>
    <t>Total Payment Volume (TPV)</t>
  </si>
  <si>
    <t>TPV/User</t>
  </si>
  <si>
    <t>Transaction/User</t>
  </si>
  <si>
    <t>3-month adjusted</t>
  </si>
  <si>
    <t>Stock Statistics</t>
  </si>
  <si>
    <t>Marketcap</t>
  </si>
  <si>
    <t>P/S</t>
  </si>
  <si>
    <t>P/E</t>
  </si>
  <si>
    <t>P/B</t>
  </si>
  <si>
    <t>P/FCF</t>
  </si>
  <si>
    <t>Growth</t>
  </si>
  <si>
    <t>Earnings</t>
  </si>
  <si>
    <t xml:space="preserve">Equity </t>
  </si>
  <si>
    <t>Users Accounts</t>
  </si>
  <si>
    <t>Accounts:</t>
  </si>
  <si>
    <t>Per Share</t>
  </si>
  <si>
    <t>Revenue/Share</t>
  </si>
  <si>
    <t>Earnings/Share</t>
  </si>
  <si>
    <t>Cash/Share</t>
  </si>
  <si>
    <t>Debt/Share</t>
  </si>
  <si>
    <t>EV/Share</t>
  </si>
  <si>
    <t>Buy back/Share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</si>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</sst>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0" borderId="2" xfId="0" applyBorder="1"/>
    <xf numFmtId="14" fontId="0" fillId="0" borderId="0" xfId="0" applyNumberFormat="1"/>
    <xf numFmtId="0" fontId="3" fillId="3" borderId="0" xfId="0" applyFont="1" applyFill="1"/>
    <xf numFmtId="3" fontId="0" fillId="0" borderId="0" xfId="0" applyNumberFormat="1"/>
    <xf numFmtId="3" fontId="3" fillId="3" borderId="0" xfId="0" applyNumberFormat="1" applyFont="1" applyFill="1"/>
    <xf numFmtId="3" fontId="0" fillId="0" borderId="2" xfId="0" applyNumberFormat="1" applyBorder="1"/>
    <xf numFmtId="3" fontId="0" fillId="0" borderId="3" xfId="0" applyNumberFormat="1" applyBorder="1"/>
    <xf numFmtId="9" fontId="0" fillId="0" borderId="0" xfId="0" applyNumberFormat="1"/>
    <xf numFmtId="2" fontId="0" fillId="0" borderId="0" xfId="0" applyNumberFormat="1"/>
    <xf numFmtId="3" fontId="1" fillId="0" borderId="0" xfId="0" applyNumberFormat="1" applyFont="1"/>
    <xf numFmtId="3" fontId="0" fillId="0" borderId="0" xfId="0" applyNumberFormat="1" applyBorder="1"/>
    <xf numFmtId="3" fontId="1" fillId="0" borderId="3" xfId="0" applyNumberFormat="1" applyFont="1" applyBorder="1"/>
    <xf numFmtId="4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3" fontId="2" fillId="2" borderId="0" xfId="0" applyNumberFormat="1" applyFont="1" applyFill="1"/>
    <xf numFmtId="0" fontId="0" fillId="0" borderId="4" xfId="0" applyBorder="1"/>
    <xf numFmtId="14" fontId="0" fillId="0" borderId="4" xfId="0" applyNumberFormat="1" applyBorder="1"/>
    <xf numFmtId="0" fontId="2" fillId="2" borderId="4" xfId="0" applyFont="1" applyFill="1" applyBorder="1"/>
    <xf numFmtId="166" fontId="0" fillId="0" borderId="4" xfId="0" applyNumberFormat="1" applyBorder="1"/>
    <xf numFmtId="3" fontId="0" fillId="0" borderId="4" xfId="0" applyNumberFormat="1" applyBorder="1"/>
    <xf numFmtId="4" fontId="0" fillId="0" borderId="4" xfId="0" applyNumberFormat="1" applyBorder="1"/>
    <xf numFmtId="3" fontId="0" fillId="0" borderId="5" xfId="0" applyNumberFormat="1" applyBorder="1"/>
    <xf numFmtId="3" fontId="1" fillId="0" borderId="4" xfId="0" applyNumberFormat="1" applyFont="1" applyBorder="1"/>
    <xf numFmtId="9" fontId="0" fillId="0" borderId="4" xfId="0" applyNumberFormat="1" applyBorder="1"/>
    <xf numFmtId="3" fontId="3" fillId="3" borderId="4" xfId="0" applyNumberFormat="1" applyFont="1" applyFill="1" applyBorder="1"/>
    <xf numFmtId="3" fontId="0" fillId="0" borderId="6" xfId="0" applyNumberFormat="1" applyBorder="1"/>
    <xf numFmtId="0" fontId="3" fillId="3" borderId="4" xfId="0" applyFont="1" applyFill="1" applyBorder="1"/>
    <xf numFmtId="0" fontId="0" fillId="0" borderId="5" xfId="0" applyBorder="1"/>
    <xf numFmtId="2" fontId="0" fillId="0" borderId="4" xfId="0" applyNumberFormat="1" applyBorder="1"/>
    <xf numFmtId="3" fontId="1" fillId="0" borderId="6" xfId="0" applyNumberFormat="1" applyFont="1" applyBorder="1"/>
    <xf numFmtId="167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D17" sqref="D17"/>
    </sheetView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8089-63D2-404B-B441-93C199CDB823}">
  <dimension ref="A1:BO146"/>
  <sheetViews>
    <sheetView tabSelected="1" workbookViewId="0">
      <pane xSplit="2" ySplit="7" topLeftCell="W20" activePane="bottomRight" state="frozen"/>
      <selection pane="topRight" activeCell="C1" sqref="C1"/>
      <selection pane="bottomLeft" activeCell="A7" sqref="A7"/>
      <selection pane="bottomRight" activeCell="AG14" sqref="AG14"/>
    </sheetView>
  </sheetViews>
  <sheetFormatPr defaultRowHeight="14.5" x14ac:dyDescent="0.35"/>
  <cols>
    <col min="1" max="1" width="5.7265625" customWidth="1"/>
    <col min="2" max="2" width="19.26953125" customWidth="1"/>
    <col min="20" max="20" width="10.453125" bestFit="1" customWidth="1"/>
    <col min="22" max="24" width="9.453125" bestFit="1" customWidth="1"/>
    <col min="26" max="26" width="9.453125" style="20" bestFit="1" customWidth="1"/>
    <col min="27" max="28" width="9.453125" bestFit="1" customWidth="1"/>
    <col min="30" max="30" width="9.453125" style="20" bestFit="1" customWidth="1"/>
    <col min="31" max="32" width="9.453125" bestFit="1" customWidth="1"/>
    <col min="34" max="34" width="9.453125" style="20" bestFit="1" customWidth="1"/>
    <col min="35" max="36" width="9.453125" bestFit="1" customWidth="1"/>
    <col min="52" max="52" width="9.81640625" bestFit="1" customWidth="1"/>
    <col min="59" max="59" width="9.453125" bestFit="1" customWidth="1"/>
  </cols>
  <sheetData>
    <row r="1" spans="1:67" x14ac:dyDescent="0.35">
      <c r="B1" t="s">
        <v>921</v>
      </c>
      <c r="V1" t="s">
        <v>1020</v>
      </c>
      <c r="W1" t="s">
        <v>1021</v>
      </c>
      <c r="X1" t="s">
        <v>1022</v>
      </c>
      <c r="Y1" t="s">
        <v>1023</v>
      </c>
      <c r="Z1" s="20" t="s">
        <v>1024</v>
      </c>
      <c r="AA1" t="s">
        <v>1025</v>
      </c>
      <c r="AB1" t="s">
        <v>1026</v>
      </c>
      <c r="AC1" t="s">
        <v>1027</v>
      </c>
      <c r="AD1" s="20" t="s">
        <v>1028</v>
      </c>
      <c r="AE1" t="s">
        <v>1029</v>
      </c>
      <c r="AF1" t="s">
        <v>1030</v>
      </c>
      <c r="AG1" t="s">
        <v>1031</v>
      </c>
      <c r="AH1" s="20" t="s">
        <v>1032</v>
      </c>
      <c r="AI1" t="s">
        <v>1033</v>
      </c>
      <c r="AJ1" t="s">
        <v>1034</v>
      </c>
      <c r="AK1" t="s">
        <v>1035</v>
      </c>
    </row>
    <row r="2" spans="1:67" x14ac:dyDescent="0.35">
      <c r="B2" t="s">
        <v>922</v>
      </c>
      <c r="T2" s="4">
        <v>43762</v>
      </c>
      <c r="V2" s="4">
        <v>43958</v>
      </c>
      <c r="W2" s="4">
        <v>44042</v>
      </c>
      <c r="X2" s="4">
        <v>44138</v>
      </c>
      <c r="Z2" s="21">
        <v>44322</v>
      </c>
      <c r="AA2" s="4">
        <v>44406</v>
      </c>
      <c r="AB2" s="4">
        <v>44509</v>
      </c>
      <c r="AD2" s="21">
        <v>44679</v>
      </c>
      <c r="AE2" s="4">
        <v>44776</v>
      </c>
      <c r="AF2" s="4">
        <v>44869</v>
      </c>
      <c r="AH2" s="21">
        <v>45055</v>
      </c>
      <c r="AI2" s="4">
        <v>45141</v>
      </c>
      <c r="AJ2" s="4">
        <v>45232</v>
      </c>
      <c r="AZ2" s="4">
        <v>42411</v>
      </c>
      <c r="BA2" s="4">
        <v>42774</v>
      </c>
      <c r="BB2" s="4">
        <v>43138</v>
      </c>
      <c r="BC2" s="4">
        <v>43503</v>
      </c>
      <c r="BD2" s="4">
        <v>43867</v>
      </c>
      <c r="BE2" s="4">
        <v>44232</v>
      </c>
      <c r="BF2" s="4">
        <v>44595</v>
      </c>
      <c r="BG2" s="4">
        <v>44967</v>
      </c>
    </row>
    <row r="3" spans="1:67" x14ac:dyDescent="0.35">
      <c r="B3" t="s">
        <v>923</v>
      </c>
      <c r="V3" s="4">
        <v>43921</v>
      </c>
      <c r="W3" s="4">
        <v>44012</v>
      </c>
      <c r="X3" s="4">
        <v>44104</v>
      </c>
      <c r="Z3" s="21">
        <v>44286</v>
      </c>
      <c r="AA3" s="4">
        <v>44377</v>
      </c>
      <c r="AB3" s="4">
        <v>44469</v>
      </c>
      <c r="AD3" s="21">
        <v>44651</v>
      </c>
      <c r="AE3" s="4">
        <v>44742</v>
      </c>
      <c r="AF3" s="4">
        <v>44834</v>
      </c>
      <c r="AH3" s="21">
        <v>45016</v>
      </c>
      <c r="AI3" s="4">
        <v>45107</v>
      </c>
      <c r="AJ3" s="4">
        <v>45199</v>
      </c>
      <c r="AX3">
        <v>2013</v>
      </c>
      <c r="AY3">
        <v>2014</v>
      </c>
      <c r="AZ3">
        <v>2015</v>
      </c>
      <c r="BA3">
        <v>2016</v>
      </c>
      <c r="BB3">
        <v>2017</v>
      </c>
      <c r="BC3">
        <v>2018</v>
      </c>
      <c r="BD3">
        <v>2019</v>
      </c>
      <c r="BE3">
        <v>2020</v>
      </c>
      <c r="BF3">
        <v>2021</v>
      </c>
      <c r="BG3">
        <v>2022</v>
      </c>
      <c r="BH3">
        <v>2023</v>
      </c>
    </row>
    <row r="4" spans="1:67" s="2" customFormat="1" x14ac:dyDescent="0.35">
      <c r="B4" s="2" t="s">
        <v>924</v>
      </c>
      <c r="Z4" s="22"/>
      <c r="AD4" s="22"/>
      <c r="AH4" s="22"/>
    </row>
    <row r="5" spans="1:67" s="17" customFormat="1" x14ac:dyDescent="0.35">
      <c r="B5" s="17" t="s">
        <v>925</v>
      </c>
      <c r="Z5" s="23"/>
      <c r="AD5" s="23"/>
      <c r="AH5" s="23"/>
      <c r="AZ5" s="17">
        <v>42.55</v>
      </c>
      <c r="BA5" s="17">
        <v>44.52</v>
      </c>
      <c r="BB5" s="17">
        <v>79.39</v>
      </c>
      <c r="BC5" s="17">
        <v>93.7</v>
      </c>
      <c r="BD5" s="17">
        <v>121.48</v>
      </c>
      <c r="BE5" s="17">
        <v>244.25</v>
      </c>
      <c r="BF5" s="17">
        <v>310.16000000000003</v>
      </c>
      <c r="BG5" s="17">
        <v>196.1</v>
      </c>
      <c r="BH5" s="17">
        <v>88.62</v>
      </c>
    </row>
    <row r="6" spans="1:67" s="17" customFormat="1" x14ac:dyDescent="0.35">
      <c r="B6" s="17" t="s">
        <v>926</v>
      </c>
      <c r="Z6" s="23"/>
      <c r="AD6" s="23"/>
      <c r="AH6" s="23"/>
      <c r="AZ6" s="17">
        <v>30</v>
      </c>
      <c r="BA6" s="17">
        <v>30.52</v>
      </c>
      <c r="BB6" s="17">
        <v>39.020000000000003</v>
      </c>
      <c r="BC6" s="17">
        <v>70.22</v>
      </c>
      <c r="BD6" s="17">
        <v>81.91</v>
      </c>
      <c r="BE6" s="17">
        <v>82.07</v>
      </c>
      <c r="BF6" s="17">
        <v>179.15</v>
      </c>
      <c r="BG6" s="17">
        <v>66.39</v>
      </c>
      <c r="BH6" s="17">
        <v>50.25</v>
      </c>
    </row>
    <row r="7" spans="1:67" s="17" customFormat="1" x14ac:dyDescent="0.35">
      <c r="B7" s="17" t="s">
        <v>927</v>
      </c>
      <c r="Z7" s="23"/>
      <c r="AD7" s="23"/>
      <c r="AH7" s="23"/>
      <c r="AZ7" s="17">
        <v>35.6</v>
      </c>
      <c r="BA7" s="17">
        <v>38.270000000000003</v>
      </c>
      <c r="BB7" s="17">
        <v>55.86</v>
      </c>
      <c r="BC7" s="17">
        <v>82.6</v>
      </c>
      <c r="BD7" s="17">
        <v>105.05</v>
      </c>
      <c r="BE7" s="17">
        <v>161.24</v>
      </c>
      <c r="BF7" s="17">
        <v>254.43</v>
      </c>
      <c r="BG7" s="17">
        <v>97</v>
      </c>
      <c r="BH7" s="17">
        <v>66.849999999999994</v>
      </c>
    </row>
    <row r="10" spans="1:67" s="2" customFormat="1" x14ac:dyDescent="0.35">
      <c r="B10" s="2" t="s">
        <v>994</v>
      </c>
      <c r="Z10" s="22"/>
      <c r="AD10" s="22"/>
      <c r="AH10" s="22"/>
    </row>
    <row r="11" spans="1:67" s="6" customFormat="1" x14ac:dyDescent="0.35">
      <c r="A11" s="6" t="s">
        <v>996</v>
      </c>
      <c r="B11" s="6" t="s">
        <v>995</v>
      </c>
      <c r="Z11" s="24">
        <v>392</v>
      </c>
      <c r="AA11" s="6">
        <v>403</v>
      </c>
      <c r="AB11" s="6">
        <v>416</v>
      </c>
      <c r="AC11" s="6">
        <f>BF11</f>
        <v>426</v>
      </c>
      <c r="AD11" s="24">
        <v>429</v>
      </c>
      <c r="AE11" s="6">
        <v>429</v>
      </c>
      <c r="AF11" s="6">
        <v>432</v>
      </c>
      <c r="AG11" s="6">
        <f>BG11</f>
        <v>435</v>
      </c>
      <c r="AH11" s="24">
        <v>433</v>
      </c>
      <c r="AI11" s="6">
        <v>431</v>
      </c>
      <c r="AJ11" s="6">
        <v>428</v>
      </c>
      <c r="AX11" s="6">
        <v>143</v>
      </c>
      <c r="AY11" s="6">
        <v>162</v>
      </c>
      <c r="AZ11" s="6">
        <v>179</v>
      </c>
      <c r="BA11" s="6">
        <v>197</v>
      </c>
      <c r="BB11" s="6">
        <v>229</v>
      </c>
      <c r="BC11" s="6">
        <v>267</v>
      </c>
      <c r="BD11" s="6">
        <v>305</v>
      </c>
      <c r="BE11" s="6">
        <v>377</v>
      </c>
      <c r="BF11" s="6">
        <v>426</v>
      </c>
      <c r="BG11" s="6">
        <v>435</v>
      </c>
    </row>
    <row r="12" spans="1:67" s="6" customFormat="1" x14ac:dyDescent="0.35">
      <c r="A12" s="6" t="s">
        <v>996</v>
      </c>
      <c r="B12" s="6" t="s">
        <v>997</v>
      </c>
      <c r="Z12" s="24">
        <v>4371</v>
      </c>
      <c r="AA12" s="6">
        <v>4735</v>
      </c>
      <c r="AB12" s="6">
        <v>4900</v>
      </c>
      <c r="AC12" s="6">
        <f>BF12-AB12-AA12-Z12</f>
        <v>5342</v>
      </c>
      <c r="AD12" s="24">
        <v>5161</v>
      </c>
      <c r="AE12" s="6">
        <v>5513</v>
      </c>
      <c r="AF12" s="6">
        <v>5643</v>
      </c>
      <c r="AG12" s="6">
        <f>BG12-AF12-AE12-AD12</f>
        <v>6032</v>
      </c>
      <c r="AH12" s="24">
        <v>5835</v>
      </c>
      <c r="AI12" s="6">
        <v>6074</v>
      </c>
      <c r="AJ12" s="6">
        <v>6275</v>
      </c>
      <c r="AX12" s="6">
        <v>3261</v>
      </c>
      <c r="AY12" s="6">
        <v>3964</v>
      </c>
      <c r="AZ12" s="6">
        <v>4928</v>
      </c>
      <c r="BA12" s="6">
        <v>6129</v>
      </c>
      <c r="BB12" s="6">
        <v>7769</v>
      </c>
      <c r="BC12" s="6">
        <v>9871</v>
      </c>
      <c r="BD12" s="6">
        <v>12361</v>
      </c>
      <c r="BE12" s="6">
        <v>15423</v>
      </c>
      <c r="BF12" s="6">
        <v>19348</v>
      </c>
      <c r="BG12" s="6">
        <v>22349</v>
      </c>
    </row>
    <row r="13" spans="1:67" s="6" customFormat="1" x14ac:dyDescent="0.35">
      <c r="A13" s="6" t="s">
        <v>996</v>
      </c>
      <c r="B13" s="6" t="s">
        <v>998</v>
      </c>
      <c r="Z13" s="24">
        <v>285447</v>
      </c>
      <c r="AA13" s="6">
        <v>310992</v>
      </c>
      <c r="AB13" s="6">
        <v>309910</v>
      </c>
      <c r="AC13" s="6">
        <f>BF13-AB13-AA13-Z13</f>
        <v>339530</v>
      </c>
      <c r="AD13" s="24">
        <v>322981</v>
      </c>
      <c r="AE13" s="6">
        <v>339791</v>
      </c>
      <c r="AF13" s="6">
        <v>336973</v>
      </c>
      <c r="AG13" s="6">
        <f>BG13-AF13-AE13-AD13</f>
        <v>357377</v>
      </c>
      <c r="AH13" s="24">
        <v>354508</v>
      </c>
      <c r="AI13" s="6">
        <v>376538</v>
      </c>
      <c r="AJ13" s="6">
        <v>387701</v>
      </c>
      <c r="AX13" s="6">
        <v>185606</v>
      </c>
      <c r="AY13" s="6">
        <v>234635</v>
      </c>
      <c r="AZ13" s="6">
        <v>281764</v>
      </c>
      <c r="BA13" s="6">
        <v>354014</v>
      </c>
      <c r="BB13" s="6">
        <v>456179</v>
      </c>
      <c r="BC13" s="6">
        <v>578419</v>
      </c>
      <c r="BD13" s="6">
        <v>711925</v>
      </c>
      <c r="BE13" s="6">
        <v>936062</v>
      </c>
      <c r="BF13" s="6">
        <v>1245879</v>
      </c>
      <c r="BG13" s="6">
        <v>1357122</v>
      </c>
    </row>
    <row r="14" spans="1:67" s="6" customFormat="1" x14ac:dyDescent="0.35">
      <c r="Z14" s="24"/>
      <c r="AD14" s="24"/>
      <c r="AH14" s="24"/>
    </row>
    <row r="15" spans="1:67" s="15" customFormat="1" x14ac:dyDescent="0.35">
      <c r="B15" s="15" t="s">
        <v>1000</v>
      </c>
      <c r="Q15" s="15" t="e">
        <f>Q12/Q11</f>
        <v>#DIV/0!</v>
      </c>
      <c r="R15" s="15" t="e">
        <f t="shared" ref="R15:AM15" si="0">R12/R11</f>
        <v>#DIV/0!</v>
      </c>
      <c r="S15" s="15" t="e">
        <f t="shared" si="0"/>
        <v>#DIV/0!</v>
      </c>
      <c r="T15" s="15" t="e">
        <f t="shared" si="0"/>
        <v>#DIV/0!</v>
      </c>
      <c r="U15" s="15" t="e">
        <f t="shared" si="0"/>
        <v>#DIV/0!</v>
      </c>
      <c r="V15" s="15" t="e">
        <f t="shared" si="0"/>
        <v>#DIV/0!</v>
      </c>
      <c r="W15" s="15" t="e">
        <f t="shared" si="0"/>
        <v>#DIV/0!</v>
      </c>
      <c r="X15" s="15" t="e">
        <f t="shared" si="0"/>
        <v>#DIV/0!</v>
      </c>
      <c r="Y15" s="15" t="e">
        <f t="shared" si="0"/>
        <v>#DIV/0!</v>
      </c>
      <c r="Z15" s="25">
        <f t="shared" si="0"/>
        <v>11.150510204081632</v>
      </c>
      <c r="AA15" s="15">
        <f t="shared" si="0"/>
        <v>11.749379652605459</v>
      </c>
      <c r="AB15" s="15">
        <f t="shared" si="0"/>
        <v>11.778846153846153</v>
      </c>
      <c r="AC15" s="15">
        <f t="shared" si="0"/>
        <v>12.539906103286384</v>
      </c>
      <c r="AD15" s="25">
        <f t="shared" si="0"/>
        <v>12.030303030303031</v>
      </c>
      <c r="AE15" s="15">
        <f t="shared" si="0"/>
        <v>12.850815850815851</v>
      </c>
      <c r="AF15" s="15">
        <f t="shared" si="0"/>
        <v>13.0625</v>
      </c>
      <c r="AG15" s="15">
        <f t="shared" si="0"/>
        <v>13.866666666666667</v>
      </c>
      <c r="AH15" s="25">
        <f t="shared" si="0"/>
        <v>13.475750577367206</v>
      </c>
      <c r="AI15" s="15">
        <f t="shared" si="0"/>
        <v>14.092807424593968</v>
      </c>
      <c r="AJ15" s="15">
        <f t="shared" si="0"/>
        <v>14.661214953271028</v>
      </c>
      <c r="AK15" s="15" t="e">
        <f t="shared" si="0"/>
        <v>#DIV/0!</v>
      </c>
      <c r="AL15" s="15" t="e">
        <f t="shared" si="0"/>
        <v>#DIV/0!</v>
      </c>
      <c r="AM15" s="15" t="e">
        <f t="shared" ref="AM15:AP15" si="1">AM12/AM11</f>
        <v>#DIV/0!</v>
      </c>
      <c r="AN15" s="15" t="e">
        <f t="shared" si="1"/>
        <v>#DIV/0!</v>
      </c>
      <c r="AO15" s="15" t="e">
        <f t="shared" si="1"/>
        <v>#DIV/0!</v>
      </c>
      <c r="AP15" s="15" t="e">
        <f t="shared" si="1"/>
        <v>#DIV/0!</v>
      </c>
      <c r="AV15" s="15" t="e">
        <f>AV12/AV11</f>
        <v>#DIV/0!</v>
      </c>
      <c r="AW15" s="15" t="e">
        <f t="shared" ref="AW15:BO15" si="2">AW12/AW11</f>
        <v>#DIV/0!</v>
      </c>
      <c r="AX15" s="15">
        <f t="shared" si="2"/>
        <v>22.804195804195803</v>
      </c>
      <c r="AY15" s="15">
        <f t="shared" si="2"/>
        <v>24.469135802469136</v>
      </c>
      <c r="AZ15" s="15">
        <f t="shared" si="2"/>
        <v>27.53072625698324</v>
      </c>
      <c r="BA15" s="15">
        <f t="shared" si="2"/>
        <v>31.111675126903553</v>
      </c>
      <c r="BB15" s="15">
        <f t="shared" si="2"/>
        <v>33.925764192139738</v>
      </c>
      <c r="BC15" s="15">
        <f t="shared" si="2"/>
        <v>36.970037453183522</v>
      </c>
      <c r="BD15" s="15">
        <f t="shared" si="2"/>
        <v>40.527868852459015</v>
      </c>
      <c r="BE15" s="15">
        <f t="shared" si="2"/>
        <v>40.909814323607428</v>
      </c>
      <c r="BF15" s="15">
        <f t="shared" si="2"/>
        <v>45.417840375586856</v>
      </c>
      <c r="BG15" s="15">
        <f t="shared" si="2"/>
        <v>51.377011494252876</v>
      </c>
      <c r="BH15" s="15" t="e">
        <f t="shared" si="2"/>
        <v>#DIV/0!</v>
      </c>
      <c r="BI15" s="15" t="e">
        <f t="shared" si="2"/>
        <v>#DIV/0!</v>
      </c>
      <c r="BJ15" s="15" t="e">
        <f t="shared" si="2"/>
        <v>#DIV/0!</v>
      </c>
      <c r="BK15" s="15" t="e">
        <f t="shared" si="2"/>
        <v>#DIV/0!</v>
      </c>
      <c r="BL15" s="15" t="e">
        <f t="shared" si="2"/>
        <v>#DIV/0!</v>
      </c>
      <c r="BM15" s="15" t="e">
        <f t="shared" si="2"/>
        <v>#DIV/0!</v>
      </c>
      <c r="BN15" s="15" t="e">
        <f t="shared" si="2"/>
        <v>#DIV/0!</v>
      </c>
      <c r="BO15" s="15" t="e">
        <f t="shared" si="2"/>
        <v>#DIV/0!</v>
      </c>
    </row>
    <row r="16" spans="1:67" s="15" customFormat="1" x14ac:dyDescent="0.35">
      <c r="B16" s="15" t="s">
        <v>999</v>
      </c>
      <c r="Q16" s="15" t="e">
        <f>Q13/Q11</f>
        <v>#DIV/0!</v>
      </c>
      <c r="R16" s="15" t="e">
        <f t="shared" ref="R16:AM16" si="3">R13/R11</f>
        <v>#DIV/0!</v>
      </c>
      <c r="S16" s="15" t="e">
        <f t="shared" si="3"/>
        <v>#DIV/0!</v>
      </c>
      <c r="T16" s="15" t="e">
        <f t="shared" si="3"/>
        <v>#DIV/0!</v>
      </c>
      <c r="U16" s="15" t="e">
        <f t="shared" si="3"/>
        <v>#DIV/0!</v>
      </c>
      <c r="V16" s="15" t="e">
        <f t="shared" si="3"/>
        <v>#DIV/0!</v>
      </c>
      <c r="W16" s="15" t="e">
        <f t="shared" si="3"/>
        <v>#DIV/0!</v>
      </c>
      <c r="X16" s="15" t="e">
        <f t="shared" si="3"/>
        <v>#DIV/0!</v>
      </c>
      <c r="Y16" s="15" t="e">
        <f t="shared" si="3"/>
        <v>#DIV/0!</v>
      </c>
      <c r="Z16" s="25">
        <f t="shared" si="3"/>
        <v>728.18112244897964</v>
      </c>
      <c r="AA16" s="15">
        <f t="shared" si="3"/>
        <v>771.69230769230774</v>
      </c>
      <c r="AB16" s="15">
        <f t="shared" si="3"/>
        <v>744.97596153846155</v>
      </c>
      <c r="AC16" s="15">
        <f t="shared" si="3"/>
        <v>797.01877934272295</v>
      </c>
      <c r="AD16" s="25">
        <f t="shared" si="3"/>
        <v>752.86946386946386</v>
      </c>
      <c r="AE16" s="15">
        <f t="shared" si="3"/>
        <v>792.05361305361305</v>
      </c>
      <c r="AF16" s="15">
        <f t="shared" si="3"/>
        <v>780.03009259259261</v>
      </c>
      <c r="AG16" s="15">
        <f t="shared" si="3"/>
        <v>821.55632183908051</v>
      </c>
      <c r="AH16" s="25">
        <f t="shared" si="3"/>
        <v>818.72517321016164</v>
      </c>
      <c r="AI16" s="15">
        <f t="shared" si="3"/>
        <v>873.63805104408357</v>
      </c>
      <c r="AJ16" s="15">
        <f t="shared" si="3"/>
        <v>905.84345794392527</v>
      </c>
      <c r="AK16" s="15" t="e">
        <f t="shared" si="3"/>
        <v>#DIV/0!</v>
      </c>
      <c r="AL16" s="15" t="e">
        <f t="shared" si="3"/>
        <v>#DIV/0!</v>
      </c>
      <c r="AM16" s="15" t="e">
        <f t="shared" ref="AM16:AP16" si="4">AM13/AM11</f>
        <v>#DIV/0!</v>
      </c>
      <c r="AN16" s="15" t="e">
        <f t="shared" si="4"/>
        <v>#DIV/0!</v>
      </c>
      <c r="AO16" s="15" t="e">
        <f t="shared" si="4"/>
        <v>#DIV/0!</v>
      </c>
      <c r="AP16" s="15" t="e">
        <f t="shared" si="4"/>
        <v>#DIV/0!</v>
      </c>
      <c r="AV16" s="15" t="e">
        <f>AV13/AV11</f>
        <v>#DIV/0!</v>
      </c>
      <c r="AW16" s="15" t="e">
        <f t="shared" ref="AW16:BO16" si="5">AW13/AW11</f>
        <v>#DIV/0!</v>
      </c>
      <c r="AX16" s="15">
        <f t="shared" si="5"/>
        <v>1297.9440559440559</v>
      </c>
      <c r="AY16" s="15">
        <f t="shared" si="5"/>
        <v>1448.3641975308642</v>
      </c>
      <c r="AZ16" s="15">
        <f t="shared" si="5"/>
        <v>1574.1005586592178</v>
      </c>
      <c r="BA16" s="15">
        <f t="shared" si="5"/>
        <v>1797.0253807106599</v>
      </c>
      <c r="BB16" s="15">
        <f t="shared" si="5"/>
        <v>1992.0480349344978</v>
      </c>
      <c r="BC16" s="15">
        <f t="shared" si="5"/>
        <v>2166.36329588015</v>
      </c>
      <c r="BD16" s="15">
        <f t="shared" si="5"/>
        <v>2334.1803278688526</v>
      </c>
      <c r="BE16" s="15">
        <f t="shared" si="5"/>
        <v>2482.9230769230771</v>
      </c>
      <c r="BF16" s="15">
        <f t="shared" si="5"/>
        <v>2924.5985915492956</v>
      </c>
      <c r="BG16" s="15">
        <f t="shared" si="5"/>
        <v>3119.8206896551724</v>
      </c>
      <c r="BH16" s="15" t="e">
        <f t="shared" si="5"/>
        <v>#DIV/0!</v>
      </c>
      <c r="BI16" s="15" t="e">
        <f t="shared" si="5"/>
        <v>#DIV/0!</v>
      </c>
      <c r="BJ16" s="15" t="e">
        <f t="shared" si="5"/>
        <v>#DIV/0!</v>
      </c>
      <c r="BK16" s="15" t="e">
        <f t="shared" si="5"/>
        <v>#DIV/0!</v>
      </c>
      <c r="BL16" s="15" t="e">
        <f t="shared" si="5"/>
        <v>#DIV/0!</v>
      </c>
      <c r="BM16" s="15" t="e">
        <f t="shared" si="5"/>
        <v>#DIV/0!</v>
      </c>
      <c r="BN16" s="15" t="e">
        <f t="shared" si="5"/>
        <v>#DIV/0!</v>
      </c>
      <c r="BO16" s="15" t="e">
        <f t="shared" si="5"/>
        <v>#DIV/0!</v>
      </c>
    </row>
    <row r="17" spans="2:67" s="15" customFormat="1" x14ac:dyDescent="0.35">
      <c r="Z17" s="25"/>
      <c r="AD17" s="25"/>
      <c r="AH17" s="25"/>
    </row>
    <row r="18" spans="2:67" s="6" customFormat="1" x14ac:dyDescent="0.35">
      <c r="Z18" s="24"/>
      <c r="AD18" s="24"/>
      <c r="AH18" s="24"/>
    </row>
    <row r="23" spans="2:67" s="2" customFormat="1" x14ac:dyDescent="0.35">
      <c r="B23" s="2" t="s">
        <v>989</v>
      </c>
      <c r="Z23" s="22"/>
      <c r="AD23" s="22"/>
      <c r="AH23" s="22"/>
    </row>
    <row r="24" spans="2:67" s="6" customFormat="1" x14ac:dyDescent="0.35">
      <c r="B24" s="6" t="s">
        <v>990</v>
      </c>
      <c r="Z24" s="24">
        <v>5621</v>
      </c>
      <c r="AA24" s="6">
        <v>5797</v>
      </c>
      <c r="AB24" s="6">
        <v>5607</v>
      </c>
      <c r="AC24" s="6">
        <f>BF24-AB24-AA24-Z24</f>
        <v>6377</v>
      </c>
      <c r="AD24" s="24">
        <v>5998</v>
      </c>
      <c r="AE24" s="6">
        <v>6272</v>
      </c>
      <c r="AF24" s="6">
        <v>6234</v>
      </c>
      <c r="AG24" s="6">
        <f>BG24-AF24-AE24-AD24</f>
        <v>6702</v>
      </c>
      <c r="AH24" s="24">
        <v>6364</v>
      </c>
      <c r="AI24" s="6">
        <v>6556</v>
      </c>
      <c r="AJ24" s="6">
        <v>6654</v>
      </c>
      <c r="AX24" s="6">
        <v>5992</v>
      </c>
      <c r="AY24" s="6">
        <v>7107</v>
      </c>
      <c r="AZ24" s="6">
        <v>8128</v>
      </c>
      <c r="BA24" s="6">
        <v>9585</v>
      </c>
      <c r="BB24" s="6">
        <v>11501</v>
      </c>
      <c r="BC24" s="6">
        <v>13709</v>
      </c>
      <c r="BD24" s="6">
        <v>16099</v>
      </c>
      <c r="BE24" s="6">
        <v>19918</v>
      </c>
      <c r="BF24" s="6">
        <v>23402</v>
      </c>
      <c r="BG24" s="6">
        <v>25206</v>
      </c>
    </row>
    <row r="25" spans="2:67" s="8" customFormat="1" x14ac:dyDescent="0.35">
      <c r="B25" s="8" t="s">
        <v>991</v>
      </c>
      <c r="Z25" s="26">
        <v>412</v>
      </c>
      <c r="AA25" s="8">
        <v>441</v>
      </c>
      <c r="AB25" s="8">
        <v>575</v>
      </c>
      <c r="AC25" s="6">
        <f>BF25-AB25-AA25-Z25</f>
        <v>541</v>
      </c>
      <c r="AD25" s="26">
        <v>485</v>
      </c>
      <c r="AE25" s="8">
        <v>534</v>
      </c>
      <c r="AF25" s="8">
        <v>612</v>
      </c>
      <c r="AG25" s="6">
        <f>BG25-AF25-AE25-AD25</f>
        <v>681</v>
      </c>
      <c r="AH25" s="26">
        <v>676</v>
      </c>
      <c r="AI25" s="8">
        <v>731</v>
      </c>
      <c r="AJ25" s="8">
        <v>764</v>
      </c>
      <c r="AX25" s="8">
        <v>735</v>
      </c>
      <c r="AY25" s="8">
        <v>918</v>
      </c>
      <c r="AZ25" s="8">
        <v>1120</v>
      </c>
      <c r="BA25" s="8">
        <v>1257</v>
      </c>
      <c r="BB25" s="8">
        <v>1593</v>
      </c>
      <c r="BC25" s="8">
        <v>1742</v>
      </c>
      <c r="BD25" s="8">
        <v>1673</v>
      </c>
      <c r="BE25" s="8">
        <v>1536</v>
      </c>
      <c r="BF25" s="8">
        <v>1969</v>
      </c>
      <c r="BG25" s="8">
        <v>2312</v>
      </c>
    </row>
    <row r="26" spans="2:67" s="12" customFormat="1" x14ac:dyDescent="0.35">
      <c r="B26" s="12" t="s">
        <v>992</v>
      </c>
      <c r="Q26" s="12">
        <f>SUM(Q24:Q25)</f>
        <v>0</v>
      </c>
      <c r="R26" s="12">
        <f t="shared" ref="R26:AM26" si="6">SUM(R24:R25)</f>
        <v>0</v>
      </c>
      <c r="S26" s="12">
        <f t="shared" si="6"/>
        <v>0</v>
      </c>
      <c r="T26" s="12">
        <f t="shared" si="6"/>
        <v>0</v>
      </c>
      <c r="U26" s="12">
        <f t="shared" si="6"/>
        <v>0</v>
      </c>
      <c r="V26" s="12">
        <f t="shared" si="6"/>
        <v>0</v>
      </c>
      <c r="W26" s="12">
        <f t="shared" si="6"/>
        <v>0</v>
      </c>
      <c r="X26" s="12">
        <f t="shared" si="6"/>
        <v>0</v>
      </c>
      <c r="Y26" s="12">
        <f t="shared" si="6"/>
        <v>0</v>
      </c>
      <c r="Z26" s="27">
        <f t="shared" si="6"/>
        <v>6033</v>
      </c>
      <c r="AA26" s="12">
        <f t="shared" si="6"/>
        <v>6238</v>
      </c>
      <c r="AB26" s="12">
        <f t="shared" si="6"/>
        <v>6182</v>
      </c>
      <c r="AC26" s="12">
        <f t="shared" si="6"/>
        <v>6918</v>
      </c>
      <c r="AD26" s="27">
        <f t="shared" si="6"/>
        <v>6483</v>
      </c>
      <c r="AE26" s="12">
        <f t="shared" si="6"/>
        <v>6806</v>
      </c>
      <c r="AF26" s="12">
        <f t="shared" si="6"/>
        <v>6846</v>
      </c>
      <c r="AG26" s="12">
        <f t="shared" si="6"/>
        <v>7383</v>
      </c>
      <c r="AH26" s="27">
        <f t="shared" si="6"/>
        <v>7040</v>
      </c>
      <c r="AI26" s="12">
        <f t="shared" si="6"/>
        <v>7287</v>
      </c>
      <c r="AJ26" s="12">
        <f t="shared" si="6"/>
        <v>7418</v>
      </c>
      <c r="AK26" s="12">
        <f t="shared" si="6"/>
        <v>0</v>
      </c>
      <c r="AL26" s="12">
        <f t="shared" si="6"/>
        <v>0</v>
      </c>
      <c r="AM26" s="12">
        <f t="shared" ref="AM26" si="7">SUM(AM24:AM25)</f>
        <v>0</v>
      </c>
      <c r="AN26" s="12">
        <f t="shared" ref="AN26" si="8">SUM(AN24:AN25)</f>
        <v>0</v>
      </c>
      <c r="AO26" s="12">
        <f t="shared" ref="AO26" si="9">SUM(AO24:AO25)</f>
        <v>0</v>
      </c>
      <c r="AP26" s="12">
        <f t="shared" ref="AP26" si="10">SUM(AP24:AP25)</f>
        <v>0</v>
      </c>
      <c r="AV26" s="12">
        <f>SUM(AV24:AV25)</f>
        <v>0</v>
      </c>
      <c r="AW26" s="12">
        <f t="shared" ref="AW26:BO26" si="11">SUM(AW24:AW25)</f>
        <v>0</v>
      </c>
      <c r="AX26" s="12">
        <f t="shared" si="11"/>
        <v>6727</v>
      </c>
      <c r="AY26" s="12">
        <f t="shared" si="11"/>
        <v>8025</v>
      </c>
      <c r="AZ26" s="12">
        <f t="shared" si="11"/>
        <v>9248</v>
      </c>
      <c r="BA26" s="12">
        <f t="shared" si="11"/>
        <v>10842</v>
      </c>
      <c r="BB26" s="12">
        <f t="shared" si="11"/>
        <v>13094</v>
      </c>
      <c r="BC26" s="12">
        <f t="shared" si="11"/>
        <v>15451</v>
      </c>
      <c r="BD26" s="12">
        <f t="shared" si="11"/>
        <v>17772</v>
      </c>
      <c r="BE26" s="12">
        <f t="shared" si="11"/>
        <v>21454</v>
      </c>
      <c r="BF26" s="12">
        <f t="shared" si="11"/>
        <v>25371</v>
      </c>
      <c r="BG26" s="12">
        <f t="shared" si="11"/>
        <v>27518</v>
      </c>
      <c r="BH26" s="12">
        <f t="shared" si="11"/>
        <v>0</v>
      </c>
      <c r="BI26" s="12">
        <f t="shared" si="11"/>
        <v>0</v>
      </c>
      <c r="BJ26" s="12">
        <f t="shared" si="11"/>
        <v>0</v>
      </c>
      <c r="BK26" s="12">
        <f t="shared" si="11"/>
        <v>0</v>
      </c>
      <c r="BL26" s="12">
        <f t="shared" si="11"/>
        <v>0</v>
      </c>
      <c r="BM26" s="12">
        <f t="shared" si="11"/>
        <v>0</v>
      </c>
      <c r="BN26" s="12">
        <f t="shared" si="11"/>
        <v>0</v>
      </c>
      <c r="BO26" s="12">
        <f t="shared" si="11"/>
        <v>0</v>
      </c>
    </row>
    <row r="27" spans="2:67" s="10" customFormat="1" x14ac:dyDescent="0.35">
      <c r="Q27" s="10" t="e">
        <f>Q24/Q$26</f>
        <v>#DIV/0!</v>
      </c>
      <c r="R27" s="10" t="e">
        <f t="shared" ref="R27:AM27" si="12">R24/R$26</f>
        <v>#DIV/0!</v>
      </c>
      <c r="S27" s="10" t="e">
        <f t="shared" si="12"/>
        <v>#DIV/0!</v>
      </c>
      <c r="T27" s="10" t="e">
        <f t="shared" si="12"/>
        <v>#DIV/0!</v>
      </c>
      <c r="U27" s="10" t="e">
        <f t="shared" si="12"/>
        <v>#DIV/0!</v>
      </c>
      <c r="V27" s="10" t="e">
        <f t="shared" si="12"/>
        <v>#DIV/0!</v>
      </c>
      <c r="W27" s="10" t="e">
        <f t="shared" si="12"/>
        <v>#DIV/0!</v>
      </c>
      <c r="X27" s="10" t="e">
        <f t="shared" si="12"/>
        <v>#DIV/0!</v>
      </c>
      <c r="Y27" s="10" t="e">
        <f t="shared" si="12"/>
        <v>#DIV/0!</v>
      </c>
      <c r="Z27" s="28">
        <f t="shared" si="12"/>
        <v>0.93170893419525935</v>
      </c>
      <c r="AA27" s="10">
        <f t="shared" si="12"/>
        <v>0.92930426418723955</v>
      </c>
      <c r="AB27" s="10">
        <f t="shared" si="12"/>
        <v>0.90698802976383053</v>
      </c>
      <c r="AC27" s="10">
        <f t="shared" si="12"/>
        <v>0.92179820757444353</v>
      </c>
      <c r="AD27" s="28">
        <f t="shared" si="12"/>
        <v>0.92518895573037174</v>
      </c>
      <c r="AE27" s="10">
        <f t="shared" si="12"/>
        <v>0.92153981780781669</v>
      </c>
      <c r="AF27" s="10">
        <f t="shared" si="12"/>
        <v>0.91060473269062225</v>
      </c>
      <c r="AG27" s="10">
        <f t="shared" si="12"/>
        <v>0.90776107273466067</v>
      </c>
      <c r="AH27" s="28">
        <f t="shared" si="12"/>
        <v>0.90397727272727268</v>
      </c>
      <c r="AI27" s="10">
        <f t="shared" si="12"/>
        <v>0.89968436942500341</v>
      </c>
      <c r="AJ27" s="10">
        <f t="shared" si="12"/>
        <v>0.897007279590186</v>
      </c>
      <c r="AK27" s="10" t="e">
        <f t="shared" si="12"/>
        <v>#DIV/0!</v>
      </c>
      <c r="AL27" s="10" t="e">
        <f t="shared" si="12"/>
        <v>#DIV/0!</v>
      </c>
      <c r="AM27" s="10" t="e">
        <f t="shared" ref="AM27:AP27" si="13">AM24/AM$26</f>
        <v>#DIV/0!</v>
      </c>
      <c r="AN27" s="10" t="e">
        <f t="shared" si="13"/>
        <v>#DIV/0!</v>
      </c>
      <c r="AO27" s="10" t="e">
        <f t="shared" si="13"/>
        <v>#DIV/0!</v>
      </c>
      <c r="AP27" s="10" t="e">
        <f t="shared" si="13"/>
        <v>#DIV/0!</v>
      </c>
      <c r="AV27" s="10" t="e">
        <f>AV24/AV$26</f>
        <v>#DIV/0!</v>
      </c>
      <c r="AW27" s="10" t="e">
        <f t="shared" ref="AW27:BO27" si="14">AW24/AW$26</f>
        <v>#DIV/0!</v>
      </c>
      <c r="AX27" s="10">
        <f t="shared" si="14"/>
        <v>0.89073881373569197</v>
      </c>
      <c r="AY27" s="10">
        <f t="shared" si="14"/>
        <v>0.88560747663551398</v>
      </c>
      <c r="AZ27" s="10">
        <f t="shared" si="14"/>
        <v>0.87889273356401387</v>
      </c>
      <c r="BA27" s="10">
        <f t="shared" si="14"/>
        <v>0.88406198118428336</v>
      </c>
      <c r="BB27" s="10">
        <f t="shared" si="14"/>
        <v>0.87834122498854439</v>
      </c>
      <c r="BC27" s="10">
        <f t="shared" si="14"/>
        <v>0.88725648825318748</v>
      </c>
      <c r="BD27" s="10">
        <f t="shared" si="14"/>
        <v>0.90586315552554575</v>
      </c>
      <c r="BE27" s="10">
        <f t="shared" si="14"/>
        <v>0.92840495944812151</v>
      </c>
      <c r="BF27" s="10">
        <f t="shared" si="14"/>
        <v>0.92239170706712392</v>
      </c>
      <c r="BG27" s="10">
        <f t="shared" si="14"/>
        <v>0.91598226615306344</v>
      </c>
      <c r="BH27" s="10" t="e">
        <f t="shared" si="14"/>
        <v>#DIV/0!</v>
      </c>
      <c r="BI27" s="10" t="e">
        <f t="shared" si="14"/>
        <v>#DIV/0!</v>
      </c>
      <c r="BJ27" s="10" t="e">
        <f t="shared" si="14"/>
        <v>#DIV/0!</v>
      </c>
      <c r="BK27" s="10" t="e">
        <f t="shared" si="14"/>
        <v>#DIV/0!</v>
      </c>
      <c r="BL27" s="10" t="e">
        <f t="shared" si="14"/>
        <v>#DIV/0!</v>
      </c>
      <c r="BM27" s="10" t="e">
        <f t="shared" si="14"/>
        <v>#DIV/0!</v>
      </c>
      <c r="BN27" s="10" t="e">
        <f t="shared" si="14"/>
        <v>#DIV/0!</v>
      </c>
      <c r="BO27" s="10" t="e">
        <f t="shared" si="14"/>
        <v>#DIV/0!</v>
      </c>
    </row>
    <row r="28" spans="2:67" s="10" customFormat="1" x14ac:dyDescent="0.35">
      <c r="Q28" s="10" t="e">
        <f>Q25/Q$26</f>
        <v>#DIV/0!</v>
      </c>
      <c r="R28" s="10" t="e">
        <f t="shared" ref="R28:AM28" si="15">R25/R$26</f>
        <v>#DIV/0!</v>
      </c>
      <c r="S28" s="10" t="e">
        <f t="shared" si="15"/>
        <v>#DIV/0!</v>
      </c>
      <c r="T28" s="10" t="e">
        <f t="shared" si="15"/>
        <v>#DIV/0!</v>
      </c>
      <c r="U28" s="10" t="e">
        <f t="shared" si="15"/>
        <v>#DIV/0!</v>
      </c>
      <c r="V28" s="10" t="e">
        <f t="shared" si="15"/>
        <v>#DIV/0!</v>
      </c>
      <c r="W28" s="10" t="e">
        <f t="shared" si="15"/>
        <v>#DIV/0!</v>
      </c>
      <c r="X28" s="10" t="e">
        <f t="shared" si="15"/>
        <v>#DIV/0!</v>
      </c>
      <c r="Y28" s="10" t="e">
        <f t="shared" si="15"/>
        <v>#DIV/0!</v>
      </c>
      <c r="Z28" s="28">
        <f t="shared" si="15"/>
        <v>6.8291065804740592E-2</v>
      </c>
      <c r="AA28" s="10">
        <f t="shared" si="15"/>
        <v>7.0695735812760493E-2</v>
      </c>
      <c r="AB28" s="10">
        <f t="shared" si="15"/>
        <v>9.3011970236169528E-2</v>
      </c>
      <c r="AC28" s="10">
        <f t="shared" si="15"/>
        <v>7.8201792425556513E-2</v>
      </c>
      <c r="AD28" s="28">
        <f t="shared" si="15"/>
        <v>7.4811044269628257E-2</v>
      </c>
      <c r="AE28" s="10">
        <f t="shared" si="15"/>
        <v>7.846018219218337E-2</v>
      </c>
      <c r="AF28" s="10">
        <f t="shared" si="15"/>
        <v>8.9395267309377732E-2</v>
      </c>
      <c r="AG28" s="10">
        <f t="shared" si="15"/>
        <v>9.2238927265339291E-2</v>
      </c>
      <c r="AH28" s="28">
        <f t="shared" si="15"/>
        <v>9.6022727272727273E-2</v>
      </c>
      <c r="AI28" s="10">
        <f t="shared" si="15"/>
        <v>0.10031563057499657</v>
      </c>
      <c r="AJ28" s="10">
        <f t="shared" si="15"/>
        <v>0.10299272040981397</v>
      </c>
      <c r="AK28" s="10" t="e">
        <f t="shared" si="15"/>
        <v>#DIV/0!</v>
      </c>
      <c r="AL28" s="10" t="e">
        <f t="shared" si="15"/>
        <v>#DIV/0!</v>
      </c>
      <c r="AM28" s="10" t="e">
        <f t="shared" ref="AM28:AP28" si="16">AM25/AM$26</f>
        <v>#DIV/0!</v>
      </c>
      <c r="AN28" s="10" t="e">
        <f t="shared" si="16"/>
        <v>#DIV/0!</v>
      </c>
      <c r="AO28" s="10" t="e">
        <f t="shared" si="16"/>
        <v>#DIV/0!</v>
      </c>
      <c r="AP28" s="10" t="e">
        <f t="shared" si="16"/>
        <v>#DIV/0!</v>
      </c>
      <c r="AV28" s="10" t="e">
        <f>AV25/AV$26</f>
        <v>#DIV/0!</v>
      </c>
      <c r="AW28" s="10" t="e">
        <f t="shared" ref="AW28:BO28" si="17">AW25/AW$26</f>
        <v>#DIV/0!</v>
      </c>
      <c r="AX28" s="10">
        <f t="shared" si="17"/>
        <v>0.10926118626430802</v>
      </c>
      <c r="AY28" s="10">
        <f t="shared" si="17"/>
        <v>0.11439252336448598</v>
      </c>
      <c r="AZ28" s="10">
        <f t="shared" si="17"/>
        <v>0.12110726643598616</v>
      </c>
      <c r="BA28" s="10">
        <f t="shared" si="17"/>
        <v>0.11593801881571665</v>
      </c>
      <c r="BB28" s="10">
        <f t="shared" si="17"/>
        <v>0.12165877501145562</v>
      </c>
      <c r="BC28" s="10">
        <f t="shared" si="17"/>
        <v>0.11274351174681251</v>
      </c>
      <c r="BD28" s="10">
        <f t="shared" si="17"/>
        <v>9.4136844474454195E-2</v>
      </c>
      <c r="BE28" s="10">
        <f t="shared" si="17"/>
        <v>7.1595040551878444E-2</v>
      </c>
      <c r="BF28" s="10">
        <f t="shared" si="17"/>
        <v>7.7608292932876119E-2</v>
      </c>
      <c r="BG28" s="10">
        <f t="shared" si="17"/>
        <v>8.4017733846936546E-2</v>
      </c>
      <c r="BH28" s="10" t="e">
        <f t="shared" si="17"/>
        <v>#DIV/0!</v>
      </c>
      <c r="BI28" s="10" t="e">
        <f t="shared" si="17"/>
        <v>#DIV/0!</v>
      </c>
      <c r="BJ28" s="10" t="e">
        <f t="shared" si="17"/>
        <v>#DIV/0!</v>
      </c>
      <c r="BK28" s="10" t="e">
        <f t="shared" si="17"/>
        <v>#DIV/0!</v>
      </c>
      <c r="BL28" s="10" t="e">
        <f t="shared" si="17"/>
        <v>#DIV/0!</v>
      </c>
      <c r="BM28" s="10" t="e">
        <f t="shared" si="17"/>
        <v>#DIV/0!</v>
      </c>
      <c r="BN28" s="10" t="e">
        <f t="shared" si="17"/>
        <v>#DIV/0!</v>
      </c>
      <c r="BO28" s="10" t="e">
        <f t="shared" si="17"/>
        <v>#DIV/0!</v>
      </c>
    </row>
    <row r="29" spans="2:67" s="2" customFormat="1" x14ac:dyDescent="0.35">
      <c r="B29" s="2" t="s">
        <v>984</v>
      </c>
      <c r="Z29" s="22"/>
      <c r="AD29" s="22"/>
      <c r="AH29" s="22"/>
    </row>
    <row r="30" spans="2:67" s="6" customFormat="1" x14ac:dyDescent="0.35">
      <c r="B30" s="6" t="s">
        <v>985</v>
      </c>
      <c r="Z30" s="24">
        <v>3063</v>
      </c>
      <c r="AA30" s="6">
        <v>3272</v>
      </c>
      <c r="AB30" s="6">
        <v>3476</v>
      </c>
      <c r="AC30" s="6">
        <f>BF30-AB30-AA30-Z30</f>
        <v>1202</v>
      </c>
      <c r="AD30" s="24">
        <v>3671</v>
      </c>
      <c r="AE30" s="6">
        <v>3863</v>
      </c>
      <c r="AF30" s="6">
        <v>3978</v>
      </c>
      <c r="AG30" s="6">
        <f>BG30-AF30-AE30-AD30</f>
        <v>2200</v>
      </c>
      <c r="AH30" s="24">
        <v>4147</v>
      </c>
      <c r="AI30" s="6">
        <v>4210</v>
      </c>
      <c r="AJ30" s="6">
        <v>4257</v>
      </c>
      <c r="AX30" s="6">
        <v>3240</v>
      </c>
      <c r="AY30" s="6">
        <v>3877</v>
      </c>
      <c r="AZ30" s="6">
        <v>4640</v>
      </c>
      <c r="BA30" s="6">
        <v>5760</v>
      </c>
      <c r="BB30" s="6">
        <v>7084</v>
      </c>
      <c r="BC30" s="6">
        <v>8324</v>
      </c>
      <c r="BD30" s="6">
        <v>9417</v>
      </c>
      <c r="BE30" s="6">
        <v>11013</v>
      </c>
      <c r="BF30" s="6">
        <v>11013</v>
      </c>
      <c r="BG30" s="6">
        <v>13712</v>
      </c>
    </row>
    <row r="31" spans="2:67" s="6" customFormat="1" x14ac:dyDescent="0.35">
      <c r="B31" s="6" t="s">
        <v>986</v>
      </c>
      <c r="Z31" s="24">
        <v>625</v>
      </c>
      <c r="AA31" s="6">
        <v>587</v>
      </c>
      <c r="AB31" s="6">
        <v>529</v>
      </c>
      <c r="AC31" s="6">
        <f>BF31-AB31-AA31-Z31</f>
        <v>599</v>
      </c>
      <c r="AD31" s="24">
        <v>526</v>
      </c>
      <c r="AE31" s="6">
        <v>0</v>
      </c>
      <c r="AF31" s="6">
        <v>490</v>
      </c>
      <c r="AG31" s="6">
        <f>BG31-AF31-AE31-AD31</f>
        <v>1324</v>
      </c>
      <c r="AH31" s="24">
        <v>0</v>
      </c>
      <c r="AI31" s="6">
        <v>0</v>
      </c>
      <c r="AJ31" s="6">
        <v>0</v>
      </c>
      <c r="AX31" s="6">
        <v>949</v>
      </c>
      <c r="AY31" s="6">
        <v>1155</v>
      </c>
      <c r="AZ31" s="6">
        <v>1191</v>
      </c>
      <c r="BA31" s="6">
        <v>1257</v>
      </c>
      <c r="BB31" s="6">
        <v>1402</v>
      </c>
      <c r="BC31" s="6">
        <v>1658</v>
      </c>
      <c r="BD31" s="6">
        <v>1872</v>
      </c>
      <c r="BE31" s="6">
        <v>2340</v>
      </c>
      <c r="BF31" s="6">
        <v>2340</v>
      </c>
      <c r="BG31" s="6">
        <v>2340</v>
      </c>
    </row>
    <row r="32" spans="2:67" s="8" customFormat="1" x14ac:dyDescent="0.35">
      <c r="B32" s="8" t="s">
        <v>987</v>
      </c>
      <c r="Z32" s="26">
        <v>2345</v>
      </c>
      <c r="AA32" s="8">
        <v>2379</v>
      </c>
      <c r="AB32" s="8">
        <v>2177</v>
      </c>
      <c r="AC32" s="6">
        <f>BF32-AB32-AA32-Z32</f>
        <v>1200</v>
      </c>
      <c r="AD32" s="26">
        <v>2286</v>
      </c>
      <c r="AE32" s="8">
        <v>2943</v>
      </c>
      <c r="AF32" s="8">
        <v>2378</v>
      </c>
      <c r="AG32" s="8">
        <f>BG32-AF32-AE32-AD32</f>
        <v>1712</v>
      </c>
      <c r="AH32" s="26">
        <v>2893</v>
      </c>
      <c r="AI32" s="8">
        <v>3077</v>
      </c>
      <c r="AJ32" s="8">
        <v>3161</v>
      </c>
      <c r="AX32" s="8">
        <v>2538</v>
      </c>
      <c r="AY32" s="8">
        <v>2993</v>
      </c>
      <c r="AZ32" s="8">
        <v>3417</v>
      </c>
      <c r="BA32" s="8">
        <v>3825</v>
      </c>
      <c r="BB32" s="8">
        <v>4608</v>
      </c>
      <c r="BC32" s="8">
        <v>5469</v>
      </c>
      <c r="BD32" s="8">
        <v>6483</v>
      </c>
      <c r="BE32" s="8">
        <v>8101</v>
      </c>
      <c r="BF32" s="8">
        <v>8101</v>
      </c>
      <c r="BG32" s="8">
        <v>9319</v>
      </c>
    </row>
    <row r="33" spans="2:67" s="12" customFormat="1" x14ac:dyDescent="0.35">
      <c r="B33" s="12" t="s">
        <v>988</v>
      </c>
      <c r="Q33" s="12">
        <f>SUM(Q30:Q32)</f>
        <v>0</v>
      </c>
      <c r="R33" s="12">
        <f t="shared" ref="R33:AM33" si="18">SUM(R30:R32)</f>
        <v>0</v>
      </c>
      <c r="S33" s="12">
        <f t="shared" si="18"/>
        <v>0</v>
      </c>
      <c r="T33" s="12">
        <f t="shared" si="18"/>
        <v>0</v>
      </c>
      <c r="U33" s="12">
        <f t="shared" si="18"/>
        <v>0</v>
      </c>
      <c r="V33" s="12">
        <f t="shared" si="18"/>
        <v>0</v>
      </c>
      <c r="W33" s="12">
        <f t="shared" si="18"/>
        <v>0</v>
      </c>
      <c r="X33" s="12">
        <f t="shared" si="18"/>
        <v>0</v>
      </c>
      <c r="Y33" s="12">
        <f t="shared" si="18"/>
        <v>0</v>
      </c>
      <c r="Z33" s="27">
        <f t="shared" si="18"/>
        <v>6033</v>
      </c>
      <c r="AA33" s="12">
        <f t="shared" si="18"/>
        <v>6238</v>
      </c>
      <c r="AB33" s="12">
        <f t="shared" si="18"/>
        <v>6182</v>
      </c>
      <c r="AC33" s="12">
        <f t="shared" si="18"/>
        <v>3001</v>
      </c>
      <c r="AD33" s="27">
        <f t="shared" si="18"/>
        <v>6483</v>
      </c>
      <c r="AE33" s="12">
        <f t="shared" si="18"/>
        <v>6806</v>
      </c>
      <c r="AF33" s="12">
        <f t="shared" si="18"/>
        <v>6846</v>
      </c>
      <c r="AG33" s="12">
        <f t="shared" si="18"/>
        <v>5236</v>
      </c>
      <c r="AH33" s="27">
        <f t="shared" si="18"/>
        <v>7040</v>
      </c>
      <c r="AI33" s="12">
        <f t="shared" si="18"/>
        <v>7287</v>
      </c>
      <c r="AJ33" s="12">
        <f t="shared" si="18"/>
        <v>7418</v>
      </c>
      <c r="AK33" s="12">
        <f t="shared" si="18"/>
        <v>0</v>
      </c>
      <c r="AL33" s="12">
        <f t="shared" si="18"/>
        <v>0</v>
      </c>
      <c r="AM33" s="12">
        <f t="shared" ref="AM33" si="19">SUM(AM30:AM32)</f>
        <v>0</v>
      </c>
      <c r="AN33" s="12">
        <f t="shared" ref="AN33" si="20">SUM(AN30:AN32)</f>
        <v>0</v>
      </c>
      <c r="AO33" s="12">
        <f t="shared" ref="AO33" si="21">SUM(AO30:AO32)</f>
        <v>0</v>
      </c>
      <c r="AP33" s="12">
        <f t="shared" ref="AP33" si="22">SUM(AP30:AP32)</f>
        <v>0</v>
      </c>
      <c r="AV33" s="12">
        <f>SUM(AV30:AV32)</f>
        <v>0</v>
      </c>
      <c r="AW33" s="12">
        <f t="shared" ref="AW33:BO33" si="23">SUM(AW30:AW32)</f>
        <v>0</v>
      </c>
      <c r="AX33" s="12">
        <f t="shared" si="23"/>
        <v>6727</v>
      </c>
      <c r="AY33" s="12">
        <f t="shared" si="23"/>
        <v>8025</v>
      </c>
      <c r="AZ33" s="12">
        <f t="shared" si="23"/>
        <v>9248</v>
      </c>
      <c r="BA33" s="12">
        <f t="shared" si="23"/>
        <v>10842</v>
      </c>
      <c r="BB33" s="12">
        <f t="shared" si="23"/>
        <v>13094</v>
      </c>
      <c r="BC33" s="12">
        <f t="shared" si="23"/>
        <v>15451</v>
      </c>
      <c r="BD33" s="12">
        <f t="shared" si="23"/>
        <v>17772</v>
      </c>
      <c r="BE33" s="12">
        <f t="shared" si="23"/>
        <v>21454</v>
      </c>
      <c r="BF33" s="12">
        <f t="shared" si="23"/>
        <v>21454</v>
      </c>
      <c r="BG33" s="12">
        <f t="shared" si="23"/>
        <v>25371</v>
      </c>
      <c r="BH33" s="12">
        <f t="shared" si="23"/>
        <v>0</v>
      </c>
      <c r="BI33" s="12">
        <f t="shared" si="23"/>
        <v>0</v>
      </c>
      <c r="BJ33" s="12">
        <f t="shared" si="23"/>
        <v>0</v>
      </c>
      <c r="BK33" s="12">
        <f t="shared" si="23"/>
        <v>0</v>
      </c>
      <c r="BL33" s="12">
        <f t="shared" si="23"/>
        <v>0</v>
      </c>
      <c r="BM33" s="12">
        <f t="shared" si="23"/>
        <v>0</v>
      </c>
      <c r="BN33" s="12">
        <f t="shared" si="23"/>
        <v>0</v>
      </c>
      <c r="BO33" s="12">
        <f t="shared" si="23"/>
        <v>0</v>
      </c>
    </row>
    <row r="34" spans="2:67" s="10" customFormat="1" x14ac:dyDescent="0.35">
      <c r="Q34" s="10" t="e">
        <f>Q30/Q$33</f>
        <v>#DIV/0!</v>
      </c>
      <c r="R34" s="10" t="e">
        <f t="shared" ref="R34:AM34" si="24">R30/R$33</f>
        <v>#DIV/0!</v>
      </c>
      <c r="S34" s="10" t="e">
        <f t="shared" si="24"/>
        <v>#DIV/0!</v>
      </c>
      <c r="T34" s="10" t="e">
        <f t="shared" si="24"/>
        <v>#DIV/0!</v>
      </c>
      <c r="U34" s="10" t="e">
        <f t="shared" si="24"/>
        <v>#DIV/0!</v>
      </c>
      <c r="V34" s="10" t="e">
        <f t="shared" si="24"/>
        <v>#DIV/0!</v>
      </c>
      <c r="W34" s="10" t="e">
        <f t="shared" si="24"/>
        <v>#DIV/0!</v>
      </c>
      <c r="X34" s="10" t="e">
        <f t="shared" si="24"/>
        <v>#DIV/0!</v>
      </c>
      <c r="Y34" s="10" t="e">
        <f t="shared" si="24"/>
        <v>#DIV/0!</v>
      </c>
      <c r="Z34" s="28">
        <f t="shared" si="24"/>
        <v>0.50770760815514671</v>
      </c>
      <c r="AA34" s="10">
        <f t="shared" si="24"/>
        <v>0.52452709201667203</v>
      </c>
      <c r="AB34" s="10">
        <f t="shared" si="24"/>
        <v>0.56227758007117434</v>
      </c>
      <c r="AC34" s="10">
        <f t="shared" si="24"/>
        <v>0.40053315561479508</v>
      </c>
      <c r="AD34" s="28">
        <f t="shared" si="24"/>
        <v>0.56625019281196975</v>
      </c>
      <c r="AE34" s="10">
        <f t="shared" si="24"/>
        <v>0.56758742286218045</v>
      </c>
      <c r="AF34" s="10">
        <f t="shared" si="24"/>
        <v>0.58106923751095529</v>
      </c>
      <c r="AG34" s="10">
        <f t="shared" si="24"/>
        <v>0.42016806722689076</v>
      </c>
      <c r="AH34" s="28">
        <f t="shared" si="24"/>
        <v>0.58906250000000004</v>
      </c>
      <c r="AI34" s="10">
        <f t="shared" si="24"/>
        <v>0.57774118292850285</v>
      </c>
      <c r="AJ34" s="10">
        <f t="shared" si="24"/>
        <v>0.57387435966567812</v>
      </c>
      <c r="AK34" s="10" t="e">
        <f t="shared" si="24"/>
        <v>#DIV/0!</v>
      </c>
      <c r="AL34" s="10" t="e">
        <f t="shared" si="24"/>
        <v>#DIV/0!</v>
      </c>
      <c r="AM34" s="10" t="e">
        <f t="shared" ref="AM34:AP34" si="25">AM30/AM$33</f>
        <v>#DIV/0!</v>
      </c>
      <c r="AN34" s="10" t="e">
        <f t="shared" si="25"/>
        <v>#DIV/0!</v>
      </c>
      <c r="AO34" s="10" t="e">
        <f t="shared" si="25"/>
        <v>#DIV/0!</v>
      </c>
      <c r="AP34" s="10" t="e">
        <f t="shared" si="25"/>
        <v>#DIV/0!</v>
      </c>
      <c r="AV34" s="10" t="e">
        <f>AV30/AV$33</f>
        <v>#DIV/0!</v>
      </c>
      <c r="AW34" s="10" t="e">
        <f t="shared" ref="AW34:BO34" si="26">AW30/AW$33</f>
        <v>#DIV/0!</v>
      </c>
      <c r="AX34" s="10">
        <f t="shared" si="26"/>
        <v>0.48164114761409249</v>
      </c>
      <c r="AY34" s="10">
        <f t="shared" si="26"/>
        <v>0.48311526479750777</v>
      </c>
      <c r="AZ34" s="10">
        <f t="shared" si="26"/>
        <v>0.5017301038062284</v>
      </c>
      <c r="BA34" s="10">
        <f t="shared" si="26"/>
        <v>0.53126729385722193</v>
      </c>
      <c r="BB34" s="10">
        <f t="shared" si="26"/>
        <v>0.54101115014510459</v>
      </c>
      <c r="BC34" s="10">
        <f t="shared" si="26"/>
        <v>0.53873535693482622</v>
      </c>
      <c r="BD34" s="10">
        <f t="shared" si="26"/>
        <v>0.52987846049966236</v>
      </c>
      <c r="BE34" s="10">
        <f t="shared" si="26"/>
        <v>0.51333084739442525</v>
      </c>
      <c r="BF34" s="10">
        <f t="shared" si="26"/>
        <v>0.51333084739442525</v>
      </c>
      <c r="BG34" s="10">
        <f t="shared" si="26"/>
        <v>0.54045957983524495</v>
      </c>
      <c r="BH34" s="10" t="e">
        <f t="shared" si="26"/>
        <v>#DIV/0!</v>
      </c>
      <c r="BI34" s="10" t="e">
        <f t="shared" si="26"/>
        <v>#DIV/0!</v>
      </c>
      <c r="BJ34" s="10" t="e">
        <f t="shared" si="26"/>
        <v>#DIV/0!</v>
      </c>
      <c r="BK34" s="10" t="e">
        <f t="shared" si="26"/>
        <v>#DIV/0!</v>
      </c>
      <c r="BL34" s="10" t="e">
        <f t="shared" si="26"/>
        <v>#DIV/0!</v>
      </c>
      <c r="BM34" s="10" t="e">
        <f t="shared" si="26"/>
        <v>#DIV/0!</v>
      </c>
      <c r="BN34" s="10" t="e">
        <f t="shared" si="26"/>
        <v>#DIV/0!</v>
      </c>
      <c r="BO34" s="10" t="e">
        <f t="shared" si="26"/>
        <v>#DIV/0!</v>
      </c>
    </row>
    <row r="35" spans="2:67" s="10" customFormat="1" x14ac:dyDescent="0.35">
      <c r="Q35" s="10" t="e">
        <f>Q31/Q$33</f>
        <v>#DIV/0!</v>
      </c>
      <c r="R35" s="10" t="e">
        <f t="shared" ref="R35:AM35" si="27">R31/R$33</f>
        <v>#DIV/0!</v>
      </c>
      <c r="S35" s="10" t="e">
        <f t="shared" si="27"/>
        <v>#DIV/0!</v>
      </c>
      <c r="T35" s="10" t="e">
        <f t="shared" si="27"/>
        <v>#DIV/0!</v>
      </c>
      <c r="U35" s="10" t="e">
        <f t="shared" si="27"/>
        <v>#DIV/0!</v>
      </c>
      <c r="V35" s="10" t="e">
        <f t="shared" si="27"/>
        <v>#DIV/0!</v>
      </c>
      <c r="W35" s="10" t="e">
        <f t="shared" si="27"/>
        <v>#DIV/0!</v>
      </c>
      <c r="X35" s="10" t="e">
        <f t="shared" si="27"/>
        <v>#DIV/0!</v>
      </c>
      <c r="Y35" s="10" t="e">
        <f t="shared" si="27"/>
        <v>#DIV/0!</v>
      </c>
      <c r="Z35" s="28">
        <f t="shared" si="27"/>
        <v>0.10359688380573512</v>
      </c>
      <c r="AA35" s="10">
        <f t="shared" si="27"/>
        <v>9.4100673292722023E-2</v>
      </c>
      <c r="AB35" s="10">
        <f t="shared" si="27"/>
        <v>8.5571012617275968E-2</v>
      </c>
      <c r="AC35" s="10">
        <f t="shared" si="27"/>
        <v>0.19960013328890369</v>
      </c>
      <c r="AD35" s="28">
        <f t="shared" si="27"/>
        <v>8.1135276877988591E-2</v>
      </c>
      <c r="AE35" s="10">
        <f t="shared" si="27"/>
        <v>0</v>
      </c>
      <c r="AF35" s="10">
        <f t="shared" si="27"/>
        <v>7.1574642126789365E-2</v>
      </c>
      <c r="AG35" s="10">
        <f t="shared" si="27"/>
        <v>0.25286478227654696</v>
      </c>
      <c r="AH35" s="28">
        <f t="shared" si="27"/>
        <v>0</v>
      </c>
      <c r="AI35" s="10">
        <f t="shared" si="27"/>
        <v>0</v>
      </c>
      <c r="AJ35" s="10">
        <f t="shared" si="27"/>
        <v>0</v>
      </c>
      <c r="AK35" s="10" t="e">
        <f t="shared" si="27"/>
        <v>#DIV/0!</v>
      </c>
      <c r="AL35" s="10" t="e">
        <f t="shared" si="27"/>
        <v>#DIV/0!</v>
      </c>
      <c r="AM35" s="10" t="e">
        <f t="shared" ref="AM35:AP35" si="28">AM31/AM$33</f>
        <v>#DIV/0!</v>
      </c>
      <c r="AN35" s="10" t="e">
        <f t="shared" si="28"/>
        <v>#DIV/0!</v>
      </c>
      <c r="AO35" s="10" t="e">
        <f t="shared" si="28"/>
        <v>#DIV/0!</v>
      </c>
      <c r="AP35" s="10" t="e">
        <f t="shared" si="28"/>
        <v>#DIV/0!</v>
      </c>
      <c r="AV35" s="10" t="e">
        <f>AV31/AV$33</f>
        <v>#DIV/0!</v>
      </c>
      <c r="AW35" s="10" t="e">
        <f t="shared" ref="AW35:BO35" si="29">AW31/AW$33</f>
        <v>#DIV/0!</v>
      </c>
      <c r="AX35" s="10">
        <f t="shared" si="29"/>
        <v>0.14107328675486844</v>
      </c>
      <c r="AY35" s="10">
        <f t="shared" si="29"/>
        <v>0.14392523364485982</v>
      </c>
      <c r="AZ35" s="10">
        <f t="shared" si="29"/>
        <v>0.12878460207612458</v>
      </c>
      <c r="BA35" s="10">
        <f t="shared" si="29"/>
        <v>0.11593801881571665</v>
      </c>
      <c r="BB35" s="10">
        <f t="shared" si="29"/>
        <v>0.10707194134718191</v>
      </c>
      <c r="BC35" s="10">
        <f t="shared" si="29"/>
        <v>0.10730697042262637</v>
      </c>
      <c r="BD35" s="10">
        <f t="shared" si="29"/>
        <v>0.10533423362592843</v>
      </c>
      <c r="BE35" s="10">
        <f t="shared" si="29"/>
        <v>0.1090705695907523</v>
      </c>
      <c r="BF35" s="10">
        <f t="shared" si="29"/>
        <v>0.1090705695907523</v>
      </c>
      <c r="BG35" s="10">
        <f t="shared" si="29"/>
        <v>9.2231287690670447E-2</v>
      </c>
      <c r="BH35" s="10" t="e">
        <f t="shared" si="29"/>
        <v>#DIV/0!</v>
      </c>
      <c r="BI35" s="10" t="e">
        <f t="shared" si="29"/>
        <v>#DIV/0!</v>
      </c>
      <c r="BJ35" s="10" t="e">
        <f t="shared" si="29"/>
        <v>#DIV/0!</v>
      </c>
      <c r="BK35" s="10" t="e">
        <f t="shared" si="29"/>
        <v>#DIV/0!</v>
      </c>
      <c r="BL35" s="10" t="e">
        <f t="shared" si="29"/>
        <v>#DIV/0!</v>
      </c>
      <c r="BM35" s="10" t="e">
        <f t="shared" si="29"/>
        <v>#DIV/0!</v>
      </c>
      <c r="BN35" s="10" t="e">
        <f t="shared" si="29"/>
        <v>#DIV/0!</v>
      </c>
      <c r="BO35" s="10" t="e">
        <f t="shared" si="29"/>
        <v>#DIV/0!</v>
      </c>
    </row>
    <row r="36" spans="2:67" s="10" customFormat="1" x14ac:dyDescent="0.35">
      <c r="Q36" s="10" t="e">
        <f>Q32/Q$33</f>
        <v>#DIV/0!</v>
      </c>
      <c r="R36" s="10" t="e">
        <f t="shared" ref="R36:AM36" si="30">R32/R$33</f>
        <v>#DIV/0!</v>
      </c>
      <c r="S36" s="10" t="e">
        <f t="shared" si="30"/>
        <v>#DIV/0!</v>
      </c>
      <c r="T36" s="10" t="e">
        <f t="shared" si="30"/>
        <v>#DIV/0!</v>
      </c>
      <c r="U36" s="10" t="e">
        <f t="shared" si="30"/>
        <v>#DIV/0!</v>
      </c>
      <c r="V36" s="10" t="e">
        <f t="shared" si="30"/>
        <v>#DIV/0!</v>
      </c>
      <c r="W36" s="10" t="e">
        <f t="shared" si="30"/>
        <v>#DIV/0!</v>
      </c>
      <c r="X36" s="10" t="e">
        <f t="shared" si="30"/>
        <v>#DIV/0!</v>
      </c>
      <c r="Y36" s="10" t="e">
        <f t="shared" si="30"/>
        <v>#DIV/0!</v>
      </c>
      <c r="Z36" s="28">
        <f t="shared" si="30"/>
        <v>0.38869550803911818</v>
      </c>
      <c r="AA36" s="10">
        <f t="shared" si="30"/>
        <v>0.38137223469060594</v>
      </c>
      <c r="AB36" s="10">
        <f t="shared" si="30"/>
        <v>0.35215140731154965</v>
      </c>
      <c r="AC36" s="10">
        <f t="shared" si="30"/>
        <v>0.39986671109630123</v>
      </c>
      <c r="AD36" s="28">
        <f t="shared" si="30"/>
        <v>0.35261453031004164</v>
      </c>
      <c r="AE36" s="10">
        <f t="shared" si="30"/>
        <v>0.43241257713781955</v>
      </c>
      <c r="AF36" s="10">
        <f t="shared" si="30"/>
        <v>0.34735612036225533</v>
      </c>
      <c r="AG36" s="10">
        <f t="shared" si="30"/>
        <v>0.32696715049656228</v>
      </c>
      <c r="AH36" s="28">
        <f t="shared" si="30"/>
        <v>0.41093750000000001</v>
      </c>
      <c r="AI36" s="10">
        <f t="shared" si="30"/>
        <v>0.42225881707149721</v>
      </c>
      <c r="AJ36" s="10">
        <f t="shared" si="30"/>
        <v>0.42612564033432193</v>
      </c>
      <c r="AK36" s="10" t="e">
        <f t="shared" si="30"/>
        <v>#DIV/0!</v>
      </c>
      <c r="AL36" s="10" t="e">
        <f t="shared" si="30"/>
        <v>#DIV/0!</v>
      </c>
      <c r="AM36" s="10" t="e">
        <f t="shared" ref="AM36:AP36" si="31">AM32/AM$33</f>
        <v>#DIV/0!</v>
      </c>
      <c r="AN36" s="10" t="e">
        <f t="shared" si="31"/>
        <v>#DIV/0!</v>
      </c>
      <c r="AO36" s="10" t="e">
        <f t="shared" si="31"/>
        <v>#DIV/0!</v>
      </c>
      <c r="AP36" s="10" t="e">
        <f t="shared" si="31"/>
        <v>#DIV/0!</v>
      </c>
      <c r="AV36" s="10" t="e">
        <f>AV32/AV$33</f>
        <v>#DIV/0!</v>
      </c>
      <c r="AW36" s="10" t="e">
        <f t="shared" ref="AW36:BO36" si="32">AW32/AW$33</f>
        <v>#DIV/0!</v>
      </c>
      <c r="AX36" s="10">
        <f t="shared" si="32"/>
        <v>0.3772855656310391</v>
      </c>
      <c r="AY36" s="10">
        <f t="shared" si="32"/>
        <v>0.37295950155763241</v>
      </c>
      <c r="AZ36" s="10">
        <f t="shared" si="32"/>
        <v>0.36948529411764708</v>
      </c>
      <c r="BA36" s="10">
        <f t="shared" si="32"/>
        <v>0.35279468732706143</v>
      </c>
      <c r="BB36" s="10">
        <f t="shared" si="32"/>
        <v>0.35191690850771346</v>
      </c>
      <c r="BC36" s="10">
        <f t="shared" si="32"/>
        <v>0.35395767264254741</v>
      </c>
      <c r="BD36" s="10">
        <f t="shared" si="32"/>
        <v>0.36478730587440916</v>
      </c>
      <c r="BE36" s="10">
        <f t="shared" si="32"/>
        <v>0.37759858301482241</v>
      </c>
      <c r="BF36" s="10">
        <f t="shared" si="32"/>
        <v>0.37759858301482241</v>
      </c>
      <c r="BG36" s="10">
        <f t="shared" si="32"/>
        <v>0.36730913247408459</v>
      </c>
      <c r="BH36" s="10" t="e">
        <f t="shared" si="32"/>
        <v>#DIV/0!</v>
      </c>
      <c r="BI36" s="10" t="e">
        <f t="shared" si="32"/>
        <v>#DIV/0!</v>
      </c>
      <c r="BJ36" s="10" t="e">
        <f t="shared" si="32"/>
        <v>#DIV/0!</v>
      </c>
      <c r="BK36" s="10" t="e">
        <f t="shared" si="32"/>
        <v>#DIV/0!</v>
      </c>
      <c r="BL36" s="10" t="e">
        <f t="shared" si="32"/>
        <v>#DIV/0!</v>
      </c>
      <c r="BM36" s="10" t="e">
        <f t="shared" si="32"/>
        <v>#DIV/0!</v>
      </c>
      <c r="BN36" s="10" t="e">
        <f t="shared" si="32"/>
        <v>#DIV/0!</v>
      </c>
      <c r="BO36" s="10" t="e">
        <f t="shared" si="32"/>
        <v>#DIV/0!</v>
      </c>
    </row>
    <row r="38" spans="2:67" s="2" customFormat="1" x14ac:dyDescent="0.35">
      <c r="B38" s="2" t="s">
        <v>928</v>
      </c>
      <c r="Z38" s="22"/>
      <c r="AD38" s="22"/>
      <c r="AH38" s="22"/>
    </row>
    <row r="39" spans="2:67" s="12" customFormat="1" x14ac:dyDescent="0.35">
      <c r="B39" s="12" t="s">
        <v>243</v>
      </c>
      <c r="Z39" s="27">
        <v>6033</v>
      </c>
      <c r="AA39" s="12">
        <v>6238</v>
      </c>
      <c r="AB39" s="12">
        <v>6182</v>
      </c>
      <c r="AC39" s="6">
        <f>BF39-AB39-AA39-Z39</f>
        <v>6918</v>
      </c>
      <c r="AD39" s="27">
        <v>6483</v>
      </c>
      <c r="AE39" s="12">
        <v>6806</v>
      </c>
      <c r="AF39" s="12">
        <v>6846</v>
      </c>
      <c r="AG39" s="6">
        <f>BG39-AF39-AE39-AD39</f>
        <v>7383</v>
      </c>
      <c r="AH39" s="27">
        <v>7040</v>
      </c>
      <c r="AI39" s="12">
        <v>7287</v>
      </c>
      <c r="AJ39" s="12">
        <v>7418</v>
      </c>
      <c r="AX39" s="12">
        <v>6727</v>
      </c>
      <c r="AY39" s="12">
        <v>8025</v>
      </c>
      <c r="AZ39" s="12">
        <v>9248</v>
      </c>
      <c r="BA39" s="12">
        <v>10842</v>
      </c>
      <c r="BB39" s="12">
        <v>13094</v>
      </c>
      <c r="BC39" s="12">
        <v>15451</v>
      </c>
      <c r="BD39" s="12">
        <v>17772</v>
      </c>
      <c r="BE39" s="12">
        <v>21454</v>
      </c>
      <c r="BF39" s="12">
        <v>25371</v>
      </c>
      <c r="BG39" s="12">
        <v>27518</v>
      </c>
    </row>
    <row r="40" spans="2:67" s="7" customFormat="1" x14ac:dyDescent="0.35">
      <c r="B40" s="7" t="s">
        <v>966</v>
      </c>
      <c r="Z40" s="29"/>
      <c r="AD40" s="29"/>
      <c r="AH40" s="29"/>
    </row>
    <row r="41" spans="2:67" s="6" customFormat="1" x14ac:dyDescent="0.35">
      <c r="B41" s="6" t="s">
        <v>967</v>
      </c>
      <c r="Z41" s="24">
        <v>2275</v>
      </c>
      <c r="AA41" s="6">
        <v>2524</v>
      </c>
      <c r="AB41" s="6">
        <v>2564</v>
      </c>
      <c r="AC41" s="6">
        <f>BF41-AB41-AA41-Z41</f>
        <v>2952</v>
      </c>
      <c r="AD41" s="24">
        <v>2817</v>
      </c>
      <c r="AE41" s="6">
        <v>3044</v>
      </c>
      <c r="AF41" s="6">
        <v>2988</v>
      </c>
      <c r="AG41" s="6">
        <f>BG41-AF41-AE41-AD41</f>
        <v>3324</v>
      </c>
      <c r="AH41" s="24">
        <v>3283</v>
      </c>
      <c r="AI41" s="6">
        <v>3541</v>
      </c>
      <c r="AJ41" s="6">
        <v>3603</v>
      </c>
      <c r="AX41" s="6">
        <v>1835</v>
      </c>
      <c r="AY41" s="6">
        <v>2170</v>
      </c>
      <c r="AZ41" s="6">
        <v>2610</v>
      </c>
      <c r="BA41" s="6">
        <v>3346</v>
      </c>
      <c r="BB41" s="6">
        <v>4419</v>
      </c>
      <c r="BC41" s="6">
        <v>5581</v>
      </c>
      <c r="BD41" s="6">
        <v>6790</v>
      </c>
      <c r="BE41" s="6">
        <v>7934</v>
      </c>
      <c r="BF41" s="6">
        <v>10315</v>
      </c>
      <c r="BG41" s="6">
        <v>12173</v>
      </c>
    </row>
    <row r="42" spans="2:67" s="6" customFormat="1" x14ac:dyDescent="0.35">
      <c r="B42" s="6" t="s">
        <v>968</v>
      </c>
      <c r="Z42" s="24">
        <v>273</v>
      </c>
      <c r="AA42" s="6">
        <v>169</v>
      </c>
      <c r="AB42" s="6">
        <v>268</v>
      </c>
      <c r="AC42" s="6">
        <f>BF42-AB42-AA42-Z42</f>
        <v>350</v>
      </c>
      <c r="AD42" s="24">
        <v>369</v>
      </c>
      <c r="AE42" s="6">
        <v>448</v>
      </c>
      <c r="AF42" s="6">
        <v>367</v>
      </c>
      <c r="AG42" s="6">
        <f>BG42-AF42-AE42-AD42</f>
        <v>388</v>
      </c>
      <c r="AH42" s="24">
        <v>442</v>
      </c>
      <c r="AI42" s="6">
        <v>398</v>
      </c>
      <c r="AJ42" s="6">
        <v>446</v>
      </c>
      <c r="AX42" s="6">
        <v>502</v>
      </c>
      <c r="AY42" s="6">
        <v>646</v>
      </c>
      <c r="AZ42" s="6">
        <v>809</v>
      </c>
      <c r="BA42" s="6">
        <v>1088</v>
      </c>
      <c r="BB42" s="6">
        <v>1011</v>
      </c>
      <c r="BC42" s="6">
        <v>1274</v>
      </c>
      <c r="BD42" s="6">
        <v>1380</v>
      </c>
      <c r="BE42" s="6">
        <v>1741</v>
      </c>
      <c r="BF42" s="6">
        <v>1060</v>
      </c>
      <c r="BG42" s="6">
        <v>1572</v>
      </c>
    </row>
    <row r="43" spans="2:67" s="6" customFormat="1" x14ac:dyDescent="0.35">
      <c r="B43" s="6" t="s">
        <v>969</v>
      </c>
      <c r="Z43" s="24">
        <v>518</v>
      </c>
      <c r="AA43" s="6">
        <v>521</v>
      </c>
      <c r="AB43" s="6">
        <v>504</v>
      </c>
      <c r="AC43" s="6">
        <f>BF43-AB43-AA43-Z43</f>
        <v>532</v>
      </c>
      <c r="AD43" s="24">
        <v>534</v>
      </c>
      <c r="AE43" s="6">
        <v>536</v>
      </c>
      <c r="AF43" s="6">
        <v>509</v>
      </c>
      <c r="AG43" s="6">
        <f>BG43-AF43-AE43-AD43</f>
        <v>541</v>
      </c>
      <c r="AH43" s="24">
        <v>488</v>
      </c>
      <c r="AI43" s="6">
        <v>492</v>
      </c>
      <c r="AJ43" s="6">
        <v>474</v>
      </c>
      <c r="AX43" s="6">
        <v>950</v>
      </c>
      <c r="AY43" s="6">
        <v>1055</v>
      </c>
      <c r="AZ43" s="6">
        <v>1220</v>
      </c>
      <c r="BA43" s="6">
        <v>1267</v>
      </c>
      <c r="BB43" s="6">
        <v>1364</v>
      </c>
      <c r="BC43" s="6">
        <v>1407</v>
      </c>
      <c r="BD43" s="6">
        <v>1615</v>
      </c>
      <c r="BE43" s="6">
        <v>1778</v>
      </c>
      <c r="BF43" s="6">
        <v>2075</v>
      </c>
      <c r="BG43" s="6">
        <v>2120</v>
      </c>
    </row>
    <row r="44" spans="2:67" s="6" customFormat="1" x14ac:dyDescent="0.35">
      <c r="B44" s="6" t="s">
        <v>970</v>
      </c>
      <c r="Z44" s="24">
        <v>602</v>
      </c>
      <c r="AA44" s="6">
        <v>628</v>
      </c>
      <c r="AB44" s="6">
        <v>549</v>
      </c>
      <c r="AC44" s="6">
        <f>BF44-AB44-AA44-Z44</f>
        <v>666</v>
      </c>
      <c r="AD44" s="24">
        <v>594</v>
      </c>
      <c r="AE44" s="6">
        <v>595</v>
      </c>
      <c r="AF44" s="6">
        <v>544</v>
      </c>
      <c r="AG44" s="6">
        <f>BG44-AF44-AE44-AD44</f>
        <v>524</v>
      </c>
      <c r="AH44" s="24">
        <v>436</v>
      </c>
      <c r="AI44" s="6">
        <v>465</v>
      </c>
      <c r="AJ44" s="6">
        <v>442</v>
      </c>
      <c r="AX44" s="6">
        <v>791</v>
      </c>
      <c r="AY44" s="6">
        <v>998</v>
      </c>
      <c r="AZ44" s="6">
        <v>985</v>
      </c>
      <c r="BA44" s="6">
        <v>969</v>
      </c>
      <c r="BB44" s="6">
        <v>1128</v>
      </c>
      <c r="BC44" s="6">
        <v>1314</v>
      </c>
      <c r="BD44" s="6">
        <v>1401</v>
      </c>
      <c r="BE44" s="6">
        <v>1861</v>
      </c>
      <c r="BF44" s="6">
        <v>2445</v>
      </c>
      <c r="BG44" s="6">
        <v>2257</v>
      </c>
    </row>
    <row r="45" spans="2:67" s="6" customFormat="1" x14ac:dyDescent="0.35">
      <c r="B45" s="6" t="s">
        <v>971</v>
      </c>
      <c r="Z45" s="24">
        <v>741</v>
      </c>
      <c r="AA45" s="6">
        <v>746</v>
      </c>
      <c r="AB45" s="6">
        <v>755</v>
      </c>
      <c r="AC45" s="6">
        <f>BF45-AB45-AA45-Z45</f>
        <v>796</v>
      </c>
      <c r="AD45" s="24">
        <v>815</v>
      </c>
      <c r="AE45" s="6">
        <v>815</v>
      </c>
      <c r="AF45" s="6">
        <v>801</v>
      </c>
      <c r="AG45" s="6">
        <f>BG45-AF45-AE45-AD45</f>
        <v>822</v>
      </c>
      <c r="AH45" s="24">
        <v>721</v>
      </c>
      <c r="AI45" s="6">
        <v>743</v>
      </c>
      <c r="AJ45" s="6">
        <v>739</v>
      </c>
      <c r="AX45" s="6">
        <v>727</v>
      </c>
      <c r="AY45" s="6">
        <v>890</v>
      </c>
      <c r="AZ45" s="6">
        <v>947</v>
      </c>
      <c r="BA45" s="6">
        <v>834</v>
      </c>
      <c r="BB45" s="6">
        <v>953</v>
      </c>
      <c r="BC45" s="6">
        <v>1831</v>
      </c>
      <c r="BD45" s="6">
        <v>2085</v>
      </c>
      <c r="BE45" s="6">
        <v>2642</v>
      </c>
      <c r="BF45" s="6">
        <v>3038</v>
      </c>
      <c r="BG45" s="6">
        <v>3253</v>
      </c>
    </row>
    <row r="46" spans="2:67" s="6" customFormat="1" x14ac:dyDescent="0.35">
      <c r="B46" s="6" t="s">
        <v>972</v>
      </c>
      <c r="Z46" s="24">
        <v>524</v>
      </c>
      <c r="AA46" s="6">
        <v>522</v>
      </c>
      <c r="AB46" s="6">
        <v>498</v>
      </c>
      <c r="AC46" s="6">
        <f>BF46-AB46-AA46-Z46</f>
        <v>570</v>
      </c>
      <c r="AD46" s="24">
        <v>607</v>
      </c>
      <c r="AE46" s="6">
        <v>514</v>
      </c>
      <c r="AF46" s="6">
        <v>463</v>
      </c>
      <c r="AG46" s="6">
        <f>BG46-AF46-AE46-AD46</f>
        <v>515</v>
      </c>
      <c r="AH46" s="24">
        <v>507</v>
      </c>
      <c r="AI46" s="6">
        <v>491</v>
      </c>
      <c r="AJ46" s="6">
        <v>507</v>
      </c>
      <c r="AX46" s="6">
        <v>378</v>
      </c>
      <c r="AY46" s="6">
        <v>482</v>
      </c>
      <c r="AZ46" s="6">
        <v>560</v>
      </c>
      <c r="BA46" s="6">
        <v>1028</v>
      </c>
      <c r="BB46" s="6">
        <v>1155</v>
      </c>
      <c r="BC46" s="6">
        <v>1541</v>
      </c>
      <c r="BD46" s="6">
        <v>1711</v>
      </c>
      <c r="BE46" s="6">
        <v>2070</v>
      </c>
      <c r="BF46" s="6">
        <v>2114</v>
      </c>
      <c r="BG46" s="6">
        <v>2099</v>
      </c>
    </row>
    <row r="47" spans="2:67" s="8" customFormat="1" x14ac:dyDescent="0.35">
      <c r="B47" s="8" t="s">
        <v>973</v>
      </c>
      <c r="Z47" s="26">
        <v>58</v>
      </c>
      <c r="AA47" s="8">
        <v>1</v>
      </c>
      <c r="AB47" s="8">
        <v>1</v>
      </c>
      <c r="AC47" s="6">
        <f>BF47-AB47-AA47-Z47</f>
        <v>2</v>
      </c>
      <c r="AD47" s="26">
        <v>36</v>
      </c>
      <c r="AE47" s="8">
        <v>90</v>
      </c>
      <c r="AF47" s="8">
        <v>56</v>
      </c>
      <c r="AG47" s="6">
        <f>BG47-AF47-AE47-AD47</f>
        <v>25</v>
      </c>
      <c r="AH47" s="26">
        <v>164</v>
      </c>
      <c r="AI47" s="8">
        <v>24</v>
      </c>
      <c r="AJ47" s="8">
        <v>39</v>
      </c>
      <c r="AX47" s="8">
        <v>453</v>
      </c>
      <c r="AY47" s="8">
        <v>516</v>
      </c>
      <c r="AZ47" s="8">
        <f>608+48</f>
        <v>656</v>
      </c>
      <c r="BA47" s="8">
        <v>724</v>
      </c>
      <c r="BB47" s="8">
        <f>805+132</f>
        <v>937</v>
      </c>
      <c r="BC47" s="8">
        <v>309</v>
      </c>
      <c r="BD47" s="8">
        <v>71</v>
      </c>
      <c r="BE47" s="8">
        <v>139</v>
      </c>
      <c r="BF47" s="8">
        <v>62</v>
      </c>
      <c r="BG47" s="8">
        <v>207</v>
      </c>
    </row>
    <row r="48" spans="2:67" s="9" customFormat="1" x14ac:dyDescent="0.35">
      <c r="B48" s="9" t="s">
        <v>974</v>
      </c>
      <c r="Q48" s="9">
        <f>SUM(Q41:Q47)</f>
        <v>0</v>
      </c>
      <c r="R48" s="9">
        <f t="shared" ref="R48:AM48" si="33">SUM(R41:R47)</f>
        <v>0</v>
      </c>
      <c r="S48" s="9">
        <f t="shared" si="33"/>
        <v>0</v>
      </c>
      <c r="T48" s="9">
        <f t="shared" si="33"/>
        <v>0</v>
      </c>
      <c r="U48" s="9">
        <f t="shared" si="33"/>
        <v>0</v>
      </c>
      <c r="V48" s="9">
        <f t="shared" si="33"/>
        <v>0</v>
      </c>
      <c r="W48" s="9">
        <f t="shared" si="33"/>
        <v>0</v>
      </c>
      <c r="X48" s="9">
        <f t="shared" si="33"/>
        <v>0</v>
      </c>
      <c r="Y48" s="9">
        <f t="shared" si="33"/>
        <v>0</v>
      </c>
      <c r="Z48" s="30">
        <f t="shared" si="33"/>
        <v>4991</v>
      </c>
      <c r="AA48" s="9">
        <f t="shared" si="33"/>
        <v>5111</v>
      </c>
      <c r="AB48" s="9">
        <f t="shared" si="33"/>
        <v>5139</v>
      </c>
      <c r="AC48" s="9">
        <f t="shared" si="33"/>
        <v>5868</v>
      </c>
      <c r="AD48" s="30">
        <f t="shared" si="33"/>
        <v>5772</v>
      </c>
      <c r="AE48" s="9">
        <f t="shared" si="33"/>
        <v>6042</v>
      </c>
      <c r="AF48" s="9">
        <f t="shared" si="33"/>
        <v>5728</v>
      </c>
      <c r="AG48" s="9">
        <f t="shared" si="33"/>
        <v>6139</v>
      </c>
      <c r="AH48" s="30">
        <f t="shared" si="33"/>
        <v>6041</v>
      </c>
      <c r="AI48" s="9">
        <f t="shared" si="33"/>
        <v>6154</v>
      </c>
      <c r="AJ48" s="9">
        <f t="shared" si="33"/>
        <v>6250</v>
      </c>
      <c r="AK48" s="9">
        <f t="shared" si="33"/>
        <v>0</v>
      </c>
      <c r="AL48" s="9">
        <f t="shared" si="33"/>
        <v>0</v>
      </c>
      <c r="AM48" s="9">
        <f t="shared" ref="AM48" si="34">SUM(AM41:AM47)</f>
        <v>0</v>
      </c>
      <c r="AN48" s="9">
        <f t="shared" ref="AN48" si="35">SUM(AN41:AN47)</f>
        <v>0</v>
      </c>
      <c r="AO48" s="9">
        <f t="shared" ref="AO48" si="36">SUM(AO41:AO47)</f>
        <v>0</v>
      </c>
      <c r="AP48" s="9">
        <f t="shared" ref="AP48" si="37">SUM(AP41:AP47)</f>
        <v>0</v>
      </c>
      <c r="AV48" s="9">
        <f>SUM(AV41:AV47)</f>
        <v>0</v>
      </c>
      <c r="AW48" s="9">
        <f t="shared" ref="AW48:BO48" si="38">SUM(AW41:AW47)</f>
        <v>0</v>
      </c>
      <c r="AX48" s="9">
        <f t="shared" si="38"/>
        <v>5636</v>
      </c>
      <c r="AY48" s="9">
        <f t="shared" si="38"/>
        <v>6757</v>
      </c>
      <c r="AZ48" s="9">
        <f t="shared" si="38"/>
        <v>7787</v>
      </c>
      <c r="BA48" s="9">
        <f t="shared" si="38"/>
        <v>9256</v>
      </c>
      <c r="BB48" s="9">
        <f t="shared" si="38"/>
        <v>10967</v>
      </c>
      <c r="BC48" s="9">
        <f t="shared" si="38"/>
        <v>13257</v>
      </c>
      <c r="BD48" s="9">
        <f t="shared" si="38"/>
        <v>15053</v>
      </c>
      <c r="BE48" s="9">
        <f t="shared" si="38"/>
        <v>18165</v>
      </c>
      <c r="BF48" s="9">
        <f t="shared" si="38"/>
        <v>21109</v>
      </c>
      <c r="BG48" s="9">
        <f t="shared" si="38"/>
        <v>23681</v>
      </c>
      <c r="BH48" s="9">
        <f t="shared" si="38"/>
        <v>0</v>
      </c>
      <c r="BI48" s="9">
        <f t="shared" si="38"/>
        <v>0</v>
      </c>
      <c r="BJ48" s="9">
        <f t="shared" si="38"/>
        <v>0</v>
      </c>
      <c r="BK48" s="9">
        <f t="shared" si="38"/>
        <v>0</v>
      </c>
      <c r="BL48" s="9">
        <f t="shared" si="38"/>
        <v>0</v>
      </c>
      <c r="BM48" s="9">
        <f t="shared" si="38"/>
        <v>0</v>
      </c>
      <c r="BN48" s="9">
        <f t="shared" si="38"/>
        <v>0</v>
      </c>
      <c r="BO48" s="9">
        <f t="shared" si="38"/>
        <v>0</v>
      </c>
    </row>
    <row r="49" spans="2:67" s="6" customFormat="1" x14ac:dyDescent="0.35">
      <c r="B49" s="6" t="s">
        <v>371</v>
      </c>
      <c r="Q49" s="6">
        <f>Q39-Q48</f>
        <v>0</v>
      </c>
      <c r="R49" s="6">
        <f t="shared" ref="R49:AM49" si="39">R39-R48</f>
        <v>0</v>
      </c>
      <c r="S49" s="6">
        <f t="shared" si="39"/>
        <v>0</v>
      </c>
      <c r="T49" s="6">
        <f t="shared" si="39"/>
        <v>0</v>
      </c>
      <c r="U49" s="6">
        <f t="shared" si="39"/>
        <v>0</v>
      </c>
      <c r="V49" s="6">
        <f t="shared" si="39"/>
        <v>0</v>
      </c>
      <c r="W49" s="6">
        <f t="shared" si="39"/>
        <v>0</v>
      </c>
      <c r="X49" s="6">
        <f t="shared" si="39"/>
        <v>0</v>
      </c>
      <c r="Y49" s="6">
        <f t="shared" si="39"/>
        <v>0</v>
      </c>
      <c r="Z49" s="24">
        <f t="shared" si="39"/>
        <v>1042</v>
      </c>
      <c r="AA49" s="6">
        <f t="shared" si="39"/>
        <v>1127</v>
      </c>
      <c r="AB49" s="6">
        <f t="shared" si="39"/>
        <v>1043</v>
      </c>
      <c r="AC49" s="6">
        <f t="shared" si="39"/>
        <v>1050</v>
      </c>
      <c r="AD49" s="24">
        <f t="shared" si="39"/>
        <v>711</v>
      </c>
      <c r="AE49" s="6">
        <f t="shared" si="39"/>
        <v>764</v>
      </c>
      <c r="AF49" s="6">
        <f t="shared" si="39"/>
        <v>1118</v>
      </c>
      <c r="AG49" s="6">
        <f t="shared" si="39"/>
        <v>1244</v>
      </c>
      <c r="AH49" s="24">
        <f t="shared" si="39"/>
        <v>999</v>
      </c>
      <c r="AI49" s="6">
        <f t="shared" si="39"/>
        <v>1133</v>
      </c>
      <c r="AJ49" s="6">
        <f t="shared" si="39"/>
        <v>1168</v>
      </c>
      <c r="AK49" s="6">
        <f t="shared" si="39"/>
        <v>0</v>
      </c>
      <c r="AL49" s="6">
        <f t="shared" si="39"/>
        <v>0</v>
      </c>
      <c r="AM49" s="6">
        <f t="shared" ref="AM49" si="40">AM39-AM48</f>
        <v>0</v>
      </c>
      <c r="AN49" s="6">
        <f t="shared" ref="AN49" si="41">AN39-AN48</f>
        <v>0</v>
      </c>
      <c r="AO49" s="6">
        <f t="shared" ref="AO49" si="42">AO39-AO48</f>
        <v>0</v>
      </c>
      <c r="AP49" s="6">
        <f t="shared" ref="AP49" si="43">AP39-AP48</f>
        <v>0</v>
      </c>
      <c r="AV49" s="6">
        <f>AV39-AV48</f>
        <v>0</v>
      </c>
      <c r="AW49" s="6">
        <f t="shared" ref="AW49:BO49" si="44">AW39-AW48</f>
        <v>0</v>
      </c>
      <c r="AX49" s="6">
        <f t="shared" si="44"/>
        <v>1091</v>
      </c>
      <c r="AY49" s="6">
        <f t="shared" si="44"/>
        <v>1268</v>
      </c>
      <c r="AZ49" s="6">
        <f t="shared" si="44"/>
        <v>1461</v>
      </c>
      <c r="BA49" s="6">
        <f t="shared" si="44"/>
        <v>1586</v>
      </c>
      <c r="BB49" s="6">
        <f t="shared" si="44"/>
        <v>2127</v>
      </c>
      <c r="BC49" s="6">
        <f t="shared" si="44"/>
        <v>2194</v>
      </c>
      <c r="BD49" s="6">
        <f t="shared" si="44"/>
        <v>2719</v>
      </c>
      <c r="BE49" s="6">
        <f t="shared" si="44"/>
        <v>3289</v>
      </c>
      <c r="BF49" s="6">
        <f t="shared" si="44"/>
        <v>4262</v>
      </c>
      <c r="BG49" s="6">
        <f t="shared" si="44"/>
        <v>3837</v>
      </c>
      <c r="BH49" s="6">
        <f t="shared" si="44"/>
        <v>0</v>
      </c>
      <c r="BI49" s="6">
        <f t="shared" si="44"/>
        <v>0</v>
      </c>
      <c r="BJ49" s="6">
        <f t="shared" si="44"/>
        <v>0</v>
      </c>
      <c r="BK49" s="6">
        <f t="shared" si="44"/>
        <v>0</v>
      </c>
      <c r="BL49" s="6">
        <f t="shared" si="44"/>
        <v>0</v>
      </c>
      <c r="BM49" s="6">
        <f t="shared" si="44"/>
        <v>0</v>
      </c>
      <c r="BN49" s="6">
        <f t="shared" si="44"/>
        <v>0</v>
      </c>
      <c r="BO49" s="6">
        <f t="shared" si="44"/>
        <v>0</v>
      </c>
    </row>
    <row r="50" spans="2:67" s="10" customFormat="1" x14ac:dyDescent="0.35">
      <c r="B50" s="10" t="s">
        <v>975</v>
      </c>
      <c r="Q50" s="10" t="e">
        <f>Q49/Q39</f>
        <v>#DIV/0!</v>
      </c>
      <c r="R50" s="10" t="e">
        <f t="shared" ref="R50:AM50" si="45">R49/R39</f>
        <v>#DIV/0!</v>
      </c>
      <c r="S50" s="10" t="e">
        <f t="shared" si="45"/>
        <v>#DIV/0!</v>
      </c>
      <c r="T50" s="10" t="e">
        <f t="shared" si="45"/>
        <v>#DIV/0!</v>
      </c>
      <c r="U50" s="10" t="e">
        <f t="shared" si="45"/>
        <v>#DIV/0!</v>
      </c>
      <c r="V50" s="10" t="e">
        <f t="shared" si="45"/>
        <v>#DIV/0!</v>
      </c>
      <c r="W50" s="10" t="e">
        <f t="shared" si="45"/>
        <v>#DIV/0!</v>
      </c>
      <c r="X50" s="10" t="e">
        <f t="shared" si="45"/>
        <v>#DIV/0!</v>
      </c>
      <c r="Y50" s="10" t="e">
        <f t="shared" si="45"/>
        <v>#DIV/0!</v>
      </c>
      <c r="Z50" s="28">
        <f t="shared" si="45"/>
        <v>0.17271672468092159</v>
      </c>
      <c r="AA50" s="10">
        <f t="shared" si="45"/>
        <v>0.18066688041038795</v>
      </c>
      <c r="AB50" s="10">
        <f t="shared" si="45"/>
        <v>0.16871562601099968</v>
      </c>
      <c r="AC50" s="10">
        <f t="shared" si="45"/>
        <v>0.15177797051170858</v>
      </c>
      <c r="AD50" s="28">
        <f t="shared" si="45"/>
        <v>0.10967144840351689</v>
      </c>
      <c r="AE50" s="10">
        <f t="shared" si="45"/>
        <v>0.11225389362327358</v>
      </c>
      <c r="AF50" s="10">
        <f t="shared" si="45"/>
        <v>0.16330704060765411</v>
      </c>
      <c r="AG50" s="10">
        <f t="shared" si="45"/>
        <v>0.1684951916565082</v>
      </c>
      <c r="AH50" s="28">
        <f t="shared" si="45"/>
        <v>0.14190340909090909</v>
      </c>
      <c r="AI50" s="10">
        <f t="shared" si="45"/>
        <v>0.15548236585700562</v>
      </c>
      <c r="AJ50" s="10">
        <f t="shared" si="45"/>
        <v>0.15745483957940146</v>
      </c>
      <c r="AK50" s="10" t="e">
        <f t="shared" si="45"/>
        <v>#DIV/0!</v>
      </c>
      <c r="AL50" s="10" t="e">
        <f t="shared" si="45"/>
        <v>#DIV/0!</v>
      </c>
      <c r="AM50" s="10" t="e">
        <f t="shared" ref="AM50" si="46">AM49/AM39</f>
        <v>#DIV/0!</v>
      </c>
      <c r="AN50" s="10" t="e">
        <f t="shared" ref="AN50" si="47">AN49/AN39</f>
        <v>#DIV/0!</v>
      </c>
      <c r="AO50" s="10" t="e">
        <f t="shared" ref="AO50" si="48">AO49/AO39</f>
        <v>#DIV/0!</v>
      </c>
      <c r="AP50" s="10" t="e">
        <f t="shared" ref="AP50" si="49">AP49/AP39</f>
        <v>#DIV/0!</v>
      </c>
      <c r="AV50" s="10" t="e">
        <f>AV49/AV39</f>
        <v>#DIV/0!</v>
      </c>
      <c r="AW50" s="10" t="e">
        <f t="shared" ref="AW50:BO50" si="50">AW49/AW39</f>
        <v>#DIV/0!</v>
      </c>
      <c r="AX50" s="10">
        <f t="shared" si="50"/>
        <v>0.16218225063178238</v>
      </c>
      <c r="AY50" s="10">
        <f t="shared" si="50"/>
        <v>0.158006230529595</v>
      </c>
      <c r="AZ50" s="10">
        <f t="shared" si="50"/>
        <v>0.15798010380622837</v>
      </c>
      <c r="BA50" s="10">
        <f t="shared" si="50"/>
        <v>0.14628297362110312</v>
      </c>
      <c r="BB50" s="10">
        <f t="shared" si="50"/>
        <v>0.16244081258591722</v>
      </c>
      <c r="BC50" s="10">
        <f t="shared" si="50"/>
        <v>0.1419972817293379</v>
      </c>
      <c r="BD50" s="10">
        <f t="shared" si="50"/>
        <v>0.15299347287868556</v>
      </c>
      <c r="BE50" s="10">
        <f t="shared" si="50"/>
        <v>0.15330474503589075</v>
      </c>
      <c r="BF50" s="10">
        <f t="shared" si="50"/>
        <v>0.16798707185369122</v>
      </c>
      <c r="BG50" s="10">
        <f t="shared" si="50"/>
        <v>0.13943600552365723</v>
      </c>
      <c r="BH50" s="10" t="e">
        <f t="shared" si="50"/>
        <v>#DIV/0!</v>
      </c>
      <c r="BI50" s="10" t="e">
        <f t="shared" si="50"/>
        <v>#DIV/0!</v>
      </c>
      <c r="BJ50" s="10" t="e">
        <f t="shared" si="50"/>
        <v>#DIV/0!</v>
      </c>
      <c r="BK50" s="10" t="e">
        <f t="shared" si="50"/>
        <v>#DIV/0!</v>
      </c>
      <c r="BL50" s="10" t="e">
        <f t="shared" si="50"/>
        <v>#DIV/0!</v>
      </c>
      <c r="BM50" s="10" t="e">
        <f t="shared" si="50"/>
        <v>#DIV/0!</v>
      </c>
      <c r="BN50" s="10" t="e">
        <f t="shared" si="50"/>
        <v>#DIV/0!</v>
      </c>
      <c r="BO50" s="10" t="e">
        <f t="shared" si="50"/>
        <v>#DIV/0!</v>
      </c>
    </row>
    <row r="51" spans="2:67" s="5" customFormat="1" x14ac:dyDescent="0.35">
      <c r="B51" s="5" t="s">
        <v>976</v>
      </c>
      <c r="Z51" s="31"/>
      <c r="AD51" s="31"/>
      <c r="AH51" s="31"/>
    </row>
    <row r="52" spans="2:67" s="3" customFormat="1" x14ac:dyDescent="0.35">
      <c r="B52" s="3" t="s">
        <v>977</v>
      </c>
      <c r="Z52" s="32">
        <v>-170</v>
      </c>
      <c r="AA52" s="3">
        <v>229</v>
      </c>
      <c r="AB52" s="3">
        <v>122</v>
      </c>
      <c r="AC52" s="6">
        <f>BF52-AB52-AA52-Z52</f>
        <v>-344</v>
      </c>
      <c r="AD52" s="32">
        <v>-82</v>
      </c>
      <c r="AE52" s="3">
        <v>-715</v>
      </c>
      <c r="AF52" s="3">
        <v>460</v>
      </c>
      <c r="AG52" s="6">
        <f>BG52-AF52-AE52-AD52</f>
        <v>-134</v>
      </c>
      <c r="AH52" s="32">
        <v>75</v>
      </c>
      <c r="AI52" s="3">
        <v>170</v>
      </c>
      <c r="AJ52" s="3">
        <v>73</v>
      </c>
      <c r="AX52" s="3">
        <v>-7</v>
      </c>
      <c r="AY52" s="3">
        <v>-7</v>
      </c>
      <c r="AZ52" s="3">
        <v>27</v>
      </c>
      <c r="BA52" s="3">
        <v>45</v>
      </c>
      <c r="BB52" s="3">
        <v>73</v>
      </c>
      <c r="BC52" s="3">
        <v>182</v>
      </c>
      <c r="BD52" s="3">
        <v>279</v>
      </c>
      <c r="BE52" s="3">
        <v>1776</v>
      </c>
      <c r="BF52" s="3">
        <v>-163</v>
      </c>
      <c r="BG52" s="3">
        <v>-471</v>
      </c>
    </row>
    <row r="53" spans="2:67" x14ac:dyDescent="0.35">
      <c r="B53" t="s">
        <v>978</v>
      </c>
      <c r="Q53" s="6">
        <f>Q49+Q52</f>
        <v>0</v>
      </c>
      <c r="R53" s="6">
        <f t="shared" ref="R53:AM53" si="51">R49+R52</f>
        <v>0</v>
      </c>
      <c r="S53" s="6">
        <f t="shared" si="51"/>
        <v>0</v>
      </c>
      <c r="T53" s="6">
        <f t="shared" si="51"/>
        <v>0</v>
      </c>
      <c r="U53" s="6">
        <f t="shared" si="51"/>
        <v>0</v>
      </c>
      <c r="V53" s="6">
        <f t="shared" si="51"/>
        <v>0</v>
      </c>
      <c r="W53" s="6">
        <f t="shared" si="51"/>
        <v>0</v>
      </c>
      <c r="X53" s="6">
        <f t="shared" si="51"/>
        <v>0</v>
      </c>
      <c r="Y53" s="6">
        <f t="shared" si="51"/>
        <v>0</v>
      </c>
      <c r="Z53" s="24">
        <f t="shared" si="51"/>
        <v>872</v>
      </c>
      <c r="AA53" s="6">
        <f t="shared" si="51"/>
        <v>1356</v>
      </c>
      <c r="AB53" s="6">
        <f t="shared" si="51"/>
        <v>1165</v>
      </c>
      <c r="AC53" s="6">
        <f t="shared" si="51"/>
        <v>706</v>
      </c>
      <c r="AD53" s="24">
        <f t="shared" si="51"/>
        <v>629</v>
      </c>
      <c r="AE53" s="6">
        <f t="shared" si="51"/>
        <v>49</v>
      </c>
      <c r="AF53" s="6">
        <f t="shared" si="51"/>
        <v>1578</v>
      </c>
      <c r="AG53" s="6">
        <f t="shared" si="51"/>
        <v>1110</v>
      </c>
      <c r="AH53" s="24">
        <f t="shared" si="51"/>
        <v>1074</v>
      </c>
      <c r="AI53" s="6">
        <f t="shared" si="51"/>
        <v>1303</v>
      </c>
      <c r="AJ53" s="6">
        <f t="shared" si="51"/>
        <v>1241</v>
      </c>
      <c r="AK53" s="6">
        <f t="shared" si="51"/>
        <v>0</v>
      </c>
      <c r="AL53" s="6">
        <f t="shared" si="51"/>
        <v>0</v>
      </c>
      <c r="AM53" s="6">
        <f t="shared" ref="AM53" si="52">AM49+AM52</f>
        <v>0</v>
      </c>
      <c r="AN53" s="6">
        <f t="shared" ref="AN53" si="53">AN49+AN52</f>
        <v>0</v>
      </c>
      <c r="AO53" s="6">
        <f t="shared" ref="AO53" si="54">AO49+AO52</f>
        <v>0</v>
      </c>
      <c r="AP53" s="6">
        <f t="shared" ref="AP53" si="55">AP49+AP52</f>
        <v>0</v>
      </c>
      <c r="AQ53" s="6"/>
      <c r="AR53" s="6"/>
      <c r="AS53" s="6"/>
      <c r="AV53" s="6">
        <f>AV49+AV52</f>
        <v>0</v>
      </c>
      <c r="AW53" s="6">
        <f t="shared" ref="AW53:BO53" si="56">AW49+AW52</f>
        <v>0</v>
      </c>
      <c r="AX53" s="6">
        <f t="shared" si="56"/>
        <v>1084</v>
      </c>
      <c r="AY53" s="6">
        <f t="shared" si="56"/>
        <v>1261</v>
      </c>
      <c r="AZ53" s="6">
        <f t="shared" si="56"/>
        <v>1488</v>
      </c>
      <c r="BA53" s="6">
        <f t="shared" si="56"/>
        <v>1631</v>
      </c>
      <c r="BB53" s="6">
        <f t="shared" si="56"/>
        <v>2200</v>
      </c>
      <c r="BC53" s="6">
        <f t="shared" si="56"/>
        <v>2376</v>
      </c>
      <c r="BD53" s="6">
        <f t="shared" si="56"/>
        <v>2998</v>
      </c>
      <c r="BE53" s="6">
        <f t="shared" si="56"/>
        <v>5065</v>
      </c>
      <c r="BF53" s="6">
        <f t="shared" si="56"/>
        <v>4099</v>
      </c>
      <c r="BG53" s="6">
        <f t="shared" si="56"/>
        <v>3366</v>
      </c>
      <c r="BH53" s="6">
        <f t="shared" si="56"/>
        <v>0</v>
      </c>
      <c r="BI53" s="6">
        <f t="shared" si="56"/>
        <v>0</v>
      </c>
      <c r="BJ53" s="6">
        <f t="shared" si="56"/>
        <v>0</v>
      </c>
      <c r="BK53" s="6">
        <f t="shared" si="56"/>
        <v>0</v>
      </c>
      <c r="BL53" s="6">
        <f t="shared" si="56"/>
        <v>0</v>
      </c>
      <c r="BM53" s="6">
        <f t="shared" si="56"/>
        <v>0</v>
      </c>
      <c r="BN53" s="6">
        <f t="shared" si="56"/>
        <v>0</v>
      </c>
      <c r="BO53" s="6">
        <f t="shared" si="56"/>
        <v>0</v>
      </c>
    </row>
    <row r="54" spans="2:67" s="3" customFormat="1" x14ac:dyDescent="0.35">
      <c r="B54" s="3" t="s">
        <v>983</v>
      </c>
      <c r="Z54" s="32">
        <v>-225</v>
      </c>
      <c r="AA54" s="3">
        <v>172</v>
      </c>
      <c r="AB54" s="3">
        <v>78</v>
      </c>
      <c r="AC54" s="6">
        <f>BF54-AB54-AA54-Z54</f>
        <v>-95</v>
      </c>
      <c r="AD54" s="32">
        <v>120</v>
      </c>
      <c r="AE54" s="3">
        <v>390</v>
      </c>
      <c r="AF54" s="3">
        <v>248</v>
      </c>
      <c r="AG54" s="6">
        <f>BG54-AF54-AE54-AD54</f>
        <v>189</v>
      </c>
      <c r="AH54" s="32">
        <v>279</v>
      </c>
      <c r="AI54" s="3">
        <v>274</v>
      </c>
      <c r="AJ54" s="3">
        <v>221</v>
      </c>
      <c r="AX54" s="3">
        <v>129</v>
      </c>
      <c r="AY54" s="3">
        <v>842</v>
      </c>
      <c r="AZ54" s="3">
        <v>260</v>
      </c>
      <c r="BA54" s="3">
        <v>230</v>
      </c>
      <c r="BB54" s="3">
        <v>405</v>
      </c>
      <c r="BC54" s="3">
        <v>319</v>
      </c>
      <c r="BD54" s="3">
        <v>539</v>
      </c>
      <c r="BE54" s="3">
        <v>863</v>
      </c>
      <c r="BF54" s="3">
        <v>-70</v>
      </c>
      <c r="BG54" s="3">
        <v>947</v>
      </c>
    </row>
    <row r="55" spans="2:67" x14ac:dyDescent="0.35">
      <c r="B55" t="s">
        <v>434</v>
      </c>
      <c r="Q55" s="6">
        <f>Q53-Q54</f>
        <v>0</v>
      </c>
      <c r="R55" s="6">
        <f t="shared" ref="R55:AM55" si="57">R53-R54</f>
        <v>0</v>
      </c>
      <c r="S55" s="6">
        <f t="shared" si="57"/>
        <v>0</v>
      </c>
      <c r="T55" s="6">
        <f t="shared" si="57"/>
        <v>0</v>
      </c>
      <c r="U55" s="6">
        <f t="shared" si="57"/>
        <v>0</v>
      </c>
      <c r="V55" s="6">
        <f t="shared" si="57"/>
        <v>0</v>
      </c>
      <c r="W55" s="6">
        <f t="shared" si="57"/>
        <v>0</v>
      </c>
      <c r="X55" s="6">
        <f t="shared" si="57"/>
        <v>0</v>
      </c>
      <c r="Y55" s="6">
        <f t="shared" si="57"/>
        <v>0</v>
      </c>
      <c r="Z55" s="24">
        <f t="shared" si="57"/>
        <v>1097</v>
      </c>
      <c r="AA55" s="6">
        <f t="shared" si="57"/>
        <v>1184</v>
      </c>
      <c r="AB55" s="6">
        <f t="shared" si="57"/>
        <v>1087</v>
      </c>
      <c r="AC55" s="6">
        <f t="shared" si="57"/>
        <v>801</v>
      </c>
      <c r="AD55" s="24">
        <f t="shared" si="57"/>
        <v>509</v>
      </c>
      <c r="AE55" s="6">
        <f t="shared" si="57"/>
        <v>-341</v>
      </c>
      <c r="AF55" s="6">
        <f t="shared" si="57"/>
        <v>1330</v>
      </c>
      <c r="AG55" s="6">
        <f t="shared" si="57"/>
        <v>921</v>
      </c>
      <c r="AH55" s="24">
        <f t="shared" si="57"/>
        <v>795</v>
      </c>
      <c r="AI55" s="6">
        <f t="shared" si="57"/>
        <v>1029</v>
      </c>
      <c r="AJ55" s="6">
        <f t="shared" si="57"/>
        <v>1020</v>
      </c>
      <c r="AK55" s="6">
        <f t="shared" si="57"/>
        <v>0</v>
      </c>
      <c r="AL55" s="6">
        <f t="shared" si="57"/>
        <v>0</v>
      </c>
      <c r="AM55" s="6">
        <f t="shared" ref="AM55" si="58">AM53-AM54</f>
        <v>0</v>
      </c>
      <c r="AN55" s="6">
        <f t="shared" ref="AN55" si="59">AN53-AN54</f>
        <v>0</v>
      </c>
      <c r="AO55" s="6">
        <f t="shared" ref="AO55" si="60">AO53-AO54</f>
        <v>0</v>
      </c>
      <c r="AP55" s="6">
        <f t="shared" ref="AP55" si="61">AP53-AP54</f>
        <v>0</v>
      </c>
      <c r="AQ55" s="6"/>
      <c r="AR55" s="6"/>
      <c r="AS55" s="6"/>
      <c r="AV55" s="6">
        <f>AV53-AV54</f>
        <v>0</v>
      </c>
      <c r="AW55" s="6">
        <f t="shared" ref="AW55:BO55" si="62">AW53-AW54</f>
        <v>0</v>
      </c>
      <c r="AX55" s="6">
        <f t="shared" si="62"/>
        <v>955</v>
      </c>
      <c r="AY55" s="6">
        <f t="shared" si="62"/>
        <v>419</v>
      </c>
      <c r="AZ55" s="6">
        <f t="shared" si="62"/>
        <v>1228</v>
      </c>
      <c r="BA55" s="6">
        <f t="shared" si="62"/>
        <v>1401</v>
      </c>
      <c r="BB55" s="6">
        <f t="shared" si="62"/>
        <v>1795</v>
      </c>
      <c r="BC55" s="6">
        <f t="shared" si="62"/>
        <v>2057</v>
      </c>
      <c r="BD55" s="6">
        <f t="shared" si="62"/>
        <v>2459</v>
      </c>
      <c r="BE55" s="6">
        <f t="shared" si="62"/>
        <v>4202</v>
      </c>
      <c r="BF55" s="6">
        <f t="shared" si="62"/>
        <v>4169</v>
      </c>
      <c r="BG55" s="6">
        <f t="shared" si="62"/>
        <v>2419</v>
      </c>
      <c r="BH55" s="6">
        <f t="shared" si="62"/>
        <v>0</v>
      </c>
      <c r="BI55" s="6">
        <f t="shared" si="62"/>
        <v>0</v>
      </c>
      <c r="BJ55" s="6">
        <f t="shared" si="62"/>
        <v>0</v>
      </c>
      <c r="BK55" s="6">
        <f t="shared" si="62"/>
        <v>0</v>
      </c>
      <c r="BL55" s="6">
        <f t="shared" si="62"/>
        <v>0</v>
      </c>
      <c r="BM55" s="6">
        <f t="shared" si="62"/>
        <v>0</v>
      </c>
      <c r="BN55" s="6">
        <f t="shared" si="62"/>
        <v>0</v>
      </c>
      <c r="BO55" s="6">
        <f t="shared" si="62"/>
        <v>0</v>
      </c>
    </row>
    <row r="57" spans="2:67" s="11" customFormat="1" x14ac:dyDescent="0.35">
      <c r="B57" s="11" t="s">
        <v>979</v>
      </c>
      <c r="Q57" s="11" t="e">
        <f>Q55/Q59</f>
        <v>#DIV/0!</v>
      </c>
      <c r="R57" s="11" t="e">
        <f t="shared" ref="R57:AM57" si="63">R55/R59</f>
        <v>#DIV/0!</v>
      </c>
      <c r="S57" s="11" t="e">
        <f t="shared" si="63"/>
        <v>#DIV/0!</v>
      </c>
      <c r="T57" s="11" t="e">
        <f t="shared" si="63"/>
        <v>#DIV/0!</v>
      </c>
      <c r="U57" s="11" t="e">
        <f t="shared" si="63"/>
        <v>#DIV/0!</v>
      </c>
      <c r="V57" s="11" t="e">
        <f t="shared" si="63"/>
        <v>#DIV/0!</v>
      </c>
      <c r="W57" s="11" t="e">
        <f t="shared" si="63"/>
        <v>#DIV/0!</v>
      </c>
      <c r="X57" s="11" t="e">
        <f t="shared" si="63"/>
        <v>#DIV/0!</v>
      </c>
      <c r="Y57" s="11" t="e">
        <f t="shared" si="63"/>
        <v>#DIV/0!</v>
      </c>
      <c r="Z57" s="33">
        <f t="shared" si="63"/>
        <v>0.93520886615515775</v>
      </c>
      <c r="AA57" s="11">
        <f t="shared" si="63"/>
        <v>1.0085178875638841</v>
      </c>
      <c r="AB57" s="11">
        <f t="shared" si="63"/>
        <v>0.92589437819420783</v>
      </c>
      <c r="AC57" s="11">
        <f t="shared" si="63"/>
        <v>0.68228279386712098</v>
      </c>
      <c r="AD57" s="33">
        <f t="shared" si="63"/>
        <v>0.43766122098022359</v>
      </c>
      <c r="AE57" s="11">
        <f t="shared" si="63"/>
        <v>-0.29447322970639034</v>
      </c>
      <c r="AF57" s="11">
        <f t="shared" si="63"/>
        <v>1.1525129982668978</v>
      </c>
      <c r="AG57" s="11">
        <f t="shared" si="63"/>
        <v>0.79809358752166382</v>
      </c>
      <c r="AH57" s="33">
        <f t="shared" si="63"/>
        <v>0.70416297608503098</v>
      </c>
      <c r="AI57" s="11">
        <f t="shared" si="63"/>
        <v>0.9261926192619262</v>
      </c>
      <c r="AJ57" s="11">
        <f t="shared" si="63"/>
        <v>0.93235831809872027</v>
      </c>
      <c r="AK57" s="11" t="e">
        <f t="shared" si="63"/>
        <v>#DIV/0!</v>
      </c>
      <c r="AL57" s="11" t="e">
        <f t="shared" si="63"/>
        <v>#DIV/0!</v>
      </c>
      <c r="AM57" s="11" t="e">
        <f t="shared" ref="AM57:AP57" si="64">AM55/AM59</f>
        <v>#DIV/0!</v>
      </c>
      <c r="AN57" s="11" t="e">
        <f t="shared" si="64"/>
        <v>#DIV/0!</v>
      </c>
      <c r="AO57" s="11" t="e">
        <f t="shared" si="64"/>
        <v>#DIV/0!</v>
      </c>
      <c r="AP57" s="11" t="e">
        <f t="shared" si="64"/>
        <v>#DIV/0!</v>
      </c>
      <c r="AV57" s="11" t="e">
        <f>AV55/AV59</f>
        <v>#DIV/0!</v>
      </c>
      <c r="AW57" s="11" t="e">
        <f t="shared" ref="AW57:BO57" si="65">AW55/AW59</f>
        <v>#DIV/0!</v>
      </c>
      <c r="AX57" s="11">
        <f t="shared" si="65"/>
        <v>0.78407224958949095</v>
      </c>
      <c r="AY57" s="11">
        <f t="shared" si="65"/>
        <v>0.3440065681444992</v>
      </c>
      <c r="AZ57" s="11">
        <f t="shared" si="65"/>
        <v>1.0049099836333879</v>
      </c>
      <c r="BA57" s="11">
        <f t="shared" si="65"/>
        <v>1.1578512396694214</v>
      </c>
      <c r="BB57" s="11">
        <f t="shared" si="65"/>
        <v>1.4921030756442228</v>
      </c>
      <c r="BC57" s="11">
        <f t="shared" si="65"/>
        <v>1.7373310810810811</v>
      </c>
      <c r="BD57" s="11">
        <f t="shared" si="65"/>
        <v>2.094548551959114</v>
      </c>
      <c r="BE57" s="11">
        <f t="shared" si="65"/>
        <v>3.5822676896845693</v>
      </c>
      <c r="BF57" s="11">
        <f t="shared" si="65"/>
        <v>3.5511073253833048</v>
      </c>
      <c r="BG57" s="11">
        <f t="shared" si="65"/>
        <v>2.0961871750433274</v>
      </c>
      <c r="BH57" s="11" t="e">
        <f t="shared" si="65"/>
        <v>#DIV/0!</v>
      </c>
      <c r="BI57" s="11" t="e">
        <f t="shared" si="65"/>
        <v>#DIV/0!</v>
      </c>
      <c r="BJ57" s="11" t="e">
        <f t="shared" si="65"/>
        <v>#DIV/0!</v>
      </c>
      <c r="BK57" s="11" t="e">
        <f t="shared" si="65"/>
        <v>#DIV/0!</v>
      </c>
      <c r="BL57" s="11" t="e">
        <f t="shared" si="65"/>
        <v>#DIV/0!</v>
      </c>
      <c r="BM57" s="11" t="e">
        <f t="shared" si="65"/>
        <v>#DIV/0!</v>
      </c>
      <c r="BN57" s="11" t="e">
        <f t="shared" si="65"/>
        <v>#DIV/0!</v>
      </c>
      <c r="BO57" s="11" t="e">
        <f t="shared" si="65"/>
        <v>#DIV/0!</v>
      </c>
    </row>
    <row r="58" spans="2:67" s="11" customFormat="1" x14ac:dyDescent="0.35">
      <c r="B58" s="11" t="s">
        <v>980</v>
      </c>
      <c r="Q58" s="11" t="e">
        <f>Q55/Q60</f>
        <v>#DIV/0!</v>
      </c>
      <c r="R58" s="11" t="e">
        <f t="shared" ref="R58:AM58" si="66">R55/R60</f>
        <v>#DIV/0!</v>
      </c>
      <c r="S58" s="11" t="e">
        <f t="shared" si="66"/>
        <v>#DIV/0!</v>
      </c>
      <c r="T58" s="11" t="e">
        <f t="shared" si="66"/>
        <v>#DIV/0!</v>
      </c>
      <c r="U58" s="11" t="e">
        <f t="shared" si="66"/>
        <v>#DIV/0!</v>
      </c>
      <c r="V58" s="11" t="e">
        <f t="shared" si="66"/>
        <v>#DIV/0!</v>
      </c>
      <c r="W58" s="11" t="e">
        <f t="shared" si="66"/>
        <v>#DIV/0!</v>
      </c>
      <c r="X58" s="11" t="e">
        <f t="shared" si="66"/>
        <v>#DIV/0!</v>
      </c>
      <c r="Y58" s="11" t="e">
        <f t="shared" si="66"/>
        <v>#DIV/0!</v>
      </c>
      <c r="Z58" s="33">
        <f t="shared" si="66"/>
        <v>0.92184873949579826</v>
      </c>
      <c r="AA58" s="11">
        <f t="shared" si="66"/>
        <v>0.99831365935919059</v>
      </c>
      <c r="AB58" s="11">
        <f t="shared" si="66"/>
        <v>0.91575400168491994</v>
      </c>
      <c r="AC58" s="11">
        <f t="shared" si="66"/>
        <v>0.67537942664418216</v>
      </c>
      <c r="AD58" s="33">
        <f t="shared" si="66"/>
        <v>0.43430034129692835</v>
      </c>
      <c r="AE58" s="11">
        <f t="shared" si="66"/>
        <v>-0.29447322970639034</v>
      </c>
      <c r="AF58" s="11">
        <f t="shared" si="66"/>
        <v>1.1495246326707</v>
      </c>
      <c r="AG58" s="11">
        <f t="shared" si="66"/>
        <v>0.79533678756476689</v>
      </c>
      <c r="AH58" s="33">
        <f t="shared" si="66"/>
        <v>0.70105820105820105</v>
      </c>
      <c r="AI58" s="11">
        <f t="shared" si="66"/>
        <v>0.92369838420107719</v>
      </c>
      <c r="AJ58" s="11">
        <f t="shared" si="66"/>
        <v>0.92896174863387981</v>
      </c>
      <c r="AK58" s="11" t="e">
        <f t="shared" si="66"/>
        <v>#DIV/0!</v>
      </c>
      <c r="AL58" s="11" t="e">
        <f t="shared" si="66"/>
        <v>#DIV/0!</v>
      </c>
      <c r="AM58" s="11" t="e">
        <f t="shared" ref="AM58:AP58" si="67">AM55/AM60</f>
        <v>#DIV/0!</v>
      </c>
      <c r="AN58" s="11" t="e">
        <f t="shared" si="67"/>
        <v>#DIV/0!</v>
      </c>
      <c r="AO58" s="11" t="e">
        <f t="shared" si="67"/>
        <v>#DIV/0!</v>
      </c>
      <c r="AP58" s="11" t="e">
        <f t="shared" si="67"/>
        <v>#DIV/0!</v>
      </c>
      <c r="AV58" s="11" t="e">
        <f>AV55/AV60</f>
        <v>#DIV/0!</v>
      </c>
      <c r="AW58" s="11" t="e">
        <f t="shared" ref="AW58:BO58" si="68">AW55/AW60</f>
        <v>#DIV/0!</v>
      </c>
      <c r="AX58" s="11">
        <f t="shared" si="68"/>
        <v>0.78022875816993464</v>
      </c>
      <c r="AY58" s="11">
        <f t="shared" si="68"/>
        <v>0.3423202614379085</v>
      </c>
      <c r="AZ58" s="11">
        <f t="shared" si="68"/>
        <v>0.99918633034987792</v>
      </c>
      <c r="BA58" s="11">
        <f t="shared" si="68"/>
        <v>1.1502463054187193</v>
      </c>
      <c r="BB58" s="11">
        <f t="shared" si="68"/>
        <v>1.4701064701064701</v>
      </c>
      <c r="BC58" s="11">
        <f t="shared" si="68"/>
        <v>1.7098919368246051</v>
      </c>
      <c r="BD58" s="11">
        <f t="shared" si="68"/>
        <v>2.0698653198653201</v>
      </c>
      <c r="BE58" s="11">
        <f t="shared" si="68"/>
        <v>3.5400168491996631</v>
      </c>
      <c r="BF58" s="11">
        <f t="shared" si="68"/>
        <v>3.5151770657672849</v>
      </c>
      <c r="BG58" s="11">
        <f t="shared" si="68"/>
        <v>2.0889464594127807</v>
      </c>
      <c r="BH58" s="11" t="e">
        <f t="shared" si="68"/>
        <v>#DIV/0!</v>
      </c>
      <c r="BI58" s="11" t="e">
        <f t="shared" si="68"/>
        <v>#DIV/0!</v>
      </c>
      <c r="BJ58" s="11" t="e">
        <f t="shared" si="68"/>
        <v>#DIV/0!</v>
      </c>
      <c r="BK58" s="11" t="e">
        <f t="shared" si="68"/>
        <v>#DIV/0!</v>
      </c>
      <c r="BL58" s="11" t="e">
        <f t="shared" si="68"/>
        <v>#DIV/0!</v>
      </c>
      <c r="BM58" s="11" t="e">
        <f t="shared" si="68"/>
        <v>#DIV/0!</v>
      </c>
      <c r="BN58" s="11" t="e">
        <f t="shared" si="68"/>
        <v>#DIV/0!</v>
      </c>
      <c r="BO58" s="11" t="e">
        <f t="shared" si="68"/>
        <v>#DIV/0!</v>
      </c>
    </row>
    <row r="59" spans="2:67" s="6" customFormat="1" x14ac:dyDescent="0.35">
      <c r="B59" s="6" t="s">
        <v>981</v>
      </c>
      <c r="Z59" s="24">
        <v>1173</v>
      </c>
      <c r="AA59" s="6">
        <v>1174</v>
      </c>
      <c r="AB59" s="6">
        <v>1174</v>
      </c>
      <c r="AC59" s="6">
        <f>BF59</f>
        <v>1174</v>
      </c>
      <c r="AD59" s="24">
        <v>1163</v>
      </c>
      <c r="AE59" s="6">
        <v>1158</v>
      </c>
      <c r="AF59" s="6">
        <v>1154</v>
      </c>
      <c r="AG59" s="6">
        <f>BG59</f>
        <v>1154</v>
      </c>
      <c r="AH59" s="24">
        <v>1129</v>
      </c>
      <c r="AI59" s="6">
        <v>1111</v>
      </c>
      <c r="AJ59" s="6">
        <v>1094</v>
      </c>
      <c r="AX59" s="6">
        <v>1218</v>
      </c>
      <c r="AY59" s="6">
        <v>1218</v>
      </c>
      <c r="AZ59" s="6">
        <v>1222</v>
      </c>
      <c r="BA59" s="6">
        <v>1210</v>
      </c>
      <c r="BB59" s="6">
        <v>1203</v>
      </c>
      <c r="BC59" s="6">
        <v>1184</v>
      </c>
      <c r="BD59" s="6">
        <v>1174</v>
      </c>
      <c r="BE59" s="6">
        <v>1173</v>
      </c>
      <c r="BF59" s="6">
        <v>1174</v>
      </c>
      <c r="BG59" s="6">
        <v>1154</v>
      </c>
    </row>
    <row r="60" spans="2:67" s="6" customFormat="1" x14ac:dyDescent="0.35">
      <c r="B60" s="6" t="s">
        <v>982</v>
      </c>
      <c r="Z60" s="24">
        <v>1190</v>
      </c>
      <c r="AA60" s="6">
        <v>1186</v>
      </c>
      <c r="AB60" s="6">
        <v>1187</v>
      </c>
      <c r="AC60" s="6">
        <f>BF60</f>
        <v>1186</v>
      </c>
      <c r="AD60" s="24">
        <v>1172</v>
      </c>
      <c r="AE60" s="6">
        <v>1158</v>
      </c>
      <c r="AF60" s="6">
        <v>1157</v>
      </c>
      <c r="AG60" s="6">
        <f>BG60</f>
        <v>1158</v>
      </c>
      <c r="AH60" s="24">
        <v>1134</v>
      </c>
      <c r="AI60" s="6">
        <v>1114</v>
      </c>
      <c r="AJ60" s="6">
        <v>1098</v>
      </c>
      <c r="AX60" s="6">
        <v>1224</v>
      </c>
      <c r="AY60" s="6">
        <v>1224</v>
      </c>
      <c r="AZ60" s="6">
        <v>1229</v>
      </c>
      <c r="BA60" s="6">
        <v>1218</v>
      </c>
      <c r="BB60" s="6">
        <v>1221</v>
      </c>
      <c r="BC60" s="6">
        <v>1203</v>
      </c>
      <c r="BD60" s="6">
        <v>1188</v>
      </c>
      <c r="BE60" s="6">
        <v>1187</v>
      </c>
      <c r="BF60" s="6">
        <v>1186</v>
      </c>
      <c r="BG60" s="6">
        <v>1158</v>
      </c>
    </row>
    <row r="62" spans="2:67" s="2" customFormat="1" x14ac:dyDescent="0.35">
      <c r="B62" s="2" t="s">
        <v>929</v>
      </c>
      <c r="Z62" s="22"/>
      <c r="AD62" s="22"/>
      <c r="AH62" s="22"/>
    </row>
    <row r="63" spans="2:67" s="5" customFormat="1" x14ac:dyDescent="0.35">
      <c r="B63" s="5" t="s">
        <v>938</v>
      </c>
      <c r="Z63" s="31"/>
      <c r="AD63" s="31"/>
      <c r="AH63" s="31"/>
    </row>
    <row r="64" spans="2:67" s="6" customFormat="1" x14ac:dyDescent="0.35">
      <c r="B64" s="6" t="s">
        <v>4</v>
      </c>
      <c r="Y64" s="6">
        <f>BE64</f>
        <v>4794</v>
      </c>
      <c r="Z64" s="24"/>
      <c r="AC64" s="6">
        <f>BF64</f>
        <v>5197</v>
      </c>
      <c r="AD64" s="24">
        <v>4861</v>
      </c>
      <c r="AE64" s="6">
        <v>4583</v>
      </c>
      <c r="AF64" s="6">
        <v>6659</v>
      </c>
      <c r="AG64" s="6">
        <f>BG64</f>
        <v>7776</v>
      </c>
      <c r="AH64" s="24">
        <v>7101</v>
      </c>
      <c r="AI64" s="6">
        <v>5504</v>
      </c>
      <c r="AJ64" s="6">
        <v>6816</v>
      </c>
      <c r="AY64" s="6">
        <v>2201</v>
      </c>
      <c r="AZ64" s="6">
        <v>1393</v>
      </c>
      <c r="BA64" s="6">
        <v>1590</v>
      </c>
      <c r="BB64" s="6">
        <v>2883</v>
      </c>
      <c r="BC64" s="6">
        <v>7575</v>
      </c>
      <c r="BD64" s="6">
        <v>7349</v>
      </c>
      <c r="BE64" s="6">
        <v>4794</v>
      </c>
      <c r="BF64" s="6">
        <v>5197</v>
      </c>
      <c r="BG64" s="6">
        <v>7776</v>
      </c>
    </row>
    <row r="65" spans="2:67" s="6" customFormat="1" x14ac:dyDescent="0.35">
      <c r="B65" s="6" t="s">
        <v>940</v>
      </c>
      <c r="Y65" s="6">
        <f>BE65</f>
        <v>8289</v>
      </c>
      <c r="Z65" s="24"/>
      <c r="AC65" s="6">
        <f>BF65</f>
        <v>4303</v>
      </c>
      <c r="AD65" s="24">
        <v>3104</v>
      </c>
      <c r="AE65" s="6">
        <v>4723</v>
      </c>
      <c r="AF65" s="6">
        <v>4190</v>
      </c>
      <c r="AG65" s="6">
        <f>BG65</f>
        <v>3092</v>
      </c>
      <c r="AH65" s="24">
        <v>3559</v>
      </c>
      <c r="AI65" s="6">
        <v>4398</v>
      </c>
      <c r="AJ65" s="6">
        <v>4731</v>
      </c>
      <c r="AY65" s="6">
        <v>29</v>
      </c>
      <c r="AZ65" s="6">
        <v>2018</v>
      </c>
      <c r="BA65" s="6">
        <v>3385</v>
      </c>
      <c r="BB65" s="6">
        <v>2812</v>
      </c>
      <c r="BC65" s="6">
        <v>1534</v>
      </c>
      <c r="BD65" s="6">
        <v>3412</v>
      </c>
      <c r="BE65" s="6">
        <v>8289</v>
      </c>
      <c r="BF65" s="6">
        <v>4303</v>
      </c>
      <c r="BG65" s="6">
        <v>3092</v>
      </c>
    </row>
    <row r="66" spans="2:67" s="6" customFormat="1" x14ac:dyDescent="0.35">
      <c r="B66" s="6" t="s">
        <v>941</v>
      </c>
      <c r="Y66" s="6">
        <f>BE66</f>
        <v>577</v>
      </c>
      <c r="Z66" s="24"/>
      <c r="AC66" s="6">
        <f>BF66</f>
        <v>800</v>
      </c>
      <c r="AD66" s="24">
        <v>850</v>
      </c>
      <c r="AE66" s="6">
        <v>867</v>
      </c>
      <c r="AF66" s="6">
        <v>889</v>
      </c>
      <c r="AG66" s="6">
        <f>BG66</f>
        <v>963</v>
      </c>
      <c r="AH66" s="24">
        <v>967</v>
      </c>
      <c r="AI66" s="6">
        <v>928</v>
      </c>
      <c r="AJ66" s="6">
        <v>988</v>
      </c>
      <c r="AY66" s="6">
        <v>65</v>
      </c>
      <c r="AZ66" s="6">
        <v>137</v>
      </c>
      <c r="BA66" s="6">
        <v>214</v>
      </c>
      <c r="BB66" s="6">
        <v>283</v>
      </c>
      <c r="BC66" s="6">
        <v>313</v>
      </c>
      <c r="BD66" s="6">
        <v>435</v>
      </c>
      <c r="BE66" s="6">
        <v>577</v>
      </c>
      <c r="BF66" s="6">
        <v>800</v>
      </c>
      <c r="BG66" s="6">
        <v>963</v>
      </c>
    </row>
    <row r="67" spans="2:67" s="6" customFormat="1" x14ac:dyDescent="0.35">
      <c r="B67" s="6" t="s">
        <v>942</v>
      </c>
      <c r="Y67" s="6">
        <f>BE67</f>
        <v>2769</v>
      </c>
      <c r="Z67" s="24"/>
      <c r="AC67" s="6">
        <f>BF67</f>
        <v>4846</v>
      </c>
      <c r="AD67" s="24">
        <v>5223</v>
      </c>
      <c r="AE67" s="6">
        <v>5749</v>
      </c>
      <c r="AF67" s="6">
        <v>6002</v>
      </c>
      <c r="AG67" s="6">
        <f>BG67</f>
        <v>7431</v>
      </c>
      <c r="AH67" s="24">
        <v>7495</v>
      </c>
      <c r="AI67" s="6">
        <f>1903+5547</f>
        <v>7450</v>
      </c>
      <c r="AJ67" s="6">
        <f>2165+5066</f>
        <v>7231</v>
      </c>
      <c r="AY67" s="6">
        <v>3586</v>
      </c>
      <c r="AZ67" s="6">
        <v>4184</v>
      </c>
      <c r="BA67" s="6">
        <v>5348</v>
      </c>
      <c r="BB67" s="6">
        <v>1314</v>
      </c>
      <c r="BC67" s="6">
        <v>2532</v>
      </c>
      <c r="BD67" s="6">
        <v>3972</v>
      </c>
      <c r="BE67" s="6">
        <v>2769</v>
      </c>
      <c r="BF67" s="6">
        <v>4846</v>
      </c>
      <c r="BG67" s="6">
        <v>7431</v>
      </c>
    </row>
    <row r="68" spans="2:67" s="6" customFormat="1" x14ac:dyDescent="0.35">
      <c r="B68" s="6" t="s">
        <v>943</v>
      </c>
      <c r="Y68" s="6">
        <f>BE68</f>
        <v>33418</v>
      </c>
      <c r="Z68" s="24"/>
      <c r="AC68" s="6">
        <f>BF68</f>
        <v>36141</v>
      </c>
      <c r="AD68" s="24">
        <v>37046</v>
      </c>
      <c r="AE68" s="6">
        <v>37221</v>
      </c>
      <c r="AF68" s="6">
        <v>34824</v>
      </c>
      <c r="AG68" s="6">
        <f>BG68</f>
        <v>36357</v>
      </c>
      <c r="AH68" s="24">
        <v>35276</v>
      </c>
      <c r="AI68" s="6">
        <v>33643</v>
      </c>
      <c r="AJ68" s="6">
        <v>34641</v>
      </c>
      <c r="AY68" s="6">
        <v>10612</v>
      </c>
      <c r="AZ68" s="6">
        <v>12261</v>
      </c>
      <c r="BA68" s="6">
        <v>14363</v>
      </c>
      <c r="BB68" s="6">
        <f>18242+6398</f>
        <v>24640</v>
      </c>
      <c r="BC68" s="6">
        <v>20062</v>
      </c>
      <c r="BD68" s="6">
        <v>22527</v>
      </c>
      <c r="BE68" s="6">
        <v>33418</v>
      </c>
      <c r="BF68" s="6">
        <v>36141</v>
      </c>
      <c r="BG68" s="6">
        <v>36357</v>
      </c>
    </row>
    <row r="69" spans="2:67" s="8" customFormat="1" x14ac:dyDescent="0.35">
      <c r="B69" s="8" t="s">
        <v>944</v>
      </c>
      <c r="Y69" s="8">
        <f>BE69</f>
        <v>1148</v>
      </c>
      <c r="Z69" s="26"/>
      <c r="AC69" s="8">
        <f>BF69</f>
        <v>1287</v>
      </c>
      <c r="AD69" s="26">
        <v>1298</v>
      </c>
      <c r="AE69" s="8">
        <v>2109</v>
      </c>
      <c r="AF69" s="8">
        <v>2541</v>
      </c>
      <c r="AG69" s="8">
        <f>BG69</f>
        <v>1898</v>
      </c>
      <c r="AH69" s="26">
        <v>2162</v>
      </c>
      <c r="AI69" s="8">
        <v>2202</v>
      </c>
      <c r="AJ69" s="8">
        <v>2228</v>
      </c>
      <c r="AY69" s="8">
        <f>694+378</f>
        <v>1072</v>
      </c>
      <c r="AZ69" s="8">
        <v>655</v>
      </c>
      <c r="BA69" s="8">
        <v>833</v>
      </c>
      <c r="BB69" s="8">
        <v>713</v>
      </c>
      <c r="BC69" s="8">
        <v>947</v>
      </c>
      <c r="BD69" s="8">
        <v>800</v>
      </c>
      <c r="BE69" s="8">
        <v>1148</v>
      </c>
      <c r="BF69" s="8">
        <v>1287</v>
      </c>
      <c r="BG69" s="8">
        <v>1898</v>
      </c>
    </row>
    <row r="70" spans="2:67" s="6" customFormat="1" x14ac:dyDescent="0.35">
      <c r="B70" s="6" t="s">
        <v>513</v>
      </c>
      <c r="Q70" s="6">
        <f>SUM(Q64:Q69)</f>
        <v>0</v>
      </c>
      <c r="R70" s="6">
        <f t="shared" ref="R70:AM70" si="69">SUM(R64:R69)</f>
        <v>0</v>
      </c>
      <c r="S70" s="6">
        <f t="shared" si="69"/>
        <v>0</v>
      </c>
      <c r="T70" s="6">
        <f t="shared" si="69"/>
        <v>0</v>
      </c>
      <c r="U70" s="6">
        <f t="shared" si="69"/>
        <v>0</v>
      </c>
      <c r="V70" s="6">
        <f t="shared" si="69"/>
        <v>0</v>
      </c>
      <c r="W70" s="6">
        <f t="shared" si="69"/>
        <v>0</v>
      </c>
      <c r="X70" s="6">
        <f t="shared" si="69"/>
        <v>0</v>
      </c>
      <c r="Y70" s="6">
        <f t="shared" si="69"/>
        <v>50995</v>
      </c>
      <c r="Z70" s="24">
        <f t="shared" si="69"/>
        <v>0</v>
      </c>
      <c r="AA70" s="6">
        <f t="shared" si="69"/>
        <v>0</v>
      </c>
      <c r="AB70" s="6">
        <f t="shared" si="69"/>
        <v>0</v>
      </c>
      <c r="AC70" s="6">
        <f t="shared" si="69"/>
        <v>52574</v>
      </c>
      <c r="AD70" s="24">
        <f t="shared" si="69"/>
        <v>52382</v>
      </c>
      <c r="AE70" s="6">
        <f t="shared" si="69"/>
        <v>55252</v>
      </c>
      <c r="AF70" s="6">
        <f t="shared" si="69"/>
        <v>55105</v>
      </c>
      <c r="AG70" s="6">
        <f t="shared" si="69"/>
        <v>57517</v>
      </c>
      <c r="AH70" s="24">
        <f t="shared" si="69"/>
        <v>56560</v>
      </c>
      <c r="AI70" s="6">
        <f t="shared" si="69"/>
        <v>54125</v>
      </c>
      <c r="AJ70" s="6">
        <f t="shared" si="69"/>
        <v>56635</v>
      </c>
      <c r="AK70" s="6">
        <f t="shared" si="69"/>
        <v>0</v>
      </c>
      <c r="AL70" s="6">
        <f t="shared" si="69"/>
        <v>0</v>
      </c>
      <c r="AM70" s="6">
        <f t="shared" ref="AM70" si="70">SUM(AM64:AM69)</f>
        <v>0</v>
      </c>
      <c r="AN70" s="6">
        <f t="shared" ref="AN70" si="71">SUM(AN64:AN69)</f>
        <v>0</v>
      </c>
      <c r="AO70" s="6">
        <f t="shared" ref="AO70" si="72">SUM(AO64:AO69)</f>
        <v>0</v>
      </c>
      <c r="AP70" s="6">
        <f t="shared" ref="AP70" si="73">SUM(AP64:AP69)</f>
        <v>0</v>
      </c>
      <c r="AV70" s="6">
        <f>SUM(AV64:AV69)</f>
        <v>0</v>
      </c>
      <c r="AW70" s="6">
        <f t="shared" ref="AW70:BO70" si="74">SUM(AW64:AW69)</f>
        <v>0</v>
      </c>
      <c r="AX70" s="6">
        <f t="shared" si="74"/>
        <v>0</v>
      </c>
      <c r="AY70" s="6">
        <f t="shared" si="74"/>
        <v>17565</v>
      </c>
      <c r="AZ70" s="6">
        <f t="shared" si="74"/>
        <v>20648</v>
      </c>
      <c r="BA70" s="6">
        <f t="shared" si="74"/>
        <v>25733</v>
      </c>
      <c r="BB70" s="6">
        <f t="shared" si="74"/>
        <v>32645</v>
      </c>
      <c r="BC70" s="6">
        <f t="shared" si="74"/>
        <v>32963</v>
      </c>
      <c r="BD70" s="6">
        <f t="shared" si="74"/>
        <v>38495</v>
      </c>
      <c r="BE70" s="6">
        <f t="shared" si="74"/>
        <v>50995</v>
      </c>
      <c r="BF70" s="6">
        <f t="shared" si="74"/>
        <v>52574</v>
      </c>
      <c r="BG70" s="6">
        <f t="shared" si="74"/>
        <v>57517</v>
      </c>
      <c r="BH70" s="6">
        <f t="shared" si="74"/>
        <v>0</v>
      </c>
      <c r="BI70" s="6">
        <f t="shared" si="74"/>
        <v>0</v>
      </c>
      <c r="BJ70" s="6">
        <f t="shared" si="74"/>
        <v>0</v>
      </c>
      <c r="BK70" s="6">
        <f t="shared" si="74"/>
        <v>0</v>
      </c>
      <c r="BL70" s="6">
        <f t="shared" si="74"/>
        <v>0</v>
      </c>
      <c r="BM70" s="6">
        <f t="shared" si="74"/>
        <v>0</v>
      </c>
      <c r="BN70" s="6">
        <f t="shared" si="74"/>
        <v>0</v>
      </c>
      <c r="BO70" s="6">
        <f t="shared" si="74"/>
        <v>0</v>
      </c>
    </row>
    <row r="71" spans="2:67" s="7" customFormat="1" x14ac:dyDescent="0.35">
      <c r="B71" s="7" t="s">
        <v>939</v>
      </c>
      <c r="Z71" s="29"/>
      <c r="AD71" s="29"/>
      <c r="AH71" s="29"/>
    </row>
    <row r="72" spans="2:67" s="6" customFormat="1" x14ac:dyDescent="0.35">
      <c r="B72" s="6" t="s">
        <v>945</v>
      </c>
      <c r="Y72" s="6">
        <f>BE72</f>
        <v>6089</v>
      </c>
      <c r="Z72" s="24"/>
      <c r="AC72" s="6">
        <f>BF72</f>
        <v>6797</v>
      </c>
      <c r="AD72" s="24">
        <v>7145</v>
      </c>
      <c r="AE72" s="6">
        <v>6270</v>
      </c>
      <c r="AF72" s="6">
        <v>5215</v>
      </c>
      <c r="AG72" s="6">
        <f>BG72</f>
        <v>5018</v>
      </c>
      <c r="AH72" s="24">
        <v>4632</v>
      </c>
      <c r="AI72" s="6">
        <v>4543</v>
      </c>
      <c r="AJ72" s="6">
        <v>3855</v>
      </c>
      <c r="AY72" s="6">
        <v>31</v>
      </c>
      <c r="AZ72" s="6">
        <v>2348</v>
      </c>
      <c r="BA72" s="6">
        <v>1539</v>
      </c>
      <c r="BB72" s="6">
        <v>257</v>
      </c>
      <c r="BC72" s="6">
        <v>971</v>
      </c>
      <c r="BD72" s="6">
        <v>2863</v>
      </c>
      <c r="BE72" s="6">
        <v>6089</v>
      </c>
      <c r="BF72" s="6">
        <v>6797</v>
      </c>
      <c r="BG72" s="6">
        <v>5018</v>
      </c>
    </row>
    <row r="73" spans="2:67" s="6" customFormat="1" x14ac:dyDescent="0.35">
      <c r="B73" s="6" t="s">
        <v>523</v>
      </c>
      <c r="Y73" s="6">
        <f>BE73</f>
        <v>1807</v>
      </c>
      <c r="Z73" s="24"/>
      <c r="AC73" s="6">
        <f>BF73</f>
        <v>1909</v>
      </c>
      <c r="AD73" s="24">
        <v>1861</v>
      </c>
      <c r="AE73" s="6">
        <v>1832</v>
      </c>
      <c r="AF73" s="6">
        <v>1773</v>
      </c>
      <c r="AG73" s="6">
        <f>BG73</f>
        <v>1730</v>
      </c>
      <c r="AH73" s="24">
        <v>1633</v>
      </c>
      <c r="AI73" s="6">
        <v>1589</v>
      </c>
      <c r="AJ73" s="6">
        <v>1529</v>
      </c>
      <c r="AY73" s="6">
        <v>922</v>
      </c>
      <c r="AZ73" s="6">
        <v>1344</v>
      </c>
      <c r="BA73" s="6">
        <v>1482</v>
      </c>
      <c r="BB73" s="6">
        <v>1000</v>
      </c>
      <c r="BC73" s="6">
        <v>1724</v>
      </c>
      <c r="BD73" s="6">
        <v>1693</v>
      </c>
      <c r="BE73" s="6">
        <v>1807</v>
      </c>
      <c r="BF73" s="6">
        <v>1909</v>
      </c>
      <c r="BG73" s="6">
        <v>1730</v>
      </c>
    </row>
    <row r="74" spans="2:67" s="6" customFormat="1" x14ac:dyDescent="0.35">
      <c r="B74" s="6" t="s">
        <v>533</v>
      </c>
      <c r="Y74" s="6">
        <f>BE74</f>
        <v>9135</v>
      </c>
      <c r="Z74" s="24"/>
      <c r="AC74" s="6">
        <f>BF74</f>
        <v>11454</v>
      </c>
      <c r="AD74" s="24">
        <v>11370</v>
      </c>
      <c r="AE74" s="6">
        <v>11146</v>
      </c>
      <c r="AF74" s="6">
        <v>11053</v>
      </c>
      <c r="AG74" s="6">
        <f>BG74</f>
        <v>11209</v>
      </c>
      <c r="AH74" s="24">
        <v>11195</v>
      </c>
      <c r="AI74" s="6">
        <v>11067</v>
      </c>
      <c r="AJ74" s="6">
        <v>10935</v>
      </c>
      <c r="AY74" s="6">
        <v>3189</v>
      </c>
      <c r="AZ74" s="6">
        <v>4069</v>
      </c>
      <c r="BA74" s="6">
        <v>4059</v>
      </c>
      <c r="BB74" s="6">
        <v>19742</v>
      </c>
      <c r="BC74" s="6">
        <v>6284</v>
      </c>
      <c r="BD74" s="6">
        <v>6212</v>
      </c>
      <c r="BE74" s="6">
        <v>9135</v>
      </c>
      <c r="BF74" s="6">
        <v>11454</v>
      </c>
      <c r="BG74" s="6">
        <v>11209</v>
      </c>
    </row>
    <row r="75" spans="2:67" s="6" customFormat="1" x14ac:dyDescent="0.35">
      <c r="B75" s="6" t="s">
        <v>946</v>
      </c>
      <c r="Y75" s="6">
        <f>BE75</f>
        <v>1048</v>
      </c>
      <c r="Z75" s="24"/>
      <c r="AC75" s="6">
        <f>BF75</f>
        <v>1332</v>
      </c>
      <c r="AD75" s="24">
        <v>1185</v>
      </c>
      <c r="AE75" s="6">
        <v>1001</v>
      </c>
      <c r="AF75" s="6">
        <v>855</v>
      </c>
      <c r="AG75" s="6">
        <f>BG75</f>
        <v>788</v>
      </c>
      <c r="AH75" s="24">
        <v>730</v>
      </c>
      <c r="AI75" s="6">
        <v>640</v>
      </c>
      <c r="AJ75" s="6">
        <v>564</v>
      </c>
      <c r="AY75" s="6">
        <v>156</v>
      </c>
      <c r="AZ75" s="6">
        <v>358</v>
      </c>
      <c r="BA75" s="6">
        <v>211</v>
      </c>
      <c r="BB75" s="6">
        <v>1781</v>
      </c>
      <c r="BC75" s="6">
        <v>825</v>
      </c>
      <c r="BD75" s="6">
        <v>778</v>
      </c>
      <c r="BE75" s="6">
        <v>1048</v>
      </c>
      <c r="BF75" s="6">
        <v>1332</v>
      </c>
      <c r="BG75" s="6">
        <v>788</v>
      </c>
    </row>
    <row r="76" spans="2:67" s="8" customFormat="1" x14ac:dyDescent="0.35">
      <c r="B76" s="8" t="s">
        <v>947</v>
      </c>
      <c r="Y76" s="6">
        <f>BE76</f>
        <v>1305</v>
      </c>
      <c r="Z76" s="26"/>
      <c r="AC76" s="6">
        <f>BF76</f>
        <v>1737</v>
      </c>
      <c r="AD76" s="26">
        <v>1862</v>
      </c>
      <c r="AE76" s="6">
        <v>2309</v>
      </c>
      <c r="AF76" s="8">
        <v>2434</v>
      </c>
      <c r="AG76" s="6">
        <f>BG76</f>
        <v>2455</v>
      </c>
      <c r="AH76" s="26">
        <v>2436</v>
      </c>
      <c r="AI76" s="8">
        <v>2615</v>
      </c>
      <c r="AJ76" s="8">
        <v>2922</v>
      </c>
      <c r="AY76" s="8">
        <v>54</v>
      </c>
      <c r="AZ76" s="8">
        <v>114</v>
      </c>
      <c r="BA76" s="8">
        <v>79</v>
      </c>
      <c r="BB76" s="8">
        <v>83</v>
      </c>
      <c r="BC76" s="8">
        <v>565</v>
      </c>
      <c r="BD76" s="8">
        <v>1292</v>
      </c>
      <c r="BE76" s="8">
        <v>1305</v>
      </c>
      <c r="BF76" s="8">
        <v>1737</v>
      </c>
      <c r="BG76" s="8">
        <v>2455</v>
      </c>
    </row>
    <row r="77" spans="2:67" s="9" customFormat="1" x14ac:dyDescent="0.35">
      <c r="B77" s="9" t="s">
        <v>948</v>
      </c>
      <c r="Q77" s="9">
        <f>SUM(Q72:Q76)</f>
        <v>0</v>
      </c>
      <c r="R77" s="9">
        <f t="shared" ref="R77:AM77" si="75">SUM(R72:R76)</f>
        <v>0</v>
      </c>
      <c r="S77" s="9">
        <f t="shared" si="75"/>
        <v>0</v>
      </c>
      <c r="T77" s="9">
        <f t="shared" si="75"/>
        <v>0</v>
      </c>
      <c r="U77" s="9">
        <f t="shared" si="75"/>
        <v>0</v>
      </c>
      <c r="V77" s="9">
        <f t="shared" si="75"/>
        <v>0</v>
      </c>
      <c r="W77" s="9">
        <f t="shared" si="75"/>
        <v>0</v>
      </c>
      <c r="X77" s="9">
        <f t="shared" si="75"/>
        <v>0</v>
      </c>
      <c r="Y77" s="9">
        <f t="shared" si="75"/>
        <v>19384</v>
      </c>
      <c r="Z77" s="30">
        <f t="shared" si="75"/>
        <v>0</v>
      </c>
      <c r="AA77" s="9">
        <f t="shared" si="75"/>
        <v>0</v>
      </c>
      <c r="AB77" s="9">
        <f t="shared" si="75"/>
        <v>0</v>
      </c>
      <c r="AC77" s="9">
        <f t="shared" si="75"/>
        <v>23229</v>
      </c>
      <c r="AD77" s="30">
        <f t="shared" si="75"/>
        <v>23423</v>
      </c>
      <c r="AE77" s="9">
        <f t="shared" si="75"/>
        <v>22558</v>
      </c>
      <c r="AF77" s="9">
        <f t="shared" si="75"/>
        <v>21330</v>
      </c>
      <c r="AG77" s="9">
        <f t="shared" si="75"/>
        <v>21200</v>
      </c>
      <c r="AH77" s="30">
        <f t="shared" si="75"/>
        <v>20626</v>
      </c>
      <c r="AI77" s="9">
        <f t="shared" si="75"/>
        <v>20454</v>
      </c>
      <c r="AJ77" s="9">
        <f t="shared" si="75"/>
        <v>19805</v>
      </c>
      <c r="AK77" s="9">
        <f t="shared" si="75"/>
        <v>0</v>
      </c>
      <c r="AL77" s="9">
        <f t="shared" si="75"/>
        <v>0</v>
      </c>
      <c r="AM77" s="9">
        <f t="shared" ref="AM77" si="76">SUM(AM72:AM76)</f>
        <v>0</v>
      </c>
      <c r="AN77" s="9">
        <f t="shared" ref="AN77" si="77">SUM(AN72:AN76)</f>
        <v>0</v>
      </c>
      <c r="AO77" s="9">
        <f t="shared" ref="AO77" si="78">SUM(AO72:AO76)</f>
        <v>0</v>
      </c>
      <c r="AP77" s="9">
        <f t="shared" ref="AP77" si="79">SUM(AP72:AP76)</f>
        <v>0</v>
      </c>
      <c r="AV77" s="9">
        <f>SUM(AV72:AV76)</f>
        <v>0</v>
      </c>
      <c r="AW77" s="9">
        <f t="shared" ref="AW77:BO77" si="80">SUM(AW72:AW76)</f>
        <v>0</v>
      </c>
      <c r="AX77" s="9">
        <f t="shared" si="80"/>
        <v>0</v>
      </c>
      <c r="AY77" s="9">
        <f t="shared" si="80"/>
        <v>4352</v>
      </c>
      <c r="AZ77" s="9">
        <f t="shared" si="80"/>
        <v>8233</v>
      </c>
      <c r="BA77" s="9">
        <f t="shared" si="80"/>
        <v>7370</v>
      </c>
      <c r="BB77" s="9">
        <f t="shared" si="80"/>
        <v>22863</v>
      </c>
      <c r="BC77" s="9">
        <f t="shared" si="80"/>
        <v>10369</v>
      </c>
      <c r="BD77" s="9">
        <f t="shared" si="80"/>
        <v>12838</v>
      </c>
      <c r="BE77" s="9">
        <f t="shared" si="80"/>
        <v>19384</v>
      </c>
      <c r="BF77" s="9">
        <f t="shared" si="80"/>
        <v>23229</v>
      </c>
      <c r="BG77" s="9">
        <f t="shared" si="80"/>
        <v>21200</v>
      </c>
      <c r="BH77" s="9">
        <f t="shared" si="80"/>
        <v>0</v>
      </c>
      <c r="BI77" s="9">
        <f t="shared" si="80"/>
        <v>0</v>
      </c>
      <c r="BJ77" s="9">
        <f t="shared" si="80"/>
        <v>0</v>
      </c>
      <c r="BK77" s="9">
        <f t="shared" si="80"/>
        <v>0</v>
      </c>
      <c r="BL77" s="9">
        <f t="shared" si="80"/>
        <v>0</v>
      </c>
      <c r="BM77" s="9">
        <f t="shared" si="80"/>
        <v>0</v>
      </c>
      <c r="BN77" s="9">
        <f t="shared" si="80"/>
        <v>0</v>
      </c>
      <c r="BO77" s="9">
        <f t="shared" si="80"/>
        <v>0</v>
      </c>
    </row>
    <row r="78" spans="2:67" s="12" customFormat="1" x14ac:dyDescent="0.35">
      <c r="B78" s="12" t="s">
        <v>593</v>
      </c>
      <c r="Q78" s="12">
        <f>Q77+Q70</f>
        <v>0</v>
      </c>
      <c r="R78" s="12">
        <f t="shared" ref="R78:AM78" si="81">R77+R70</f>
        <v>0</v>
      </c>
      <c r="S78" s="12">
        <f t="shared" si="81"/>
        <v>0</v>
      </c>
      <c r="T78" s="12">
        <f t="shared" si="81"/>
        <v>0</v>
      </c>
      <c r="U78" s="12">
        <f t="shared" si="81"/>
        <v>0</v>
      </c>
      <c r="V78" s="12">
        <f t="shared" si="81"/>
        <v>0</v>
      </c>
      <c r="W78" s="12">
        <f t="shared" si="81"/>
        <v>0</v>
      </c>
      <c r="X78" s="12">
        <f t="shared" si="81"/>
        <v>0</v>
      </c>
      <c r="Y78" s="12">
        <f t="shared" si="81"/>
        <v>70379</v>
      </c>
      <c r="Z78" s="27">
        <f t="shared" si="81"/>
        <v>0</v>
      </c>
      <c r="AA78" s="12">
        <f t="shared" si="81"/>
        <v>0</v>
      </c>
      <c r="AB78" s="12">
        <f t="shared" si="81"/>
        <v>0</v>
      </c>
      <c r="AC78" s="12">
        <f t="shared" si="81"/>
        <v>75803</v>
      </c>
      <c r="AD78" s="27">
        <f t="shared" si="81"/>
        <v>75805</v>
      </c>
      <c r="AE78" s="12">
        <f t="shared" si="81"/>
        <v>77810</v>
      </c>
      <c r="AF78" s="12">
        <f t="shared" si="81"/>
        <v>76435</v>
      </c>
      <c r="AG78" s="12">
        <f t="shared" si="81"/>
        <v>78717</v>
      </c>
      <c r="AH78" s="27">
        <f t="shared" si="81"/>
        <v>77186</v>
      </c>
      <c r="AI78" s="12">
        <f t="shared" si="81"/>
        <v>74579</v>
      </c>
      <c r="AJ78" s="12">
        <f t="shared" si="81"/>
        <v>76440</v>
      </c>
      <c r="AK78" s="12">
        <f t="shared" si="81"/>
        <v>0</v>
      </c>
      <c r="AL78" s="12">
        <f t="shared" si="81"/>
        <v>0</v>
      </c>
      <c r="AM78" s="12">
        <f t="shared" ref="AM78" si="82">AM77+AM70</f>
        <v>0</v>
      </c>
      <c r="AN78" s="12">
        <f t="shared" ref="AN78" si="83">AN77+AN70</f>
        <v>0</v>
      </c>
      <c r="AO78" s="12">
        <f t="shared" ref="AO78" si="84">AO77+AO70</f>
        <v>0</v>
      </c>
      <c r="AP78" s="12">
        <f t="shared" ref="AP78" si="85">AP77+AP70</f>
        <v>0</v>
      </c>
      <c r="AV78" s="12">
        <f>AV77+AV70</f>
        <v>0</v>
      </c>
      <c r="AW78" s="12">
        <f t="shared" ref="AW78:BO78" si="86">AW77+AW70</f>
        <v>0</v>
      </c>
      <c r="AX78" s="12">
        <f t="shared" si="86"/>
        <v>0</v>
      </c>
      <c r="AY78" s="12">
        <f t="shared" si="86"/>
        <v>21917</v>
      </c>
      <c r="AZ78" s="12">
        <f t="shared" si="86"/>
        <v>28881</v>
      </c>
      <c r="BA78" s="12">
        <f t="shared" si="86"/>
        <v>33103</v>
      </c>
      <c r="BB78" s="12">
        <f t="shared" si="86"/>
        <v>55508</v>
      </c>
      <c r="BC78" s="12">
        <f t="shared" si="86"/>
        <v>43332</v>
      </c>
      <c r="BD78" s="12">
        <f t="shared" si="86"/>
        <v>51333</v>
      </c>
      <c r="BE78" s="12">
        <f t="shared" si="86"/>
        <v>70379</v>
      </c>
      <c r="BF78" s="12">
        <f t="shared" si="86"/>
        <v>75803</v>
      </c>
      <c r="BG78" s="12">
        <f t="shared" si="86"/>
        <v>78717</v>
      </c>
      <c r="BH78" s="12">
        <f t="shared" si="86"/>
        <v>0</v>
      </c>
      <c r="BI78" s="12">
        <f t="shared" si="86"/>
        <v>0</v>
      </c>
      <c r="BJ78" s="12">
        <f t="shared" si="86"/>
        <v>0</v>
      </c>
      <c r="BK78" s="12">
        <f t="shared" si="86"/>
        <v>0</v>
      </c>
      <c r="BL78" s="12">
        <f t="shared" si="86"/>
        <v>0</v>
      </c>
      <c r="BM78" s="12">
        <f t="shared" si="86"/>
        <v>0</v>
      </c>
      <c r="BN78" s="12">
        <f t="shared" si="86"/>
        <v>0</v>
      </c>
      <c r="BO78" s="12">
        <f t="shared" si="86"/>
        <v>0</v>
      </c>
    </row>
    <row r="79" spans="2:67" s="7" customFormat="1" x14ac:dyDescent="0.35">
      <c r="B79" s="7" t="s">
        <v>949</v>
      </c>
      <c r="Z79" s="29"/>
      <c r="AD79" s="29"/>
      <c r="AH79" s="29"/>
    </row>
    <row r="80" spans="2:67" s="6" customFormat="1" x14ac:dyDescent="0.35">
      <c r="B80" s="6" t="s">
        <v>950</v>
      </c>
      <c r="Y80" s="6">
        <f>BE80</f>
        <v>252</v>
      </c>
      <c r="Z80" s="24"/>
      <c r="AC80" s="6">
        <f>BF80</f>
        <v>197</v>
      </c>
      <c r="AD80" s="24">
        <v>140</v>
      </c>
      <c r="AE80" s="6">
        <v>156</v>
      </c>
      <c r="AF80" s="6">
        <v>114</v>
      </c>
      <c r="AG80" s="6">
        <f>BG80</f>
        <v>126</v>
      </c>
      <c r="AH80" s="24">
        <v>142</v>
      </c>
      <c r="AI80" s="6">
        <v>137</v>
      </c>
      <c r="AJ80" s="6">
        <v>131</v>
      </c>
      <c r="AY80" s="6">
        <v>115</v>
      </c>
      <c r="AZ80" s="6">
        <v>145</v>
      </c>
      <c r="BA80" s="6">
        <v>192</v>
      </c>
      <c r="BB80" s="6">
        <v>257</v>
      </c>
      <c r="BC80" s="6">
        <v>281</v>
      </c>
      <c r="BD80" s="6">
        <v>232</v>
      </c>
      <c r="BE80" s="6">
        <v>252</v>
      </c>
      <c r="BF80" s="6">
        <v>197</v>
      </c>
      <c r="BG80" s="6">
        <v>126</v>
      </c>
    </row>
    <row r="81" spans="2:67" s="6" customFormat="1" x14ac:dyDescent="0.35">
      <c r="B81" s="6" t="s">
        <v>951</v>
      </c>
      <c r="Y81" s="6">
        <f>BE81</f>
        <v>35418</v>
      </c>
      <c r="Z81" s="24"/>
      <c r="AC81" s="6">
        <f>BF81</f>
        <v>38841</v>
      </c>
      <c r="AD81" s="24">
        <v>39746</v>
      </c>
      <c r="AE81" s="6">
        <v>40221</v>
      </c>
      <c r="AF81" s="6">
        <v>37824</v>
      </c>
      <c r="AG81" s="6">
        <f>BG81</f>
        <v>40107</v>
      </c>
      <c r="AH81" s="24">
        <v>39026</v>
      </c>
      <c r="AI81" s="6">
        <v>37393</v>
      </c>
      <c r="AJ81" s="6">
        <v>38641</v>
      </c>
      <c r="AY81" s="6">
        <v>10612</v>
      </c>
      <c r="AZ81" s="6">
        <v>12261</v>
      </c>
      <c r="BA81" s="6">
        <v>15163</v>
      </c>
      <c r="BB81" s="6">
        <v>19742</v>
      </c>
      <c r="BC81" s="6">
        <v>21562</v>
      </c>
      <c r="BD81" s="6">
        <v>24527</v>
      </c>
      <c r="BE81" s="6">
        <v>35418</v>
      </c>
      <c r="BF81" s="6">
        <v>38841</v>
      </c>
      <c r="BG81" s="6">
        <v>40107</v>
      </c>
    </row>
    <row r="82" spans="2:67" s="6" customFormat="1" x14ac:dyDescent="0.35">
      <c r="B82" s="6" t="s">
        <v>952</v>
      </c>
      <c r="Y82" s="6">
        <f>BE82</f>
        <v>2648</v>
      </c>
      <c r="Z82" s="24"/>
      <c r="AC82" s="6">
        <f>BF82</f>
        <v>3755</v>
      </c>
      <c r="AD82" s="24">
        <v>3828</v>
      </c>
      <c r="AE82" s="6">
        <v>4122</v>
      </c>
      <c r="AF82" s="6">
        <v>4638</v>
      </c>
      <c r="AG82" s="6">
        <f>BG82</f>
        <v>4055</v>
      </c>
      <c r="AH82" s="24">
        <v>4164</v>
      </c>
      <c r="AI82" s="6">
        <v>3433</v>
      </c>
      <c r="AJ82" s="6">
        <v>3533</v>
      </c>
      <c r="AY82" s="6">
        <f>1093+1434</f>
        <v>2527</v>
      </c>
      <c r="AZ82" s="6">
        <v>1179</v>
      </c>
      <c r="BA82" s="6">
        <v>1459</v>
      </c>
      <c r="BB82" s="6">
        <f>1000+1781</f>
        <v>2781</v>
      </c>
      <c r="BC82" s="6">
        <f>1998+2002</f>
        <v>4000</v>
      </c>
      <c r="BD82" s="6">
        <v>2087</v>
      </c>
      <c r="BE82" s="6">
        <v>2648</v>
      </c>
      <c r="BF82" s="6">
        <v>3755</v>
      </c>
      <c r="BG82" s="6">
        <v>4055</v>
      </c>
    </row>
    <row r="83" spans="2:67" s="8" customFormat="1" x14ac:dyDescent="0.35">
      <c r="B83" s="8" t="s">
        <v>953</v>
      </c>
      <c r="Y83" s="8">
        <f>BE83</f>
        <v>129</v>
      </c>
      <c r="Z83" s="26"/>
      <c r="AC83" s="8">
        <f>BF83</f>
        <v>236</v>
      </c>
      <c r="AD83" s="26">
        <v>253</v>
      </c>
      <c r="AE83" s="8">
        <v>596</v>
      </c>
      <c r="AF83" s="8">
        <v>652</v>
      </c>
      <c r="AG83" s="8">
        <f>BG83</f>
        <v>813</v>
      </c>
      <c r="AH83" s="26">
        <v>577</v>
      </c>
      <c r="AI83" s="8">
        <v>791</v>
      </c>
      <c r="AJ83" s="8">
        <v>1137</v>
      </c>
      <c r="AY83" s="8">
        <v>29</v>
      </c>
      <c r="AZ83" s="8">
        <v>32</v>
      </c>
      <c r="BA83" s="8">
        <v>64</v>
      </c>
      <c r="BB83" s="8">
        <v>83</v>
      </c>
      <c r="BC83" s="8">
        <v>61</v>
      </c>
      <c r="BD83" s="8">
        <v>73</v>
      </c>
      <c r="BE83" s="8">
        <v>129</v>
      </c>
      <c r="BF83" s="8">
        <v>236</v>
      </c>
      <c r="BG83" s="8">
        <v>813</v>
      </c>
    </row>
    <row r="84" spans="2:67" s="6" customFormat="1" x14ac:dyDescent="0.35">
      <c r="B84" s="6" t="s">
        <v>630</v>
      </c>
      <c r="Q84" s="6">
        <f>SUM(Q80:Q83)</f>
        <v>0</v>
      </c>
      <c r="R84" s="6">
        <f t="shared" ref="R84:AM84" si="87">SUM(R80:R83)</f>
        <v>0</v>
      </c>
      <c r="S84" s="6">
        <f t="shared" si="87"/>
        <v>0</v>
      </c>
      <c r="T84" s="6">
        <f t="shared" si="87"/>
        <v>0</v>
      </c>
      <c r="U84" s="6">
        <f t="shared" si="87"/>
        <v>0</v>
      </c>
      <c r="V84" s="6">
        <f t="shared" si="87"/>
        <v>0</v>
      </c>
      <c r="W84" s="6">
        <f t="shared" si="87"/>
        <v>0</v>
      </c>
      <c r="X84" s="6">
        <f t="shared" si="87"/>
        <v>0</v>
      </c>
      <c r="Y84" s="6">
        <f t="shared" si="87"/>
        <v>38447</v>
      </c>
      <c r="Z84" s="24">
        <f t="shared" si="87"/>
        <v>0</v>
      </c>
      <c r="AA84" s="6">
        <f t="shared" si="87"/>
        <v>0</v>
      </c>
      <c r="AB84" s="6">
        <f t="shared" si="87"/>
        <v>0</v>
      </c>
      <c r="AC84" s="6">
        <f t="shared" si="87"/>
        <v>43029</v>
      </c>
      <c r="AD84" s="24">
        <f t="shared" si="87"/>
        <v>43967</v>
      </c>
      <c r="AE84" s="6">
        <f t="shared" si="87"/>
        <v>45095</v>
      </c>
      <c r="AF84" s="6">
        <f t="shared" si="87"/>
        <v>43228</v>
      </c>
      <c r="AG84" s="6">
        <f t="shared" si="87"/>
        <v>45101</v>
      </c>
      <c r="AH84" s="24">
        <f t="shared" si="87"/>
        <v>43909</v>
      </c>
      <c r="AI84" s="6">
        <f t="shared" si="87"/>
        <v>41754</v>
      </c>
      <c r="AJ84" s="6">
        <f t="shared" si="87"/>
        <v>43442</v>
      </c>
      <c r="AK84" s="6">
        <f t="shared" si="87"/>
        <v>0</v>
      </c>
      <c r="AL84" s="6">
        <f t="shared" si="87"/>
        <v>0</v>
      </c>
      <c r="AM84" s="6">
        <f t="shared" ref="AM84" si="88">SUM(AM80:AM83)</f>
        <v>0</v>
      </c>
      <c r="AN84" s="6">
        <f t="shared" ref="AN84" si="89">SUM(AN80:AN83)</f>
        <v>0</v>
      </c>
      <c r="AO84" s="6">
        <f t="shared" ref="AO84" si="90">SUM(AO80:AO83)</f>
        <v>0</v>
      </c>
      <c r="AP84" s="6">
        <f t="shared" ref="AP84" si="91">SUM(AP80:AP83)</f>
        <v>0</v>
      </c>
      <c r="AV84" s="6">
        <f>SUM(AV80:AV83)</f>
        <v>0</v>
      </c>
      <c r="AW84" s="6">
        <f t="shared" ref="AW84:BO84" si="92">SUM(AW80:AW83)</f>
        <v>0</v>
      </c>
      <c r="AX84" s="6">
        <f t="shared" si="92"/>
        <v>0</v>
      </c>
      <c r="AY84" s="6">
        <f t="shared" si="92"/>
        <v>13283</v>
      </c>
      <c r="AZ84" s="6">
        <f t="shared" si="92"/>
        <v>13617</v>
      </c>
      <c r="BA84" s="6">
        <f t="shared" si="92"/>
        <v>16878</v>
      </c>
      <c r="BB84" s="6">
        <f t="shared" si="92"/>
        <v>22863</v>
      </c>
      <c r="BC84" s="6">
        <f t="shared" si="92"/>
        <v>25904</v>
      </c>
      <c r="BD84" s="6">
        <f t="shared" si="92"/>
        <v>26919</v>
      </c>
      <c r="BE84" s="6">
        <f t="shared" si="92"/>
        <v>38447</v>
      </c>
      <c r="BF84" s="6">
        <f t="shared" si="92"/>
        <v>43029</v>
      </c>
      <c r="BG84" s="6">
        <f t="shared" si="92"/>
        <v>45101</v>
      </c>
      <c r="BH84" s="6">
        <f t="shared" si="92"/>
        <v>0</v>
      </c>
      <c r="BI84" s="6">
        <f t="shared" si="92"/>
        <v>0</v>
      </c>
      <c r="BJ84" s="6">
        <f t="shared" si="92"/>
        <v>0</v>
      </c>
      <c r="BK84" s="6">
        <f t="shared" si="92"/>
        <v>0</v>
      </c>
      <c r="BL84" s="6">
        <f t="shared" si="92"/>
        <v>0</v>
      </c>
      <c r="BM84" s="6">
        <f t="shared" si="92"/>
        <v>0</v>
      </c>
      <c r="BN84" s="6">
        <f t="shared" si="92"/>
        <v>0</v>
      </c>
      <c r="BO84" s="6">
        <f t="shared" si="92"/>
        <v>0</v>
      </c>
    </row>
    <row r="85" spans="2:67" s="7" customFormat="1" x14ac:dyDescent="0.35">
      <c r="B85" s="7" t="s">
        <v>954</v>
      </c>
      <c r="Z85" s="29"/>
      <c r="AD85" s="29"/>
      <c r="AH85" s="29"/>
    </row>
    <row r="86" spans="2:67" s="6" customFormat="1" x14ac:dyDescent="0.35">
      <c r="B86" s="6" t="s">
        <v>955</v>
      </c>
      <c r="Y86" s="6">
        <f>BE86</f>
        <v>2930</v>
      </c>
      <c r="Z86" s="24"/>
      <c r="AC86" s="6">
        <f>BF86</f>
        <v>2998</v>
      </c>
      <c r="AD86" s="24">
        <v>3013</v>
      </c>
      <c r="AE86" s="6">
        <v>2750</v>
      </c>
      <c r="AF86" s="6">
        <v>2702</v>
      </c>
      <c r="AG86" s="6">
        <f>BG86</f>
        <v>2925</v>
      </c>
      <c r="AH86" s="24">
        <v>2938</v>
      </c>
      <c r="AI86" s="6">
        <v>2615</v>
      </c>
      <c r="AJ86" s="6">
        <v>2618</v>
      </c>
      <c r="AY86" s="6">
        <v>386</v>
      </c>
      <c r="AZ86" s="6">
        <v>1505</v>
      </c>
      <c r="BA86" s="6">
        <v>1513</v>
      </c>
      <c r="BB86" s="6">
        <v>1917</v>
      </c>
      <c r="BC86" s="6">
        <v>2042</v>
      </c>
      <c r="BD86" s="6">
        <v>2520</v>
      </c>
      <c r="BE86" s="6">
        <v>2930</v>
      </c>
      <c r="BF86" s="6">
        <v>2998</v>
      </c>
      <c r="BG86" s="6">
        <v>2925</v>
      </c>
    </row>
    <row r="87" spans="2:67" s="8" customFormat="1" x14ac:dyDescent="0.35">
      <c r="B87" s="8" t="s">
        <v>956</v>
      </c>
      <c r="Y87" s="6">
        <f>BE87</f>
        <v>8939</v>
      </c>
      <c r="Z87" s="26"/>
      <c r="AC87" s="6">
        <f>BF87</f>
        <v>8049</v>
      </c>
      <c r="AD87" s="26">
        <v>8222</v>
      </c>
      <c r="AE87" s="8">
        <v>10198</v>
      </c>
      <c r="AF87" s="8">
        <v>10241</v>
      </c>
      <c r="AG87" s="6">
        <f>BG87</f>
        <v>10417</v>
      </c>
      <c r="AH87" s="26">
        <v>10481</v>
      </c>
      <c r="AI87" s="8">
        <v>10549</v>
      </c>
      <c r="AJ87" s="8">
        <v>10640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4965</v>
      </c>
      <c r="BE87" s="8">
        <v>8939</v>
      </c>
      <c r="BF87" s="8">
        <v>8049</v>
      </c>
      <c r="BG87" s="8">
        <v>10417</v>
      </c>
    </row>
    <row r="88" spans="2:67" s="9" customFormat="1" x14ac:dyDescent="0.35">
      <c r="B88" s="9" t="s">
        <v>957</v>
      </c>
      <c r="Q88" s="9">
        <f>SUM(Q86:Q87)</f>
        <v>0</v>
      </c>
      <c r="R88" s="9">
        <f t="shared" ref="R88:AM88" si="93">SUM(R86:R87)</f>
        <v>0</v>
      </c>
      <c r="S88" s="9">
        <f t="shared" si="93"/>
        <v>0</v>
      </c>
      <c r="T88" s="9">
        <f t="shared" si="93"/>
        <v>0</v>
      </c>
      <c r="U88" s="9">
        <f t="shared" si="93"/>
        <v>0</v>
      </c>
      <c r="V88" s="9">
        <f t="shared" si="93"/>
        <v>0</v>
      </c>
      <c r="W88" s="9">
        <f t="shared" si="93"/>
        <v>0</v>
      </c>
      <c r="X88" s="9">
        <f t="shared" si="93"/>
        <v>0</v>
      </c>
      <c r="Y88" s="9">
        <f t="shared" si="93"/>
        <v>11869</v>
      </c>
      <c r="Z88" s="30">
        <f t="shared" si="93"/>
        <v>0</v>
      </c>
      <c r="AA88" s="9">
        <f t="shared" si="93"/>
        <v>0</v>
      </c>
      <c r="AB88" s="9">
        <f t="shared" si="93"/>
        <v>0</v>
      </c>
      <c r="AC88" s="9">
        <f t="shared" si="93"/>
        <v>11047</v>
      </c>
      <c r="AD88" s="30">
        <f t="shared" si="93"/>
        <v>11235</v>
      </c>
      <c r="AE88" s="9">
        <f t="shared" si="93"/>
        <v>12948</v>
      </c>
      <c r="AF88" s="9">
        <f t="shared" si="93"/>
        <v>12943</v>
      </c>
      <c r="AG88" s="9">
        <f t="shared" si="93"/>
        <v>13342</v>
      </c>
      <c r="AH88" s="30">
        <f t="shared" si="93"/>
        <v>13419</v>
      </c>
      <c r="AI88" s="9">
        <f t="shared" si="93"/>
        <v>13164</v>
      </c>
      <c r="AJ88" s="9">
        <f t="shared" si="93"/>
        <v>13258</v>
      </c>
      <c r="AK88" s="9">
        <f t="shared" si="93"/>
        <v>0</v>
      </c>
      <c r="AL88" s="9">
        <f t="shared" si="93"/>
        <v>0</v>
      </c>
      <c r="AM88" s="9">
        <f t="shared" ref="AM88" si="94">SUM(AM86:AM87)</f>
        <v>0</v>
      </c>
      <c r="AN88" s="9">
        <f t="shared" ref="AN88" si="95">SUM(AN86:AN87)</f>
        <v>0</v>
      </c>
      <c r="AO88" s="9">
        <f t="shared" ref="AO88" si="96">SUM(AO86:AO87)</f>
        <v>0</v>
      </c>
      <c r="AP88" s="9">
        <f t="shared" ref="AP88" si="97">SUM(AP86:AP87)</f>
        <v>0</v>
      </c>
      <c r="AV88" s="9">
        <f>SUM(AV86:AV87)</f>
        <v>0</v>
      </c>
      <c r="AW88" s="9">
        <f t="shared" ref="AW88:BO88" si="98">SUM(AW86:AW87)</f>
        <v>0</v>
      </c>
      <c r="AX88" s="9">
        <f t="shared" si="98"/>
        <v>0</v>
      </c>
      <c r="AY88" s="9">
        <f t="shared" si="98"/>
        <v>386</v>
      </c>
      <c r="AZ88" s="9">
        <f t="shared" si="98"/>
        <v>1505</v>
      </c>
      <c r="BA88" s="9">
        <f t="shared" si="98"/>
        <v>1513</v>
      </c>
      <c r="BB88" s="9">
        <f t="shared" si="98"/>
        <v>1917</v>
      </c>
      <c r="BC88" s="9">
        <f t="shared" si="98"/>
        <v>2042</v>
      </c>
      <c r="BD88" s="9">
        <f t="shared" si="98"/>
        <v>7485</v>
      </c>
      <c r="BE88" s="9">
        <f t="shared" si="98"/>
        <v>11869</v>
      </c>
      <c r="BF88" s="9">
        <f t="shared" si="98"/>
        <v>11047</v>
      </c>
      <c r="BG88" s="9">
        <f t="shared" si="98"/>
        <v>13342</v>
      </c>
      <c r="BH88" s="9">
        <f t="shared" si="98"/>
        <v>0</v>
      </c>
      <c r="BI88" s="9">
        <f t="shared" si="98"/>
        <v>0</v>
      </c>
      <c r="BJ88" s="9">
        <f t="shared" si="98"/>
        <v>0</v>
      </c>
      <c r="BK88" s="9">
        <f t="shared" si="98"/>
        <v>0</v>
      </c>
      <c r="BL88" s="9">
        <f t="shared" si="98"/>
        <v>0</v>
      </c>
      <c r="BM88" s="9">
        <f t="shared" si="98"/>
        <v>0</v>
      </c>
      <c r="BN88" s="9">
        <f t="shared" si="98"/>
        <v>0</v>
      </c>
      <c r="BO88" s="9">
        <f t="shared" si="98"/>
        <v>0</v>
      </c>
    </row>
    <row r="89" spans="2:67" s="12" customFormat="1" x14ac:dyDescent="0.35">
      <c r="B89" s="12" t="s">
        <v>655</v>
      </c>
      <c r="Q89" s="12">
        <f>Q88+Q84</f>
        <v>0</v>
      </c>
      <c r="R89" s="12">
        <f t="shared" ref="R89:AM89" si="99">R88+R84</f>
        <v>0</v>
      </c>
      <c r="S89" s="12">
        <f t="shared" si="99"/>
        <v>0</v>
      </c>
      <c r="T89" s="12">
        <f t="shared" si="99"/>
        <v>0</v>
      </c>
      <c r="U89" s="12">
        <f t="shared" si="99"/>
        <v>0</v>
      </c>
      <c r="V89" s="12">
        <f t="shared" si="99"/>
        <v>0</v>
      </c>
      <c r="W89" s="12">
        <f t="shared" si="99"/>
        <v>0</v>
      </c>
      <c r="X89" s="12">
        <f t="shared" si="99"/>
        <v>0</v>
      </c>
      <c r="Y89" s="12">
        <f t="shared" si="99"/>
        <v>50316</v>
      </c>
      <c r="Z89" s="27">
        <f t="shared" si="99"/>
        <v>0</v>
      </c>
      <c r="AA89" s="12">
        <f t="shared" si="99"/>
        <v>0</v>
      </c>
      <c r="AB89" s="12">
        <f t="shared" si="99"/>
        <v>0</v>
      </c>
      <c r="AC89" s="12">
        <f t="shared" si="99"/>
        <v>54076</v>
      </c>
      <c r="AD89" s="27">
        <f t="shared" si="99"/>
        <v>55202</v>
      </c>
      <c r="AE89" s="12">
        <f t="shared" si="99"/>
        <v>58043</v>
      </c>
      <c r="AF89" s="12">
        <f t="shared" si="99"/>
        <v>56171</v>
      </c>
      <c r="AG89" s="12">
        <f t="shared" si="99"/>
        <v>58443</v>
      </c>
      <c r="AH89" s="27">
        <f t="shared" si="99"/>
        <v>57328</v>
      </c>
      <c r="AI89" s="12">
        <f t="shared" si="99"/>
        <v>54918</v>
      </c>
      <c r="AJ89" s="12">
        <f t="shared" si="99"/>
        <v>56700</v>
      </c>
      <c r="AK89" s="12">
        <f t="shared" si="99"/>
        <v>0</v>
      </c>
      <c r="AL89" s="12">
        <f t="shared" si="99"/>
        <v>0</v>
      </c>
      <c r="AM89" s="12">
        <f t="shared" ref="AM89" si="100">AM88+AM84</f>
        <v>0</v>
      </c>
      <c r="AN89" s="12">
        <f t="shared" ref="AN89" si="101">AN88+AN84</f>
        <v>0</v>
      </c>
      <c r="AO89" s="12">
        <f t="shared" ref="AO89" si="102">AO88+AO84</f>
        <v>0</v>
      </c>
      <c r="AP89" s="12">
        <f t="shared" ref="AP89" si="103">AP88+AP84</f>
        <v>0</v>
      </c>
      <c r="AV89" s="12">
        <f>AV88+AV84</f>
        <v>0</v>
      </c>
      <c r="AW89" s="12">
        <f t="shared" ref="AW89:BO89" si="104">AW88+AW84</f>
        <v>0</v>
      </c>
      <c r="AX89" s="12">
        <f t="shared" si="104"/>
        <v>0</v>
      </c>
      <c r="AY89" s="12">
        <f t="shared" si="104"/>
        <v>13669</v>
      </c>
      <c r="AZ89" s="12">
        <f t="shared" si="104"/>
        <v>15122</v>
      </c>
      <c r="BA89" s="12">
        <f t="shared" si="104"/>
        <v>18391</v>
      </c>
      <c r="BB89" s="12">
        <f t="shared" si="104"/>
        <v>24780</v>
      </c>
      <c r="BC89" s="12">
        <f t="shared" si="104"/>
        <v>27946</v>
      </c>
      <c r="BD89" s="12">
        <f t="shared" si="104"/>
        <v>34404</v>
      </c>
      <c r="BE89" s="12">
        <f t="shared" si="104"/>
        <v>50316</v>
      </c>
      <c r="BF89" s="12">
        <f t="shared" si="104"/>
        <v>54076</v>
      </c>
      <c r="BG89" s="12">
        <f t="shared" si="104"/>
        <v>58443</v>
      </c>
      <c r="BH89" s="12">
        <f t="shared" si="104"/>
        <v>0</v>
      </c>
      <c r="BI89" s="12">
        <f t="shared" si="104"/>
        <v>0</v>
      </c>
      <c r="BJ89" s="12">
        <f t="shared" si="104"/>
        <v>0</v>
      </c>
      <c r="BK89" s="12">
        <f t="shared" si="104"/>
        <v>0</v>
      </c>
      <c r="BL89" s="12">
        <f t="shared" si="104"/>
        <v>0</v>
      </c>
      <c r="BM89" s="12">
        <f t="shared" si="104"/>
        <v>0</v>
      </c>
      <c r="BN89" s="12">
        <f t="shared" si="104"/>
        <v>0</v>
      </c>
      <c r="BO89" s="12">
        <f t="shared" si="104"/>
        <v>0</v>
      </c>
    </row>
    <row r="90" spans="2:67" s="7" customFormat="1" x14ac:dyDescent="0.35">
      <c r="B90" s="7" t="s">
        <v>958</v>
      </c>
      <c r="Z90" s="29"/>
      <c r="AD90" s="29"/>
      <c r="AH90" s="29"/>
    </row>
    <row r="91" spans="2:67" s="6" customFormat="1" x14ac:dyDescent="0.35">
      <c r="B91" s="6" t="s">
        <v>666</v>
      </c>
      <c r="Y91" s="6">
        <f>BE91</f>
        <v>0</v>
      </c>
      <c r="Z91" s="24"/>
      <c r="AC91" s="6">
        <f>BF91</f>
        <v>0</v>
      </c>
      <c r="AD91" s="24">
        <v>0</v>
      </c>
      <c r="AE91" s="6">
        <v>0</v>
      </c>
      <c r="AF91" s="6">
        <v>0</v>
      </c>
      <c r="AG91" s="6">
        <f>BG91</f>
        <v>0</v>
      </c>
      <c r="AH91" s="24">
        <v>0</v>
      </c>
      <c r="AI91" s="6">
        <v>0</v>
      </c>
      <c r="AJ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</row>
    <row r="92" spans="2:67" s="6" customFormat="1" x14ac:dyDescent="0.35">
      <c r="B92" s="6" t="s">
        <v>959</v>
      </c>
      <c r="Y92" s="6">
        <f>BE92</f>
        <v>0</v>
      </c>
      <c r="Z92" s="24"/>
      <c r="AC92" s="6">
        <f>BF92</f>
        <v>0</v>
      </c>
      <c r="AD92" s="24">
        <v>0</v>
      </c>
      <c r="AE92" s="6">
        <v>0</v>
      </c>
      <c r="AF92" s="6">
        <v>0</v>
      </c>
      <c r="AG92" s="6">
        <f>BG92</f>
        <v>0</v>
      </c>
      <c r="AH92" s="24">
        <v>0</v>
      </c>
      <c r="AI92" s="6">
        <v>0</v>
      </c>
      <c r="AJ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</row>
    <row r="93" spans="2:67" s="6" customFormat="1" x14ac:dyDescent="0.35">
      <c r="B93" s="6" t="s">
        <v>960</v>
      </c>
      <c r="Y93" s="6">
        <f>BE93</f>
        <v>-8507</v>
      </c>
      <c r="Z93" s="24"/>
      <c r="AC93" s="6">
        <f>BF93</f>
        <v>-11880</v>
      </c>
      <c r="AD93" s="24">
        <v>-13380</v>
      </c>
      <c r="AE93" s="6">
        <v>-14130</v>
      </c>
      <c r="AF93" s="6">
        <v>-15069</v>
      </c>
      <c r="AG93" s="6">
        <f>BG93</f>
        <v>-16079</v>
      </c>
      <c r="AH93" s="24">
        <v>-17522</v>
      </c>
      <c r="AI93" s="6">
        <v>-19064</v>
      </c>
      <c r="AJ93" s="6">
        <v>-20513</v>
      </c>
      <c r="AY93" s="6">
        <v>0</v>
      </c>
      <c r="AZ93" s="6">
        <v>0</v>
      </c>
      <c r="BA93" s="6">
        <v>-995</v>
      </c>
      <c r="BB93" s="6">
        <v>-2001</v>
      </c>
      <c r="BC93" s="6">
        <v>-5511</v>
      </c>
      <c r="BD93" s="6">
        <v>-6872</v>
      </c>
      <c r="BE93" s="6">
        <v>-8507</v>
      </c>
      <c r="BF93" s="6">
        <v>-11880</v>
      </c>
      <c r="BG93" s="6">
        <v>-16079</v>
      </c>
    </row>
    <row r="94" spans="2:67" s="6" customFormat="1" x14ac:dyDescent="0.35">
      <c r="B94" s="6" t="s">
        <v>961</v>
      </c>
      <c r="Y94" s="6">
        <f>BE94</f>
        <v>16644</v>
      </c>
      <c r="Z94" s="24"/>
      <c r="AC94" s="6">
        <f>BF94</f>
        <v>17208</v>
      </c>
      <c r="AD94" s="24">
        <v>17383</v>
      </c>
      <c r="AE94" s="6">
        <v>17758</v>
      </c>
      <c r="AF94" s="6">
        <v>17981</v>
      </c>
      <c r="AG94" s="6">
        <f>BG94</f>
        <v>18327</v>
      </c>
      <c r="AH94" s="24">
        <v>18529</v>
      </c>
      <c r="AI94" s="6">
        <v>18943</v>
      </c>
      <c r="AJ94" s="6">
        <v>19307</v>
      </c>
      <c r="AY94" s="6">
        <v>0</v>
      </c>
      <c r="AZ94" s="6">
        <v>13100</v>
      </c>
      <c r="BA94" s="6">
        <v>13579</v>
      </c>
      <c r="BB94" s="6">
        <v>14314</v>
      </c>
      <c r="BC94" s="6">
        <v>14939</v>
      </c>
      <c r="BD94" s="6">
        <v>15588</v>
      </c>
      <c r="BE94" s="6">
        <v>16644</v>
      </c>
      <c r="BF94" s="6">
        <v>17208</v>
      </c>
      <c r="BG94" s="6">
        <v>18327</v>
      </c>
    </row>
    <row r="95" spans="2:67" s="6" customFormat="1" x14ac:dyDescent="0.35">
      <c r="B95" s="6" t="s">
        <v>962</v>
      </c>
      <c r="Y95" s="6">
        <f>BE95</f>
        <v>12366</v>
      </c>
      <c r="Z95" s="24"/>
      <c r="AC95" s="6">
        <f>BF95</f>
        <v>16535</v>
      </c>
      <c r="AD95" s="24">
        <v>17044</v>
      </c>
      <c r="AE95" s="6">
        <v>16703</v>
      </c>
      <c r="AF95" s="6">
        <v>18033</v>
      </c>
      <c r="AG95" s="6">
        <f>BG95</f>
        <v>18954</v>
      </c>
      <c r="AH95" s="24">
        <v>19749</v>
      </c>
      <c r="AI95" s="6">
        <v>20778</v>
      </c>
      <c r="AJ95" s="6">
        <v>21798</v>
      </c>
      <c r="AY95" s="6">
        <v>0</v>
      </c>
      <c r="AZ95" s="6">
        <v>668</v>
      </c>
      <c r="BA95" s="6">
        <v>2069</v>
      </c>
      <c r="BB95" s="6">
        <v>3823</v>
      </c>
      <c r="BC95" s="6">
        <v>5880</v>
      </c>
      <c r="BD95" s="6">
        <v>8342</v>
      </c>
      <c r="BE95" s="6">
        <v>12366</v>
      </c>
      <c r="BF95" s="6">
        <v>16535</v>
      </c>
      <c r="BG95" s="6">
        <v>18954</v>
      </c>
    </row>
    <row r="96" spans="2:67" s="13" customFormat="1" x14ac:dyDescent="0.35">
      <c r="B96" s="13" t="s">
        <v>963</v>
      </c>
      <c r="Y96" s="6">
        <f>BE96</f>
        <v>-484</v>
      </c>
      <c r="Z96" s="24"/>
      <c r="AC96" s="6">
        <f>BF96</f>
        <v>-136</v>
      </c>
      <c r="AD96" s="24">
        <v>-444</v>
      </c>
      <c r="AE96" s="13">
        <v>-564</v>
      </c>
      <c r="AF96" s="13">
        <v>-681</v>
      </c>
      <c r="AG96" s="6">
        <f>BG96</f>
        <v>-928</v>
      </c>
      <c r="AH96" s="24">
        <v>-898</v>
      </c>
      <c r="AI96" s="13">
        <v>-996</v>
      </c>
      <c r="AJ96" s="13">
        <v>-852</v>
      </c>
      <c r="AY96" s="13">
        <v>110</v>
      </c>
      <c r="AZ96" s="13">
        <v>-9</v>
      </c>
      <c r="BA96" s="13">
        <v>59</v>
      </c>
      <c r="BB96" s="13">
        <v>-142</v>
      </c>
      <c r="BC96" s="13">
        <v>78</v>
      </c>
      <c r="BD96" s="13">
        <v>-173</v>
      </c>
      <c r="BE96" s="13">
        <v>-484</v>
      </c>
      <c r="BF96" s="13">
        <v>-136</v>
      </c>
      <c r="BG96" s="13">
        <v>-928</v>
      </c>
    </row>
    <row r="97" spans="2:67" s="8" customFormat="1" x14ac:dyDescent="0.35">
      <c r="B97" s="8" t="s">
        <v>993</v>
      </c>
      <c r="Y97" s="6">
        <f>BE97</f>
        <v>44</v>
      </c>
      <c r="Z97" s="26"/>
      <c r="AC97" s="6">
        <f>BF97</f>
        <v>0</v>
      </c>
      <c r="AD97" s="26">
        <v>0</v>
      </c>
      <c r="AE97" s="8">
        <v>0</v>
      </c>
      <c r="AF97" s="8">
        <v>0</v>
      </c>
      <c r="AG97" s="6">
        <f>BG97</f>
        <v>0</v>
      </c>
      <c r="AH97" s="26">
        <v>0</v>
      </c>
      <c r="AI97" s="8">
        <v>0</v>
      </c>
      <c r="AJ97" s="8">
        <v>0</v>
      </c>
      <c r="AY97" s="8">
        <v>8138</v>
      </c>
      <c r="AZ97" s="8">
        <v>0</v>
      </c>
      <c r="BA97" s="8">
        <v>0</v>
      </c>
      <c r="BB97" s="8">
        <v>0</v>
      </c>
      <c r="BC97" s="8">
        <v>0</v>
      </c>
      <c r="BD97" s="8">
        <v>44</v>
      </c>
      <c r="BE97" s="8">
        <v>44</v>
      </c>
      <c r="BF97" s="8">
        <v>0</v>
      </c>
      <c r="BG97" s="8">
        <v>0</v>
      </c>
    </row>
    <row r="98" spans="2:67" s="14" customFormat="1" x14ac:dyDescent="0.35">
      <c r="B98" s="14" t="s">
        <v>964</v>
      </c>
      <c r="Q98" s="14">
        <f>SUM(Q91:Q96)</f>
        <v>0</v>
      </c>
      <c r="R98" s="14">
        <f t="shared" ref="R98:AM98" si="105">SUM(R91:R96)</f>
        <v>0</v>
      </c>
      <c r="S98" s="14">
        <f t="shared" si="105"/>
        <v>0</v>
      </c>
      <c r="T98" s="14">
        <f t="shared" si="105"/>
        <v>0</v>
      </c>
      <c r="U98" s="14">
        <f t="shared" si="105"/>
        <v>0</v>
      </c>
      <c r="V98" s="14">
        <f t="shared" si="105"/>
        <v>0</v>
      </c>
      <c r="W98" s="14">
        <f t="shared" si="105"/>
        <v>0</v>
      </c>
      <c r="X98" s="14">
        <f t="shared" si="105"/>
        <v>0</v>
      </c>
      <c r="Y98" s="14">
        <f t="shared" si="105"/>
        <v>20019</v>
      </c>
      <c r="Z98" s="34">
        <f t="shared" si="105"/>
        <v>0</v>
      </c>
      <c r="AA98" s="14">
        <f t="shared" si="105"/>
        <v>0</v>
      </c>
      <c r="AB98" s="14">
        <f t="shared" si="105"/>
        <v>0</v>
      </c>
      <c r="AC98" s="14">
        <f t="shared" si="105"/>
        <v>21727</v>
      </c>
      <c r="AD98" s="34">
        <f>SUM(AD91:AD97)</f>
        <v>20603</v>
      </c>
      <c r="AE98" s="14">
        <f>SUM(AE91:AE97)</f>
        <v>19767</v>
      </c>
      <c r="AF98" s="14">
        <f>SUM(AF91:AF97)</f>
        <v>20264</v>
      </c>
      <c r="AG98" s="14">
        <f t="shared" si="105"/>
        <v>20274</v>
      </c>
      <c r="AH98" s="34">
        <f>SUM(AH91:AH97)</f>
        <v>19858</v>
      </c>
      <c r="AI98" s="14">
        <f>SUM(AI91:AI97)</f>
        <v>19661</v>
      </c>
      <c r="AJ98" s="14">
        <f>SUM(AJ91:AJ97)</f>
        <v>19740</v>
      </c>
      <c r="AK98" s="14">
        <f t="shared" si="105"/>
        <v>0</v>
      </c>
      <c r="AL98" s="14">
        <f t="shared" si="105"/>
        <v>0</v>
      </c>
      <c r="AM98" s="14">
        <f t="shared" ref="AM98:AP98" si="106">SUM(AM91:AM96)</f>
        <v>0</v>
      </c>
      <c r="AN98" s="14">
        <f t="shared" si="106"/>
        <v>0</v>
      </c>
      <c r="AO98" s="14">
        <f t="shared" si="106"/>
        <v>0</v>
      </c>
      <c r="AP98" s="14">
        <f t="shared" si="106"/>
        <v>0</v>
      </c>
      <c r="AV98" s="14">
        <f>SUM(AV91:AV96)</f>
        <v>0</v>
      </c>
      <c r="AW98" s="14">
        <f t="shared" ref="AW98:BO98" si="107">SUM(AW91:AW96)</f>
        <v>0</v>
      </c>
      <c r="AX98" s="14">
        <f t="shared" si="107"/>
        <v>0</v>
      </c>
      <c r="AY98" s="14">
        <f>SUM(AY91:AY97)</f>
        <v>8248</v>
      </c>
      <c r="AZ98" s="14">
        <f>SUM(AZ91:AZ97)</f>
        <v>13759</v>
      </c>
      <c r="BA98" s="14">
        <f>SUM(BA91:BA97)</f>
        <v>14712</v>
      </c>
      <c r="BB98" s="14">
        <f>SUM(BB91:BB97)</f>
        <v>15994</v>
      </c>
      <c r="BC98" s="14">
        <f>SUM(BC91:BC97)</f>
        <v>15386</v>
      </c>
      <c r="BD98" s="14">
        <f>SUM(BD91:BD97)</f>
        <v>16929</v>
      </c>
      <c r="BE98" s="14">
        <f>SUM(BE91:BE97)</f>
        <v>20063</v>
      </c>
      <c r="BF98" s="14">
        <f>SUM(BF91:BF97)</f>
        <v>21727</v>
      </c>
      <c r="BG98" s="14">
        <f>SUM(BG91:BG97)</f>
        <v>20274</v>
      </c>
      <c r="BH98" s="14">
        <f t="shared" si="107"/>
        <v>0</v>
      </c>
      <c r="BI98" s="14">
        <f t="shared" si="107"/>
        <v>0</v>
      </c>
      <c r="BJ98" s="14">
        <f t="shared" si="107"/>
        <v>0</v>
      </c>
      <c r="BK98" s="14">
        <f t="shared" si="107"/>
        <v>0</v>
      </c>
      <c r="BL98" s="14">
        <f t="shared" si="107"/>
        <v>0</v>
      </c>
      <c r="BM98" s="14">
        <f t="shared" si="107"/>
        <v>0</v>
      </c>
      <c r="BN98" s="14">
        <f t="shared" si="107"/>
        <v>0</v>
      </c>
      <c r="BO98" s="14">
        <f t="shared" si="107"/>
        <v>0</v>
      </c>
    </row>
    <row r="99" spans="2:67" s="12" customFormat="1" x14ac:dyDescent="0.35">
      <c r="B99" s="12" t="s">
        <v>965</v>
      </c>
      <c r="Q99" s="12">
        <f>Q98+Q89</f>
        <v>0</v>
      </c>
      <c r="R99" s="12">
        <f t="shared" ref="R99:AM99" si="108">R98+R89</f>
        <v>0</v>
      </c>
      <c r="S99" s="12">
        <f t="shared" si="108"/>
        <v>0</v>
      </c>
      <c r="T99" s="12">
        <f t="shared" si="108"/>
        <v>0</v>
      </c>
      <c r="U99" s="12">
        <f t="shared" si="108"/>
        <v>0</v>
      </c>
      <c r="V99" s="12">
        <f t="shared" si="108"/>
        <v>0</v>
      </c>
      <c r="W99" s="12">
        <f t="shared" si="108"/>
        <v>0</v>
      </c>
      <c r="X99" s="12">
        <f t="shared" si="108"/>
        <v>0</v>
      </c>
      <c r="Y99" s="12">
        <f t="shared" si="108"/>
        <v>70335</v>
      </c>
      <c r="Z99" s="27">
        <f t="shared" si="108"/>
        <v>0</v>
      </c>
      <c r="AA99" s="12">
        <f t="shared" si="108"/>
        <v>0</v>
      </c>
      <c r="AB99" s="12">
        <f t="shared" si="108"/>
        <v>0</v>
      </c>
      <c r="AC99" s="12">
        <f t="shared" si="108"/>
        <v>75803</v>
      </c>
      <c r="AD99" s="27">
        <f t="shared" si="108"/>
        <v>75805</v>
      </c>
      <c r="AE99" s="12">
        <f t="shared" si="108"/>
        <v>77810</v>
      </c>
      <c r="AF99" s="12">
        <f t="shared" si="108"/>
        <v>76435</v>
      </c>
      <c r="AG99" s="12">
        <f t="shared" si="108"/>
        <v>78717</v>
      </c>
      <c r="AH99" s="27">
        <f t="shared" si="108"/>
        <v>77186</v>
      </c>
      <c r="AI99" s="12">
        <f t="shared" si="108"/>
        <v>74579</v>
      </c>
      <c r="AJ99" s="12">
        <f t="shared" si="108"/>
        <v>76440</v>
      </c>
      <c r="AK99" s="12">
        <f t="shared" si="108"/>
        <v>0</v>
      </c>
      <c r="AL99" s="12">
        <f t="shared" si="108"/>
        <v>0</v>
      </c>
      <c r="AM99" s="12">
        <f t="shared" ref="AM99" si="109">AM98+AM89</f>
        <v>0</v>
      </c>
      <c r="AN99" s="12">
        <f t="shared" ref="AN99" si="110">AN98+AN89</f>
        <v>0</v>
      </c>
      <c r="AO99" s="12">
        <f t="shared" ref="AO99" si="111">AO98+AO89</f>
        <v>0</v>
      </c>
      <c r="AP99" s="12">
        <f t="shared" ref="AP99" si="112">AP98+AP89</f>
        <v>0</v>
      </c>
      <c r="AV99" s="12">
        <f>AV98+AV89</f>
        <v>0</v>
      </c>
      <c r="AW99" s="12">
        <f t="shared" ref="AW99:BO99" si="113">AW98+AW89</f>
        <v>0</v>
      </c>
      <c r="AX99" s="12">
        <f t="shared" si="113"/>
        <v>0</v>
      </c>
      <c r="AY99" s="12">
        <f t="shared" si="113"/>
        <v>21917</v>
      </c>
      <c r="AZ99" s="12">
        <f t="shared" si="113"/>
        <v>28881</v>
      </c>
      <c r="BA99" s="12">
        <f t="shared" si="113"/>
        <v>33103</v>
      </c>
      <c r="BB99" s="12">
        <f t="shared" si="113"/>
        <v>40774</v>
      </c>
      <c r="BC99" s="12">
        <f t="shared" si="113"/>
        <v>43332</v>
      </c>
      <c r="BD99" s="12">
        <f t="shared" si="113"/>
        <v>51333</v>
      </c>
      <c r="BE99" s="12">
        <f t="shared" si="113"/>
        <v>70379</v>
      </c>
      <c r="BF99" s="12">
        <f t="shared" si="113"/>
        <v>75803</v>
      </c>
      <c r="BG99" s="12">
        <f t="shared" si="113"/>
        <v>78717</v>
      </c>
      <c r="BH99" s="12">
        <f t="shared" si="113"/>
        <v>0</v>
      </c>
      <c r="BI99" s="12">
        <f t="shared" si="113"/>
        <v>0</v>
      </c>
      <c r="BJ99" s="12">
        <f t="shared" si="113"/>
        <v>0</v>
      </c>
      <c r="BK99" s="12">
        <f t="shared" si="113"/>
        <v>0</v>
      </c>
      <c r="BL99" s="12">
        <f t="shared" si="113"/>
        <v>0</v>
      </c>
      <c r="BM99" s="12">
        <f t="shared" si="113"/>
        <v>0</v>
      </c>
      <c r="BN99" s="12">
        <f t="shared" si="113"/>
        <v>0</v>
      </c>
      <c r="BO99" s="12">
        <f t="shared" si="113"/>
        <v>0</v>
      </c>
    </row>
    <row r="100" spans="2:67" s="2" customFormat="1" x14ac:dyDescent="0.35">
      <c r="B100" s="2" t="s">
        <v>930</v>
      </c>
      <c r="Z100" s="22"/>
      <c r="AD100" s="22"/>
      <c r="AH100" s="22"/>
    </row>
    <row r="101" spans="2:67" s="6" customFormat="1" x14ac:dyDescent="0.35">
      <c r="B101" s="6" t="s">
        <v>931</v>
      </c>
      <c r="Y101" s="6">
        <f>BE101</f>
        <v>6219</v>
      </c>
      <c r="Z101" s="24">
        <v>1758</v>
      </c>
      <c r="AA101" s="6">
        <v>3064</v>
      </c>
      <c r="AB101" s="6">
        <v>4577</v>
      </c>
      <c r="AC101" s="6">
        <f>BF101</f>
        <v>5797</v>
      </c>
      <c r="AD101" s="24">
        <v>1217</v>
      </c>
      <c r="AE101" s="6">
        <v>2467</v>
      </c>
      <c r="AF101" s="6">
        <v>4222</v>
      </c>
      <c r="AG101" s="6">
        <f>BG101</f>
        <v>5813</v>
      </c>
      <c r="AH101" s="24">
        <v>1170</v>
      </c>
      <c r="AI101" s="6">
        <v>970</v>
      </c>
      <c r="AJ101" s="6">
        <v>2229</v>
      </c>
      <c r="AX101" s="6">
        <v>1993</v>
      </c>
      <c r="AY101" s="6">
        <v>2220</v>
      </c>
      <c r="AZ101" s="6">
        <v>2546</v>
      </c>
      <c r="BA101" s="6">
        <v>3158</v>
      </c>
      <c r="BB101" s="6">
        <v>2531</v>
      </c>
      <c r="BC101" s="6">
        <v>5480</v>
      </c>
      <c r="BD101" s="6">
        <v>4071</v>
      </c>
      <c r="BE101" s="6">
        <v>6219</v>
      </c>
      <c r="BF101" s="6">
        <v>5797</v>
      </c>
      <c r="BG101" s="6">
        <v>5813</v>
      </c>
    </row>
    <row r="102" spans="2:67" s="8" customFormat="1" x14ac:dyDescent="0.35">
      <c r="B102" s="8" t="s">
        <v>932</v>
      </c>
      <c r="Y102" s="8">
        <f>BE102</f>
        <v>-866</v>
      </c>
      <c r="Z102" s="26">
        <v>-221</v>
      </c>
      <c r="AA102" s="8">
        <v>-468</v>
      </c>
      <c r="AB102" s="8">
        <v>-695</v>
      </c>
      <c r="AC102" s="8">
        <f>BF102</f>
        <v>-908</v>
      </c>
      <c r="AD102" s="26">
        <v>-191</v>
      </c>
      <c r="AE102" s="8">
        <v>-366</v>
      </c>
      <c r="AF102" s="8">
        <v>-548</v>
      </c>
      <c r="AG102" s="8">
        <f>BG102</f>
        <v>-706</v>
      </c>
      <c r="AH102" s="26">
        <v>-170</v>
      </c>
      <c r="AI102" s="8">
        <v>-320</v>
      </c>
      <c r="AJ102" s="8">
        <v>-478</v>
      </c>
      <c r="AX102" s="8">
        <v>-391</v>
      </c>
      <c r="AY102" s="8">
        <v>-492</v>
      </c>
      <c r="AZ102" s="8">
        <v>-722</v>
      </c>
      <c r="BA102" s="8">
        <v>-669</v>
      </c>
      <c r="BB102" s="8">
        <v>-667</v>
      </c>
      <c r="BC102" s="8">
        <v>-823</v>
      </c>
      <c r="BD102" s="8">
        <v>-704</v>
      </c>
      <c r="BE102" s="8">
        <v>-866</v>
      </c>
      <c r="BF102" s="8">
        <v>-908</v>
      </c>
      <c r="BG102" s="8">
        <v>-706</v>
      </c>
    </row>
    <row r="103" spans="2:67" s="6" customFormat="1" x14ac:dyDescent="0.35">
      <c r="B103" s="6" t="s">
        <v>933</v>
      </c>
      <c r="Q103" s="6">
        <f>SUM(Q101:Q102)</f>
        <v>0</v>
      </c>
      <c r="R103" s="6">
        <f t="shared" ref="R103:AM103" si="114">SUM(R101:R102)</f>
        <v>0</v>
      </c>
      <c r="S103" s="6">
        <f t="shared" si="114"/>
        <v>0</v>
      </c>
      <c r="T103" s="6">
        <f t="shared" si="114"/>
        <v>0</v>
      </c>
      <c r="U103" s="6">
        <f t="shared" si="114"/>
        <v>0</v>
      </c>
      <c r="V103" s="6">
        <f t="shared" si="114"/>
        <v>0</v>
      </c>
      <c r="W103" s="6">
        <f t="shared" si="114"/>
        <v>0</v>
      </c>
      <c r="X103" s="6">
        <f t="shared" si="114"/>
        <v>0</v>
      </c>
      <c r="Y103" s="6">
        <f t="shared" si="114"/>
        <v>5353</v>
      </c>
      <c r="Z103" s="24">
        <f t="shared" si="114"/>
        <v>1537</v>
      </c>
      <c r="AA103" s="6">
        <f t="shared" si="114"/>
        <v>2596</v>
      </c>
      <c r="AB103" s="6">
        <f t="shared" si="114"/>
        <v>3882</v>
      </c>
      <c r="AC103" s="6">
        <f t="shared" si="114"/>
        <v>4889</v>
      </c>
      <c r="AD103" s="24">
        <f t="shared" si="114"/>
        <v>1026</v>
      </c>
      <c r="AE103" s="6">
        <f t="shared" si="114"/>
        <v>2101</v>
      </c>
      <c r="AF103" s="6">
        <f t="shared" si="114"/>
        <v>3674</v>
      </c>
      <c r="AG103" s="6">
        <f t="shared" si="114"/>
        <v>5107</v>
      </c>
      <c r="AH103" s="24">
        <f t="shared" si="114"/>
        <v>1000</v>
      </c>
      <c r="AI103" s="6">
        <f t="shared" si="114"/>
        <v>650</v>
      </c>
      <c r="AJ103" s="6">
        <f t="shared" si="114"/>
        <v>1751</v>
      </c>
      <c r="AK103" s="6">
        <f t="shared" si="114"/>
        <v>0</v>
      </c>
      <c r="AL103" s="6">
        <f t="shared" si="114"/>
        <v>0</v>
      </c>
      <c r="AM103" s="6">
        <f t="shared" ref="AM103" si="115">SUM(AM101:AM102)</f>
        <v>0</v>
      </c>
      <c r="AN103" s="6">
        <f t="shared" ref="AN103" si="116">SUM(AN101:AN102)</f>
        <v>0</v>
      </c>
      <c r="AO103" s="6">
        <f t="shared" ref="AO103" si="117">SUM(AO101:AO102)</f>
        <v>0</v>
      </c>
      <c r="AP103" s="6">
        <f t="shared" ref="AP103" si="118">SUM(AP101:AP102)</f>
        <v>0</v>
      </c>
      <c r="AV103" s="6">
        <f>SUM(AV101:AV102)</f>
        <v>0</v>
      </c>
      <c r="AW103" s="6">
        <f t="shared" ref="AW103:BO103" si="119">SUM(AW101:AW102)</f>
        <v>0</v>
      </c>
      <c r="AX103" s="6">
        <f t="shared" si="119"/>
        <v>1602</v>
      </c>
      <c r="AY103" s="6">
        <f t="shared" si="119"/>
        <v>1728</v>
      </c>
      <c r="AZ103" s="6">
        <f t="shared" si="119"/>
        <v>1824</v>
      </c>
      <c r="BA103" s="6">
        <f t="shared" si="119"/>
        <v>2489</v>
      </c>
      <c r="BB103" s="6">
        <f t="shared" si="119"/>
        <v>1864</v>
      </c>
      <c r="BC103" s="6">
        <f t="shared" si="119"/>
        <v>4657</v>
      </c>
      <c r="BD103" s="6">
        <f t="shared" si="119"/>
        <v>3367</v>
      </c>
      <c r="BE103" s="6">
        <f t="shared" si="119"/>
        <v>5353</v>
      </c>
      <c r="BF103" s="6">
        <f t="shared" si="119"/>
        <v>4889</v>
      </c>
      <c r="BG103" s="6">
        <f t="shared" si="119"/>
        <v>5107</v>
      </c>
      <c r="BH103" s="6">
        <f t="shared" si="119"/>
        <v>0</v>
      </c>
      <c r="BI103" s="6">
        <f t="shared" si="119"/>
        <v>0</v>
      </c>
      <c r="BJ103" s="6">
        <f t="shared" si="119"/>
        <v>0</v>
      </c>
      <c r="BK103" s="6">
        <f t="shared" si="119"/>
        <v>0</v>
      </c>
      <c r="BL103" s="6">
        <f t="shared" si="119"/>
        <v>0</v>
      </c>
      <c r="BM103" s="6">
        <f t="shared" si="119"/>
        <v>0</v>
      </c>
      <c r="BN103" s="6">
        <f t="shared" si="119"/>
        <v>0</v>
      </c>
      <c r="BO103" s="6">
        <f t="shared" si="119"/>
        <v>0</v>
      </c>
    </row>
    <row r="104" spans="2:67" s="6" customFormat="1" x14ac:dyDescent="0.35">
      <c r="Z104" s="24"/>
      <c r="AD104" s="24"/>
      <c r="AH104" s="24"/>
    </row>
    <row r="105" spans="2:67" s="6" customFormat="1" x14ac:dyDescent="0.35">
      <c r="B105" s="6" t="s">
        <v>934</v>
      </c>
      <c r="Y105" s="6">
        <f>BE105</f>
        <v>137</v>
      </c>
      <c r="Z105" s="24">
        <v>2</v>
      </c>
      <c r="AA105" s="6">
        <v>89</v>
      </c>
      <c r="AB105" s="6">
        <v>90</v>
      </c>
      <c r="AC105" s="6">
        <f>BF105</f>
        <v>162</v>
      </c>
      <c r="AD105" s="24">
        <v>3</v>
      </c>
      <c r="AE105" s="6">
        <v>86</v>
      </c>
      <c r="AF105" s="6">
        <v>86</v>
      </c>
      <c r="AG105" s="6">
        <f>BG105</f>
        <v>143</v>
      </c>
      <c r="AH105" s="24">
        <v>1</v>
      </c>
      <c r="AI105" s="6">
        <v>82</v>
      </c>
      <c r="AJ105" s="6">
        <v>82</v>
      </c>
      <c r="AX105" s="6">
        <v>0</v>
      </c>
      <c r="AY105" s="6">
        <v>0</v>
      </c>
      <c r="AZ105" s="6">
        <v>75</v>
      </c>
      <c r="BA105" s="6">
        <v>109</v>
      </c>
      <c r="BB105" s="6">
        <v>144</v>
      </c>
      <c r="BC105" s="6">
        <v>144</v>
      </c>
      <c r="BD105" s="6">
        <v>138</v>
      </c>
      <c r="BE105" s="6">
        <v>137</v>
      </c>
      <c r="BF105" s="6">
        <v>162</v>
      </c>
      <c r="BG105" s="6">
        <v>143</v>
      </c>
    </row>
    <row r="106" spans="2:67" s="6" customFormat="1" x14ac:dyDescent="0.35">
      <c r="B106" s="6" t="s">
        <v>935</v>
      </c>
      <c r="Y106" s="6">
        <f>BE106</f>
        <v>1376</v>
      </c>
      <c r="Z106" s="24">
        <v>368</v>
      </c>
      <c r="AA106" s="6">
        <v>758</v>
      </c>
      <c r="AB106" s="6">
        <v>1058</v>
      </c>
      <c r="AC106" s="6">
        <f>BF106</f>
        <v>1376</v>
      </c>
      <c r="AD106" s="24">
        <v>429</v>
      </c>
      <c r="AE106" s="6">
        <v>741</v>
      </c>
      <c r="AF106" s="6">
        <v>967</v>
      </c>
      <c r="AG106" s="6">
        <f>BG106</f>
        <v>1261</v>
      </c>
      <c r="AH106" s="24">
        <v>345</v>
      </c>
      <c r="AI106" s="6">
        <v>708</v>
      </c>
      <c r="AJ106" s="6">
        <v>1087</v>
      </c>
      <c r="AX106" s="6">
        <v>253</v>
      </c>
      <c r="AY106" s="6">
        <v>299</v>
      </c>
      <c r="AZ106" s="6">
        <v>346</v>
      </c>
      <c r="BA106" s="6">
        <v>438</v>
      </c>
      <c r="BB106" s="6">
        <v>733</v>
      </c>
      <c r="BC106" s="6">
        <v>853</v>
      </c>
      <c r="BD106" s="6">
        <v>1021</v>
      </c>
      <c r="BE106" s="6">
        <v>1376</v>
      </c>
      <c r="BF106" s="6">
        <v>1376</v>
      </c>
      <c r="BG106" s="6">
        <v>1261</v>
      </c>
    </row>
    <row r="107" spans="2:67" s="6" customFormat="1" x14ac:dyDescent="0.35">
      <c r="B107" s="6" t="s">
        <v>936</v>
      </c>
      <c r="Y107" s="6">
        <f>BE107</f>
        <v>-1635</v>
      </c>
      <c r="Z107" s="24">
        <v>-1323</v>
      </c>
      <c r="AA107" s="6">
        <v>-1523</v>
      </c>
      <c r="AB107" s="6">
        <v>-1873</v>
      </c>
      <c r="AC107" s="6">
        <f>BF107</f>
        <v>-3373</v>
      </c>
      <c r="AD107" s="24">
        <v>-1500</v>
      </c>
      <c r="AE107" s="6">
        <v>-2250</v>
      </c>
      <c r="AF107" s="6">
        <v>-3189</v>
      </c>
      <c r="AG107" s="6">
        <f>BG107</f>
        <v>-4199</v>
      </c>
      <c r="AH107" s="24">
        <v>-1432</v>
      </c>
      <c r="AI107" s="6">
        <v>-2961</v>
      </c>
      <c r="AJ107" s="6">
        <v>-4395</v>
      </c>
      <c r="AX107" s="6">
        <v>0</v>
      </c>
      <c r="AY107" s="6">
        <v>0</v>
      </c>
      <c r="AZ107" s="6">
        <v>0</v>
      </c>
      <c r="BA107" s="6">
        <v>-995</v>
      </c>
      <c r="BB107" s="6">
        <v>-1006</v>
      </c>
      <c r="BC107" s="6">
        <v>-3520</v>
      </c>
      <c r="BD107" s="6">
        <v>-1411</v>
      </c>
      <c r="BE107" s="6">
        <v>-1635</v>
      </c>
      <c r="BF107" s="6">
        <v>-3373</v>
      </c>
      <c r="BG107" s="6">
        <v>-4199</v>
      </c>
    </row>
    <row r="108" spans="2:67" s="6" customFormat="1" x14ac:dyDescent="0.35">
      <c r="B108" s="6" t="s">
        <v>937</v>
      </c>
      <c r="Y108" s="6">
        <f>BE108</f>
        <v>0</v>
      </c>
      <c r="Z108" s="24">
        <v>0</v>
      </c>
      <c r="AA108" s="6">
        <v>0</v>
      </c>
      <c r="AB108" s="6">
        <v>0</v>
      </c>
      <c r="AC108" s="6">
        <f>BF108</f>
        <v>0</v>
      </c>
      <c r="AD108" s="24">
        <v>0</v>
      </c>
      <c r="AE108" s="6">
        <v>0</v>
      </c>
      <c r="AF108" s="6">
        <v>0</v>
      </c>
      <c r="AG108" s="6">
        <f>BG108</f>
        <v>0</v>
      </c>
      <c r="AH108" s="24">
        <v>0</v>
      </c>
      <c r="AI108" s="6">
        <v>0</v>
      </c>
      <c r="AJ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</row>
    <row r="111" spans="2:67" s="5" customFormat="1" x14ac:dyDescent="0.35">
      <c r="B111" s="5" t="s">
        <v>1001</v>
      </c>
      <c r="Z111" s="31"/>
      <c r="AD111" s="31"/>
      <c r="AH111" s="31"/>
    </row>
    <row r="112" spans="2:67" x14ac:dyDescent="0.35">
      <c r="B112" s="6" t="s">
        <v>931</v>
      </c>
      <c r="Y112" s="6"/>
      <c r="Z112" s="24">
        <f>Z101</f>
        <v>1758</v>
      </c>
      <c r="AA112" s="6">
        <f>AA101-Z112</f>
        <v>1306</v>
      </c>
      <c r="AB112" s="6">
        <f>AB101-AA112-Z112</f>
        <v>1513</v>
      </c>
      <c r="AC112" s="6">
        <f>AC101-AB112-AA112-Z112</f>
        <v>1220</v>
      </c>
      <c r="AD112" s="24">
        <f>AD101</f>
        <v>1217</v>
      </c>
      <c r="AE112" s="6">
        <f>AE101-AD112</f>
        <v>1250</v>
      </c>
      <c r="AF112" s="6">
        <f>AF101-AE112-AD112</f>
        <v>1755</v>
      </c>
      <c r="AG112" s="6">
        <f>AG101-AF112-AE112-AD112</f>
        <v>1591</v>
      </c>
      <c r="AH112" s="24">
        <f>AH101</f>
        <v>1170</v>
      </c>
      <c r="AI112" s="6">
        <f>AI101-AH112</f>
        <v>-200</v>
      </c>
      <c r="AJ112" s="6">
        <f>AJ101-AI112-AH112</f>
        <v>1259</v>
      </c>
      <c r="AK112" s="6"/>
    </row>
    <row r="113" spans="2:67" s="3" customFormat="1" x14ac:dyDescent="0.35">
      <c r="B113" s="8" t="s">
        <v>932</v>
      </c>
      <c r="Y113" s="8"/>
      <c r="Z113" s="26">
        <f>Z102</f>
        <v>-221</v>
      </c>
      <c r="AA113" s="8">
        <f>AA102-Z113</f>
        <v>-247</v>
      </c>
      <c r="AB113" s="8">
        <f>AB102-AA113-Z113</f>
        <v>-227</v>
      </c>
      <c r="AC113" s="8">
        <f>AC102-AB113-AA113-Z113</f>
        <v>-213</v>
      </c>
      <c r="AD113" s="26">
        <f>AD102</f>
        <v>-191</v>
      </c>
      <c r="AE113" s="8">
        <f>AE102-AD113</f>
        <v>-175</v>
      </c>
      <c r="AF113" s="8">
        <f>AF102-AE113-AD113</f>
        <v>-182</v>
      </c>
      <c r="AG113" s="8">
        <f>AG102-AF113-AE113-AD113</f>
        <v>-158</v>
      </c>
      <c r="AH113" s="26">
        <f>AH102</f>
        <v>-170</v>
      </c>
      <c r="AI113" s="8">
        <f>AI102-AH113</f>
        <v>-150</v>
      </c>
      <c r="AJ113" s="8">
        <f>AJ102-AI113-AH113</f>
        <v>-158</v>
      </c>
      <c r="AK113" s="8"/>
    </row>
    <row r="114" spans="2:67" x14ac:dyDescent="0.35">
      <c r="B114" s="6" t="s">
        <v>933</v>
      </c>
      <c r="Y114" s="6"/>
      <c r="Z114" s="24">
        <f>SUM(Z112:Z113)</f>
        <v>1537</v>
      </c>
      <c r="AA114" s="6">
        <f t="shared" ref="AA114" si="120">SUM(AA112:AA113)</f>
        <v>1059</v>
      </c>
      <c r="AB114" s="6">
        <f t="shared" ref="AB114" si="121">SUM(AB112:AB113)</f>
        <v>1286</v>
      </c>
      <c r="AC114" s="6">
        <f t="shared" ref="AC114" si="122">SUM(AC112:AC113)</f>
        <v>1007</v>
      </c>
      <c r="AD114" s="24">
        <f>SUM(AD112:AD113)</f>
        <v>1026</v>
      </c>
      <c r="AE114" s="6">
        <f t="shared" ref="AE114" si="123">SUM(AE112:AE113)</f>
        <v>1075</v>
      </c>
      <c r="AF114" s="6">
        <f t="shared" ref="AF114" si="124">SUM(AF112:AF113)</f>
        <v>1573</v>
      </c>
      <c r="AG114" s="6">
        <f t="shared" ref="AG114" si="125">SUM(AG112:AG113)</f>
        <v>1433</v>
      </c>
      <c r="AH114" s="24">
        <f>SUM(AH112:AH113)</f>
        <v>1000</v>
      </c>
      <c r="AI114" s="6">
        <f t="shared" ref="AI114" si="126">SUM(AI112:AI113)</f>
        <v>-350</v>
      </c>
      <c r="AJ114" s="6">
        <f t="shared" ref="AJ114" si="127">SUM(AJ112:AJ113)</f>
        <v>1101</v>
      </c>
      <c r="AK114" s="6"/>
    </row>
    <row r="115" spans="2:67" x14ac:dyDescent="0.35">
      <c r="B115" s="6"/>
      <c r="Y115" s="6"/>
      <c r="Z115" s="24"/>
      <c r="AD115" s="24"/>
      <c r="AH115" s="24"/>
    </row>
    <row r="116" spans="2:67" x14ac:dyDescent="0.35">
      <c r="B116" s="6" t="s">
        <v>934</v>
      </c>
      <c r="Y116" s="6"/>
      <c r="Z116" s="24">
        <f>Z105</f>
        <v>2</v>
      </c>
      <c r="AA116" s="6">
        <f>AA105-Z116</f>
        <v>87</v>
      </c>
      <c r="AB116" s="6">
        <f>AB105-AA116-Z116</f>
        <v>1</v>
      </c>
      <c r="AC116" s="6">
        <f>AC105-AB116-AA116-Z116</f>
        <v>72</v>
      </c>
      <c r="AD116" s="24">
        <f>AD105</f>
        <v>3</v>
      </c>
      <c r="AE116" s="6">
        <f>AE105-AD116</f>
        <v>83</v>
      </c>
      <c r="AF116" s="6">
        <f>AF105-AE116-AD116</f>
        <v>0</v>
      </c>
      <c r="AG116" s="6">
        <f>AG105-AF116-AE116-AD116</f>
        <v>57</v>
      </c>
      <c r="AH116" s="24">
        <f>AH105</f>
        <v>1</v>
      </c>
      <c r="AI116" s="6">
        <f>AI105-AH116</f>
        <v>81</v>
      </c>
      <c r="AJ116" s="6">
        <f>AJ105-AI116-AH116</f>
        <v>0</v>
      </c>
      <c r="AK116" s="6"/>
    </row>
    <row r="117" spans="2:67" x14ac:dyDescent="0.35">
      <c r="B117" s="6" t="s">
        <v>935</v>
      </c>
      <c r="Y117" s="6"/>
      <c r="Z117" s="24">
        <f>Z106</f>
        <v>368</v>
      </c>
      <c r="AA117" s="6">
        <f>AA106-Z117</f>
        <v>390</v>
      </c>
      <c r="AB117" s="6">
        <f>AB106-AA117-Z117</f>
        <v>300</v>
      </c>
      <c r="AC117" s="6">
        <f>AC106-AB117-AA117-Z117</f>
        <v>318</v>
      </c>
      <c r="AD117" s="24">
        <f>AD106</f>
        <v>429</v>
      </c>
      <c r="AE117" s="6">
        <f>AE106-AD117</f>
        <v>312</v>
      </c>
      <c r="AF117" s="6">
        <f>AF106-AE117-AD117</f>
        <v>226</v>
      </c>
      <c r="AG117" s="6">
        <f>AG106-AF117-AE117-AD117</f>
        <v>294</v>
      </c>
      <c r="AH117" s="24">
        <f>AH106</f>
        <v>345</v>
      </c>
      <c r="AI117" s="6">
        <f>AI106-AH117</f>
        <v>363</v>
      </c>
      <c r="AJ117" s="6">
        <f>AJ106-AI117-AH117</f>
        <v>379</v>
      </c>
      <c r="AK117" s="6"/>
    </row>
    <row r="118" spans="2:67" x14ac:dyDescent="0.35">
      <c r="B118" s="6" t="s">
        <v>936</v>
      </c>
      <c r="Y118" s="6"/>
      <c r="Z118" s="24">
        <f>Z107</f>
        <v>-1323</v>
      </c>
      <c r="AA118" s="6">
        <f>AA107-Z118</f>
        <v>-200</v>
      </c>
      <c r="AB118" s="6">
        <f>AB107-AA118-Z118</f>
        <v>-350</v>
      </c>
      <c r="AC118" s="6">
        <f>AC107-AB118-AA118-Z118</f>
        <v>-1500</v>
      </c>
      <c r="AD118" s="24">
        <f>AD107</f>
        <v>-1500</v>
      </c>
      <c r="AE118" s="6">
        <f>AE107-AD118</f>
        <v>-750</v>
      </c>
      <c r="AF118" s="6">
        <f>AF107-AE118-AD118</f>
        <v>-939</v>
      </c>
      <c r="AG118" s="6">
        <f>AG107-AF118-AE118-AD118</f>
        <v>-1010</v>
      </c>
      <c r="AH118" s="24">
        <f>AH107</f>
        <v>-1432</v>
      </c>
      <c r="AI118" s="6">
        <f>AI107-AH118</f>
        <v>-1529</v>
      </c>
      <c r="AJ118" s="6">
        <f>AJ107-AI118-AH118</f>
        <v>-1434</v>
      </c>
      <c r="AK118" s="6"/>
    </row>
    <row r="119" spans="2:67" x14ac:dyDescent="0.35">
      <c r="B119" s="6" t="s">
        <v>937</v>
      </c>
      <c r="Y119" s="6"/>
      <c r="Z119" s="24">
        <f>Z108</f>
        <v>0</v>
      </c>
      <c r="AA119" s="6">
        <f>AA108-Z119</f>
        <v>0</v>
      </c>
      <c r="AB119" s="6">
        <f>AB108-AA119-Z119</f>
        <v>0</v>
      </c>
      <c r="AC119" s="6">
        <f>AC108-AB119-AA119-Z119</f>
        <v>0</v>
      </c>
      <c r="AD119" s="24">
        <f>AD108</f>
        <v>0</v>
      </c>
      <c r="AE119" s="6">
        <f>AE108-AD119</f>
        <v>0</v>
      </c>
      <c r="AF119" s="6">
        <f>AF108-AE119-AD119</f>
        <v>0</v>
      </c>
      <c r="AG119" s="6">
        <f>AG108-AF119-AE119-AD119</f>
        <v>0</v>
      </c>
      <c r="AH119" s="24">
        <f>AH108</f>
        <v>0</v>
      </c>
      <c r="AI119" s="6">
        <f>AI108-AH119</f>
        <v>0</v>
      </c>
      <c r="AJ119" s="6">
        <f>AJ108-AI119-AH119</f>
        <v>0</v>
      </c>
      <c r="AK119" s="6"/>
    </row>
    <row r="123" spans="2:67" s="2" customFormat="1" x14ac:dyDescent="0.35">
      <c r="B123" s="2" t="s">
        <v>1002</v>
      </c>
      <c r="Z123" s="22"/>
      <c r="AD123" s="22"/>
      <c r="AH123" s="22"/>
    </row>
    <row r="124" spans="2:67" s="2" customFormat="1" x14ac:dyDescent="0.35">
      <c r="B124" s="2" t="s">
        <v>1012</v>
      </c>
      <c r="Z124" s="22"/>
      <c r="AD124" s="22"/>
      <c r="AH124" s="22"/>
      <c r="AZ124" s="19">
        <f>AZ11</f>
        <v>179</v>
      </c>
      <c r="BA124" s="19">
        <f t="shared" ref="BA124:BO124" si="128">BA11</f>
        <v>197</v>
      </c>
      <c r="BB124" s="19">
        <f t="shared" si="128"/>
        <v>229</v>
      </c>
      <c r="BC124" s="19">
        <f t="shared" si="128"/>
        <v>267</v>
      </c>
      <c r="BD124" s="19">
        <f t="shared" si="128"/>
        <v>305</v>
      </c>
      <c r="BE124" s="19">
        <f t="shared" si="128"/>
        <v>377</v>
      </c>
      <c r="BF124" s="19">
        <f t="shared" si="128"/>
        <v>426</v>
      </c>
      <c r="BG124" s="19">
        <f t="shared" si="128"/>
        <v>435</v>
      </c>
      <c r="BH124" s="19">
        <f t="shared" si="128"/>
        <v>0</v>
      </c>
      <c r="BI124" s="19">
        <f t="shared" si="128"/>
        <v>0</v>
      </c>
      <c r="BJ124" s="19">
        <f t="shared" si="128"/>
        <v>0</v>
      </c>
      <c r="BK124" s="19">
        <f t="shared" si="128"/>
        <v>0</v>
      </c>
      <c r="BL124" s="19">
        <f t="shared" si="128"/>
        <v>0</v>
      </c>
      <c r="BM124" s="19">
        <f t="shared" si="128"/>
        <v>0</v>
      </c>
      <c r="BN124" s="19">
        <f t="shared" si="128"/>
        <v>0</v>
      </c>
      <c r="BO124" s="19">
        <f t="shared" si="128"/>
        <v>0</v>
      </c>
    </row>
    <row r="125" spans="2:67" s="18" customFormat="1" x14ac:dyDescent="0.35">
      <c r="B125" s="18" t="s">
        <v>1003</v>
      </c>
      <c r="Z125" s="35"/>
      <c r="AD125" s="35"/>
      <c r="AH125" s="35"/>
      <c r="AZ125" s="18">
        <f>AZ7*AZ127</f>
        <v>43503.200000000004</v>
      </c>
      <c r="BA125" s="18">
        <f t="shared" ref="BA125:BO125" si="129">BA7*BA127</f>
        <v>46306.700000000004</v>
      </c>
      <c r="BB125" s="18">
        <f t="shared" si="129"/>
        <v>67199.58</v>
      </c>
      <c r="BC125" s="18">
        <f t="shared" si="129"/>
        <v>97798.399999999994</v>
      </c>
      <c r="BD125" s="18">
        <f t="shared" si="129"/>
        <v>123328.7</v>
      </c>
      <c r="BE125" s="18">
        <f t="shared" si="129"/>
        <v>189134.52000000002</v>
      </c>
      <c r="BF125" s="18">
        <f t="shared" si="129"/>
        <v>298700.82</v>
      </c>
      <c r="BG125" s="18">
        <f t="shared" si="129"/>
        <v>111938</v>
      </c>
      <c r="BH125" s="18">
        <f t="shared" si="129"/>
        <v>0</v>
      </c>
      <c r="BI125" s="18">
        <f t="shared" si="129"/>
        <v>0</v>
      </c>
      <c r="BJ125" s="18">
        <f t="shared" si="129"/>
        <v>0</v>
      </c>
      <c r="BK125" s="18">
        <f t="shared" si="129"/>
        <v>0</v>
      </c>
      <c r="BL125" s="18">
        <f t="shared" si="129"/>
        <v>0</v>
      </c>
      <c r="BM125" s="18">
        <f t="shared" si="129"/>
        <v>0</v>
      </c>
      <c r="BN125" s="18">
        <f t="shared" si="129"/>
        <v>0</v>
      </c>
      <c r="BO125" s="18">
        <f t="shared" si="129"/>
        <v>0</v>
      </c>
    </row>
    <row r="126" spans="2:67" s="18" customFormat="1" x14ac:dyDescent="0.35">
      <c r="B126" s="18" t="s">
        <v>6</v>
      </c>
      <c r="Z126" s="35"/>
      <c r="AD126" s="35"/>
      <c r="AH126" s="35"/>
      <c r="AZ126" s="18">
        <f>(AZ125-AZ64)+AZ87</f>
        <v>42110.200000000004</v>
      </c>
      <c r="BA126" s="18">
        <f t="shared" ref="BA126:BO126" si="130">(BA125-BA64)+BA87</f>
        <v>44716.700000000004</v>
      </c>
      <c r="BB126" s="18">
        <f t="shared" si="130"/>
        <v>64316.58</v>
      </c>
      <c r="BC126" s="18">
        <f t="shared" si="130"/>
        <v>90223.4</v>
      </c>
      <c r="BD126" s="18">
        <f t="shared" si="130"/>
        <v>120944.7</v>
      </c>
      <c r="BE126" s="18">
        <f t="shared" si="130"/>
        <v>193279.52000000002</v>
      </c>
      <c r="BF126" s="18">
        <f t="shared" si="130"/>
        <v>301552.82</v>
      </c>
      <c r="BG126" s="18">
        <f t="shared" si="130"/>
        <v>114579</v>
      </c>
      <c r="BH126" s="18">
        <f t="shared" si="130"/>
        <v>0</v>
      </c>
      <c r="BI126" s="18">
        <f t="shared" si="130"/>
        <v>0</v>
      </c>
      <c r="BJ126" s="18">
        <f t="shared" si="130"/>
        <v>0</v>
      </c>
      <c r="BK126" s="18">
        <f t="shared" si="130"/>
        <v>0</v>
      </c>
      <c r="BL126" s="18">
        <f t="shared" si="130"/>
        <v>0</v>
      </c>
      <c r="BM126" s="18">
        <f t="shared" si="130"/>
        <v>0</v>
      </c>
      <c r="BN126" s="18">
        <f t="shared" si="130"/>
        <v>0</v>
      </c>
      <c r="BO126" s="18">
        <f t="shared" si="130"/>
        <v>0</v>
      </c>
    </row>
    <row r="127" spans="2:67" x14ac:dyDescent="0.35">
      <c r="B127" t="s">
        <v>2</v>
      </c>
      <c r="AZ127" s="6">
        <f>AZ59</f>
        <v>1222</v>
      </c>
      <c r="BA127" s="6">
        <f t="shared" ref="BA127:BO127" si="131">BA59</f>
        <v>1210</v>
      </c>
      <c r="BB127" s="6">
        <f t="shared" si="131"/>
        <v>1203</v>
      </c>
      <c r="BC127" s="6">
        <f t="shared" si="131"/>
        <v>1184</v>
      </c>
      <c r="BD127" s="6">
        <f t="shared" si="131"/>
        <v>1174</v>
      </c>
      <c r="BE127" s="6">
        <f t="shared" si="131"/>
        <v>1173</v>
      </c>
      <c r="BF127" s="6">
        <f t="shared" si="131"/>
        <v>1174</v>
      </c>
      <c r="BG127" s="6">
        <f t="shared" si="131"/>
        <v>1154</v>
      </c>
      <c r="BH127" s="6">
        <f t="shared" si="131"/>
        <v>0</v>
      </c>
      <c r="BI127" s="6">
        <f t="shared" si="131"/>
        <v>0</v>
      </c>
      <c r="BJ127" s="6">
        <f t="shared" si="131"/>
        <v>0</v>
      </c>
      <c r="BK127" s="6">
        <f t="shared" si="131"/>
        <v>0</v>
      </c>
      <c r="BL127" s="6">
        <f t="shared" si="131"/>
        <v>0</v>
      </c>
      <c r="BM127" s="6">
        <f t="shared" si="131"/>
        <v>0</v>
      </c>
      <c r="BN127" s="6">
        <f t="shared" si="131"/>
        <v>0</v>
      </c>
      <c r="BO127" s="6">
        <f t="shared" si="131"/>
        <v>0</v>
      </c>
    </row>
    <row r="128" spans="2:67" s="15" customFormat="1" x14ac:dyDescent="0.35">
      <c r="B128" s="15" t="s">
        <v>1004</v>
      </c>
      <c r="Z128" s="25"/>
      <c r="AD128" s="25"/>
      <c r="AH128" s="25"/>
      <c r="AZ128" s="15">
        <f>AZ125/AZ39</f>
        <v>4.7040657439446374</v>
      </c>
      <c r="BA128" s="15">
        <f t="shared" ref="BA128:BO128" si="132">BA125/BA39</f>
        <v>4.2710477771628854</v>
      </c>
      <c r="BB128" s="15">
        <f t="shared" si="132"/>
        <v>5.1320895066442649</v>
      </c>
      <c r="BC128" s="15">
        <f t="shared" si="132"/>
        <v>6.3295838457057796</v>
      </c>
      <c r="BD128" s="15">
        <f t="shared" si="132"/>
        <v>6.9394947107810037</v>
      </c>
      <c r="BE128" s="15">
        <f t="shared" si="132"/>
        <v>8.8158161648177504</v>
      </c>
      <c r="BF128" s="15">
        <f t="shared" si="132"/>
        <v>11.773316778999645</v>
      </c>
      <c r="BG128" s="15">
        <f t="shared" si="132"/>
        <v>4.0678101606221384</v>
      </c>
      <c r="BH128" s="15" t="e">
        <f t="shared" si="132"/>
        <v>#DIV/0!</v>
      </c>
      <c r="BI128" s="15" t="e">
        <f t="shared" si="132"/>
        <v>#DIV/0!</v>
      </c>
      <c r="BJ128" s="15" t="e">
        <f t="shared" si="132"/>
        <v>#DIV/0!</v>
      </c>
      <c r="BK128" s="15" t="e">
        <f t="shared" si="132"/>
        <v>#DIV/0!</v>
      </c>
      <c r="BL128" s="15" t="e">
        <f t="shared" si="132"/>
        <v>#DIV/0!</v>
      </c>
      <c r="BM128" s="15" t="e">
        <f t="shared" si="132"/>
        <v>#DIV/0!</v>
      </c>
      <c r="BN128" s="15" t="e">
        <f t="shared" si="132"/>
        <v>#DIV/0!</v>
      </c>
      <c r="BO128" s="15" t="e">
        <f t="shared" si="132"/>
        <v>#DIV/0!</v>
      </c>
    </row>
    <row r="129" spans="2:67" s="15" customFormat="1" x14ac:dyDescent="0.35">
      <c r="B129" s="15" t="s">
        <v>1005</v>
      </c>
      <c r="Z129" s="25"/>
      <c r="AD129" s="25"/>
      <c r="AH129" s="25"/>
      <c r="AZ129" s="15">
        <f>AZ125/AZ55</f>
        <v>35.426058631921826</v>
      </c>
      <c r="BA129" s="15">
        <f t="shared" ref="BA129:BO129" si="133">BA125/BA55</f>
        <v>33.052605281941474</v>
      </c>
      <c r="BB129" s="15">
        <f t="shared" si="133"/>
        <v>37.437091922005571</v>
      </c>
      <c r="BC129" s="15">
        <f t="shared" si="133"/>
        <v>47.544190568789496</v>
      </c>
      <c r="BD129" s="15">
        <f t="shared" si="133"/>
        <v>50.154005693371289</v>
      </c>
      <c r="BE129" s="15">
        <f t="shared" si="133"/>
        <v>45.010594954783443</v>
      </c>
      <c r="BF129" s="15">
        <f t="shared" si="133"/>
        <v>71.648073878627969</v>
      </c>
      <c r="BG129" s="15">
        <f t="shared" si="133"/>
        <v>46.274493592393554</v>
      </c>
      <c r="BH129" s="15" t="e">
        <f t="shared" si="133"/>
        <v>#DIV/0!</v>
      </c>
      <c r="BI129" s="15" t="e">
        <f t="shared" si="133"/>
        <v>#DIV/0!</v>
      </c>
      <c r="BJ129" s="15" t="e">
        <f t="shared" si="133"/>
        <v>#DIV/0!</v>
      </c>
      <c r="BK129" s="15" t="e">
        <f t="shared" si="133"/>
        <v>#DIV/0!</v>
      </c>
      <c r="BL129" s="15" t="e">
        <f t="shared" si="133"/>
        <v>#DIV/0!</v>
      </c>
      <c r="BM129" s="15" t="e">
        <f t="shared" si="133"/>
        <v>#DIV/0!</v>
      </c>
      <c r="BN129" s="15" t="e">
        <f t="shared" si="133"/>
        <v>#DIV/0!</v>
      </c>
      <c r="BO129" s="15" t="e">
        <f t="shared" si="133"/>
        <v>#DIV/0!</v>
      </c>
    </row>
    <row r="130" spans="2:67" s="15" customFormat="1" x14ac:dyDescent="0.35">
      <c r="B130" s="15" t="s">
        <v>1006</v>
      </c>
      <c r="Z130" s="25"/>
      <c r="AD130" s="25"/>
      <c r="AH130" s="25"/>
      <c r="AZ130" s="15">
        <f>AZ125/AZ98</f>
        <v>3.1617995493858571</v>
      </c>
      <c r="BA130" s="15">
        <f t="shared" ref="BA130:BO130" si="134">BA125/BA98</f>
        <v>3.147546220772159</v>
      </c>
      <c r="BB130" s="15">
        <f t="shared" si="134"/>
        <v>4.201549330999125</v>
      </c>
      <c r="BC130" s="15">
        <f t="shared" si="134"/>
        <v>6.3563239308462238</v>
      </c>
      <c r="BD130" s="15">
        <f t="shared" si="134"/>
        <v>7.2850552306692657</v>
      </c>
      <c r="BE130" s="15">
        <f t="shared" si="134"/>
        <v>9.4270308528136386</v>
      </c>
      <c r="BF130" s="15">
        <f t="shared" si="134"/>
        <v>13.747909053251714</v>
      </c>
      <c r="BG130" s="15">
        <f t="shared" si="134"/>
        <v>5.5212587550557366</v>
      </c>
      <c r="BH130" s="15" t="e">
        <f t="shared" si="134"/>
        <v>#DIV/0!</v>
      </c>
      <c r="BI130" s="15" t="e">
        <f t="shared" si="134"/>
        <v>#DIV/0!</v>
      </c>
      <c r="BJ130" s="15" t="e">
        <f t="shared" si="134"/>
        <v>#DIV/0!</v>
      </c>
      <c r="BK130" s="15" t="e">
        <f t="shared" si="134"/>
        <v>#DIV/0!</v>
      </c>
      <c r="BL130" s="15" t="e">
        <f t="shared" si="134"/>
        <v>#DIV/0!</v>
      </c>
      <c r="BM130" s="15" t="e">
        <f t="shared" si="134"/>
        <v>#DIV/0!</v>
      </c>
      <c r="BN130" s="15" t="e">
        <f t="shared" si="134"/>
        <v>#DIV/0!</v>
      </c>
      <c r="BO130" s="15" t="e">
        <f t="shared" si="134"/>
        <v>#DIV/0!</v>
      </c>
    </row>
    <row r="131" spans="2:67" s="15" customFormat="1" x14ac:dyDescent="0.35">
      <c r="B131" s="15" t="s">
        <v>1007</v>
      </c>
      <c r="Z131" s="25"/>
      <c r="AD131" s="25"/>
      <c r="AH131" s="25"/>
      <c r="AZ131" s="15">
        <f>AZ125/AZ103</f>
        <v>23.85043859649123</v>
      </c>
      <c r="BA131" s="15">
        <f t="shared" ref="BA131:BO131" si="135">BA125/BA103</f>
        <v>18.604539975893935</v>
      </c>
      <c r="BB131" s="15">
        <f t="shared" si="135"/>
        <v>36.051276824034339</v>
      </c>
      <c r="BC131" s="15">
        <f t="shared" si="135"/>
        <v>21.000300622718488</v>
      </c>
      <c r="BD131" s="15">
        <f t="shared" si="135"/>
        <v>36.628660528660525</v>
      </c>
      <c r="BE131" s="15">
        <f t="shared" si="135"/>
        <v>35.33243414907529</v>
      </c>
      <c r="BF131" s="15">
        <f t="shared" si="135"/>
        <v>61.096506443035388</v>
      </c>
      <c r="BG131" s="15">
        <f t="shared" si="135"/>
        <v>21.918543176032895</v>
      </c>
      <c r="BH131" s="15" t="e">
        <f t="shared" si="135"/>
        <v>#DIV/0!</v>
      </c>
      <c r="BI131" s="15" t="e">
        <f t="shared" si="135"/>
        <v>#DIV/0!</v>
      </c>
      <c r="BJ131" s="15" t="e">
        <f t="shared" si="135"/>
        <v>#DIV/0!</v>
      </c>
      <c r="BK131" s="15" t="e">
        <f t="shared" si="135"/>
        <v>#DIV/0!</v>
      </c>
      <c r="BL131" s="15" t="e">
        <f t="shared" si="135"/>
        <v>#DIV/0!</v>
      </c>
      <c r="BM131" s="15" t="e">
        <f t="shared" si="135"/>
        <v>#DIV/0!</v>
      </c>
      <c r="BN131" s="15" t="e">
        <f t="shared" si="135"/>
        <v>#DIV/0!</v>
      </c>
      <c r="BO131" s="15" t="e">
        <f t="shared" si="135"/>
        <v>#DIV/0!</v>
      </c>
    </row>
    <row r="133" spans="2:67" x14ac:dyDescent="0.35">
      <c r="B133" s="16" t="s">
        <v>1008</v>
      </c>
    </row>
    <row r="134" spans="2:67" s="10" customFormat="1" x14ac:dyDescent="0.35">
      <c r="B134" s="10" t="s">
        <v>243</v>
      </c>
      <c r="Z134" s="28"/>
      <c r="AD134" s="28"/>
      <c r="AH134" s="28"/>
      <c r="BA134" s="10">
        <f>(BA39-AZ39)/ABS(AZ39)</f>
        <v>0.17236159169550172</v>
      </c>
      <c r="BB134" s="10">
        <f t="shared" ref="BB134:BO134" si="136">(BB39-BA39)/ABS(BA39)</f>
        <v>0.20771075447334439</v>
      </c>
      <c r="BC134" s="10">
        <f t="shared" si="136"/>
        <v>0.18000610966855049</v>
      </c>
      <c r="BD134" s="10">
        <f t="shared" si="136"/>
        <v>0.15021681444566695</v>
      </c>
      <c r="BE134" s="10">
        <f t="shared" si="136"/>
        <v>0.2071798334458699</v>
      </c>
      <c r="BF134" s="10">
        <f t="shared" si="136"/>
        <v>0.18257667567819522</v>
      </c>
      <c r="BG134" s="10">
        <f t="shared" si="136"/>
        <v>8.462417721020063E-2</v>
      </c>
      <c r="BH134" s="10">
        <f t="shared" si="136"/>
        <v>-1</v>
      </c>
      <c r="BI134" s="10" t="e">
        <f t="shared" si="136"/>
        <v>#DIV/0!</v>
      </c>
      <c r="BJ134" s="10" t="e">
        <f t="shared" si="136"/>
        <v>#DIV/0!</v>
      </c>
      <c r="BK134" s="10" t="e">
        <f t="shared" si="136"/>
        <v>#DIV/0!</v>
      </c>
      <c r="BL134" s="10" t="e">
        <f t="shared" si="136"/>
        <v>#DIV/0!</v>
      </c>
      <c r="BM134" s="10" t="e">
        <f t="shared" si="136"/>
        <v>#DIV/0!</v>
      </c>
      <c r="BN134" s="10" t="e">
        <f t="shared" si="136"/>
        <v>#DIV/0!</v>
      </c>
      <c r="BO134" s="10" t="e">
        <f t="shared" si="136"/>
        <v>#DIV/0!</v>
      </c>
    </row>
    <row r="135" spans="2:67" s="10" customFormat="1" x14ac:dyDescent="0.35">
      <c r="B135" s="10" t="s">
        <v>1009</v>
      </c>
      <c r="Z135" s="28"/>
      <c r="AD135" s="28"/>
      <c r="AH135" s="28"/>
      <c r="BA135" s="10">
        <f>(BA55-AZ55)/ABS(AZ55)</f>
        <v>0.14087947882736157</v>
      </c>
      <c r="BB135" s="10">
        <f t="shared" ref="BB135:BO135" si="137">(BB55-BA55)/ABS(BA55)</f>
        <v>0.28122769450392576</v>
      </c>
      <c r="BC135" s="10">
        <f t="shared" si="137"/>
        <v>0.14596100278551533</v>
      </c>
      <c r="BD135" s="10">
        <f t="shared" si="137"/>
        <v>0.19543023821098687</v>
      </c>
      <c r="BE135" s="10">
        <f t="shared" si="137"/>
        <v>0.70882472549816999</v>
      </c>
      <c r="BF135" s="10">
        <f t="shared" si="137"/>
        <v>-7.8534031413612562E-3</v>
      </c>
      <c r="BG135" s="10">
        <f t="shared" si="137"/>
        <v>-0.41976493163828255</v>
      </c>
      <c r="BH135" s="10">
        <f t="shared" si="137"/>
        <v>-1</v>
      </c>
      <c r="BI135" s="10" t="e">
        <f t="shared" si="137"/>
        <v>#DIV/0!</v>
      </c>
      <c r="BJ135" s="10" t="e">
        <f t="shared" si="137"/>
        <v>#DIV/0!</v>
      </c>
      <c r="BK135" s="10" t="e">
        <f t="shared" si="137"/>
        <v>#DIV/0!</v>
      </c>
      <c r="BL135" s="10" t="e">
        <f t="shared" si="137"/>
        <v>#DIV/0!</v>
      </c>
      <c r="BM135" s="10" t="e">
        <f t="shared" si="137"/>
        <v>#DIV/0!</v>
      </c>
      <c r="BN135" s="10" t="e">
        <f t="shared" si="137"/>
        <v>#DIV/0!</v>
      </c>
      <c r="BO135" s="10" t="e">
        <f t="shared" si="137"/>
        <v>#DIV/0!</v>
      </c>
    </row>
    <row r="136" spans="2:67" s="10" customFormat="1" x14ac:dyDescent="0.35">
      <c r="B136" s="10" t="s">
        <v>4</v>
      </c>
      <c r="Z136" s="28"/>
      <c r="AD136" s="28"/>
      <c r="AH136" s="28"/>
      <c r="BA136" s="10">
        <f>(BA64-AZ64)/ABS(AZ64)</f>
        <v>0.14142139267767409</v>
      </c>
      <c r="BB136" s="10">
        <f t="shared" ref="BB136:BO136" si="138">(BB64-BA64)/ABS(BA64)</f>
        <v>0.81320754716981136</v>
      </c>
      <c r="BC136" s="10">
        <f t="shared" si="138"/>
        <v>1.6274713839750261</v>
      </c>
      <c r="BD136" s="10">
        <f t="shared" si="138"/>
        <v>-2.9834983498349836E-2</v>
      </c>
      <c r="BE136" s="10">
        <f t="shared" si="138"/>
        <v>-0.34766634916315142</v>
      </c>
      <c r="BF136" s="10">
        <f t="shared" si="138"/>
        <v>8.4063412599082191E-2</v>
      </c>
      <c r="BG136" s="10">
        <f t="shared" si="138"/>
        <v>0.49624783528959016</v>
      </c>
      <c r="BH136" s="10">
        <f t="shared" si="138"/>
        <v>-1</v>
      </c>
      <c r="BI136" s="10" t="e">
        <f t="shared" si="138"/>
        <v>#DIV/0!</v>
      </c>
      <c r="BJ136" s="10" t="e">
        <f t="shared" si="138"/>
        <v>#DIV/0!</v>
      </c>
      <c r="BK136" s="10" t="e">
        <f t="shared" si="138"/>
        <v>#DIV/0!</v>
      </c>
      <c r="BL136" s="10" t="e">
        <f t="shared" si="138"/>
        <v>#DIV/0!</v>
      </c>
      <c r="BM136" s="10" t="e">
        <f t="shared" si="138"/>
        <v>#DIV/0!</v>
      </c>
      <c r="BN136" s="10" t="e">
        <f t="shared" si="138"/>
        <v>#DIV/0!</v>
      </c>
      <c r="BO136" s="10" t="e">
        <f t="shared" si="138"/>
        <v>#DIV/0!</v>
      </c>
    </row>
    <row r="137" spans="2:67" s="10" customFormat="1" x14ac:dyDescent="0.35">
      <c r="B137" s="10" t="s">
        <v>1010</v>
      </c>
      <c r="Z137" s="28"/>
      <c r="AD137" s="28"/>
      <c r="AH137" s="28"/>
      <c r="BA137" s="10">
        <f>(BA98-AZ98)/ABS(AZ98)</f>
        <v>6.9263754633330912E-2</v>
      </c>
      <c r="BB137" s="10">
        <f t="shared" ref="BB137:BO137" si="139">(BB98-BA98)/ABS(BA98)</f>
        <v>8.7139749864056551E-2</v>
      </c>
      <c r="BC137" s="10">
        <f t="shared" si="139"/>
        <v>-3.8014255345754658E-2</v>
      </c>
      <c r="BD137" s="10">
        <f t="shared" si="139"/>
        <v>0.10028597426231639</v>
      </c>
      <c r="BE137" s="10">
        <f t="shared" si="139"/>
        <v>0.18512611495067635</v>
      </c>
      <c r="BF137" s="10">
        <f t="shared" si="139"/>
        <v>8.2938742959677014E-2</v>
      </c>
      <c r="BG137" s="10">
        <f t="shared" si="139"/>
        <v>-6.6875316426566023E-2</v>
      </c>
      <c r="BH137" s="10">
        <f t="shared" si="139"/>
        <v>-1</v>
      </c>
      <c r="BI137" s="10" t="e">
        <f t="shared" si="139"/>
        <v>#DIV/0!</v>
      </c>
      <c r="BJ137" s="10" t="e">
        <f t="shared" si="139"/>
        <v>#DIV/0!</v>
      </c>
      <c r="BK137" s="10" t="e">
        <f t="shared" si="139"/>
        <v>#DIV/0!</v>
      </c>
      <c r="BL137" s="10" t="e">
        <f t="shared" si="139"/>
        <v>#DIV/0!</v>
      </c>
      <c r="BM137" s="10" t="e">
        <f t="shared" si="139"/>
        <v>#DIV/0!</v>
      </c>
      <c r="BN137" s="10" t="e">
        <f t="shared" si="139"/>
        <v>#DIV/0!</v>
      </c>
      <c r="BO137" s="10" t="e">
        <f t="shared" si="139"/>
        <v>#DIV/0!</v>
      </c>
    </row>
    <row r="138" spans="2:67" s="10" customFormat="1" x14ac:dyDescent="0.35">
      <c r="B138" s="10" t="s">
        <v>1011</v>
      </c>
      <c r="Z138" s="28"/>
      <c r="AD138" s="28"/>
      <c r="AH138" s="28"/>
      <c r="BA138" s="10">
        <f>(BA124-AZ124)/ABS(AZ124)</f>
        <v>0.1005586592178771</v>
      </c>
      <c r="BB138" s="10">
        <f t="shared" ref="BB138:BO138" si="140">(BB124-BA124)/ABS(BA124)</f>
        <v>0.16243654822335024</v>
      </c>
      <c r="BC138" s="10">
        <f t="shared" si="140"/>
        <v>0.16593886462882096</v>
      </c>
      <c r="BD138" s="10">
        <f t="shared" si="140"/>
        <v>0.14232209737827714</v>
      </c>
      <c r="BE138" s="10">
        <f t="shared" si="140"/>
        <v>0.23606557377049181</v>
      </c>
      <c r="BF138" s="10">
        <f t="shared" si="140"/>
        <v>0.129973474801061</v>
      </c>
      <c r="BG138" s="10">
        <f t="shared" si="140"/>
        <v>2.1126760563380281E-2</v>
      </c>
      <c r="BH138" s="10">
        <f t="shared" si="140"/>
        <v>-1</v>
      </c>
      <c r="BI138" s="10" t="e">
        <f t="shared" si="140"/>
        <v>#DIV/0!</v>
      </c>
      <c r="BJ138" s="10" t="e">
        <f t="shared" si="140"/>
        <v>#DIV/0!</v>
      </c>
      <c r="BK138" s="10" t="e">
        <f t="shared" si="140"/>
        <v>#DIV/0!</v>
      </c>
      <c r="BL138" s="10" t="e">
        <f t="shared" si="140"/>
        <v>#DIV/0!</v>
      </c>
      <c r="BM138" s="10" t="e">
        <f t="shared" si="140"/>
        <v>#DIV/0!</v>
      </c>
      <c r="BN138" s="10" t="e">
        <f t="shared" si="140"/>
        <v>#DIV/0!</v>
      </c>
      <c r="BO138" s="10" t="e">
        <f t="shared" si="140"/>
        <v>#DIV/0!</v>
      </c>
    </row>
    <row r="140" spans="2:67" x14ac:dyDescent="0.35">
      <c r="B140" s="16" t="s">
        <v>1013</v>
      </c>
    </row>
    <row r="141" spans="2:67" s="15" customFormat="1" x14ac:dyDescent="0.35">
      <c r="B141" s="15" t="s">
        <v>1014</v>
      </c>
      <c r="Z141" s="25"/>
      <c r="AD141" s="25"/>
      <c r="AH141" s="25"/>
      <c r="AZ141" s="15">
        <f>AZ39/AZ127</f>
        <v>7.5679214402618662</v>
      </c>
      <c r="BA141" s="15">
        <f>BA39/BA127</f>
        <v>8.9603305785123961</v>
      </c>
      <c r="BB141" s="15">
        <f t="shared" ref="BB141:BO141" si="141">BB39/BB127</f>
        <v>10.884455527847049</v>
      </c>
      <c r="BC141" s="15">
        <f t="shared" si="141"/>
        <v>13.049831081081081</v>
      </c>
      <c r="BD141" s="15">
        <f t="shared" si="141"/>
        <v>15.137989778534923</v>
      </c>
      <c r="BE141" s="15">
        <f t="shared" si="141"/>
        <v>18.289855072463769</v>
      </c>
      <c r="BF141" s="15">
        <f t="shared" si="141"/>
        <v>21.610732538330495</v>
      </c>
      <c r="BG141" s="15">
        <f t="shared" si="141"/>
        <v>23.845753899480069</v>
      </c>
      <c r="BH141" s="15" t="e">
        <f t="shared" si="141"/>
        <v>#DIV/0!</v>
      </c>
      <c r="BI141" s="15" t="e">
        <f t="shared" si="141"/>
        <v>#DIV/0!</v>
      </c>
      <c r="BJ141" s="15" t="e">
        <f t="shared" si="141"/>
        <v>#DIV/0!</v>
      </c>
      <c r="BK141" s="15" t="e">
        <f t="shared" si="141"/>
        <v>#DIV/0!</v>
      </c>
      <c r="BL141" s="15" t="e">
        <f t="shared" si="141"/>
        <v>#DIV/0!</v>
      </c>
      <c r="BM141" s="15" t="e">
        <f t="shared" si="141"/>
        <v>#DIV/0!</v>
      </c>
      <c r="BN141" s="15" t="e">
        <f t="shared" si="141"/>
        <v>#DIV/0!</v>
      </c>
      <c r="BO141" s="15" t="e">
        <f t="shared" si="141"/>
        <v>#DIV/0!</v>
      </c>
    </row>
    <row r="142" spans="2:67" s="15" customFormat="1" x14ac:dyDescent="0.35">
      <c r="B142" s="15" t="s">
        <v>1015</v>
      </c>
      <c r="Z142" s="25"/>
      <c r="AD142" s="25"/>
      <c r="AH142" s="25"/>
      <c r="AZ142" s="15">
        <f>AZ55/AZ127</f>
        <v>1.0049099836333879</v>
      </c>
      <c r="BA142" s="15">
        <f>BA55/BA127</f>
        <v>1.1578512396694214</v>
      </c>
      <c r="BB142" s="15">
        <f t="shared" ref="BB142:BO142" si="142">BB55/BB127</f>
        <v>1.4921030756442228</v>
      </c>
      <c r="BC142" s="15">
        <f t="shared" si="142"/>
        <v>1.7373310810810811</v>
      </c>
      <c r="BD142" s="15">
        <f t="shared" si="142"/>
        <v>2.094548551959114</v>
      </c>
      <c r="BE142" s="15">
        <f t="shared" si="142"/>
        <v>3.5822676896845693</v>
      </c>
      <c r="BF142" s="15">
        <f t="shared" si="142"/>
        <v>3.5511073253833048</v>
      </c>
      <c r="BG142" s="15">
        <f t="shared" si="142"/>
        <v>2.0961871750433274</v>
      </c>
      <c r="BH142" s="15" t="e">
        <f t="shared" si="142"/>
        <v>#DIV/0!</v>
      </c>
      <c r="BI142" s="15" t="e">
        <f t="shared" si="142"/>
        <v>#DIV/0!</v>
      </c>
      <c r="BJ142" s="15" t="e">
        <f t="shared" si="142"/>
        <v>#DIV/0!</v>
      </c>
      <c r="BK142" s="15" t="e">
        <f t="shared" si="142"/>
        <v>#DIV/0!</v>
      </c>
      <c r="BL142" s="15" t="e">
        <f t="shared" si="142"/>
        <v>#DIV/0!</v>
      </c>
      <c r="BM142" s="15" t="e">
        <f t="shared" si="142"/>
        <v>#DIV/0!</v>
      </c>
      <c r="BN142" s="15" t="e">
        <f t="shared" si="142"/>
        <v>#DIV/0!</v>
      </c>
      <c r="BO142" s="15" t="e">
        <f t="shared" si="142"/>
        <v>#DIV/0!</v>
      </c>
    </row>
    <row r="143" spans="2:67" s="15" customFormat="1" x14ac:dyDescent="0.35">
      <c r="B143" s="15" t="s">
        <v>1016</v>
      </c>
      <c r="Z143" s="25"/>
      <c r="AD143" s="25"/>
      <c r="AH143" s="25"/>
      <c r="AZ143" s="15">
        <f>AZ64/AZ127</f>
        <v>1.1399345335515547</v>
      </c>
      <c r="BA143" s="15">
        <f>BA64/BA127</f>
        <v>1.3140495867768596</v>
      </c>
      <c r="BB143" s="15">
        <f t="shared" ref="BB143:BO143" si="143">BB64/BB127</f>
        <v>2.3965087281795512</v>
      </c>
      <c r="BC143" s="15">
        <f t="shared" si="143"/>
        <v>6.3978040540540544</v>
      </c>
      <c r="BD143" s="15">
        <f t="shared" si="143"/>
        <v>6.2597955706984667</v>
      </c>
      <c r="BE143" s="15">
        <f t="shared" si="143"/>
        <v>4.0869565217391308</v>
      </c>
      <c r="BF143" s="15">
        <f t="shared" si="143"/>
        <v>4.4267461669505961</v>
      </c>
      <c r="BG143" s="15">
        <f t="shared" si="143"/>
        <v>6.7383015597920277</v>
      </c>
      <c r="BH143" s="15" t="e">
        <f t="shared" si="143"/>
        <v>#DIV/0!</v>
      </c>
      <c r="BI143" s="15" t="e">
        <f t="shared" si="143"/>
        <v>#DIV/0!</v>
      </c>
      <c r="BJ143" s="15" t="e">
        <f t="shared" si="143"/>
        <v>#DIV/0!</v>
      </c>
      <c r="BK143" s="15" t="e">
        <f t="shared" si="143"/>
        <v>#DIV/0!</v>
      </c>
      <c r="BL143" s="15" t="e">
        <f t="shared" si="143"/>
        <v>#DIV/0!</v>
      </c>
      <c r="BM143" s="15" t="e">
        <f t="shared" si="143"/>
        <v>#DIV/0!</v>
      </c>
      <c r="BN143" s="15" t="e">
        <f t="shared" si="143"/>
        <v>#DIV/0!</v>
      </c>
      <c r="BO143" s="15" t="e">
        <f t="shared" si="143"/>
        <v>#DIV/0!</v>
      </c>
    </row>
    <row r="144" spans="2:67" s="15" customFormat="1" x14ac:dyDescent="0.35">
      <c r="B144" s="15" t="s">
        <v>1017</v>
      </c>
      <c r="Z144" s="25"/>
      <c r="AD144" s="25"/>
      <c r="AH144" s="25"/>
      <c r="AZ144" s="15">
        <f>AZ87/AZ127</f>
        <v>0</v>
      </c>
      <c r="BA144" s="15">
        <f>BA87/BA127</f>
        <v>0</v>
      </c>
      <c r="BB144" s="15">
        <f t="shared" ref="BB144:BO144" si="144">BB87/BB127</f>
        <v>0</v>
      </c>
      <c r="BC144" s="15">
        <f t="shared" si="144"/>
        <v>0</v>
      </c>
      <c r="BD144" s="15">
        <f t="shared" si="144"/>
        <v>4.2291311754684839</v>
      </c>
      <c r="BE144" s="15">
        <f t="shared" si="144"/>
        <v>7.6206308610400679</v>
      </c>
      <c r="BF144" s="15">
        <f t="shared" si="144"/>
        <v>6.8560477001703575</v>
      </c>
      <c r="BG144" s="15">
        <f t="shared" si="144"/>
        <v>9.0268630849220113</v>
      </c>
      <c r="BH144" s="15" t="e">
        <f t="shared" si="144"/>
        <v>#DIV/0!</v>
      </c>
      <c r="BI144" s="15" t="e">
        <f t="shared" si="144"/>
        <v>#DIV/0!</v>
      </c>
      <c r="BJ144" s="15" t="e">
        <f t="shared" si="144"/>
        <v>#DIV/0!</v>
      </c>
      <c r="BK144" s="15" t="e">
        <f t="shared" si="144"/>
        <v>#DIV/0!</v>
      </c>
      <c r="BL144" s="15" t="e">
        <f t="shared" si="144"/>
        <v>#DIV/0!</v>
      </c>
      <c r="BM144" s="15" t="e">
        <f t="shared" si="144"/>
        <v>#DIV/0!</v>
      </c>
      <c r="BN144" s="15" t="e">
        <f t="shared" si="144"/>
        <v>#DIV/0!</v>
      </c>
      <c r="BO144" s="15" t="e">
        <f t="shared" si="144"/>
        <v>#DIV/0!</v>
      </c>
    </row>
    <row r="145" spans="2:67" x14ac:dyDescent="0.35">
      <c r="B145" t="s">
        <v>1018</v>
      </c>
      <c r="AZ145" s="17">
        <f>AZ126/AZ127</f>
        <v>34.460065466448448</v>
      </c>
      <c r="BA145" s="17">
        <f>BA126/BA127</f>
        <v>36.955950413223142</v>
      </c>
      <c r="BB145" s="17">
        <f t="shared" ref="BB145:BO145" si="145">BB126/BB127</f>
        <v>53.463491271820452</v>
      </c>
      <c r="BC145" s="17">
        <f t="shared" si="145"/>
        <v>76.202195945945945</v>
      </c>
      <c r="BD145" s="17">
        <f t="shared" si="145"/>
        <v>103.01933560477002</v>
      </c>
      <c r="BE145" s="17">
        <f t="shared" si="145"/>
        <v>164.77367433930095</v>
      </c>
      <c r="BF145" s="17">
        <f t="shared" si="145"/>
        <v>256.85930153321976</v>
      </c>
      <c r="BG145" s="17">
        <f t="shared" si="145"/>
        <v>99.288561525129978</v>
      </c>
      <c r="BH145" s="17" t="e">
        <f t="shared" si="145"/>
        <v>#DIV/0!</v>
      </c>
      <c r="BI145" s="17" t="e">
        <f t="shared" si="145"/>
        <v>#DIV/0!</v>
      </c>
      <c r="BJ145" s="17" t="e">
        <f t="shared" si="145"/>
        <v>#DIV/0!</v>
      </c>
      <c r="BK145" s="17" t="e">
        <f t="shared" si="145"/>
        <v>#DIV/0!</v>
      </c>
      <c r="BL145" s="17" t="e">
        <f t="shared" si="145"/>
        <v>#DIV/0!</v>
      </c>
      <c r="BM145" s="17" t="e">
        <f t="shared" si="145"/>
        <v>#DIV/0!</v>
      </c>
      <c r="BN145" s="17" t="e">
        <f t="shared" si="145"/>
        <v>#DIV/0!</v>
      </c>
      <c r="BO145" s="17" t="e">
        <f t="shared" si="145"/>
        <v>#DIV/0!</v>
      </c>
    </row>
    <row r="146" spans="2:67" s="17" customFormat="1" x14ac:dyDescent="0.35">
      <c r="B146" s="17" t="s">
        <v>1019</v>
      </c>
      <c r="Z146" s="23"/>
      <c r="AD146" s="23"/>
      <c r="AH146" s="23"/>
      <c r="AZ146" s="17">
        <f>ABS(AZ107)/AZ127</f>
        <v>0</v>
      </c>
      <c r="BA146" s="17">
        <f t="shared" ref="BA146:BO146" si="146">ABS(BA107)/BA127</f>
        <v>0.8223140495867769</v>
      </c>
      <c r="BB146" s="17">
        <f t="shared" si="146"/>
        <v>0.83624272651704068</v>
      </c>
      <c r="BC146" s="17">
        <f t="shared" si="146"/>
        <v>2.9729729729729728</v>
      </c>
      <c r="BD146" s="17">
        <f t="shared" si="146"/>
        <v>1.2018739352640546</v>
      </c>
      <c r="BE146" s="17">
        <f t="shared" si="146"/>
        <v>1.3938618925831201</v>
      </c>
      <c r="BF146" s="17">
        <f t="shared" si="146"/>
        <v>2.873083475298126</v>
      </c>
      <c r="BG146" s="17">
        <f t="shared" si="146"/>
        <v>3.6386481802426345</v>
      </c>
      <c r="BH146" s="17" t="e">
        <f t="shared" si="146"/>
        <v>#DIV/0!</v>
      </c>
      <c r="BI146" s="17" t="e">
        <f t="shared" si="146"/>
        <v>#DIV/0!</v>
      </c>
      <c r="BJ146" s="17" t="e">
        <f t="shared" si="146"/>
        <v>#DIV/0!</v>
      </c>
      <c r="BK146" s="17" t="e">
        <f t="shared" si="146"/>
        <v>#DIV/0!</v>
      </c>
      <c r="BL146" s="17" t="e">
        <f t="shared" si="146"/>
        <v>#DIV/0!</v>
      </c>
      <c r="BM146" s="17" t="e">
        <f t="shared" si="146"/>
        <v>#DIV/0!</v>
      </c>
      <c r="BN146" s="17" t="e">
        <f t="shared" si="146"/>
        <v>#DIV/0!</v>
      </c>
      <c r="BO146" s="17" t="e">
        <f t="shared" si="146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/>
  </sheetViews>
  <sheetFormatPr defaultRowHeight="14.5" x14ac:dyDescent="0.35"/>
  <cols>
    <col min="1" max="1" width="17.3632812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16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</row>
    <row r="3" spans="1:18" x14ac:dyDescent="0.35">
      <c r="A3" s="1" t="s">
        <v>29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</row>
    <row r="4" spans="1:18" x14ac:dyDescent="0.35">
      <c r="A4" s="1" t="s">
        <v>41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42</v>
      </c>
      <c r="I4" t="s">
        <v>43</v>
      </c>
      <c r="J4" t="s">
        <v>44</v>
      </c>
      <c r="K4" t="s">
        <v>35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 t="s">
        <v>51</v>
      </c>
    </row>
    <row r="5" spans="1:18" x14ac:dyDescent="0.35">
      <c r="A5" s="1" t="s">
        <v>52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</row>
    <row r="6" spans="1:18" x14ac:dyDescent="0.35">
      <c r="A6" s="1" t="s">
        <v>53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54</v>
      </c>
      <c r="I6" t="s">
        <v>55</v>
      </c>
      <c r="J6" t="s">
        <v>56</v>
      </c>
      <c r="K6" t="s">
        <v>57</v>
      </c>
      <c r="L6" t="s">
        <v>58</v>
      </c>
      <c r="M6" t="s">
        <v>58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 s="1" t="s">
        <v>64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</row>
    <row r="8" spans="1:18" x14ac:dyDescent="0.35">
      <c r="A8" s="1" t="s">
        <v>75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76</v>
      </c>
      <c r="I8" t="s">
        <v>76</v>
      </c>
      <c r="J8" t="s">
        <v>77</v>
      </c>
      <c r="K8" t="s">
        <v>78</v>
      </c>
      <c r="L8" t="s">
        <v>79</v>
      </c>
      <c r="M8" t="s">
        <v>80</v>
      </c>
      <c r="N8" t="s">
        <v>81</v>
      </c>
      <c r="O8" t="s">
        <v>82</v>
      </c>
      <c r="P8" t="s">
        <v>83</v>
      </c>
      <c r="Q8" t="s">
        <v>82</v>
      </c>
      <c r="R8" t="s">
        <v>84</v>
      </c>
    </row>
    <row r="9" spans="1:18" x14ac:dyDescent="0.35">
      <c r="A9" s="1" t="s">
        <v>85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86</v>
      </c>
      <c r="L9" t="s">
        <v>87</v>
      </c>
      <c r="M9" t="s">
        <v>88</v>
      </c>
      <c r="N9" t="s">
        <v>89</v>
      </c>
      <c r="O9" t="s">
        <v>90</v>
      </c>
      <c r="P9" t="s">
        <v>91</v>
      </c>
      <c r="Q9" t="s">
        <v>92</v>
      </c>
      <c r="R9" t="s">
        <v>93</v>
      </c>
    </row>
    <row r="10" spans="1:18" x14ac:dyDescent="0.35">
      <c r="A10" s="1" t="s">
        <v>94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95</v>
      </c>
      <c r="L10" t="s">
        <v>96</v>
      </c>
      <c r="M10" t="s">
        <v>97</v>
      </c>
      <c r="N10" t="s">
        <v>98</v>
      </c>
      <c r="O10" t="s">
        <v>99</v>
      </c>
      <c r="P10" t="s">
        <v>100</v>
      </c>
      <c r="Q10" t="s">
        <v>101</v>
      </c>
      <c r="R10" t="s">
        <v>102</v>
      </c>
    </row>
    <row r="11" spans="1:18" x14ac:dyDescent="0.35">
      <c r="A11" s="1" t="s">
        <v>103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</row>
    <row r="12" spans="1:18" x14ac:dyDescent="0.35">
      <c r="A12" s="1" t="s">
        <v>104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105</v>
      </c>
      <c r="I12" t="s">
        <v>106</v>
      </c>
      <c r="J12" t="s">
        <v>107</v>
      </c>
      <c r="K12" t="s">
        <v>108</v>
      </c>
      <c r="L12" t="s">
        <v>109</v>
      </c>
      <c r="M12" t="s">
        <v>110</v>
      </c>
      <c r="N12" t="s">
        <v>111</v>
      </c>
      <c r="O12" t="s">
        <v>112</v>
      </c>
      <c r="P12" t="s">
        <v>113</v>
      </c>
      <c r="Q12" t="s">
        <v>114</v>
      </c>
      <c r="R12" t="s">
        <v>115</v>
      </c>
    </row>
    <row r="13" spans="1:18" x14ac:dyDescent="0.35">
      <c r="A13" s="1" t="s">
        <v>116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117</v>
      </c>
      <c r="I13" t="s">
        <v>118</v>
      </c>
      <c r="J13" t="s">
        <v>119</v>
      </c>
      <c r="K13" t="s">
        <v>119</v>
      </c>
      <c r="L13" t="s">
        <v>120</v>
      </c>
      <c r="M13" t="s">
        <v>118</v>
      </c>
      <c r="N13" t="s">
        <v>121</v>
      </c>
      <c r="O13" t="s">
        <v>122</v>
      </c>
      <c r="P13" t="s">
        <v>122</v>
      </c>
      <c r="Q13" t="s">
        <v>123</v>
      </c>
      <c r="R13" t="s">
        <v>124</v>
      </c>
    </row>
    <row r="14" spans="1:18" x14ac:dyDescent="0.35">
      <c r="A14" s="1" t="s">
        <v>125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126</v>
      </c>
      <c r="I14" t="s">
        <v>127</v>
      </c>
      <c r="J14" t="s">
        <v>128</v>
      </c>
      <c r="K14" t="s">
        <v>129</v>
      </c>
      <c r="L14" t="s">
        <v>130</v>
      </c>
      <c r="M14" t="s">
        <v>131</v>
      </c>
      <c r="N14" t="s">
        <v>132</v>
      </c>
      <c r="O14" t="s">
        <v>133</v>
      </c>
      <c r="P14" t="s">
        <v>134</v>
      </c>
      <c r="Q14" t="s">
        <v>135</v>
      </c>
      <c r="R14" t="s">
        <v>136</v>
      </c>
    </row>
    <row r="15" spans="1:18" x14ac:dyDescent="0.35">
      <c r="A15" s="1" t="s">
        <v>137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138</v>
      </c>
      <c r="I15" t="s">
        <v>139</v>
      </c>
      <c r="J15" t="s">
        <v>140</v>
      </c>
      <c r="K15" t="s">
        <v>141</v>
      </c>
      <c r="L15" t="s">
        <v>142</v>
      </c>
      <c r="M15" t="s">
        <v>143</v>
      </c>
      <c r="N15" t="s">
        <v>144</v>
      </c>
      <c r="O15" t="s">
        <v>145</v>
      </c>
      <c r="P15" t="s">
        <v>146</v>
      </c>
      <c r="Q15" t="s">
        <v>147</v>
      </c>
      <c r="R15" t="s">
        <v>148</v>
      </c>
    </row>
    <row r="16" spans="1:18" x14ac:dyDescent="0.35">
      <c r="A16" s="1" t="s">
        <v>149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150</v>
      </c>
      <c r="I16" t="s">
        <v>151</v>
      </c>
      <c r="J16" t="s">
        <v>152</v>
      </c>
      <c r="K16" t="s">
        <v>153</v>
      </c>
      <c r="L16" t="s">
        <v>154</v>
      </c>
      <c r="M16" t="s">
        <v>155</v>
      </c>
      <c r="N16" t="s">
        <v>156</v>
      </c>
      <c r="O16" t="s">
        <v>157</v>
      </c>
      <c r="P16" t="s">
        <v>158</v>
      </c>
      <c r="Q16" t="s">
        <v>159</v>
      </c>
      <c r="R16" t="s">
        <v>160</v>
      </c>
    </row>
    <row r="17" spans="1:18" x14ac:dyDescent="0.35">
      <c r="A17" s="1" t="s">
        <v>161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162</v>
      </c>
      <c r="I17" t="s">
        <v>121</v>
      </c>
      <c r="J17" t="s">
        <v>163</v>
      </c>
      <c r="K17" t="s">
        <v>164</v>
      </c>
      <c r="L17" t="s">
        <v>165</v>
      </c>
      <c r="M17" t="s">
        <v>162</v>
      </c>
      <c r="N17" t="s">
        <v>164</v>
      </c>
      <c r="O17" t="s">
        <v>166</v>
      </c>
      <c r="P17" t="s">
        <v>167</v>
      </c>
      <c r="Q17" t="s">
        <v>168</v>
      </c>
      <c r="R17" t="s">
        <v>169</v>
      </c>
    </row>
    <row r="18" spans="1:18" x14ac:dyDescent="0.35">
      <c r="A18" s="1" t="s">
        <v>170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171</v>
      </c>
      <c r="J18" t="s">
        <v>172</v>
      </c>
      <c r="K18" t="s">
        <v>173</v>
      </c>
      <c r="L18" t="s">
        <v>174</v>
      </c>
      <c r="M18" t="s">
        <v>175</v>
      </c>
      <c r="N18" t="s">
        <v>176</v>
      </c>
      <c r="O18" t="s">
        <v>177</v>
      </c>
      <c r="P18" t="s">
        <v>178</v>
      </c>
      <c r="Q18" t="s">
        <v>179</v>
      </c>
      <c r="R18" t="s">
        <v>180</v>
      </c>
    </row>
    <row r="19" spans="1:18" x14ac:dyDescent="0.35">
      <c r="A19" s="1" t="s">
        <v>181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182</v>
      </c>
      <c r="J19" t="s">
        <v>183</v>
      </c>
      <c r="K19" t="s">
        <v>17</v>
      </c>
      <c r="L19" t="s">
        <v>17</v>
      </c>
      <c r="M19" t="s">
        <v>17</v>
      </c>
      <c r="N19" t="s">
        <v>17</v>
      </c>
      <c r="O19" t="s">
        <v>184</v>
      </c>
      <c r="P19" t="s">
        <v>185</v>
      </c>
      <c r="Q19" t="s">
        <v>186</v>
      </c>
      <c r="R19" t="s">
        <v>187</v>
      </c>
    </row>
    <row r="20" spans="1:18" x14ac:dyDescent="0.35">
      <c r="A20" s="1" t="s">
        <v>188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189</v>
      </c>
      <c r="J20" t="s">
        <v>190</v>
      </c>
      <c r="K20" t="s">
        <v>191</v>
      </c>
      <c r="L20" t="s">
        <v>192</v>
      </c>
      <c r="M20" t="s">
        <v>193</v>
      </c>
      <c r="N20" t="s">
        <v>194</v>
      </c>
      <c r="O20" t="s">
        <v>195</v>
      </c>
      <c r="P20" t="s">
        <v>196</v>
      </c>
      <c r="Q20" t="s">
        <v>197</v>
      </c>
      <c r="R20" t="s">
        <v>198</v>
      </c>
    </row>
    <row r="21" spans="1:18" x14ac:dyDescent="0.35">
      <c r="A21" s="1" t="s">
        <v>199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200</v>
      </c>
      <c r="J21" t="s">
        <v>201</v>
      </c>
      <c r="K21" t="s">
        <v>169</v>
      </c>
      <c r="L21" t="s">
        <v>202</v>
      </c>
      <c r="M21" t="s">
        <v>203</v>
      </c>
      <c r="N21" t="s">
        <v>204</v>
      </c>
      <c r="O21" t="s">
        <v>205</v>
      </c>
      <c r="P21" t="s">
        <v>162</v>
      </c>
      <c r="Q21" t="s">
        <v>156</v>
      </c>
      <c r="R21" t="s">
        <v>206</v>
      </c>
    </row>
    <row r="22" spans="1:18" x14ac:dyDescent="0.35">
      <c r="A22" s="1" t="s">
        <v>207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208</v>
      </c>
      <c r="J22" t="s">
        <v>209</v>
      </c>
      <c r="K22" t="s">
        <v>163</v>
      </c>
      <c r="L22" t="s">
        <v>201</v>
      </c>
      <c r="M22" t="s">
        <v>210</v>
      </c>
      <c r="N22" t="s">
        <v>208</v>
      </c>
      <c r="O22" t="s">
        <v>211</v>
      </c>
      <c r="P22" t="s">
        <v>212</v>
      </c>
      <c r="Q22" t="s">
        <v>208</v>
      </c>
      <c r="R22" t="s">
        <v>213</v>
      </c>
    </row>
    <row r="23" spans="1:18" x14ac:dyDescent="0.35">
      <c r="A23" s="1" t="s">
        <v>214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t="s">
        <v>165</v>
      </c>
      <c r="J23" t="s">
        <v>215</v>
      </c>
      <c r="K23" t="s">
        <v>216</v>
      </c>
      <c r="L23" t="s">
        <v>217</v>
      </c>
      <c r="M23" t="s">
        <v>218</v>
      </c>
      <c r="N23" t="s">
        <v>156</v>
      </c>
      <c r="O23" t="s">
        <v>120</v>
      </c>
      <c r="P23" t="s">
        <v>219</v>
      </c>
      <c r="Q23" t="s">
        <v>220</v>
      </c>
      <c r="R23" t="s">
        <v>221</v>
      </c>
    </row>
    <row r="24" spans="1:18" x14ac:dyDescent="0.35">
      <c r="A24" s="1" t="s">
        <v>222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223</v>
      </c>
      <c r="I24" t="s">
        <v>223</v>
      </c>
      <c r="J24" t="s">
        <v>223</v>
      </c>
      <c r="K24" t="s">
        <v>223</v>
      </c>
      <c r="L24" t="s">
        <v>223</v>
      </c>
      <c r="M24" t="s">
        <v>223</v>
      </c>
      <c r="N24" t="s">
        <v>223</v>
      </c>
      <c r="O24" t="s">
        <v>223</v>
      </c>
      <c r="P24" t="s">
        <v>223</v>
      </c>
      <c r="Q24" t="s">
        <v>223</v>
      </c>
      <c r="R24" t="s">
        <v>223</v>
      </c>
    </row>
    <row r="25" spans="1:18" x14ac:dyDescent="0.35">
      <c r="A25" s="1" t="s">
        <v>224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225</v>
      </c>
      <c r="L25" t="s">
        <v>226</v>
      </c>
      <c r="M25" t="s">
        <v>227</v>
      </c>
      <c r="N25" t="s">
        <v>228</v>
      </c>
      <c r="O25" t="s">
        <v>229</v>
      </c>
      <c r="P25" t="s">
        <v>230</v>
      </c>
      <c r="Q25" t="s">
        <v>231</v>
      </c>
      <c r="R25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/>
  </sheetViews>
  <sheetFormatPr defaultRowHeight="14.5" x14ac:dyDescent="0.35"/>
  <sheetData>
    <row r="1" spans="1:11" x14ac:dyDescent="0.35"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</row>
    <row r="2" spans="1:11" x14ac:dyDescent="0.35">
      <c r="A2" s="1" t="s">
        <v>243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</row>
    <row r="3" spans="1:11" x14ac:dyDescent="0.35">
      <c r="A3" s="1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249</v>
      </c>
      <c r="G3" t="s">
        <v>250</v>
      </c>
      <c r="H3" t="s">
        <v>251</v>
      </c>
      <c r="I3" t="s">
        <v>252</v>
      </c>
      <c r="J3" t="s">
        <v>253</v>
      </c>
      <c r="K3" t="s">
        <v>254</v>
      </c>
    </row>
    <row r="4" spans="1:11" x14ac:dyDescent="0.35">
      <c r="A4" s="1" t="s">
        <v>255</v>
      </c>
      <c r="B4" t="s">
        <v>256</v>
      </c>
      <c r="C4" t="s">
        <v>257</v>
      </c>
      <c r="D4" t="s">
        <v>258</v>
      </c>
      <c r="E4" t="s">
        <v>259</v>
      </c>
      <c r="F4" t="s">
        <v>260</v>
      </c>
      <c r="G4" t="s">
        <v>261</v>
      </c>
      <c r="H4" t="s">
        <v>262</v>
      </c>
      <c r="I4" t="s">
        <v>263</v>
      </c>
      <c r="J4" t="s">
        <v>264</v>
      </c>
      <c r="K4" t="s">
        <v>265</v>
      </c>
    </row>
    <row r="5" spans="1:11" x14ac:dyDescent="0.35">
      <c r="A5" s="1" t="s">
        <v>266</v>
      </c>
      <c r="B5" t="s">
        <v>267</v>
      </c>
      <c r="C5" t="s">
        <v>268</v>
      </c>
      <c r="D5" t="s">
        <v>269</v>
      </c>
      <c r="E5" t="s">
        <v>270</v>
      </c>
      <c r="F5" t="s">
        <v>271</v>
      </c>
      <c r="G5" t="s">
        <v>272</v>
      </c>
      <c r="H5" t="s">
        <v>273</v>
      </c>
      <c r="I5" t="s">
        <v>274</v>
      </c>
      <c r="J5" t="s">
        <v>275</v>
      </c>
      <c r="K5" t="s">
        <v>276</v>
      </c>
    </row>
    <row r="6" spans="1:11" x14ac:dyDescent="0.35">
      <c r="A6" s="1" t="s">
        <v>277</v>
      </c>
      <c r="B6" t="s">
        <v>278</v>
      </c>
      <c r="C6" t="s">
        <v>279</v>
      </c>
      <c r="D6" t="s">
        <v>280</v>
      </c>
      <c r="E6" t="s">
        <v>281</v>
      </c>
      <c r="F6" t="s">
        <v>282</v>
      </c>
      <c r="G6" t="s">
        <v>283</v>
      </c>
      <c r="H6" t="s">
        <v>284</v>
      </c>
      <c r="I6" t="s">
        <v>285</v>
      </c>
      <c r="J6" t="s">
        <v>286</v>
      </c>
      <c r="K6" t="s">
        <v>287</v>
      </c>
    </row>
    <row r="7" spans="1:11" x14ac:dyDescent="0.35">
      <c r="A7" s="1" t="s">
        <v>288</v>
      </c>
      <c r="B7" t="s">
        <v>289</v>
      </c>
      <c r="C7" t="s">
        <v>290</v>
      </c>
      <c r="D7" t="s">
        <v>291</v>
      </c>
      <c r="E7" t="s">
        <v>292</v>
      </c>
      <c r="F7" t="s">
        <v>293</v>
      </c>
      <c r="G7" t="s">
        <v>294</v>
      </c>
      <c r="H7" t="s">
        <v>295</v>
      </c>
      <c r="I7" t="s">
        <v>296</v>
      </c>
      <c r="J7" t="s">
        <v>17</v>
      </c>
      <c r="K7" t="s">
        <v>17</v>
      </c>
    </row>
    <row r="8" spans="1:11" x14ac:dyDescent="0.35">
      <c r="A8" s="1" t="s">
        <v>297</v>
      </c>
      <c r="B8" t="s">
        <v>298</v>
      </c>
      <c r="C8" t="s">
        <v>299</v>
      </c>
      <c r="D8" t="s">
        <v>300</v>
      </c>
      <c r="E8" t="s">
        <v>301</v>
      </c>
      <c r="F8" t="s">
        <v>302</v>
      </c>
      <c r="G8" t="s">
        <v>303</v>
      </c>
      <c r="H8" t="s">
        <v>304</v>
      </c>
      <c r="I8" t="s">
        <v>285</v>
      </c>
      <c r="J8" t="s">
        <v>286</v>
      </c>
      <c r="K8" t="s">
        <v>287</v>
      </c>
    </row>
    <row r="9" spans="1:11" x14ac:dyDescent="0.35">
      <c r="A9" s="1" t="s">
        <v>305</v>
      </c>
      <c r="B9" t="s">
        <v>306</v>
      </c>
      <c r="C9" t="s">
        <v>307</v>
      </c>
      <c r="D9" t="s">
        <v>308</v>
      </c>
      <c r="E9" t="s">
        <v>309</v>
      </c>
      <c r="F9" t="s">
        <v>310</v>
      </c>
      <c r="G9" t="s">
        <v>311</v>
      </c>
      <c r="H9" t="s">
        <v>312</v>
      </c>
      <c r="I9" t="s">
        <v>313</v>
      </c>
      <c r="J9" t="s">
        <v>314</v>
      </c>
      <c r="K9" t="s">
        <v>315</v>
      </c>
    </row>
    <row r="10" spans="1:11" x14ac:dyDescent="0.35">
      <c r="A10" s="1" t="s">
        <v>316</v>
      </c>
      <c r="B10" t="s">
        <v>317</v>
      </c>
      <c r="C10" t="s">
        <v>318</v>
      </c>
      <c r="D10" t="s">
        <v>319</v>
      </c>
      <c r="E10" t="s">
        <v>320</v>
      </c>
      <c r="F10" t="s">
        <v>321</v>
      </c>
      <c r="G10" t="s">
        <v>322</v>
      </c>
      <c r="H10" t="s">
        <v>323</v>
      </c>
      <c r="I10" t="s">
        <v>142</v>
      </c>
      <c r="J10" t="s">
        <v>324</v>
      </c>
      <c r="K10" t="s">
        <v>325</v>
      </c>
    </row>
    <row r="11" spans="1:11" x14ac:dyDescent="0.35">
      <c r="A11" s="1" t="s">
        <v>326</v>
      </c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t="s">
        <v>327</v>
      </c>
      <c r="J11" t="s">
        <v>17</v>
      </c>
      <c r="K11" t="s">
        <v>17</v>
      </c>
    </row>
    <row r="12" spans="1:11" x14ac:dyDescent="0.35">
      <c r="A12" s="1" t="s">
        <v>328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335</v>
      </c>
      <c r="I12" t="s">
        <v>336</v>
      </c>
      <c r="J12" t="s">
        <v>337</v>
      </c>
      <c r="K12" t="s">
        <v>338</v>
      </c>
    </row>
    <row r="13" spans="1:11" x14ac:dyDescent="0.35">
      <c r="A13" s="1" t="s">
        <v>339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340</v>
      </c>
      <c r="I13" t="s">
        <v>341</v>
      </c>
      <c r="J13" t="s">
        <v>342</v>
      </c>
      <c r="K13" t="s">
        <v>343</v>
      </c>
    </row>
    <row r="14" spans="1:11" x14ac:dyDescent="0.35">
      <c r="A14" s="1" t="s">
        <v>344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345</v>
      </c>
      <c r="I14" t="s">
        <v>346</v>
      </c>
      <c r="J14" t="s">
        <v>347</v>
      </c>
      <c r="K14" t="s">
        <v>348</v>
      </c>
    </row>
    <row r="15" spans="1:11" x14ac:dyDescent="0.35">
      <c r="A15" s="1" t="s">
        <v>349</v>
      </c>
      <c r="B15" t="s">
        <v>126</v>
      </c>
      <c r="C15" t="s">
        <v>127</v>
      </c>
      <c r="D15" t="s">
        <v>128</v>
      </c>
      <c r="E15" t="s">
        <v>129</v>
      </c>
      <c r="F15" t="s">
        <v>130</v>
      </c>
      <c r="G15" t="s">
        <v>131</v>
      </c>
      <c r="H15" t="s">
        <v>132</v>
      </c>
      <c r="I15" t="s">
        <v>133</v>
      </c>
      <c r="J15" t="s">
        <v>134</v>
      </c>
      <c r="K15" t="s">
        <v>135</v>
      </c>
    </row>
    <row r="16" spans="1:11" x14ac:dyDescent="0.35">
      <c r="A16" s="1" t="s">
        <v>350</v>
      </c>
      <c r="B16" t="s">
        <v>351</v>
      </c>
      <c r="C16" t="s">
        <v>308</v>
      </c>
      <c r="D16" t="s">
        <v>352</v>
      </c>
      <c r="E16" t="s">
        <v>353</v>
      </c>
      <c r="F16" t="s">
        <v>354</v>
      </c>
      <c r="G16" t="s">
        <v>355</v>
      </c>
      <c r="H16" t="s">
        <v>356</v>
      </c>
      <c r="I16" t="s">
        <v>357</v>
      </c>
      <c r="J16" t="s">
        <v>358</v>
      </c>
      <c r="K16" t="s">
        <v>359</v>
      </c>
    </row>
    <row r="17" spans="1:11" x14ac:dyDescent="0.35">
      <c r="A17" s="1" t="s">
        <v>360</v>
      </c>
      <c r="B17" t="s">
        <v>361</v>
      </c>
      <c r="C17" t="s">
        <v>362</v>
      </c>
      <c r="D17" t="s">
        <v>363</v>
      </c>
      <c r="E17" t="s">
        <v>364</v>
      </c>
      <c r="F17" t="s">
        <v>365</v>
      </c>
      <c r="G17" t="s">
        <v>366</v>
      </c>
      <c r="H17" t="s">
        <v>367</v>
      </c>
      <c r="I17" t="s">
        <v>368</v>
      </c>
      <c r="J17" t="s">
        <v>369</v>
      </c>
      <c r="K17" t="s">
        <v>370</v>
      </c>
    </row>
    <row r="18" spans="1:11" x14ac:dyDescent="0.35">
      <c r="A18" s="1" t="s">
        <v>371</v>
      </c>
      <c r="B18" t="s">
        <v>372</v>
      </c>
      <c r="C18" t="s">
        <v>373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381</v>
      </c>
    </row>
    <row r="19" spans="1:11" x14ac:dyDescent="0.35">
      <c r="A19" s="1" t="s">
        <v>382</v>
      </c>
      <c r="B19" t="s">
        <v>383</v>
      </c>
      <c r="C19" t="s">
        <v>384</v>
      </c>
      <c r="D19" t="s">
        <v>385</v>
      </c>
      <c r="E19" t="s">
        <v>385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391</v>
      </c>
    </row>
    <row r="20" spans="1:11" x14ac:dyDescent="0.35">
      <c r="A20" s="1" t="s">
        <v>392</v>
      </c>
      <c r="B20" t="s">
        <v>393</v>
      </c>
      <c r="C20" t="s">
        <v>394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401</v>
      </c>
    </row>
    <row r="21" spans="1:11" x14ac:dyDescent="0.35">
      <c r="A21" s="1" t="s">
        <v>402</v>
      </c>
      <c r="B21" t="s">
        <v>403</v>
      </c>
      <c r="C21" t="s">
        <v>404</v>
      </c>
      <c r="D21" t="s">
        <v>405</v>
      </c>
      <c r="E21" t="s">
        <v>406</v>
      </c>
      <c r="F21" t="s">
        <v>407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</row>
    <row r="22" spans="1:11" x14ac:dyDescent="0.35">
      <c r="A22" s="1" t="s">
        <v>413</v>
      </c>
      <c r="B22" t="s">
        <v>414</v>
      </c>
      <c r="C22" t="s">
        <v>415</v>
      </c>
      <c r="D22" t="s">
        <v>416</v>
      </c>
      <c r="E22" t="s">
        <v>417</v>
      </c>
      <c r="F22" t="s">
        <v>418</v>
      </c>
      <c r="G22" t="s">
        <v>391</v>
      </c>
      <c r="H22" t="s">
        <v>419</v>
      </c>
      <c r="I22" t="s">
        <v>420</v>
      </c>
      <c r="J22" t="s">
        <v>421</v>
      </c>
      <c r="K22" t="s">
        <v>422</v>
      </c>
    </row>
    <row r="23" spans="1:11" x14ac:dyDescent="0.35">
      <c r="A23" s="1" t="s">
        <v>423</v>
      </c>
      <c r="B23" t="s">
        <v>424</v>
      </c>
      <c r="C23" t="s">
        <v>425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433</v>
      </c>
    </row>
    <row r="24" spans="1:11" x14ac:dyDescent="0.35">
      <c r="A24" s="1" t="s">
        <v>434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 t="s">
        <v>143</v>
      </c>
      <c r="H24" t="s">
        <v>144</v>
      </c>
      <c r="I24" t="s">
        <v>145</v>
      </c>
      <c r="J24" t="s">
        <v>146</v>
      </c>
      <c r="K24" t="s">
        <v>147</v>
      </c>
    </row>
    <row r="25" spans="1:11" x14ac:dyDescent="0.35">
      <c r="A25" s="1" t="s">
        <v>435</v>
      </c>
      <c r="B25" t="s">
        <v>436</v>
      </c>
      <c r="C25" t="s">
        <v>388</v>
      </c>
      <c r="D25" t="s">
        <v>437</v>
      </c>
      <c r="E25" t="s">
        <v>438</v>
      </c>
      <c r="F25" t="s">
        <v>439</v>
      </c>
      <c r="G25" t="s">
        <v>440</v>
      </c>
      <c r="H25" t="s">
        <v>441</v>
      </c>
      <c r="I25" t="s">
        <v>442</v>
      </c>
      <c r="J25" t="s">
        <v>443</v>
      </c>
      <c r="K25" t="s">
        <v>444</v>
      </c>
    </row>
    <row r="26" spans="1:11" x14ac:dyDescent="0.35">
      <c r="A26" s="1" t="s">
        <v>445</v>
      </c>
      <c r="B26" t="s">
        <v>30</v>
      </c>
      <c r="C26" t="s">
        <v>31</v>
      </c>
      <c r="D26" t="s">
        <v>446</v>
      </c>
      <c r="E26" t="s">
        <v>33</v>
      </c>
      <c r="F26" t="s">
        <v>34</v>
      </c>
      <c r="G26" t="s">
        <v>35</v>
      </c>
      <c r="H26" t="s">
        <v>36</v>
      </c>
      <c r="I26" t="s">
        <v>37</v>
      </c>
      <c r="J26" t="s">
        <v>38</v>
      </c>
      <c r="K26" t="s">
        <v>39</v>
      </c>
    </row>
    <row r="27" spans="1:11" x14ac:dyDescent="0.35">
      <c r="A27" s="1" t="s">
        <v>447</v>
      </c>
      <c r="B27" t="s">
        <v>448</v>
      </c>
      <c r="C27" t="s">
        <v>449</v>
      </c>
      <c r="D27" t="s">
        <v>446</v>
      </c>
      <c r="E27" t="s">
        <v>33</v>
      </c>
      <c r="F27" t="s">
        <v>450</v>
      </c>
      <c r="G27" t="s">
        <v>451</v>
      </c>
      <c r="H27" t="s">
        <v>452</v>
      </c>
      <c r="I27" t="s">
        <v>453</v>
      </c>
      <c r="J27" t="s">
        <v>454</v>
      </c>
      <c r="K27" t="s">
        <v>455</v>
      </c>
    </row>
    <row r="28" spans="1:11" x14ac:dyDescent="0.35">
      <c r="A28" s="1" t="s">
        <v>456</v>
      </c>
      <c r="B28" t="s">
        <v>76</v>
      </c>
      <c r="C28" t="s">
        <v>76</v>
      </c>
      <c r="D28" t="s">
        <v>77</v>
      </c>
      <c r="E28" t="s">
        <v>78</v>
      </c>
      <c r="F28" t="s">
        <v>79</v>
      </c>
      <c r="G28" t="s">
        <v>80</v>
      </c>
      <c r="H28" t="s">
        <v>81</v>
      </c>
      <c r="I28" t="s">
        <v>82</v>
      </c>
      <c r="J28" t="s">
        <v>83</v>
      </c>
      <c r="K28" t="s">
        <v>82</v>
      </c>
    </row>
    <row r="29" spans="1:11" x14ac:dyDescent="0.35">
      <c r="A29" s="1" t="s">
        <v>457</v>
      </c>
      <c r="B29" t="s">
        <v>458</v>
      </c>
      <c r="C29" t="s">
        <v>458</v>
      </c>
      <c r="D29" t="s">
        <v>459</v>
      </c>
      <c r="E29" t="s">
        <v>458</v>
      </c>
      <c r="F29" t="s">
        <v>460</v>
      </c>
      <c r="G29" t="s">
        <v>461</v>
      </c>
      <c r="H29" t="s">
        <v>80</v>
      </c>
      <c r="I29" t="s">
        <v>462</v>
      </c>
      <c r="J29" t="s">
        <v>463</v>
      </c>
      <c r="K29" t="s">
        <v>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workbookViewId="0"/>
  </sheetViews>
  <sheetFormatPr defaultRowHeight="14.5" x14ac:dyDescent="0.35"/>
  <sheetData>
    <row r="1" spans="1:11" x14ac:dyDescent="0.35"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</row>
    <row r="2" spans="1:11" x14ac:dyDescent="0.35">
      <c r="A2" s="1" t="s">
        <v>464</v>
      </c>
      <c r="B2" t="s">
        <v>17</v>
      </c>
      <c r="C2" t="s">
        <v>465</v>
      </c>
      <c r="D2" t="s">
        <v>466</v>
      </c>
      <c r="E2" t="s">
        <v>467</v>
      </c>
      <c r="F2" t="s">
        <v>468</v>
      </c>
      <c r="G2" t="s">
        <v>469</v>
      </c>
      <c r="H2" t="s">
        <v>470</v>
      </c>
      <c r="I2" t="s">
        <v>471</v>
      </c>
      <c r="J2" t="s">
        <v>472</v>
      </c>
      <c r="K2" t="s">
        <v>285</v>
      </c>
    </row>
    <row r="3" spans="1:11" x14ac:dyDescent="0.35">
      <c r="A3" s="1" t="s">
        <v>473</v>
      </c>
      <c r="B3" t="s">
        <v>17</v>
      </c>
      <c r="C3" t="s">
        <v>474</v>
      </c>
      <c r="D3" t="s">
        <v>475</v>
      </c>
      <c r="E3" t="s">
        <v>476</v>
      </c>
      <c r="F3" t="s">
        <v>477</v>
      </c>
      <c r="G3" t="s">
        <v>478</v>
      </c>
      <c r="H3" t="s">
        <v>479</v>
      </c>
      <c r="I3" t="s">
        <v>480</v>
      </c>
      <c r="J3" t="s">
        <v>481</v>
      </c>
      <c r="K3" t="s">
        <v>482</v>
      </c>
    </row>
    <row r="4" spans="1:11" x14ac:dyDescent="0.35">
      <c r="A4" s="1" t="s">
        <v>483</v>
      </c>
      <c r="B4" t="s">
        <v>17</v>
      </c>
      <c r="C4" t="s">
        <v>484</v>
      </c>
      <c r="D4" t="s">
        <v>485</v>
      </c>
      <c r="E4" t="s">
        <v>486</v>
      </c>
      <c r="F4" t="s">
        <v>487</v>
      </c>
      <c r="G4" t="s">
        <v>488</v>
      </c>
      <c r="H4" t="s">
        <v>489</v>
      </c>
      <c r="I4" t="s">
        <v>490</v>
      </c>
      <c r="J4" t="s">
        <v>491</v>
      </c>
      <c r="K4" t="s">
        <v>492</v>
      </c>
    </row>
    <row r="5" spans="1:11" x14ac:dyDescent="0.35">
      <c r="A5" s="1" t="s">
        <v>493</v>
      </c>
      <c r="B5" t="s">
        <v>17</v>
      </c>
      <c r="C5" t="s">
        <v>494</v>
      </c>
      <c r="D5" t="s">
        <v>495</v>
      </c>
      <c r="E5" t="s">
        <v>496</v>
      </c>
      <c r="F5" t="s">
        <v>497</v>
      </c>
      <c r="G5" t="s">
        <v>498</v>
      </c>
      <c r="H5" t="s">
        <v>499</v>
      </c>
      <c r="I5" t="s">
        <v>500</v>
      </c>
      <c r="J5" t="s">
        <v>501</v>
      </c>
      <c r="K5" t="s">
        <v>502</v>
      </c>
    </row>
    <row r="6" spans="1:11" x14ac:dyDescent="0.35">
      <c r="A6" s="1" t="s">
        <v>503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</row>
    <row r="7" spans="1:11" x14ac:dyDescent="0.35">
      <c r="A7" s="1" t="s">
        <v>504</v>
      </c>
      <c r="B7" t="s">
        <v>17</v>
      </c>
      <c r="C7" t="s">
        <v>505</v>
      </c>
      <c r="D7" t="s">
        <v>506</v>
      </c>
      <c r="E7" t="s">
        <v>507</v>
      </c>
      <c r="F7" t="s">
        <v>508</v>
      </c>
      <c r="G7" t="s">
        <v>509</v>
      </c>
      <c r="H7" t="s">
        <v>292</v>
      </c>
      <c r="I7" t="s">
        <v>510</v>
      </c>
      <c r="J7" t="s">
        <v>511</v>
      </c>
      <c r="K7" t="s">
        <v>512</v>
      </c>
    </row>
    <row r="8" spans="1:11" x14ac:dyDescent="0.35">
      <c r="A8" s="1" t="s">
        <v>513</v>
      </c>
      <c r="B8" t="s">
        <v>17</v>
      </c>
      <c r="C8" t="s">
        <v>514</v>
      </c>
      <c r="D8" t="s">
        <v>515</v>
      </c>
      <c r="E8" t="s">
        <v>516</v>
      </c>
      <c r="F8" t="s">
        <v>517</v>
      </c>
      <c r="G8" t="s">
        <v>518</v>
      </c>
      <c r="H8" t="s">
        <v>519</v>
      </c>
      <c r="I8" t="s">
        <v>520</v>
      </c>
      <c r="J8" t="s">
        <v>521</v>
      </c>
      <c r="K8" t="s">
        <v>522</v>
      </c>
    </row>
    <row r="9" spans="1:11" x14ac:dyDescent="0.35">
      <c r="A9" s="1" t="s">
        <v>523</v>
      </c>
      <c r="B9" t="s">
        <v>17</v>
      </c>
      <c r="C9" t="s">
        <v>524</v>
      </c>
      <c r="D9" t="s">
        <v>525</v>
      </c>
      <c r="E9" t="s">
        <v>526</v>
      </c>
      <c r="F9" t="s">
        <v>527</v>
      </c>
      <c r="G9" t="s">
        <v>528</v>
      </c>
      <c r="H9" t="s">
        <v>529</v>
      </c>
      <c r="I9" t="s">
        <v>530</v>
      </c>
      <c r="J9" t="s">
        <v>531</v>
      </c>
      <c r="K9" t="s">
        <v>532</v>
      </c>
    </row>
    <row r="10" spans="1:11" x14ac:dyDescent="0.35">
      <c r="A10" s="1" t="s">
        <v>533</v>
      </c>
      <c r="B10" t="s">
        <v>17</v>
      </c>
      <c r="C10" t="s">
        <v>534</v>
      </c>
      <c r="D10" t="s">
        <v>535</v>
      </c>
      <c r="E10" t="s">
        <v>536</v>
      </c>
      <c r="F10" t="s">
        <v>537</v>
      </c>
      <c r="G10" t="s">
        <v>538</v>
      </c>
      <c r="H10" t="s">
        <v>539</v>
      </c>
      <c r="I10" t="s">
        <v>540</v>
      </c>
      <c r="J10" t="s">
        <v>541</v>
      </c>
      <c r="K10" t="s">
        <v>542</v>
      </c>
    </row>
    <row r="11" spans="1:11" x14ac:dyDescent="0.35">
      <c r="A11" s="1" t="s">
        <v>543</v>
      </c>
      <c r="B11" t="s">
        <v>17</v>
      </c>
      <c r="C11" t="s">
        <v>544</v>
      </c>
      <c r="D11" t="s">
        <v>545</v>
      </c>
      <c r="E11" t="s">
        <v>546</v>
      </c>
      <c r="F11" t="s">
        <v>547</v>
      </c>
      <c r="G11" t="s">
        <v>340</v>
      </c>
      <c r="H11" t="s">
        <v>548</v>
      </c>
      <c r="I11" t="s">
        <v>138</v>
      </c>
      <c r="J11" t="s">
        <v>549</v>
      </c>
      <c r="K11" t="s">
        <v>550</v>
      </c>
    </row>
    <row r="12" spans="1:11" x14ac:dyDescent="0.35">
      <c r="A12" s="1" t="s">
        <v>551</v>
      </c>
      <c r="B12" t="s">
        <v>17</v>
      </c>
      <c r="C12" t="s">
        <v>552</v>
      </c>
      <c r="D12" t="s">
        <v>553</v>
      </c>
      <c r="E12" t="s">
        <v>554</v>
      </c>
      <c r="F12" t="s">
        <v>555</v>
      </c>
      <c r="G12" t="s">
        <v>556</v>
      </c>
      <c r="H12" t="s">
        <v>557</v>
      </c>
      <c r="I12" t="s">
        <v>558</v>
      </c>
      <c r="J12" t="s">
        <v>559</v>
      </c>
      <c r="K12" t="s">
        <v>560</v>
      </c>
    </row>
    <row r="13" spans="1:11" x14ac:dyDescent="0.35">
      <c r="A13" s="1" t="s">
        <v>561</v>
      </c>
      <c r="B13" t="s">
        <v>17</v>
      </c>
      <c r="C13" t="s">
        <v>562</v>
      </c>
      <c r="D13" t="s">
        <v>563</v>
      </c>
      <c r="E13" t="s">
        <v>564</v>
      </c>
      <c r="F13" t="s">
        <v>565</v>
      </c>
      <c r="G13" t="s">
        <v>566</v>
      </c>
      <c r="H13" t="s">
        <v>567</v>
      </c>
      <c r="I13" t="s">
        <v>568</v>
      </c>
      <c r="J13" t="s">
        <v>569</v>
      </c>
      <c r="K13" t="s">
        <v>570</v>
      </c>
    </row>
    <row r="14" spans="1:11" x14ac:dyDescent="0.35">
      <c r="A14" s="1" t="s">
        <v>571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</row>
    <row r="15" spans="1:11" x14ac:dyDescent="0.35">
      <c r="A15" s="1" t="s">
        <v>572</v>
      </c>
      <c r="B15" t="s">
        <v>17</v>
      </c>
      <c r="C15" t="s">
        <v>573</v>
      </c>
      <c r="D15" t="s">
        <v>574</v>
      </c>
      <c r="E15" t="s">
        <v>575</v>
      </c>
      <c r="F15" t="s">
        <v>576</v>
      </c>
      <c r="G15" t="s">
        <v>577</v>
      </c>
      <c r="H15" t="s">
        <v>578</v>
      </c>
      <c r="I15" t="s">
        <v>579</v>
      </c>
      <c r="J15" t="s">
        <v>580</v>
      </c>
      <c r="K15" t="s">
        <v>581</v>
      </c>
    </row>
    <row r="16" spans="1:11" x14ac:dyDescent="0.35">
      <c r="A16" s="1" t="s">
        <v>582</v>
      </c>
      <c r="B16" t="s">
        <v>17</v>
      </c>
      <c r="C16" t="s">
        <v>583</v>
      </c>
      <c r="D16" t="s">
        <v>584</v>
      </c>
      <c r="E16" t="s">
        <v>585</v>
      </c>
      <c r="F16" t="s">
        <v>586</v>
      </c>
      <c r="G16" t="s">
        <v>587</v>
      </c>
      <c r="H16" t="s">
        <v>588</v>
      </c>
      <c r="I16" t="s">
        <v>589</v>
      </c>
      <c r="J16" t="s">
        <v>590</v>
      </c>
      <c r="K16" t="s">
        <v>591</v>
      </c>
    </row>
    <row r="17" spans="1:11" x14ac:dyDescent="0.35">
      <c r="A17" s="1" t="s">
        <v>592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</row>
    <row r="18" spans="1:11" x14ac:dyDescent="0.35">
      <c r="A18" s="1" t="s">
        <v>593</v>
      </c>
      <c r="B18" t="s">
        <v>17</v>
      </c>
      <c r="C18" t="s">
        <v>594</v>
      </c>
      <c r="D18" t="s">
        <v>595</v>
      </c>
      <c r="E18" t="s">
        <v>596</v>
      </c>
      <c r="F18" t="s">
        <v>597</v>
      </c>
      <c r="G18" t="s">
        <v>598</v>
      </c>
      <c r="H18" t="s">
        <v>599</v>
      </c>
      <c r="I18" t="s">
        <v>600</v>
      </c>
      <c r="J18" t="s">
        <v>601</v>
      </c>
      <c r="K18" t="s">
        <v>602</v>
      </c>
    </row>
    <row r="19" spans="1:11" x14ac:dyDescent="0.35">
      <c r="A19" s="1" t="s">
        <v>603</v>
      </c>
      <c r="B19" t="s">
        <v>17</v>
      </c>
      <c r="C19" t="s">
        <v>604</v>
      </c>
      <c r="D19" t="s">
        <v>605</v>
      </c>
      <c r="E19" t="s">
        <v>606</v>
      </c>
      <c r="F19" t="s">
        <v>607</v>
      </c>
      <c r="G19" t="s">
        <v>608</v>
      </c>
      <c r="H19" t="s">
        <v>609</v>
      </c>
      <c r="I19" t="s">
        <v>610</v>
      </c>
      <c r="J19" t="s">
        <v>611</v>
      </c>
      <c r="K19" t="s">
        <v>612</v>
      </c>
    </row>
    <row r="20" spans="1:11" x14ac:dyDescent="0.35">
      <c r="A20" s="1" t="s">
        <v>613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614</v>
      </c>
      <c r="H20" t="s">
        <v>615</v>
      </c>
      <c r="I20" t="s">
        <v>17</v>
      </c>
      <c r="J20" t="s">
        <v>17</v>
      </c>
      <c r="K20" t="s">
        <v>616</v>
      </c>
    </row>
    <row r="21" spans="1:11" x14ac:dyDescent="0.35">
      <c r="A21" s="1" t="s">
        <v>617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425</v>
      </c>
      <c r="K21" t="s">
        <v>618</v>
      </c>
    </row>
    <row r="22" spans="1:11" x14ac:dyDescent="0.35">
      <c r="A22" s="1" t="s">
        <v>619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</row>
    <row r="23" spans="1:11" x14ac:dyDescent="0.35">
      <c r="A23" s="1" t="s">
        <v>620</v>
      </c>
      <c r="B23" t="s">
        <v>17</v>
      </c>
      <c r="C23" t="s">
        <v>621</v>
      </c>
      <c r="D23" t="s">
        <v>622</v>
      </c>
      <c r="E23" t="s">
        <v>623</v>
      </c>
      <c r="F23" t="s">
        <v>624</v>
      </c>
      <c r="G23" t="s">
        <v>625</v>
      </c>
      <c r="H23" t="s">
        <v>626</v>
      </c>
      <c r="I23" t="s">
        <v>627</v>
      </c>
      <c r="J23" t="s">
        <v>628</v>
      </c>
      <c r="K23" t="s">
        <v>629</v>
      </c>
    </row>
    <row r="24" spans="1:11" x14ac:dyDescent="0.35">
      <c r="A24" s="1" t="s">
        <v>630</v>
      </c>
      <c r="B24" t="s">
        <v>17</v>
      </c>
      <c r="C24" t="s">
        <v>631</v>
      </c>
      <c r="D24" t="s">
        <v>632</v>
      </c>
      <c r="E24" t="s">
        <v>633</v>
      </c>
      <c r="F24" t="s">
        <v>634</v>
      </c>
      <c r="G24" t="s">
        <v>635</v>
      </c>
      <c r="H24" t="s">
        <v>636</v>
      </c>
      <c r="I24" t="s">
        <v>637</v>
      </c>
      <c r="J24" t="s">
        <v>638</v>
      </c>
      <c r="K24" t="s">
        <v>639</v>
      </c>
    </row>
    <row r="25" spans="1:11" x14ac:dyDescent="0.35">
      <c r="A25" s="1" t="s">
        <v>640</v>
      </c>
      <c r="B25" t="s">
        <v>17</v>
      </c>
      <c r="C25" t="s">
        <v>182</v>
      </c>
      <c r="D25" t="s">
        <v>183</v>
      </c>
      <c r="E25" t="s">
        <v>17</v>
      </c>
      <c r="F25" t="s">
        <v>17</v>
      </c>
      <c r="G25" t="s">
        <v>17</v>
      </c>
      <c r="H25" t="s">
        <v>17</v>
      </c>
      <c r="I25" t="s">
        <v>184</v>
      </c>
      <c r="J25" t="s">
        <v>185</v>
      </c>
      <c r="K25" t="s">
        <v>186</v>
      </c>
    </row>
    <row r="26" spans="1:11" x14ac:dyDescent="0.35">
      <c r="A26" s="1" t="s">
        <v>641</v>
      </c>
      <c r="B26" t="s">
        <v>17</v>
      </c>
      <c r="C26" t="s">
        <v>17</v>
      </c>
      <c r="D26" t="s">
        <v>17</v>
      </c>
      <c r="E26" t="s">
        <v>642</v>
      </c>
      <c r="F26" t="s">
        <v>643</v>
      </c>
      <c r="G26" t="s">
        <v>644</v>
      </c>
      <c r="H26" t="s">
        <v>645</v>
      </c>
      <c r="I26" t="s">
        <v>646</v>
      </c>
      <c r="J26" t="s">
        <v>647</v>
      </c>
      <c r="K26" t="s">
        <v>410</v>
      </c>
    </row>
    <row r="27" spans="1:11" x14ac:dyDescent="0.35">
      <c r="A27" s="1" t="s">
        <v>648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</row>
    <row r="28" spans="1:11" x14ac:dyDescent="0.35">
      <c r="A28" s="1" t="s">
        <v>649</v>
      </c>
      <c r="B28" t="s">
        <v>17</v>
      </c>
      <c r="C28" t="s">
        <v>182</v>
      </c>
      <c r="D28" t="s">
        <v>183</v>
      </c>
      <c r="E28" t="s">
        <v>642</v>
      </c>
      <c r="F28" t="s">
        <v>643</v>
      </c>
      <c r="G28" t="s">
        <v>644</v>
      </c>
      <c r="H28" t="s">
        <v>645</v>
      </c>
      <c r="I28" t="s">
        <v>650</v>
      </c>
      <c r="J28" t="s">
        <v>651</v>
      </c>
      <c r="K28" t="s">
        <v>652</v>
      </c>
    </row>
    <row r="29" spans="1:11" x14ac:dyDescent="0.35">
      <c r="A29" s="1" t="s">
        <v>653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</row>
    <row r="30" spans="1:11" x14ac:dyDescent="0.35">
      <c r="A30" s="1" t="s">
        <v>654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</row>
    <row r="31" spans="1:11" x14ac:dyDescent="0.35">
      <c r="A31" s="1" t="s">
        <v>655</v>
      </c>
      <c r="B31" t="s">
        <v>17</v>
      </c>
      <c r="C31" t="s">
        <v>656</v>
      </c>
      <c r="D31" t="s">
        <v>657</v>
      </c>
      <c r="E31" t="s">
        <v>658</v>
      </c>
      <c r="F31" t="s">
        <v>659</v>
      </c>
      <c r="G31" t="s">
        <v>660</v>
      </c>
      <c r="H31" t="s">
        <v>661</v>
      </c>
      <c r="I31" t="s">
        <v>662</v>
      </c>
      <c r="J31" t="s">
        <v>663</v>
      </c>
      <c r="K31" t="s">
        <v>664</v>
      </c>
    </row>
    <row r="32" spans="1:11" x14ac:dyDescent="0.35">
      <c r="A32" s="1" t="s">
        <v>665</v>
      </c>
      <c r="B32" t="s">
        <v>17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</row>
    <row r="33" spans="1:11" x14ac:dyDescent="0.35">
      <c r="A33" s="1" t="s">
        <v>666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</row>
    <row r="34" spans="1:11" x14ac:dyDescent="0.35">
      <c r="A34" s="1" t="s">
        <v>667</v>
      </c>
      <c r="B34" t="s">
        <v>17</v>
      </c>
      <c r="C34" t="s">
        <v>17</v>
      </c>
      <c r="D34" t="s">
        <v>17</v>
      </c>
      <c r="E34" t="s">
        <v>668</v>
      </c>
      <c r="F34" t="s">
        <v>669</v>
      </c>
      <c r="G34" t="s">
        <v>670</v>
      </c>
      <c r="H34" t="s">
        <v>671</v>
      </c>
      <c r="I34" t="s">
        <v>672</v>
      </c>
      <c r="J34" t="s">
        <v>673</v>
      </c>
      <c r="K34" t="s">
        <v>674</v>
      </c>
    </row>
    <row r="35" spans="1:11" x14ac:dyDescent="0.35">
      <c r="A35" s="1" t="s">
        <v>675</v>
      </c>
      <c r="B35" t="s">
        <v>17</v>
      </c>
      <c r="C35" t="s">
        <v>676</v>
      </c>
      <c r="D35" t="s">
        <v>677</v>
      </c>
      <c r="E35" t="s">
        <v>678</v>
      </c>
      <c r="F35" t="s">
        <v>679</v>
      </c>
      <c r="G35" t="s">
        <v>680</v>
      </c>
      <c r="H35" t="s">
        <v>681</v>
      </c>
      <c r="I35" t="s">
        <v>682</v>
      </c>
      <c r="J35" t="s">
        <v>683</v>
      </c>
      <c r="K35" t="s">
        <v>684</v>
      </c>
    </row>
    <row r="36" spans="1:11" x14ac:dyDescent="0.35">
      <c r="A36" s="1" t="s">
        <v>685</v>
      </c>
      <c r="B36" t="s">
        <v>17</v>
      </c>
      <c r="C36" t="s">
        <v>686</v>
      </c>
      <c r="D36" t="s">
        <v>687</v>
      </c>
      <c r="E36" t="s">
        <v>688</v>
      </c>
      <c r="F36" t="s">
        <v>689</v>
      </c>
      <c r="G36" t="s">
        <v>690</v>
      </c>
      <c r="H36" t="s">
        <v>691</v>
      </c>
      <c r="I36" t="s">
        <v>692</v>
      </c>
      <c r="J36" t="s">
        <v>17</v>
      </c>
      <c r="K36" t="s">
        <v>17</v>
      </c>
    </row>
    <row r="37" spans="1:11" x14ac:dyDescent="0.35">
      <c r="A37" s="1" t="s">
        <v>693</v>
      </c>
      <c r="B37" t="s">
        <v>17</v>
      </c>
      <c r="C37" t="s">
        <v>189</v>
      </c>
      <c r="D37" t="s">
        <v>190</v>
      </c>
      <c r="E37" t="s">
        <v>191</v>
      </c>
      <c r="F37" t="s">
        <v>192</v>
      </c>
      <c r="G37" t="s">
        <v>193</v>
      </c>
      <c r="H37" t="s">
        <v>194</v>
      </c>
      <c r="I37" t="s">
        <v>195</v>
      </c>
      <c r="J37" t="s">
        <v>196</v>
      </c>
      <c r="K37" t="s">
        <v>197</v>
      </c>
    </row>
    <row r="38" spans="1:11" x14ac:dyDescent="0.35">
      <c r="A38" s="1" t="s">
        <v>694</v>
      </c>
      <c r="B38" t="s">
        <v>17</v>
      </c>
      <c r="C38" t="s">
        <v>594</v>
      </c>
      <c r="D38" t="s">
        <v>595</v>
      </c>
      <c r="E38" t="s">
        <v>596</v>
      </c>
      <c r="F38" t="s">
        <v>597</v>
      </c>
      <c r="G38" t="s">
        <v>598</v>
      </c>
      <c r="H38" t="s">
        <v>599</v>
      </c>
      <c r="I38" t="s">
        <v>695</v>
      </c>
      <c r="J38" t="s">
        <v>696</v>
      </c>
      <c r="K38" t="s">
        <v>602</v>
      </c>
    </row>
    <row r="39" spans="1:11" x14ac:dyDescent="0.35">
      <c r="A39" s="1" t="s">
        <v>697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698</v>
      </c>
      <c r="J39" t="s">
        <v>698</v>
      </c>
      <c r="K39" t="s">
        <v>17</v>
      </c>
    </row>
    <row r="40" spans="1:11" x14ac:dyDescent="0.35">
      <c r="A40" s="1" t="s">
        <v>699</v>
      </c>
      <c r="B40" t="s">
        <v>17</v>
      </c>
      <c r="C40" t="s">
        <v>594</v>
      </c>
      <c r="D40" t="s">
        <v>595</v>
      </c>
      <c r="E40" t="s">
        <v>596</v>
      </c>
      <c r="F40" t="s">
        <v>597</v>
      </c>
      <c r="G40" t="s">
        <v>598</v>
      </c>
      <c r="H40" t="s">
        <v>599</v>
      </c>
      <c r="I40" t="s">
        <v>600</v>
      </c>
      <c r="J40" t="s">
        <v>601</v>
      </c>
      <c r="K40" t="s">
        <v>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workbookViewId="0"/>
  </sheetViews>
  <sheetFormatPr defaultRowHeight="14.5" x14ac:dyDescent="0.35"/>
  <sheetData>
    <row r="1" spans="1:11" x14ac:dyDescent="0.35"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</row>
    <row r="2" spans="1:11" x14ac:dyDescent="0.35">
      <c r="A2" s="1" t="s">
        <v>434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</row>
    <row r="3" spans="1:11" x14ac:dyDescent="0.35">
      <c r="A3" s="1" t="s">
        <v>349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131</v>
      </c>
      <c r="H3" t="s">
        <v>132</v>
      </c>
      <c r="I3" t="s">
        <v>133</v>
      </c>
      <c r="J3" t="s">
        <v>134</v>
      </c>
      <c r="K3" t="s">
        <v>135</v>
      </c>
    </row>
    <row r="4" spans="1:11" x14ac:dyDescent="0.35">
      <c r="A4" s="1" t="s">
        <v>700</v>
      </c>
      <c r="B4" t="s">
        <v>701</v>
      </c>
      <c r="C4" t="s">
        <v>702</v>
      </c>
      <c r="D4" t="s">
        <v>703</v>
      </c>
      <c r="E4" t="s">
        <v>704</v>
      </c>
      <c r="F4" t="s">
        <v>702</v>
      </c>
      <c r="G4" t="s">
        <v>705</v>
      </c>
      <c r="H4" t="s">
        <v>706</v>
      </c>
      <c r="I4" t="s">
        <v>707</v>
      </c>
      <c r="J4" t="s">
        <v>708</v>
      </c>
      <c r="K4" t="s">
        <v>709</v>
      </c>
    </row>
    <row r="5" spans="1:11" x14ac:dyDescent="0.35">
      <c r="A5" s="1" t="s">
        <v>710</v>
      </c>
      <c r="B5" t="s">
        <v>711</v>
      </c>
      <c r="C5" t="s">
        <v>712</v>
      </c>
      <c r="D5" t="s">
        <v>713</v>
      </c>
      <c r="E5" t="s">
        <v>714</v>
      </c>
      <c r="F5" t="s">
        <v>715</v>
      </c>
      <c r="G5" t="s">
        <v>716</v>
      </c>
      <c r="H5" t="s">
        <v>717</v>
      </c>
      <c r="I5" t="s">
        <v>718</v>
      </c>
      <c r="J5" t="s">
        <v>719</v>
      </c>
      <c r="K5" t="s">
        <v>719</v>
      </c>
    </row>
    <row r="6" spans="1:11" x14ac:dyDescent="0.35">
      <c r="A6" s="1" t="s">
        <v>720</v>
      </c>
      <c r="B6" t="s">
        <v>721</v>
      </c>
      <c r="C6" t="s">
        <v>722</v>
      </c>
      <c r="D6" t="s">
        <v>723</v>
      </c>
      <c r="E6" t="s">
        <v>724</v>
      </c>
      <c r="F6" t="s">
        <v>725</v>
      </c>
      <c r="G6" t="s">
        <v>726</v>
      </c>
      <c r="H6" t="s">
        <v>727</v>
      </c>
      <c r="I6" t="s">
        <v>728</v>
      </c>
      <c r="J6" t="s">
        <v>729</v>
      </c>
      <c r="K6" t="s">
        <v>730</v>
      </c>
    </row>
    <row r="7" spans="1:11" x14ac:dyDescent="0.35">
      <c r="A7" s="1" t="s">
        <v>731</v>
      </c>
      <c r="B7" t="s">
        <v>732</v>
      </c>
      <c r="C7" t="s">
        <v>733</v>
      </c>
      <c r="D7" t="s">
        <v>734</v>
      </c>
      <c r="E7" t="s">
        <v>735</v>
      </c>
      <c r="F7" t="s">
        <v>736</v>
      </c>
      <c r="G7" t="s">
        <v>737</v>
      </c>
      <c r="H7" t="s">
        <v>738</v>
      </c>
      <c r="I7" t="s">
        <v>739</v>
      </c>
      <c r="J7" t="s">
        <v>740</v>
      </c>
      <c r="K7" t="s">
        <v>741</v>
      </c>
    </row>
    <row r="8" spans="1:11" x14ac:dyDescent="0.35">
      <c r="A8" s="1" t="s">
        <v>503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</row>
    <row r="9" spans="1:11" x14ac:dyDescent="0.35">
      <c r="A9" s="1" t="s">
        <v>603</v>
      </c>
      <c r="B9" t="s">
        <v>733</v>
      </c>
      <c r="C9" t="s">
        <v>734</v>
      </c>
      <c r="D9" t="s">
        <v>742</v>
      </c>
      <c r="E9" t="s">
        <v>737</v>
      </c>
      <c r="F9" t="s">
        <v>393</v>
      </c>
      <c r="G9" t="s">
        <v>743</v>
      </c>
      <c r="H9" t="s">
        <v>744</v>
      </c>
      <c r="I9" t="s">
        <v>745</v>
      </c>
      <c r="J9" t="s">
        <v>746</v>
      </c>
      <c r="K9" t="s">
        <v>747</v>
      </c>
    </row>
    <row r="10" spans="1:11" x14ac:dyDescent="0.35">
      <c r="A10" s="1" t="s">
        <v>748</v>
      </c>
      <c r="B10" t="s">
        <v>401</v>
      </c>
      <c r="C10" t="s">
        <v>749</v>
      </c>
      <c r="D10" t="s">
        <v>750</v>
      </c>
      <c r="E10" t="s">
        <v>751</v>
      </c>
      <c r="F10" t="s">
        <v>752</v>
      </c>
      <c r="G10" t="s">
        <v>753</v>
      </c>
      <c r="H10" t="s">
        <v>754</v>
      </c>
      <c r="I10" t="s">
        <v>755</v>
      </c>
      <c r="J10" t="s">
        <v>756</v>
      </c>
      <c r="K10" t="s">
        <v>757</v>
      </c>
    </row>
    <row r="11" spans="1:11" x14ac:dyDescent="0.35">
      <c r="A11" s="1" t="s">
        <v>758</v>
      </c>
      <c r="B11" t="s">
        <v>759</v>
      </c>
      <c r="C11" t="s">
        <v>760</v>
      </c>
      <c r="D11" t="s">
        <v>761</v>
      </c>
      <c r="E11" t="s">
        <v>762</v>
      </c>
      <c r="F11" t="s">
        <v>763</v>
      </c>
      <c r="G11" t="s">
        <v>764</v>
      </c>
      <c r="H11" t="s">
        <v>765</v>
      </c>
      <c r="I11" t="s">
        <v>766</v>
      </c>
      <c r="J11" t="s">
        <v>767</v>
      </c>
      <c r="K11" t="s">
        <v>768</v>
      </c>
    </row>
    <row r="12" spans="1:11" x14ac:dyDescent="0.35">
      <c r="A12" s="1" t="s">
        <v>769</v>
      </c>
      <c r="B12" t="s">
        <v>770</v>
      </c>
      <c r="C12" t="s">
        <v>771</v>
      </c>
      <c r="D12" t="s">
        <v>772</v>
      </c>
      <c r="E12" t="s">
        <v>773</v>
      </c>
      <c r="F12" t="s">
        <v>774</v>
      </c>
      <c r="G12" t="s">
        <v>775</v>
      </c>
      <c r="H12" t="s">
        <v>776</v>
      </c>
      <c r="I12" t="s">
        <v>777</v>
      </c>
      <c r="J12" t="s">
        <v>778</v>
      </c>
      <c r="K12" t="s">
        <v>779</v>
      </c>
    </row>
    <row r="13" spans="1:11" x14ac:dyDescent="0.35">
      <c r="A13" s="1" t="s">
        <v>780</v>
      </c>
      <c r="B13" t="s">
        <v>781</v>
      </c>
      <c r="C13" t="s">
        <v>782</v>
      </c>
      <c r="D13" t="s">
        <v>783</v>
      </c>
      <c r="E13" t="s">
        <v>784</v>
      </c>
      <c r="F13" t="s">
        <v>785</v>
      </c>
      <c r="G13" t="s">
        <v>786</v>
      </c>
      <c r="H13" t="s">
        <v>787</v>
      </c>
      <c r="I13" t="s">
        <v>788</v>
      </c>
      <c r="J13" t="s">
        <v>789</v>
      </c>
      <c r="K13" t="s">
        <v>790</v>
      </c>
    </row>
    <row r="14" spans="1:11" x14ac:dyDescent="0.35">
      <c r="A14" s="1" t="s">
        <v>791</v>
      </c>
      <c r="B14" t="s">
        <v>17</v>
      </c>
      <c r="C14" t="s">
        <v>17</v>
      </c>
      <c r="D14" t="s">
        <v>17</v>
      </c>
      <c r="E14" t="s">
        <v>792</v>
      </c>
      <c r="F14" t="s">
        <v>793</v>
      </c>
      <c r="G14" t="s">
        <v>794</v>
      </c>
      <c r="H14" t="s">
        <v>795</v>
      </c>
      <c r="I14" t="s">
        <v>433</v>
      </c>
      <c r="J14" t="s">
        <v>796</v>
      </c>
      <c r="K14" t="s">
        <v>797</v>
      </c>
    </row>
    <row r="15" spans="1:11" x14ac:dyDescent="0.35">
      <c r="A15" s="1" t="s">
        <v>798</v>
      </c>
      <c r="B15" t="s">
        <v>799</v>
      </c>
      <c r="C15" t="s">
        <v>800</v>
      </c>
      <c r="D15" t="s">
        <v>801</v>
      </c>
      <c r="E15" t="s">
        <v>802</v>
      </c>
      <c r="F15" t="s">
        <v>803</v>
      </c>
      <c r="G15" t="s">
        <v>804</v>
      </c>
      <c r="H15" t="s">
        <v>805</v>
      </c>
      <c r="I15" t="s">
        <v>806</v>
      </c>
      <c r="J15" t="s">
        <v>807</v>
      </c>
      <c r="K15" t="s">
        <v>808</v>
      </c>
    </row>
    <row r="16" spans="1:11" x14ac:dyDescent="0.35">
      <c r="A16" s="1" t="s">
        <v>809</v>
      </c>
      <c r="B16" t="s">
        <v>810</v>
      </c>
      <c r="C16" t="s">
        <v>811</v>
      </c>
      <c r="D16" t="s">
        <v>812</v>
      </c>
      <c r="E16" t="s">
        <v>813</v>
      </c>
      <c r="F16" t="s">
        <v>814</v>
      </c>
      <c r="G16" t="s">
        <v>815</v>
      </c>
      <c r="H16" t="s">
        <v>816</v>
      </c>
      <c r="I16" t="s">
        <v>817</v>
      </c>
      <c r="J16" t="s">
        <v>818</v>
      </c>
      <c r="K16" t="s">
        <v>819</v>
      </c>
    </row>
    <row r="17" spans="1:11" x14ac:dyDescent="0.35">
      <c r="A17" s="1" t="s">
        <v>820</v>
      </c>
      <c r="B17" t="s">
        <v>821</v>
      </c>
      <c r="C17" t="s">
        <v>822</v>
      </c>
      <c r="D17" t="s">
        <v>823</v>
      </c>
      <c r="E17" t="s">
        <v>824</v>
      </c>
      <c r="F17" t="s">
        <v>825</v>
      </c>
      <c r="G17" t="s">
        <v>826</v>
      </c>
      <c r="H17" t="s">
        <v>555</v>
      </c>
      <c r="I17" t="s">
        <v>827</v>
      </c>
      <c r="J17" t="s">
        <v>828</v>
      </c>
      <c r="K17" t="s">
        <v>829</v>
      </c>
    </row>
    <row r="18" spans="1:11" x14ac:dyDescent="0.35">
      <c r="A18" s="1" t="s">
        <v>830</v>
      </c>
      <c r="B18" t="s">
        <v>831</v>
      </c>
      <c r="C18" t="s">
        <v>832</v>
      </c>
      <c r="D18" t="s">
        <v>833</v>
      </c>
      <c r="E18" t="s">
        <v>834</v>
      </c>
      <c r="F18" t="s">
        <v>835</v>
      </c>
      <c r="G18" t="s">
        <v>836</v>
      </c>
      <c r="H18" t="s">
        <v>837</v>
      </c>
      <c r="I18" t="s">
        <v>838</v>
      </c>
      <c r="J18" t="s">
        <v>839</v>
      </c>
      <c r="K18" t="s">
        <v>840</v>
      </c>
    </row>
    <row r="19" spans="1:11" x14ac:dyDescent="0.35">
      <c r="A19" s="1" t="s">
        <v>841</v>
      </c>
      <c r="B19" t="s">
        <v>17</v>
      </c>
      <c r="C19" t="s">
        <v>842</v>
      </c>
      <c r="D19" t="s">
        <v>17</v>
      </c>
      <c r="E19" t="s">
        <v>843</v>
      </c>
      <c r="F19" t="s">
        <v>844</v>
      </c>
      <c r="G19" t="s">
        <v>17</v>
      </c>
      <c r="H19" t="s">
        <v>845</v>
      </c>
      <c r="I19" t="s">
        <v>846</v>
      </c>
      <c r="J19" t="s">
        <v>847</v>
      </c>
      <c r="K19" t="s">
        <v>848</v>
      </c>
    </row>
    <row r="20" spans="1:11" x14ac:dyDescent="0.35">
      <c r="A20" s="1" t="s">
        <v>849</v>
      </c>
      <c r="B20" t="s">
        <v>17</v>
      </c>
      <c r="C20" t="s">
        <v>17</v>
      </c>
      <c r="D20" t="s">
        <v>17</v>
      </c>
      <c r="E20" t="s">
        <v>850</v>
      </c>
      <c r="F20" t="s">
        <v>851</v>
      </c>
      <c r="G20" t="s">
        <v>852</v>
      </c>
      <c r="H20" t="s">
        <v>852</v>
      </c>
      <c r="I20" t="s">
        <v>853</v>
      </c>
      <c r="J20" t="s">
        <v>854</v>
      </c>
      <c r="K20" t="s">
        <v>855</v>
      </c>
    </row>
    <row r="21" spans="1:11" x14ac:dyDescent="0.35">
      <c r="A21" s="1" t="s">
        <v>856</v>
      </c>
      <c r="B21" t="s">
        <v>17</v>
      </c>
      <c r="C21" t="s">
        <v>17</v>
      </c>
      <c r="D21" t="s">
        <v>17</v>
      </c>
      <c r="E21" t="s">
        <v>17</v>
      </c>
      <c r="F21" t="s">
        <v>857</v>
      </c>
      <c r="G21" t="s">
        <v>858</v>
      </c>
      <c r="H21" t="s">
        <v>859</v>
      </c>
      <c r="I21" t="s">
        <v>860</v>
      </c>
      <c r="J21" t="s">
        <v>861</v>
      </c>
      <c r="K21" t="s">
        <v>862</v>
      </c>
    </row>
    <row r="22" spans="1:11" x14ac:dyDescent="0.35">
      <c r="A22" s="1" t="s">
        <v>863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</row>
    <row r="23" spans="1:11" x14ac:dyDescent="0.35">
      <c r="A23" s="1" t="s">
        <v>864</v>
      </c>
      <c r="B23" t="s">
        <v>865</v>
      </c>
      <c r="C23" t="s">
        <v>866</v>
      </c>
      <c r="D23" t="s">
        <v>867</v>
      </c>
      <c r="E23" t="s">
        <v>868</v>
      </c>
      <c r="F23" t="s">
        <v>869</v>
      </c>
      <c r="G23" t="s">
        <v>870</v>
      </c>
      <c r="H23" t="s">
        <v>356</v>
      </c>
      <c r="I23" t="s">
        <v>871</v>
      </c>
      <c r="J23" t="s">
        <v>872</v>
      </c>
      <c r="K23" t="s">
        <v>873</v>
      </c>
    </row>
    <row r="24" spans="1:11" x14ac:dyDescent="0.35">
      <c r="A24" s="1" t="s">
        <v>874</v>
      </c>
      <c r="B24" t="s">
        <v>865</v>
      </c>
      <c r="C24" t="s">
        <v>875</v>
      </c>
      <c r="D24" t="s">
        <v>867</v>
      </c>
      <c r="E24" t="s">
        <v>876</v>
      </c>
      <c r="F24" t="s">
        <v>877</v>
      </c>
      <c r="G24" t="s">
        <v>878</v>
      </c>
      <c r="H24" t="s">
        <v>879</v>
      </c>
      <c r="I24" t="s">
        <v>880</v>
      </c>
      <c r="J24" t="s">
        <v>881</v>
      </c>
      <c r="K24" t="s">
        <v>882</v>
      </c>
    </row>
    <row r="25" spans="1:11" x14ac:dyDescent="0.35">
      <c r="A25" s="1" t="s">
        <v>883</v>
      </c>
      <c r="B25" t="s">
        <v>884</v>
      </c>
      <c r="C25" t="s">
        <v>885</v>
      </c>
      <c r="D25" t="s">
        <v>886</v>
      </c>
      <c r="E25" t="s">
        <v>887</v>
      </c>
      <c r="F25" t="s">
        <v>17</v>
      </c>
      <c r="G25" t="s">
        <v>888</v>
      </c>
      <c r="H25" t="s">
        <v>889</v>
      </c>
      <c r="I25" t="s">
        <v>890</v>
      </c>
      <c r="J25" t="s">
        <v>891</v>
      </c>
      <c r="K25" t="s">
        <v>892</v>
      </c>
    </row>
    <row r="26" spans="1:11" x14ac:dyDescent="0.35">
      <c r="A26" s="1" t="s">
        <v>893</v>
      </c>
      <c r="B26" t="s">
        <v>894</v>
      </c>
      <c r="C26" t="s">
        <v>895</v>
      </c>
      <c r="D26" t="s">
        <v>896</v>
      </c>
      <c r="E26" t="s">
        <v>897</v>
      </c>
      <c r="F26" t="s">
        <v>341</v>
      </c>
      <c r="G26" t="s">
        <v>898</v>
      </c>
      <c r="H26" t="s">
        <v>899</v>
      </c>
      <c r="I26" t="s">
        <v>900</v>
      </c>
      <c r="J26" t="s">
        <v>901</v>
      </c>
      <c r="K26" t="s">
        <v>902</v>
      </c>
    </row>
    <row r="27" spans="1:11" x14ac:dyDescent="0.35">
      <c r="A27" s="1" t="s">
        <v>903</v>
      </c>
      <c r="B27" t="s">
        <v>904</v>
      </c>
      <c r="C27" t="s">
        <v>465</v>
      </c>
      <c r="D27" t="s">
        <v>466</v>
      </c>
      <c r="E27" t="s">
        <v>467</v>
      </c>
      <c r="F27" t="s">
        <v>468</v>
      </c>
      <c r="G27" t="s">
        <v>469</v>
      </c>
      <c r="H27" t="s">
        <v>905</v>
      </c>
      <c r="I27" t="s">
        <v>906</v>
      </c>
      <c r="J27" t="s">
        <v>907</v>
      </c>
      <c r="K27" t="s">
        <v>908</v>
      </c>
    </row>
    <row r="28" spans="1:11" x14ac:dyDescent="0.35">
      <c r="A28" s="1" t="s">
        <v>909</v>
      </c>
      <c r="B28" t="s">
        <v>376</v>
      </c>
      <c r="C28" t="s">
        <v>904</v>
      </c>
      <c r="D28" t="s">
        <v>465</v>
      </c>
      <c r="E28" t="s">
        <v>466</v>
      </c>
      <c r="F28" t="s">
        <v>467</v>
      </c>
      <c r="G28" t="s">
        <v>468</v>
      </c>
      <c r="H28" t="s">
        <v>910</v>
      </c>
      <c r="I28" t="s">
        <v>905</v>
      </c>
      <c r="J28" t="s">
        <v>906</v>
      </c>
      <c r="K28" t="s">
        <v>907</v>
      </c>
    </row>
    <row r="29" spans="1:11" x14ac:dyDescent="0.35">
      <c r="A29" s="1" t="s">
        <v>911</v>
      </c>
      <c r="B29" t="s">
        <v>912</v>
      </c>
      <c r="C29" t="s">
        <v>913</v>
      </c>
      <c r="D29" t="s">
        <v>914</v>
      </c>
      <c r="E29" t="s">
        <v>915</v>
      </c>
      <c r="F29" t="s">
        <v>916</v>
      </c>
      <c r="G29" t="s">
        <v>625</v>
      </c>
      <c r="H29" t="s">
        <v>917</v>
      </c>
      <c r="I29" t="s">
        <v>918</v>
      </c>
      <c r="J29" t="s">
        <v>919</v>
      </c>
      <c r="K29" t="s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2022-09-28T09:27:51Z</dcterms:created>
  <dcterms:modified xsi:type="dcterms:W3CDTF">2024-02-07T06:39:10Z</dcterms:modified>
</cp:coreProperties>
</file>