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20" yWindow="6290" windowWidth="19200" windowHeight="10310" tabRatio="600" firstSheet="1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2" borderId="0" pivotButton="0" quotePrefix="0" xfId="0"/>
    <xf numFmtId="0" fontId="2" fillId="2" borderId="0" pivotButton="0" quotePrefix="0" xfId="0"/>
    <xf numFmtId="0" fontId="0" fillId="0" borderId="2" pivotButton="0" quotePrefix="0" xfId="0"/>
    <xf numFmtId="0" fontId="0" fillId="0" borderId="3" pivotButton="0" quotePrefix="0" xfId="0"/>
    <xf numFmtId="4" fontId="0" fillId="0" borderId="0" pivotButton="0" quotePrefix="0" xfId="0"/>
    <xf numFmtId="3" fontId="0" fillId="0" borderId="0" pivotButton="0" quotePrefix="0" xfId="0"/>
    <xf numFmtId="3" fontId="3" fillId="2" borderId="0" pivotButton="0" quotePrefix="0" xfId="0"/>
    <xf numFmtId="3" fontId="0" fillId="0" borderId="2" pivotButton="0" quotePrefix="0" xfId="0"/>
    <xf numFmtId="3" fontId="0" fillId="0" borderId="3" pivotButton="0" quotePrefix="0" xfId="0"/>
    <xf numFmtId="0" fontId="1" fillId="0" borderId="0" pivotButton="0" quotePrefix="0" xfId="0"/>
    <xf numFmtId="3" fontId="1" fillId="0" borderId="0" pivotButton="0" quotePrefix="0" xfId="0"/>
    <xf numFmtId="0" fontId="4" fillId="3" borderId="0" pivotButton="0" quotePrefix="0" xfId="0"/>
    <xf numFmtId="3" fontId="0" fillId="3" borderId="0" pivotButton="0" quotePrefix="0" xfId="0"/>
    <xf numFmtId="0" fontId="0" fillId="3" borderId="0" pivotButton="0" quotePrefix="0" xfId="0"/>
    <xf numFmtId="2" fontId="0" fillId="0" borderId="0" pivotButton="0" quotePrefix="0" xfId="0"/>
    <xf numFmtId="164" fontId="0" fillId="0" borderId="0" pivotButton="0" quotePrefix="0" xfId="0"/>
    <xf numFmtId="37" fontId="0" fillId="0" borderId="0" pivotButton="0" quotePrefix="0" xfId="0"/>
    <xf numFmtId="14" fontId="0" fillId="0" borderId="0" pivotButton="0" quotePrefix="0" xfId="0"/>
    <xf numFmtId="3" fontId="2" fillId="2" borderId="0" pivotButton="0" quotePrefix="0" xfId="0"/>
    <xf numFmtId="3" fontId="4" fillId="3" borderId="0" pivotButton="0" quotePrefix="0" xfId="0"/>
    <xf numFmtId="4" fontId="0" fillId="0" borderId="2" pivotButton="0" quotePrefix="0" xfId="0"/>
    <xf numFmtId="10" fontId="0" fillId="0" borderId="0" pivotButton="0" quotePrefix="0" xfId="0"/>
    <xf numFmtId="1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16" sqref="C16"/>
    </sheetView>
  </sheetViews>
  <sheetFormatPr baseColWidth="8" defaultRowHeight="14.45"/>
  <cols>
    <col width="11.140625" bestFit="1" customWidth="1" min="2" max="2"/>
  </cols>
  <sheetData>
    <row r="1">
      <c r="A1" t="e">
        <v>#VALUE!</v>
      </c>
    </row>
    <row r="2">
      <c r="A2" s="1" t="inlineStr">
        <is>
          <t>Price</t>
        </is>
      </c>
      <c r="B2" s="18">
        <f t="array" ref="B2">_FV(A1,"Price")</f>
        <v/>
      </c>
    </row>
    <row r="3">
      <c r="A3" s="1" t="inlineStr">
        <is>
          <t>Shares</t>
        </is>
      </c>
      <c r="B3" s="8">
        <f t="array" ref="B3">_FV(A1,"Shares outstanding",TRUE)/1000000</f>
        <v/>
      </c>
    </row>
    <row r="4">
      <c r="A4" s="1" t="inlineStr">
        <is>
          <t>MC</t>
        </is>
      </c>
      <c r="B4" s="19">
        <f>B2*B3</f>
        <v/>
      </c>
    </row>
    <row r="5">
      <c r="A5" s="1" t="inlineStr">
        <is>
          <t>Cash</t>
        </is>
      </c>
      <c r="B5" s="8">
        <f>Model!$AG$61/1000</f>
        <v/>
      </c>
    </row>
    <row r="6">
      <c r="A6" s="1" t="inlineStr">
        <is>
          <t>Debt</t>
        </is>
      </c>
      <c r="B6" s="8">
        <f>Model!$AG$88/1000</f>
        <v/>
      </c>
    </row>
    <row r="7">
      <c r="A7" s="1" t="inlineStr">
        <is>
          <t>EV</t>
        </is>
      </c>
      <c r="B7" s="19">
        <f>B4-B5+B6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0" sqref="F10"/>
    </sheetView>
  </sheetViews>
  <sheetFormatPr baseColWidth="8" defaultRowHeight="14.45"/>
  <cols>
    <col width="18.140625" customWidth="1" min="1" max="1"/>
  </cols>
  <sheetData>
    <row r="1">
      <c r="A1" t="inlineStr">
        <is>
          <t>Company Name</t>
        </is>
      </c>
      <c r="B1" t="inlineStr">
        <is>
          <t>ALBEMARLE CORPORATION</t>
        </is>
      </c>
    </row>
    <row r="2">
      <c r="A2" t="inlineStr">
        <is>
          <t>Ticker</t>
        </is>
      </c>
      <c r="B2" t="inlineStr">
        <is>
          <t>ALB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Basic Materials</t>
        </is>
      </c>
    </row>
    <row r="5">
      <c r="A5" t="inlineStr">
        <is>
          <t>Industry</t>
        </is>
      </c>
      <c r="B5" t="inlineStr">
        <is>
          <t>Specialty Chemicals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B117"/>
  <sheetViews>
    <sheetView zoomScale="85" zoomScaleNormal="85" workbookViewId="0">
      <pane xSplit="2" ySplit="4" topLeftCell="C35" activePane="bottomRight" state="frozen"/>
      <selection pane="bottomRight" activeCell="B28" sqref="A28:XFD28"/>
      <selection pane="bottomLeft" activeCell="A5" sqref="A5"/>
      <selection pane="topRight" activeCell="C1" sqref="C1"/>
    </sheetView>
  </sheetViews>
  <sheetFormatPr baseColWidth="8" defaultRowHeight="14.45"/>
  <cols>
    <col width="20.5703125" customWidth="1" min="2" max="2"/>
    <col width="12.5703125" customWidth="1" min="3" max="53"/>
    <col width="10.5703125" customWidth="1" min="54" max="57"/>
  </cols>
  <sheetData>
    <row r="1">
      <c r="B1" t="inlineStr">
        <is>
          <t>Quarter</t>
        </is>
      </c>
      <c r="C1" t="inlineStr">
        <is>
          <t>Q115</t>
        </is>
      </c>
      <c r="D1" t="inlineStr">
        <is>
          <t>Q215</t>
        </is>
      </c>
      <c r="E1" t="inlineStr">
        <is>
          <t>Q315</t>
        </is>
      </c>
      <c r="F1" t="inlineStr">
        <is>
          <t>Q415</t>
        </is>
      </c>
      <c r="G1" t="inlineStr">
        <is>
          <t>Q116</t>
        </is>
      </c>
      <c r="H1" t="inlineStr">
        <is>
          <t>Q216</t>
        </is>
      </c>
      <c r="I1" t="inlineStr">
        <is>
          <t>Q316</t>
        </is>
      </c>
      <c r="J1" t="inlineStr">
        <is>
          <t>Q416</t>
        </is>
      </c>
      <c r="K1" t="inlineStr">
        <is>
          <t>Q117</t>
        </is>
      </c>
      <c r="L1" t="inlineStr">
        <is>
          <t>Q217</t>
        </is>
      </c>
      <c r="M1" t="inlineStr">
        <is>
          <t>Q317</t>
        </is>
      </c>
      <c r="N1" t="inlineStr">
        <is>
          <t>Q417</t>
        </is>
      </c>
      <c r="O1" t="inlineStr">
        <is>
          <t>Q118</t>
        </is>
      </c>
      <c r="P1" t="inlineStr">
        <is>
          <t>Q218</t>
        </is>
      </c>
      <c r="Q1" t="inlineStr">
        <is>
          <t>Q318</t>
        </is>
      </c>
      <c r="R1" t="inlineStr">
        <is>
          <t>Q418</t>
        </is>
      </c>
      <c r="S1" t="inlineStr">
        <is>
          <t>Q119</t>
        </is>
      </c>
      <c r="T1" t="inlineStr">
        <is>
          <t>Q219</t>
        </is>
      </c>
      <c r="U1" t="inlineStr">
        <is>
          <t>Q319</t>
        </is>
      </c>
      <c r="V1" t="inlineStr">
        <is>
          <t>Q419</t>
        </is>
      </c>
      <c r="W1" t="inlineStr">
        <is>
          <t xml:space="preserve">Q120 </t>
        </is>
      </c>
      <c r="X1" t="inlineStr">
        <is>
          <t>Q220</t>
        </is>
      </c>
      <c r="Y1" t="inlineStr">
        <is>
          <t>Q320</t>
        </is>
      </c>
      <c r="Z1" t="inlineStr">
        <is>
          <t>Q420</t>
        </is>
      </c>
      <c r="AA1" t="inlineStr">
        <is>
          <t>Q121</t>
        </is>
      </c>
      <c r="AB1" t="inlineStr">
        <is>
          <t>Q221</t>
        </is>
      </c>
      <c r="AC1" t="inlineStr">
        <is>
          <t>Q321</t>
        </is>
      </c>
      <c r="AD1" t="inlineStr">
        <is>
          <t>Q421</t>
        </is>
      </c>
      <c r="AE1" t="inlineStr">
        <is>
          <t>Q122</t>
        </is>
      </c>
      <c r="AF1" t="inlineStr">
        <is>
          <t>Q222</t>
        </is>
      </c>
      <c r="AG1" t="inlineStr">
        <is>
          <t>Q322</t>
        </is>
      </c>
    </row>
    <row r="2">
      <c r="B2" t="inlineStr">
        <is>
          <t>Filing Date</t>
        </is>
      </c>
      <c r="K2" s="20" t="n">
        <v>42859</v>
      </c>
      <c r="L2" s="20" t="n">
        <v>42955</v>
      </c>
      <c r="M2" s="20" t="n">
        <v>43048</v>
      </c>
      <c r="O2" s="20" t="n">
        <v>43230</v>
      </c>
      <c r="P2" s="20" t="n">
        <v>43319</v>
      </c>
      <c r="Q2" s="20" t="n">
        <v>43411</v>
      </c>
      <c r="S2" s="20" t="n">
        <v>43593</v>
      </c>
      <c r="T2" s="20" t="n">
        <v>43684</v>
      </c>
      <c r="U2" s="20" t="n">
        <v>43775</v>
      </c>
      <c r="W2" s="20" t="n">
        <v>43962</v>
      </c>
      <c r="X2" s="20" t="n">
        <v>44048</v>
      </c>
      <c r="Y2" s="20" t="n">
        <v>44139</v>
      </c>
      <c r="AA2" s="20" t="n">
        <v>44321</v>
      </c>
      <c r="AB2" s="20" t="n">
        <v>44412</v>
      </c>
      <c r="AC2" s="20" t="n">
        <v>44504</v>
      </c>
      <c r="AE2" s="20" t="n">
        <v>44685</v>
      </c>
      <c r="AG2" s="20" t="n">
        <v>44867</v>
      </c>
    </row>
    <row r="3">
      <c r="B3" t="inlineStr">
        <is>
          <t>Period of Report</t>
        </is>
      </c>
      <c r="O3" s="20" t="n">
        <v>43190</v>
      </c>
      <c r="Q3" s="20" t="n">
        <v>43373</v>
      </c>
      <c r="S3" s="20" t="n">
        <v>43555</v>
      </c>
      <c r="W3" s="20" t="n">
        <v>43921</v>
      </c>
      <c r="X3" s="20" t="n">
        <v>44012</v>
      </c>
      <c r="Y3" s="20" t="n">
        <v>44104</v>
      </c>
      <c r="AA3" s="20" t="n">
        <v>44286</v>
      </c>
      <c r="AB3" s="20" t="n">
        <v>44377</v>
      </c>
      <c r="AC3" s="20" t="n">
        <v>44469</v>
      </c>
      <c r="AE3" s="20" t="n">
        <v>44651</v>
      </c>
      <c r="AF3" s="20" t="n">
        <v>44742</v>
      </c>
      <c r="AG3" s="20" t="n">
        <v>44834</v>
      </c>
      <c r="AM3">
        <f>AN3-1</f>
        <v/>
      </c>
      <c r="AN3">
        <f>AO3-1</f>
        <v/>
      </c>
      <c r="AO3">
        <f>AP3-1</f>
        <v/>
      </c>
      <c r="AP3">
        <f>AQ3-1</f>
        <v/>
      </c>
      <c r="AQ3">
        <f>AR3-1</f>
        <v/>
      </c>
      <c r="AR3">
        <f>AS3-1</f>
        <v/>
      </c>
      <c r="AS3" t="n">
        <v>2015</v>
      </c>
      <c r="AT3">
        <f>AS3+1</f>
        <v/>
      </c>
      <c r="AU3">
        <f>AT3+1</f>
        <v/>
      </c>
      <c r="AV3">
        <f>AU3+1</f>
        <v/>
      </c>
      <c r="AW3">
        <f>AV3+1</f>
        <v/>
      </c>
      <c r="AX3">
        <f>AW3+1</f>
        <v/>
      </c>
      <c r="AY3">
        <f>AX3+1</f>
        <v/>
      </c>
      <c r="AZ3">
        <f>AY3+1</f>
        <v/>
      </c>
    </row>
    <row r="4">
      <c r="Q4" s="20" t="n"/>
      <c r="S4" s="20" t="n"/>
      <c r="W4" s="20" t="n"/>
      <c r="X4" s="20" t="n"/>
      <c r="Y4" s="20" t="n"/>
      <c r="AA4" s="20" t="n"/>
      <c r="AB4" s="20" t="n"/>
      <c r="AC4" s="20" t="n"/>
      <c r="AE4" s="20" t="n"/>
      <c r="AF4" s="20" t="n"/>
      <c r="AG4" s="20" t="n"/>
    </row>
    <row r="5" customFormat="1" s="3">
      <c r="B5" s="4" t="inlineStr">
        <is>
          <t>Revenue Breakdown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</row>
    <row r="6">
      <c r="B6" t="inlineStr">
        <is>
          <t>Lithium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>
        <v>298032</v>
      </c>
      <c r="P6" s="8" t="n">
        <v>317563</v>
      </c>
      <c r="Q6" s="8" t="n">
        <v>270928</v>
      </c>
      <c r="R6" s="8">
        <f>AV6-Q6-P6-O6</f>
        <v/>
      </c>
      <c r="S6" s="8" t="n">
        <v>291886</v>
      </c>
      <c r="T6" s="8" t="n">
        <v>324758</v>
      </c>
      <c r="U6" s="8" t="n">
        <v>330386</v>
      </c>
      <c r="V6" s="8">
        <f>AW6-U6-T6-S6</f>
        <v/>
      </c>
      <c r="W6" s="8" t="n">
        <v>236818</v>
      </c>
      <c r="X6" s="8" t="n">
        <v>283722</v>
      </c>
      <c r="Y6" s="8" t="n">
        <v>265646</v>
      </c>
      <c r="Z6" s="8">
        <f>AX6-Y6-X6-W6</f>
        <v/>
      </c>
      <c r="AA6" s="8" t="n">
        <v>278976</v>
      </c>
      <c r="AB6" s="8" t="n">
        <v>320334</v>
      </c>
      <c r="AC6" s="8" t="n">
        <v>359229</v>
      </c>
      <c r="AD6" s="8">
        <f>AY6-AC6-AB6-AA6</f>
        <v/>
      </c>
      <c r="AE6" s="8" t="n">
        <v>550272</v>
      </c>
      <c r="AF6" s="8" t="n">
        <v>891516</v>
      </c>
      <c r="AG6" s="8" t="n">
        <v>1501073</v>
      </c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>
        <v>668852</v>
      </c>
      <c r="AU6" s="8" t="n">
        <v>1018885</v>
      </c>
      <c r="AV6" s="8" t="n">
        <v>1228171</v>
      </c>
      <c r="AW6" s="8" t="n">
        <v>1358170</v>
      </c>
      <c r="AX6" s="8" t="n">
        <v>1144778</v>
      </c>
      <c r="AY6" s="8" t="n">
        <v>1363284</v>
      </c>
      <c r="AZ6" s="8" t="n"/>
      <c r="BA6" s="8" t="n"/>
      <c r="BB6" s="8" t="n"/>
    </row>
    <row r="7">
      <c r="B7" t="inlineStr">
        <is>
          <t>Bromine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>
        <v>225639</v>
      </c>
      <c r="P7" s="8" t="n">
        <v>220514</v>
      </c>
      <c r="Q7" s="8" t="n">
        <v>232616</v>
      </c>
      <c r="R7" s="8">
        <f>AV7-Q7-P7-O7</f>
        <v/>
      </c>
      <c r="S7" s="8" t="n">
        <v>249052</v>
      </c>
      <c r="T7" s="8" t="n">
        <v>255433</v>
      </c>
      <c r="U7" s="8" t="n">
        <v>256267</v>
      </c>
      <c r="V7" s="8">
        <f>AW7-U7-T7-S7</f>
        <v/>
      </c>
      <c r="W7" s="8" t="n">
        <v>231592</v>
      </c>
      <c r="X7" s="8" t="n">
        <v>232779</v>
      </c>
      <c r="Y7" s="8" t="n">
        <v>237193</v>
      </c>
      <c r="Z7" s="8">
        <f>AX7-Y7-X7-W7</f>
        <v/>
      </c>
      <c r="AA7" s="8" t="n">
        <v>280447</v>
      </c>
      <c r="AB7" s="8" t="n">
        <v>279748</v>
      </c>
      <c r="AC7" s="8" t="n">
        <v>277783</v>
      </c>
      <c r="AD7" s="8">
        <f>AY7-AC7-AB7-AA7</f>
        <v/>
      </c>
      <c r="AE7" s="8" t="n">
        <v>359579</v>
      </c>
      <c r="AF7" s="8" t="n">
        <v>377752</v>
      </c>
      <c r="AG7" s="8" t="n">
        <v>354908</v>
      </c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>
        <v>792425</v>
      </c>
      <c r="AU7" s="8" t="n">
        <v>855143</v>
      </c>
      <c r="AV7" s="8" t="n">
        <v>917880</v>
      </c>
      <c r="AW7" s="8" t="n">
        <v>1004216</v>
      </c>
      <c r="AX7" s="8" t="n">
        <v>964962</v>
      </c>
      <c r="AY7" s="8" t="n">
        <v>1128343</v>
      </c>
      <c r="AZ7" s="8" t="n"/>
      <c r="BA7" s="8" t="n"/>
      <c r="BB7" s="8" t="n"/>
    </row>
    <row r="8">
      <c r="B8" t="inlineStr">
        <is>
          <t>Catalysts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260717</v>
      </c>
      <c r="P8" s="8" t="n">
        <v>284966</v>
      </c>
      <c r="Q8" s="8" t="n">
        <v>251139</v>
      </c>
      <c r="R8" s="8">
        <f>AV8-Q8-P8-O8</f>
        <v/>
      </c>
      <c r="S8" s="8" t="n">
        <v>251648</v>
      </c>
      <c r="T8" s="8" t="n">
        <v>266301</v>
      </c>
      <c r="U8" s="8" t="n">
        <v>261346</v>
      </c>
      <c r="V8" s="8">
        <f>AW8-U8-T8-S8</f>
        <v/>
      </c>
      <c r="W8" s="8" t="n">
        <v>207207</v>
      </c>
      <c r="X8" s="8" t="n">
        <v>197053</v>
      </c>
      <c r="Y8" s="8" t="n">
        <v>197919</v>
      </c>
      <c r="Z8" s="8">
        <f>AX8-Y8-X8-W8</f>
        <v/>
      </c>
      <c r="AA8" s="8" t="n">
        <v>220243</v>
      </c>
      <c r="AB8" s="8" t="n">
        <v>148344</v>
      </c>
      <c r="AC8" s="8" t="n">
        <v>193554</v>
      </c>
      <c r="AD8" s="8">
        <f>AY8-AC8-AB8-AA8</f>
        <v/>
      </c>
      <c r="AE8" s="8" t="n">
        <v>217877</v>
      </c>
      <c r="AF8" s="8" t="n">
        <v>210325</v>
      </c>
      <c r="AG8" s="8" t="n">
        <v>235824</v>
      </c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>
        <v>1031501</v>
      </c>
      <c r="AU8" s="8" t="n">
        <v>1067572</v>
      </c>
      <c r="AV8" s="8" t="n">
        <v>1101554</v>
      </c>
      <c r="AW8" s="8" t="n">
        <v>1061817</v>
      </c>
      <c r="AX8" s="8" t="n">
        <v>797914</v>
      </c>
      <c r="AY8" s="8" t="n">
        <v>761235</v>
      </c>
      <c r="AZ8" s="8" t="n"/>
      <c r="BA8" s="8" t="n"/>
      <c r="BB8" s="8" t="n"/>
    </row>
    <row r="9">
      <c r="B9" t="inlineStr">
        <is>
          <t>All other</t>
        </is>
      </c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>
        <v>37165</v>
      </c>
      <c r="P9" s="8" t="n">
        <v>30748</v>
      </c>
      <c r="Q9" s="8" t="n">
        <v>23065</v>
      </c>
      <c r="R9" s="8">
        <f>AV9-Q9-P9-O9</f>
        <v/>
      </c>
      <c r="S9" s="8" t="n">
        <v>39478</v>
      </c>
      <c r="T9" s="8" t="n">
        <v>38560</v>
      </c>
      <c r="U9" s="8" t="n">
        <v>31748</v>
      </c>
      <c r="V9" s="8">
        <f>AW9-U9-T9-S9</f>
        <v/>
      </c>
      <c r="W9" s="8" t="n">
        <v>63228</v>
      </c>
      <c r="X9" s="8" t="n">
        <v>50495</v>
      </c>
      <c r="Y9" s="8" t="n">
        <v>46110</v>
      </c>
      <c r="Z9" s="8">
        <f>AX9-Y9-X9-W9</f>
        <v/>
      </c>
      <c r="AA9" s="8" t="n">
        <v>49625</v>
      </c>
      <c r="AB9" s="8" t="n">
        <v>25470</v>
      </c>
      <c r="AC9" s="8" t="n">
        <v>0</v>
      </c>
      <c r="AD9" s="8">
        <f>AY9-AC9-AB9-AA9</f>
        <v/>
      </c>
      <c r="AE9" s="8" t="n">
        <v>0</v>
      </c>
      <c r="AF9" s="8" t="n">
        <v>0</v>
      </c>
      <c r="AG9" s="8" t="n">
        <v>0</v>
      </c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>
        <v>180988</v>
      </c>
      <c r="AU9" s="8" t="n">
        <v>128914</v>
      </c>
      <c r="AV9" s="8" t="n">
        <v>127186</v>
      </c>
      <c r="AW9" s="8" t="n">
        <v>165224</v>
      </c>
      <c r="AX9" s="8" t="n">
        <v>221255</v>
      </c>
      <c r="AY9" s="8" t="n">
        <v>75095</v>
      </c>
      <c r="AZ9" s="8" t="n"/>
      <c r="BA9" s="8" t="n"/>
      <c r="BB9" s="8" t="n"/>
    </row>
    <row r="10" customFormat="1" s="5">
      <c r="B10" s="5" t="inlineStr">
        <is>
          <t>Corporate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>
        <v>76</v>
      </c>
      <c r="P10" s="10" t="n">
        <v>83</v>
      </c>
      <c r="Q10" s="10" t="n">
        <v>0</v>
      </c>
      <c r="R10" s="10">
        <f>AV10-Q10-P10-O10</f>
        <v/>
      </c>
      <c r="S10" s="10" t="n">
        <v>0</v>
      </c>
      <c r="T10" s="10" t="n">
        <v>0</v>
      </c>
      <c r="U10" s="10" t="n">
        <v>0</v>
      </c>
      <c r="V10" s="10">
        <f>AW10-U10-T10-S10</f>
        <v/>
      </c>
      <c r="W10" s="10" t="n">
        <v>0</v>
      </c>
      <c r="X10" s="10" t="n">
        <v>0</v>
      </c>
      <c r="Y10" s="10" t="n">
        <v>0</v>
      </c>
      <c r="Z10" s="10">
        <f>AX10-Y10-X10-W10</f>
        <v/>
      </c>
      <c r="AA10" s="10" t="n">
        <v>0</v>
      </c>
      <c r="AB10" s="10" t="n">
        <v>0</v>
      </c>
      <c r="AC10" s="10" t="n">
        <v>0</v>
      </c>
      <c r="AD10" s="10">
        <f>AY10-AC10-AB10-AA10</f>
        <v/>
      </c>
      <c r="AE10" s="10" t="n">
        <v>0</v>
      </c>
      <c r="AF10" s="10" t="n">
        <v>0</v>
      </c>
      <c r="AG10" s="10" t="n">
        <v>0</v>
      </c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>
        <v>3437</v>
      </c>
      <c r="AU10" s="10" t="n">
        <v>1462</v>
      </c>
      <c r="AV10" s="10" t="n">
        <v>159</v>
      </c>
      <c r="AW10" s="10" t="n">
        <v>0</v>
      </c>
      <c r="AX10" s="10" t="n">
        <v>0</v>
      </c>
      <c r="AY10" s="10" t="n">
        <v>0</v>
      </c>
      <c r="AZ10" s="10" t="n"/>
      <c r="BA10" s="10" t="n"/>
      <c r="BB10" s="10" t="n"/>
    </row>
    <row r="11">
      <c r="B11" t="inlineStr">
        <is>
          <t>Total Net Sales</t>
        </is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>
        <f>SUM(K6:K10)</f>
        <v/>
      </c>
      <c r="L11" s="8">
        <f>SUM(L6:L10)</f>
        <v/>
      </c>
      <c r="M11" s="8">
        <f>SUM(M6:M10)</f>
        <v/>
      </c>
      <c r="N11" s="8">
        <f>SUM(N6:N10)</f>
        <v/>
      </c>
      <c r="O11" s="8">
        <f>SUM(O6:O10)</f>
        <v/>
      </c>
      <c r="P11" s="8">
        <f>SUM(P6:P10)</f>
        <v/>
      </c>
      <c r="Q11" s="8">
        <f>SUM(Q6:Q10)</f>
        <v/>
      </c>
      <c r="R11" s="8">
        <f>AV11-Q11-P11-O11</f>
        <v/>
      </c>
      <c r="S11" s="8">
        <f>SUM(S6:S10)</f>
        <v/>
      </c>
      <c r="T11" s="8">
        <f>SUM(T6:T10)</f>
        <v/>
      </c>
      <c r="U11" s="8">
        <f>SUM(U6:U10)</f>
        <v/>
      </c>
      <c r="V11" s="8">
        <f>AW11-U11-T11-S11</f>
        <v/>
      </c>
      <c r="W11" s="8">
        <f>SUM(W6:W10)</f>
        <v/>
      </c>
      <c r="X11" s="8">
        <f>SUM(X6:X10)</f>
        <v/>
      </c>
      <c r="Y11" s="8">
        <f>SUM(Y6:Y10)</f>
        <v/>
      </c>
      <c r="Z11" s="8">
        <f>AX11-Y11-X11-W11</f>
        <v/>
      </c>
      <c r="AA11" s="8">
        <f>SUM(AA6:AA10)</f>
        <v/>
      </c>
      <c r="AB11" s="8">
        <f>SUM(AB6:AB10)</f>
        <v/>
      </c>
      <c r="AC11" s="8">
        <f>SUM(AC6:AC10)</f>
        <v/>
      </c>
      <c r="AD11" s="8">
        <f>AY11-AC11-AB11-AA11</f>
        <v/>
      </c>
      <c r="AE11" s="8">
        <f>SUM(AE6:AE10)</f>
        <v/>
      </c>
      <c r="AF11" s="8">
        <f>SUM(AF6:AF10)</f>
        <v/>
      </c>
      <c r="AG11" s="8">
        <f>SUM(AG6:AG10)</f>
        <v/>
      </c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>
        <f>SUM(AS6:AS9)</f>
        <v/>
      </c>
      <c r="AT11" s="8">
        <f>SUM(AT6:AT10)</f>
        <v/>
      </c>
      <c r="AU11" s="8">
        <f>SUM(AU6:AU10)</f>
        <v/>
      </c>
      <c r="AV11" s="8">
        <f>SUM(AV6:AV10)</f>
        <v/>
      </c>
      <c r="AW11" s="8">
        <f>SUM(AW6:AW10)</f>
        <v/>
      </c>
      <c r="AX11" s="8">
        <f>SUM(AX6:AX10)</f>
        <v/>
      </c>
      <c r="AY11" s="8">
        <f>SUM(AY6:AY10)</f>
        <v/>
      </c>
      <c r="AZ11" s="8" t="n"/>
      <c r="BA11" s="8" t="n"/>
      <c r="BB11" s="8" t="n"/>
    </row>
    <row r="12"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</row>
    <row r="13">
      <c r="B13" s="12" t="inlineStr">
        <is>
          <t>Adjusted EBITDA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</row>
    <row r="14">
      <c r="B14" t="inlineStr">
        <is>
          <t>Lithium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131014</v>
      </c>
      <c r="P14" s="8" t="n">
        <v>141617</v>
      </c>
      <c r="Q14" s="8" t="n">
        <v>113629</v>
      </c>
      <c r="R14" s="8">
        <f>AV14-Q14-P14-O14</f>
        <v/>
      </c>
      <c r="S14" s="8" t="n">
        <v>112616</v>
      </c>
      <c r="T14" s="8" t="n">
        <v>141779</v>
      </c>
      <c r="U14" s="8" t="n">
        <v>127459</v>
      </c>
      <c r="V14" s="8">
        <f>AW14-U14-T14-S14</f>
        <v/>
      </c>
      <c r="W14" s="8" t="n">
        <v>78637</v>
      </c>
      <c r="X14" s="8" t="n">
        <v>94536</v>
      </c>
      <c r="Y14" s="8" t="n">
        <v>97789</v>
      </c>
      <c r="Z14" s="8">
        <f>AX14-Y14-X14-W14</f>
        <v/>
      </c>
      <c r="AA14" s="8" t="n">
        <v>106436</v>
      </c>
      <c r="AB14" s="8" t="n">
        <v>109441</v>
      </c>
      <c r="AC14" s="8" t="n">
        <v>125416</v>
      </c>
      <c r="AD14" s="8">
        <f>AY14-AC14-AB14-AA14</f>
        <v/>
      </c>
      <c r="AE14" s="8" t="n">
        <v>308615</v>
      </c>
      <c r="AF14" s="8" t="n">
        <v>495208</v>
      </c>
      <c r="AG14" s="8" t="n">
        <v>1111243</v>
      </c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>
        <v>285714</v>
      </c>
      <c r="AU14" s="8" t="n">
        <v>446652</v>
      </c>
      <c r="AV14" s="8" t="n">
        <v>530773</v>
      </c>
      <c r="AW14" s="8" t="n">
        <v>524934</v>
      </c>
      <c r="AX14" s="8" t="n">
        <v>393093</v>
      </c>
      <c r="AY14" s="8" t="n">
        <v>479538</v>
      </c>
      <c r="AZ14" s="8" t="n"/>
      <c r="BA14" s="8" t="n"/>
      <c r="BB14" s="8" t="n"/>
    </row>
    <row r="15">
      <c r="B15" t="inlineStr">
        <is>
          <t>Bromine</t>
        </is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>
        <v>69969</v>
      </c>
      <c r="P15" s="8" t="n">
        <v>69367</v>
      </c>
      <c r="Q15" s="8" t="n">
        <v>78585</v>
      </c>
      <c r="R15" s="8">
        <f>AV15-Q15-P15-O15</f>
        <v/>
      </c>
      <c r="S15" s="8" t="n">
        <v>78597</v>
      </c>
      <c r="T15" s="8" t="n">
        <v>81332</v>
      </c>
      <c r="U15" s="8" t="n">
        <v>88814</v>
      </c>
      <c r="V15" s="8">
        <f>AW15-U15-T15-S15</f>
        <v/>
      </c>
      <c r="W15" s="8" t="n">
        <v>83262</v>
      </c>
      <c r="X15" s="8" t="n">
        <v>73041</v>
      </c>
      <c r="Y15" s="8" t="n">
        <v>79448</v>
      </c>
      <c r="Z15" s="8">
        <f>AX15-Y15-X15-W15</f>
        <v/>
      </c>
      <c r="AA15" s="8" t="n">
        <v>94640</v>
      </c>
      <c r="AB15" s="8" t="n">
        <v>92646</v>
      </c>
      <c r="AC15" s="8" t="n">
        <v>86012</v>
      </c>
      <c r="AD15" s="8">
        <f>AY15-AC15-AB15-AA15</f>
        <v/>
      </c>
      <c r="AE15" s="8" t="n">
        <v>129234</v>
      </c>
      <c r="AF15" s="8" t="n">
        <v>135683</v>
      </c>
      <c r="AG15" s="8" t="n">
        <v>106958</v>
      </c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>
        <v>226926</v>
      </c>
      <c r="AU15" s="8" t="n">
        <v>258901</v>
      </c>
      <c r="AV15" s="8" t="n">
        <v>288116</v>
      </c>
      <c r="AW15" s="8" t="n">
        <v>328457</v>
      </c>
      <c r="AX15" s="8" t="n">
        <v>323605</v>
      </c>
      <c r="AY15" s="8" t="n">
        <v>360682</v>
      </c>
      <c r="AZ15" s="8" t="n"/>
      <c r="BA15" s="8" t="n"/>
      <c r="BB15" s="8" t="n"/>
    </row>
    <row r="16">
      <c r="B16" t="inlineStr">
        <is>
          <t>Catalysts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67830</v>
      </c>
      <c r="P16" s="8" t="n">
        <v>75102</v>
      </c>
      <c r="Q16" s="8" t="n">
        <v>62602</v>
      </c>
      <c r="R16" s="8">
        <f>AV16-Q16-P16-O16</f>
        <v/>
      </c>
      <c r="S16" s="8" t="n">
        <v>60071</v>
      </c>
      <c r="T16" s="8" t="n">
        <v>66875</v>
      </c>
      <c r="U16" s="8" t="n">
        <v>66944</v>
      </c>
      <c r="V16" s="8">
        <f>AW16-U16-T16-S16</f>
        <v/>
      </c>
      <c r="W16" s="8" t="n">
        <v>47470</v>
      </c>
      <c r="X16" s="8" t="n">
        <v>22777</v>
      </c>
      <c r="Y16" s="8" t="n">
        <v>37834</v>
      </c>
      <c r="Z16" s="8">
        <f>AX16-Y16-X16-W16</f>
        <v/>
      </c>
      <c r="AA16" s="8" t="n">
        <v>25427</v>
      </c>
      <c r="AB16" s="8" t="n">
        <v>21164</v>
      </c>
      <c r="AC16" s="8" t="n">
        <v>33103</v>
      </c>
      <c r="AD16" s="8">
        <f>AY16-AC16-AB16-AA16</f>
        <v/>
      </c>
      <c r="AE16" s="8" t="n">
        <v>16910</v>
      </c>
      <c r="AF16" s="8" t="n">
        <v>9792</v>
      </c>
      <c r="AG16" s="8" t="n">
        <v>4635</v>
      </c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>
        <v>316609</v>
      </c>
      <c r="AU16" s="8" t="n">
        <v>283883</v>
      </c>
      <c r="AV16" s="8" t="n">
        <v>284307</v>
      </c>
      <c r="AW16" s="8" t="n">
        <v>270624</v>
      </c>
      <c r="AX16" s="8" t="n">
        <v>130134</v>
      </c>
      <c r="AY16" s="8" t="n">
        <v>106941</v>
      </c>
      <c r="AZ16" s="8" t="n"/>
      <c r="BA16" s="8" t="n"/>
      <c r="BB16" s="8" t="n"/>
    </row>
    <row r="17">
      <c r="B17" t="inlineStr">
        <is>
          <t>All other</t>
        </is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>
        <v>3862</v>
      </c>
      <c r="P17" s="8" t="n">
        <v>-101</v>
      </c>
      <c r="Q17" s="8" t="n">
        <v>3968</v>
      </c>
      <c r="R17" s="8">
        <f>AV17-Q17-P17-O17</f>
        <v/>
      </c>
      <c r="S17" s="8" t="n">
        <v>7243</v>
      </c>
      <c r="T17" s="8" t="n">
        <v>11240</v>
      </c>
      <c r="U17" s="8" t="n">
        <v>10448</v>
      </c>
      <c r="V17" s="8">
        <f>AW17-U17-T17-S17</f>
        <v/>
      </c>
      <c r="W17" s="8" t="n">
        <v>22824</v>
      </c>
      <c r="X17" s="8" t="n">
        <v>18598</v>
      </c>
      <c r="Y17" s="8" t="n">
        <v>24985</v>
      </c>
      <c r="Z17" s="8">
        <f>AX17-Y17-X17-W17</f>
        <v/>
      </c>
      <c r="AA17" s="8" t="n">
        <v>21479</v>
      </c>
      <c r="AB17" s="8" t="n">
        <v>8379</v>
      </c>
      <c r="AC17" s="8" t="n">
        <v>0</v>
      </c>
      <c r="AD17" s="8">
        <f>AY17-AC17-AB17-AA17</f>
        <v/>
      </c>
      <c r="AE17" s="8" t="n">
        <v>0</v>
      </c>
      <c r="AF17" s="8" t="n">
        <v>0</v>
      </c>
      <c r="AG17" s="8" t="n">
        <v>0</v>
      </c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>
        <v>14772</v>
      </c>
      <c r="AU17" s="8" t="n">
        <v>13878</v>
      </c>
      <c r="AV17" s="8" t="n">
        <v>14091</v>
      </c>
      <c r="AW17" s="8" t="n">
        <v>49628</v>
      </c>
      <c r="AX17" s="8" t="n">
        <v>84821</v>
      </c>
      <c r="AY17" s="8" t="n">
        <v>29858</v>
      </c>
      <c r="AZ17" s="8" t="n"/>
      <c r="BA17" s="8" t="n"/>
      <c r="BB17" s="8" t="n"/>
    </row>
    <row r="18" customFormat="1" s="5">
      <c r="B18" s="5" t="inlineStr">
        <is>
          <t>Corporate</t>
        </is>
      </c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>
        <v>-23957</v>
      </c>
      <c r="P18" s="10" t="n">
        <v>-27423</v>
      </c>
      <c r="Q18" s="10" t="n">
        <v>-23702</v>
      </c>
      <c r="R18" s="10">
        <f>AV18-Q18-P18-O18</f>
        <v/>
      </c>
      <c r="S18" s="10" t="n">
        <v>-35660</v>
      </c>
      <c r="T18" s="10" t="n">
        <v>-39326</v>
      </c>
      <c r="U18" s="10" t="n">
        <v>-39314</v>
      </c>
      <c r="V18" s="10">
        <f>AW18-U18-T18-S18</f>
        <v/>
      </c>
      <c r="W18" s="10" t="n">
        <v>-35828</v>
      </c>
      <c r="X18" s="10" t="n">
        <v>-23759</v>
      </c>
      <c r="Y18" s="10" t="n">
        <v>-24001</v>
      </c>
      <c r="Z18" s="10">
        <f>AX18-Y18-X18-W18</f>
        <v/>
      </c>
      <c r="AA18" s="10" t="n">
        <v>-17928</v>
      </c>
      <c r="AB18" s="10" t="n">
        <v>-37002</v>
      </c>
      <c r="AC18" s="10" t="n">
        <v>-26962</v>
      </c>
      <c r="AD18" s="10">
        <f>AY18-AC18-AB18-AA18</f>
        <v/>
      </c>
      <c r="AE18" s="10" t="n">
        <v>-22829</v>
      </c>
      <c r="AF18" s="10" t="n">
        <v>-30474</v>
      </c>
      <c r="AG18" s="10" t="n">
        <v>-32870</v>
      </c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>
        <v>-85804</v>
      </c>
      <c r="AU18" s="10" t="n">
        <v>-117834</v>
      </c>
      <c r="AV18" s="10" t="n">
        <v>-110623</v>
      </c>
      <c r="AW18" s="10" t="n">
        <v>-136862</v>
      </c>
      <c r="AX18" s="10" t="n">
        <v>-112915</v>
      </c>
      <c r="AY18" s="10" t="n">
        <v>-106045</v>
      </c>
      <c r="AZ18" s="10" t="n"/>
      <c r="BA18" s="10" t="n"/>
      <c r="BB18" s="10" t="n"/>
    </row>
    <row r="19">
      <c r="B19" t="inlineStr">
        <is>
          <t>Total Net Sales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>
        <f>SUM(O14:O18)</f>
        <v/>
      </c>
      <c r="P19" s="8">
        <f>SUM(P14:P18)</f>
        <v/>
      </c>
      <c r="Q19" s="8">
        <f>SUM(Q14:Q18)</f>
        <v/>
      </c>
      <c r="R19" s="8">
        <f>AV19-Q19-P19-O19</f>
        <v/>
      </c>
      <c r="S19" s="8">
        <f>SUM(S14:S18)</f>
        <v/>
      </c>
      <c r="T19" s="8">
        <f>SUM(T14:T18)</f>
        <v/>
      </c>
      <c r="U19" s="8">
        <f>SUM(U14:U18)</f>
        <v/>
      </c>
      <c r="V19" s="8">
        <f>AW19-U19-T19-S19</f>
        <v/>
      </c>
      <c r="W19" s="8">
        <f>SUM(W14:W18)</f>
        <v/>
      </c>
      <c r="X19" s="8">
        <f>SUM(X14:X18)</f>
        <v/>
      </c>
      <c r="Y19" s="8">
        <f>SUM(Y14:Y18)</f>
        <v/>
      </c>
      <c r="Z19" s="8">
        <f>AX19-Y19-X19-W19</f>
        <v/>
      </c>
      <c r="AA19" s="8">
        <f>SUM(AA14:AA18)</f>
        <v/>
      </c>
      <c r="AB19" s="8">
        <f>SUM(AB14:AB18)</f>
        <v/>
      </c>
      <c r="AC19" s="8">
        <f>SUM(AC14:AC18)</f>
        <v/>
      </c>
      <c r="AD19" s="8">
        <f>AY19-AC19-AB19-AA19</f>
        <v/>
      </c>
      <c r="AE19" s="8">
        <f>SUM(AE14:AE18)</f>
        <v/>
      </c>
      <c r="AF19" s="8">
        <f>SUM(AF14:AF18)</f>
        <v/>
      </c>
      <c r="AG19" s="8">
        <f>SUM(AG14:AG18)</f>
        <v/>
      </c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>
        <f>SUM(AS14:AS18)</f>
        <v/>
      </c>
      <c r="AT19" s="8">
        <f>SUM(AT14:AT18)</f>
        <v/>
      </c>
      <c r="AU19" s="8">
        <f>SUM(AU14:AU18)</f>
        <v/>
      </c>
      <c r="AV19" s="8">
        <f>SUM(AV14:AV18)</f>
        <v/>
      </c>
      <c r="AW19" s="8">
        <f>SUM(AW14:AW18)</f>
        <v/>
      </c>
      <c r="AX19" s="8">
        <f>SUM(AX14:AX18)</f>
        <v/>
      </c>
      <c r="AY19" s="8">
        <f>SUM(AY14:AY18)</f>
        <v/>
      </c>
      <c r="AZ19" s="8" t="n"/>
      <c r="BA19" s="8" t="n"/>
      <c r="BB19" s="8" t="n"/>
    </row>
    <row r="20"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</row>
    <row r="21" customFormat="1" s="3">
      <c r="B21" s="3" t="inlineStr">
        <is>
          <t>Market Mix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</row>
    <row r="22">
      <c r="B22" t="inlineStr">
        <is>
          <t>Lithium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24">
        <f>O14/O19</f>
        <v/>
      </c>
      <c r="P22" s="24">
        <f>P14/P19</f>
        <v/>
      </c>
      <c r="Q22" s="24">
        <f>Q14/Q19</f>
        <v/>
      </c>
      <c r="R22" s="24">
        <f>R14/R19</f>
        <v/>
      </c>
      <c r="S22" s="24">
        <f>S14/S19</f>
        <v/>
      </c>
      <c r="T22" s="24">
        <f>T14/T19</f>
        <v/>
      </c>
      <c r="U22" s="24">
        <f>U14/U19</f>
        <v/>
      </c>
      <c r="V22" s="24">
        <f>V14/V19</f>
        <v/>
      </c>
      <c r="W22" s="24">
        <f>W14/W19</f>
        <v/>
      </c>
      <c r="X22" s="24">
        <f>X14/X19</f>
        <v/>
      </c>
      <c r="Y22" s="24">
        <f>Y14/Y19</f>
        <v/>
      </c>
      <c r="Z22" s="24">
        <f>Z14/Z19</f>
        <v/>
      </c>
      <c r="AA22" s="24">
        <f>AA14/AA19</f>
        <v/>
      </c>
      <c r="AB22" s="24">
        <f>AB14/AB19</f>
        <v/>
      </c>
      <c r="AC22" s="24">
        <f>AC14/AC19</f>
        <v/>
      </c>
      <c r="AD22" s="24">
        <f>AD14/AD19</f>
        <v/>
      </c>
      <c r="AE22" s="24">
        <f>AE14/AE19</f>
        <v/>
      </c>
      <c r="AF22" s="24">
        <f>AF14/AF19</f>
        <v/>
      </c>
      <c r="AG22" s="24">
        <f>AG14/AG19</f>
        <v/>
      </c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</row>
    <row r="23">
      <c r="B23" t="inlineStr">
        <is>
          <t>Bromine</t>
        </is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24">
        <f>O15/O19</f>
        <v/>
      </c>
      <c r="P23" s="24">
        <f>P15/P19</f>
        <v/>
      </c>
      <c r="Q23" s="24">
        <f>Q15/Q19</f>
        <v/>
      </c>
      <c r="R23" s="24">
        <f>R15/R19</f>
        <v/>
      </c>
      <c r="S23" s="24">
        <f>S15/S19</f>
        <v/>
      </c>
      <c r="T23" s="24">
        <f>T15/T19</f>
        <v/>
      </c>
      <c r="U23" s="24">
        <f>U15/U19</f>
        <v/>
      </c>
      <c r="V23" s="24">
        <f>V15/V19</f>
        <v/>
      </c>
      <c r="W23" s="24">
        <f>W15/W19</f>
        <v/>
      </c>
      <c r="X23" s="24">
        <f>X15/X19</f>
        <v/>
      </c>
      <c r="Y23" s="24">
        <f>Y15/Y19</f>
        <v/>
      </c>
      <c r="Z23" s="24">
        <f>Z15/Z19</f>
        <v/>
      </c>
      <c r="AA23" s="24">
        <f>AA15/AA19</f>
        <v/>
      </c>
      <c r="AB23" s="24">
        <f>AB15/AB19</f>
        <v/>
      </c>
      <c r="AC23" s="24">
        <f>AC15/AC19</f>
        <v/>
      </c>
      <c r="AD23" s="24">
        <f>AD15/AD19</f>
        <v/>
      </c>
      <c r="AE23" s="24">
        <f>AE15/AE19</f>
        <v/>
      </c>
      <c r="AF23" s="24">
        <f>AF15/AF19</f>
        <v/>
      </c>
      <c r="AG23" s="24">
        <f>AG15/AG19</f>
        <v/>
      </c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</row>
    <row r="24">
      <c r="B24" t="inlineStr">
        <is>
          <t>Catalysts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24">
        <f>O16/O19</f>
        <v/>
      </c>
      <c r="P24" s="24">
        <f>P16/P19</f>
        <v/>
      </c>
      <c r="Q24" s="24">
        <f>Q16/Q19</f>
        <v/>
      </c>
      <c r="R24" s="24">
        <f>R16/R19</f>
        <v/>
      </c>
      <c r="S24" s="24">
        <f>S16/S19</f>
        <v/>
      </c>
      <c r="T24" s="24">
        <f>T16/T19</f>
        <v/>
      </c>
      <c r="U24" s="24">
        <f>U16/U19</f>
        <v/>
      </c>
      <c r="V24" s="24">
        <f>V16/V19</f>
        <v/>
      </c>
      <c r="W24" s="24">
        <f>W16/W19</f>
        <v/>
      </c>
      <c r="X24" s="24">
        <f>X16/X19</f>
        <v/>
      </c>
      <c r="Y24" s="24">
        <f>Y16/Y19</f>
        <v/>
      </c>
      <c r="Z24" s="24">
        <f>Z16/Z19</f>
        <v/>
      </c>
      <c r="AA24" s="24">
        <f>AA16/AA19</f>
        <v/>
      </c>
      <c r="AB24" s="24">
        <f>AB16/AB19</f>
        <v/>
      </c>
      <c r="AC24" s="24">
        <f>AC16/AC19</f>
        <v/>
      </c>
      <c r="AD24" s="24">
        <f>AD16/AD19</f>
        <v/>
      </c>
      <c r="AE24" s="24">
        <f>AE16/AE19</f>
        <v/>
      </c>
      <c r="AF24" s="24">
        <f>AF16/AF19</f>
        <v/>
      </c>
      <c r="AG24" s="24">
        <f>AG16/AG19</f>
        <v/>
      </c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</row>
    <row r="25">
      <c r="B25" t="inlineStr">
        <is>
          <t>All other</t>
        </is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24">
        <f>O17/O19</f>
        <v/>
      </c>
      <c r="P25" s="24">
        <f>P17/P19</f>
        <v/>
      </c>
      <c r="Q25" s="24">
        <f>Q17/Q19</f>
        <v/>
      </c>
      <c r="R25" s="24">
        <f>R17/R19</f>
        <v/>
      </c>
      <c r="S25" s="24">
        <f>S17/S19</f>
        <v/>
      </c>
      <c r="T25" s="24">
        <f>T17/T19</f>
        <v/>
      </c>
      <c r="U25" s="24">
        <f>U17/U19</f>
        <v/>
      </c>
      <c r="V25" s="24">
        <f>V17/V19</f>
        <v/>
      </c>
      <c r="W25" s="24">
        <f>W17/W19</f>
        <v/>
      </c>
      <c r="X25" s="24">
        <f>X17/X19</f>
        <v/>
      </c>
      <c r="Y25" s="24">
        <f>Y17/Y19</f>
        <v/>
      </c>
      <c r="Z25" s="24">
        <f>Z17/Z19</f>
        <v/>
      </c>
      <c r="AA25" s="24">
        <f>AA17/AA19</f>
        <v/>
      </c>
      <c r="AB25" s="24">
        <f>AB17/AB19</f>
        <v/>
      </c>
      <c r="AC25" s="24">
        <f>AC17/AC19</f>
        <v/>
      </c>
      <c r="AD25" s="24">
        <f>AD17/AD19</f>
        <v/>
      </c>
      <c r="AE25" s="24">
        <f>AE17/AE19</f>
        <v/>
      </c>
      <c r="AF25" s="24">
        <f>AF17/AF19</f>
        <v/>
      </c>
      <c r="AG25" s="24">
        <f>AG17/AG19</f>
        <v/>
      </c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8" t="n"/>
    </row>
    <row r="26" customFormat="1" s="5">
      <c r="B26" s="5" t="inlineStr">
        <is>
          <t>Corporate</t>
        </is>
      </c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25">
        <f>O18/O19</f>
        <v/>
      </c>
      <c r="P26" s="25">
        <f>P18/P19</f>
        <v/>
      </c>
      <c r="Q26" s="25">
        <f>Q18/Q19</f>
        <v/>
      </c>
      <c r="R26" s="25">
        <f>R18/R19</f>
        <v/>
      </c>
      <c r="S26" s="25">
        <f>S18/S19</f>
        <v/>
      </c>
      <c r="T26" s="25">
        <f>T18/T19</f>
        <v/>
      </c>
      <c r="U26" s="25">
        <f>U18/U19</f>
        <v/>
      </c>
      <c r="V26" s="25">
        <f>V18/V19</f>
        <v/>
      </c>
      <c r="W26" s="25">
        <f>W18/W19</f>
        <v/>
      </c>
      <c r="X26" s="25">
        <f>X18/X19</f>
        <v/>
      </c>
      <c r="Y26" s="25">
        <f>Y18/Y19</f>
        <v/>
      </c>
      <c r="Z26" s="25">
        <f>Z18/Z19</f>
        <v/>
      </c>
      <c r="AA26" s="25">
        <f>AA18/AA19</f>
        <v/>
      </c>
      <c r="AB26" s="25">
        <f>AB18/AB19</f>
        <v/>
      </c>
      <c r="AC26" s="25">
        <f>AC18/AC19</f>
        <v/>
      </c>
      <c r="AD26" s="25">
        <f>AD18/AD19</f>
        <v/>
      </c>
      <c r="AE26" s="25">
        <f>AE18/AE19</f>
        <v/>
      </c>
      <c r="AF26" s="25">
        <f>AF18/AF19</f>
        <v/>
      </c>
      <c r="AG26" s="25">
        <f>AG18/AG19</f>
        <v/>
      </c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</row>
    <row r="27">
      <c r="B27" t="inlineStr">
        <is>
          <t xml:space="preserve">Total </t>
        </is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24">
        <f>SUM(O22:O26)</f>
        <v/>
      </c>
      <c r="P27" s="24">
        <f>SUM(P22:P26)</f>
        <v/>
      </c>
      <c r="Q27" s="24">
        <f>SUM(Q22:Q26)</f>
        <v/>
      </c>
      <c r="R27" s="24">
        <f>SUM(R22:R26)</f>
        <v/>
      </c>
      <c r="S27" s="24">
        <f>SUM(S22:S26)</f>
        <v/>
      </c>
      <c r="T27" s="24">
        <f>SUM(T22:T26)</f>
        <v/>
      </c>
      <c r="U27" s="24">
        <f>SUM(U22:U26)</f>
        <v/>
      </c>
      <c r="V27" s="24">
        <f>SUM(V22:V26)</f>
        <v/>
      </c>
      <c r="W27" s="24">
        <f>SUM(W22:W26)</f>
        <v/>
      </c>
      <c r="X27" s="24">
        <f>SUM(X22:X26)</f>
        <v/>
      </c>
      <c r="Y27" s="24">
        <f>SUM(Y22:Y26)</f>
        <v/>
      </c>
      <c r="Z27" s="24">
        <f>SUM(Z22:Z26)</f>
        <v/>
      </c>
      <c r="AA27" s="24">
        <f>SUM(AA22:AA26)</f>
        <v/>
      </c>
      <c r="AB27" s="24">
        <f>SUM(AB22:AB26)</f>
        <v/>
      </c>
      <c r="AC27" s="24">
        <f>SUM(AC22:AC26)</f>
        <v/>
      </c>
      <c r="AD27" s="24">
        <f>SUM(AD22:AD26)</f>
        <v/>
      </c>
      <c r="AE27" s="24">
        <f>SUM(AE22:AE26)</f>
        <v/>
      </c>
      <c r="AF27" s="24">
        <f>SUM(AF22:AF26)</f>
        <v/>
      </c>
      <c r="AG27" s="24">
        <f>SUM(AG22:AG26)</f>
        <v/>
      </c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 customFormat="1" s="3">
      <c r="B28" s="4" t="inlineStr">
        <is>
          <t>Income Statement</t>
        </is>
      </c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</row>
    <row r="29" customFormat="1" s="12">
      <c r="B29" s="12" t="inlineStr">
        <is>
          <t>Revenue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>
        <v>821629</v>
      </c>
      <c r="P29" s="13" t="n">
        <v>853874</v>
      </c>
      <c r="Q29" s="13" t="n">
        <v>777748</v>
      </c>
      <c r="R29" s="13">
        <f>AV29-Q29-P29-O29</f>
        <v/>
      </c>
      <c r="S29" s="13" t="n">
        <v>832064</v>
      </c>
      <c r="T29" s="13" t="n">
        <v>885052</v>
      </c>
      <c r="U29" s="13" t="n">
        <v>879747</v>
      </c>
      <c r="V29" s="13">
        <f>AW29-U29-T29-S29</f>
        <v/>
      </c>
      <c r="W29" s="13" t="n">
        <v>738845</v>
      </c>
      <c r="X29" s="13" t="n">
        <v>764049</v>
      </c>
      <c r="Y29" s="13" t="n">
        <v>746868</v>
      </c>
      <c r="Z29" s="13">
        <f>AX29-Y29-X29-W29</f>
        <v/>
      </c>
      <c r="AA29" s="13" t="n">
        <v>829291</v>
      </c>
      <c r="AB29" s="13" t="n">
        <v>773896</v>
      </c>
      <c r="AC29" s="13" t="n">
        <v>830566</v>
      </c>
      <c r="AD29" s="13">
        <f>AY29-AC29-AB29-AA29</f>
        <v/>
      </c>
      <c r="AE29" s="13" t="n">
        <v>1127728</v>
      </c>
      <c r="AF29" s="13" t="n">
        <v>1479593</v>
      </c>
      <c r="AG29" s="13" t="n">
        <v>2091805</v>
      </c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>
        <v>2445548</v>
      </c>
      <c r="AS29" s="13" t="n">
        <v>2826429</v>
      </c>
      <c r="AT29" s="13" t="n">
        <v>2677203</v>
      </c>
      <c r="AU29" s="13" t="n">
        <v>3071976</v>
      </c>
      <c r="AV29" s="13" t="n">
        <v>3374950</v>
      </c>
      <c r="AW29" s="13" t="n">
        <v>3589427</v>
      </c>
      <c r="AX29" s="13" t="n">
        <v>3128909</v>
      </c>
      <c r="AY29" s="13" t="n">
        <v>3327957</v>
      </c>
      <c r="AZ29" s="13" t="n"/>
      <c r="BA29" s="13" t="n"/>
      <c r="BB29" s="13" t="n"/>
    </row>
    <row r="30" customFormat="1" s="5">
      <c r="B30" s="5" t="inlineStr">
        <is>
          <t>COGs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>
        <v>516650</v>
      </c>
      <c r="P30" s="10" t="n">
        <v>542518</v>
      </c>
      <c r="Q30" s="10" t="n">
        <v>497211</v>
      </c>
      <c r="R30" s="10">
        <f>AV30-Q30-P30-O30</f>
        <v/>
      </c>
      <c r="S30" s="10" t="n">
        <v>548578</v>
      </c>
      <c r="T30" s="10" t="n">
        <v>559138</v>
      </c>
      <c r="U30" s="10" t="n">
        <v>569880</v>
      </c>
      <c r="V30" s="10">
        <f>AW30-U30-T30-S30</f>
        <v/>
      </c>
      <c r="W30" s="10" t="n">
        <v>496827</v>
      </c>
      <c r="X30" s="10" t="n">
        <v>530690</v>
      </c>
      <c r="Y30" s="10" t="n">
        <v>492812</v>
      </c>
      <c r="Z30" s="10">
        <f>AX30-Y30-X30-W30</f>
        <v/>
      </c>
      <c r="AA30" s="10" t="n">
        <v>565604</v>
      </c>
      <c r="AB30" s="10" t="n">
        <v>525479</v>
      </c>
      <c r="AC30" s="10" t="n">
        <v>581293</v>
      </c>
      <c r="AD30" s="10">
        <f>AY30-AC30-AB30-AA30</f>
        <v/>
      </c>
      <c r="AE30" s="10" t="n">
        <v>678698</v>
      </c>
      <c r="AF30" s="10" t="n">
        <v>899169</v>
      </c>
      <c r="AG30" s="10" t="n">
        <v>1047991</v>
      </c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>
        <v>1674700</v>
      </c>
      <c r="AS30" s="10" t="n">
        <v>1966196</v>
      </c>
      <c r="AT30" s="10" t="n">
        <v>1706897</v>
      </c>
      <c r="AU30" s="10" t="n">
        <v>1965700</v>
      </c>
      <c r="AV30" s="10" t="n">
        <v>2157694</v>
      </c>
      <c r="AW30" s="10" t="n">
        <v>2331649</v>
      </c>
      <c r="AX30" s="10" t="n">
        <v>2134056</v>
      </c>
      <c r="AY30" s="10" t="n">
        <v>2329986</v>
      </c>
      <c r="AZ30" s="10" t="n"/>
      <c r="BA30" s="10" t="n"/>
      <c r="BB30" s="10" t="n"/>
    </row>
    <row r="31" customFormat="1" s="12">
      <c r="B31" s="12" t="inlineStr">
        <is>
          <t>Gross Profit</t>
        </is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>
        <f>O29-O30</f>
        <v/>
      </c>
      <c r="P31" s="13">
        <f>P29-P30</f>
        <v/>
      </c>
      <c r="Q31" s="13">
        <f>Q29-Q30</f>
        <v/>
      </c>
      <c r="R31" s="13">
        <f>AV31-Q31-P31-O31</f>
        <v/>
      </c>
      <c r="S31" s="13">
        <f>S29-S30</f>
        <v/>
      </c>
      <c r="T31" s="13">
        <f>T29-T30</f>
        <v/>
      </c>
      <c r="U31" s="13">
        <f>U29-U30</f>
        <v/>
      </c>
      <c r="V31" s="13">
        <f>AW31-U31-T31-S31</f>
        <v/>
      </c>
      <c r="W31" s="13">
        <f>W29-W30</f>
        <v/>
      </c>
      <c r="X31" s="13">
        <f>X29-X30</f>
        <v/>
      </c>
      <c r="Y31" s="13">
        <f>Y29-Y30</f>
        <v/>
      </c>
      <c r="Z31" s="13">
        <f>AX31-Y31-X31-W31</f>
        <v/>
      </c>
      <c r="AA31" s="13">
        <f>AA29-AA30</f>
        <v/>
      </c>
      <c r="AB31" s="13">
        <f>AB29-AB30</f>
        <v/>
      </c>
      <c r="AC31" s="13">
        <f>AC29-AC30</f>
        <v/>
      </c>
      <c r="AD31" s="13">
        <f>AY31-AC31-AB31-AA31</f>
        <v/>
      </c>
      <c r="AE31" s="13">
        <f>AE29-AE30</f>
        <v/>
      </c>
      <c r="AF31" s="13">
        <f>AF29-AF30</f>
        <v/>
      </c>
      <c r="AG31" s="13">
        <f>AG29-AG30</f>
        <v/>
      </c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>
        <f>AP29-AP30</f>
        <v/>
      </c>
      <c r="AQ31" s="13">
        <f>AQ29-AQ30</f>
        <v/>
      </c>
      <c r="AR31" s="13">
        <f>AR29-AR30</f>
        <v/>
      </c>
      <c r="AS31" s="13">
        <f>AS29-AS30</f>
        <v/>
      </c>
      <c r="AT31" s="13">
        <f>AT29-AT30</f>
        <v/>
      </c>
      <c r="AU31" s="13">
        <f>AU29-AU30</f>
        <v/>
      </c>
      <c r="AV31" s="13">
        <f>AV29-AV30</f>
        <v/>
      </c>
      <c r="AW31" s="13">
        <f>AW29-AW30</f>
        <v/>
      </c>
      <c r="AX31" s="13">
        <f>AX29-AX30</f>
        <v/>
      </c>
      <c r="AY31" s="13">
        <f>AY29-AY30</f>
        <v/>
      </c>
      <c r="AZ31" s="13" t="n"/>
      <c r="BA31" s="13" t="n"/>
      <c r="BB31" s="13" t="n"/>
    </row>
    <row r="32">
      <c r="B32" t="inlineStr">
        <is>
          <t>SG&amp;A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>
        <v>101370</v>
      </c>
      <c r="P32" s="8" t="n">
        <v>123637</v>
      </c>
      <c r="Q32" s="8" t="n">
        <v>100167</v>
      </c>
      <c r="R32" s="8">
        <f>AV32-Q32-P32-O32</f>
        <v/>
      </c>
      <c r="S32" s="8" t="n">
        <v>113355</v>
      </c>
      <c r="T32" s="8" t="n">
        <v>126715</v>
      </c>
      <c r="U32" s="8" t="n">
        <v>108135</v>
      </c>
      <c r="V32" s="8">
        <f>AW32-U32-T32-S32</f>
        <v/>
      </c>
      <c r="W32" s="8" t="n">
        <v>101877</v>
      </c>
      <c r="X32" s="8" t="n">
        <v>106949</v>
      </c>
      <c r="Y32" s="8" t="n">
        <v>96092</v>
      </c>
      <c r="Z32" s="8">
        <f>AX32-Y32-X32-W32</f>
        <v/>
      </c>
      <c r="AA32" s="8" t="n">
        <v>93187</v>
      </c>
      <c r="AB32" s="8" t="n">
        <v>121516</v>
      </c>
      <c r="AC32" s="8" t="n">
        <v>103477</v>
      </c>
      <c r="AD32" s="8">
        <f>AY32-AC32-AB32-AA32</f>
        <v/>
      </c>
      <c r="AE32" s="8" t="n">
        <v>112568</v>
      </c>
      <c r="AF32" s="8" t="n">
        <v>128942</v>
      </c>
      <c r="AG32" s="8" t="n">
        <v>134479</v>
      </c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>
        <v>355135</v>
      </c>
      <c r="AS32" s="8" t="n">
        <v>300440</v>
      </c>
      <c r="AT32" s="8" t="n">
        <v>353765</v>
      </c>
      <c r="AU32" s="8" t="n">
        <v>450286</v>
      </c>
      <c r="AV32" s="8" t="n">
        <v>446090</v>
      </c>
      <c r="AW32" s="8" t="n">
        <v>533368</v>
      </c>
      <c r="AX32" s="8" t="n">
        <v>429827</v>
      </c>
      <c r="AY32" s="8" t="n">
        <v>441482</v>
      </c>
      <c r="AZ32" s="8" t="n"/>
      <c r="BA32" s="8" t="n"/>
      <c r="BB32" s="8" t="n"/>
    </row>
    <row r="33">
      <c r="B33" t="inlineStr">
        <is>
          <t>R&amp;D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>
        <v>20986</v>
      </c>
      <c r="P33" s="8" t="n">
        <v>16074</v>
      </c>
      <c r="Q33" s="8" t="n">
        <v>16610</v>
      </c>
      <c r="R33" s="8">
        <f>AV33-Q33-P33-O33</f>
        <v/>
      </c>
      <c r="S33" s="8" t="n">
        <v>14977</v>
      </c>
      <c r="T33" s="8" t="n">
        <v>13462</v>
      </c>
      <c r="U33" s="8" t="n">
        <v>15585</v>
      </c>
      <c r="V33" s="8">
        <f>AW33-U33-T33-S33</f>
        <v/>
      </c>
      <c r="W33" s="8" t="n">
        <v>16097</v>
      </c>
      <c r="X33" s="8" t="n">
        <v>14210</v>
      </c>
      <c r="Y33" s="8" t="n">
        <v>13532</v>
      </c>
      <c r="Z33" s="8">
        <f>AX33-Y33-X33-W33</f>
        <v/>
      </c>
      <c r="AA33" s="8" t="n">
        <v>14636</v>
      </c>
      <c r="AB33" s="8" t="n">
        <v>13976</v>
      </c>
      <c r="AC33" s="8" t="n">
        <v>13289</v>
      </c>
      <c r="AD33" s="8">
        <f>AY33-AC33-AB33-AA33</f>
        <v/>
      </c>
      <c r="AE33" s="8" t="n">
        <v>16083</v>
      </c>
      <c r="AF33" s="8" t="n">
        <v>17386</v>
      </c>
      <c r="AG33" s="8" t="n">
        <v>18358</v>
      </c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>
        <v>88310</v>
      </c>
      <c r="AS33" s="8" t="n">
        <v>89187</v>
      </c>
      <c r="AT33" s="8" t="n">
        <v>80475</v>
      </c>
      <c r="AU33" s="8" t="n">
        <v>84330</v>
      </c>
      <c r="AV33" s="8" t="n">
        <v>70054</v>
      </c>
      <c r="AW33" s="8" t="n">
        <v>58287</v>
      </c>
      <c r="AX33" s="8" t="n">
        <v>59214</v>
      </c>
      <c r="AY33" s="8" t="n">
        <v>54026</v>
      </c>
      <c r="AZ33" s="8" t="n"/>
      <c r="BA33" s="8" t="n"/>
      <c r="BB33" s="8" t="n"/>
    </row>
    <row r="34">
      <c r="B34" t="inlineStr">
        <is>
          <t>Restructuring &amp; other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>
        <v>0</v>
      </c>
      <c r="P34" s="8" t="n">
        <v>-218705</v>
      </c>
      <c r="Q34" s="8" t="n">
        <v>0</v>
      </c>
      <c r="R34" s="8">
        <f>AV34-Q34-P34-O34</f>
        <v/>
      </c>
      <c r="S34" s="8" t="n">
        <v>0</v>
      </c>
      <c r="T34" s="8" t="n">
        <v>0</v>
      </c>
      <c r="U34" s="8" t="n">
        <v>0</v>
      </c>
      <c r="V34" s="8">
        <f>AW34-U34-T34-S34</f>
        <v/>
      </c>
      <c r="W34" s="8" t="n">
        <v>0</v>
      </c>
      <c r="X34" s="8" t="n">
        <v>0</v>
      </c>
      <c r="Y34" s="8" t="n">
        <v>0</v>
      </c>
      <c r="Z34" s="8">
        <f>AX34-Y34-X34-W34</f>
        <v/>
      </c>
      <c r="AA34" s="8" t="n">
        <v>0</v>
      </c>
      <c r="AB34" s="8" t="n">
        <v>0</v>
      </c>
      <c r="AC34" s="8" t="n">
        <v>0</v>
      </c>
      <c r="AD34" s="8">
        <f>AY34-AC34-AB34-AA34</f>
        <v/>
      </c>
      <c r="AE34" s="8" t="n">
        <v>0</v>
      </c>
      <c r="AF34" s="8" t="n">
        <v>0</v>
      </c>
      <c r="AG34" s="8" t="n">
        <v>0</v>
      </c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R34" s="8" t="n">
        <v>25947</v>
      </c>
      <c r="AS34" s="8" t="n">
        <v>-6804</v>
      </c>
      <c r="AT34" s="8" t="n">
        <v>0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/>
      <c r="BA34" s="8" t="n"/>
      <c r="BB34" s="8" t="n"/>
    </row>
    <row r="35">
      <c r="B35" t="inlineStr">
        <is>
          <t>Gain on sale of business/interest in properties, net</t>
        </is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>
        <v>0</v>
      </c>
      <c r="P35" s="8" t="n">
        <v>0</v>
      </c>
      <c r="Q35" s="8" t="n">
        <v>0</v>
      </c>
      <c r="R35" s="8">
        <f>AV35-Q35-P35-O35</f>
        <v/>
      </c>
      <c r="S35" s="8" t="n">
        <v>0</v>
      </c>
      <c r="T35" s="8" t="n">
        <v>0</v>
      </c>
      <c r="U35" s="8" t="n">
        <v>0</v>
      </c>
      <c r="V35" s="8">
        <f>AW35-U35-T35-S35</f>
        <v/>
      </c>
      <c r="W35" s="8" t="n">
        <v>0</v>
      </c>
      <c r="X35" s="8" t="n">
        <v>0</v>
      </c>
      <c r="Y35" s="8" t="n">
        <v>0</v>
      </c>
      <c r="Z35" s="8">
        <f>AX35-Y35-X35-W35</f>
        <v/>
      </c>
      <c r="AA35" s="8" t="n">
        <v>0</v>
      </c>
      <c r="AB35" s="8" t="n">
        <v>-429408</v>
      </c>
      <c r="AC35" s="8" t="n">
        <v>984</v>
      </c>
      <c r="AD35" s="8">
        <f>AY35-AC35-AB35-AA35</f>
        <v/>
      </c>
      <c r="AE35" s="8" t="n">
        <v>0</v>
      </c>
      <c r="AF35" s="8" t="n">
        <v>0</v>
      </c>
      <c r="AG35" s="8" t="n">
        <v>0</v>
      </c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>
        <v>0</v>
      </c>
      <c r="AS35" s="8" t="n">
        <v>0</v>
      </c>
      <c r="AT35" s="8" t="n">
        <v>-122298</v>
      </c>
      <c r="AU35" s="8" t="n">
        <v>0</v>
      </c>
      <c r="AV35" s="8" t="n">
        <v>-210428</v>
      </c>
      <c r="AW35" s="8" t="n">
        <v>0</v>
      </c>
      <c r="AX35" s="8" t="n">
        <v>0</v>
      </c>
      <c r="AY35" s="8" t="n">
        <v>-295971</v>
      </c>
      <c r="AZ35" s="8" t="n"/>
      <c r="BA35" s="8" t="n"/>
      <c r="BB35" s="8" t="n"/>
    </row>
    <row r="36">
      <c r="B36" t="inlineStr">
        <is>
          <t>Loss on sale of interest properties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>
        <v>0</v>
      </c>
      <c r="P36" s="8" t="n">
        <v>0</v>
      </c>
      <c r="Q36" s="8" t="n">
        <v>0</v>
      </c>
      <c r="R36" s="8">
        <f>AV36-Q36-P36-O36</f>
        <v/>
      </c>
      <c r="S36" s="8" t="n">
        <v>0</v>
      </c>
      <c r="T36" s="8" t="n">
        <v>0</v>
      </c>
      <c r="U36" s="8" t="n">
        <v>0</v>
      </c>
      <c r="V36" s="8">
        <f>AW36-U36-T36-S36</f>
        <v/>
      </c>
      <c r="W36" s="8" t="n">
        <v>0</v>
      </c>
      <c r="X36" s="8" t="n">
        <v>0</v>
      </c>
      <c r="Y36" s="8" t="n">
        <v>0</v>
      </c>
      <c r="Z36" s="8">
        <f>AX36-Y36-X36-W36</f>
        <v/>
      </c>
      <c r="AA36" s="8" t="n">
        <v>0</v>
      </c>
      <c r="AB36" s="8" t="n">
        <v>0</v>
      </c>
      <c r="AC36" s="8" t="n">
        <v>0</v>
      </c>
      <c r="AD36" s="8">
        <f>AY36-AC36-AB36-AA36</f>
        <v/>
      </c>
      <c r="AE36" s="8" t="n">
        <v>8400</v>
      </c>
      <c r="AF36" s="8" t="n">
        <v>0</v>
      </c>
      <c r="AG36" s="8" t="n">
        <v>0</v>
      </c>
      <c r="AH36" s="8" t="n">
        <v>0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</row>
    <row r="37" customFormat="1" s="5">
      <c r="B37" s="5" t="inlineStr">
        <is>
          <t>Acquisition and integration related costs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>
        <v>0</v>
      </c>
      <c r="P37" s="10" t="n">
        <v>0</v>
      </c>
      <c r="Q37" s="10" t="n">
        <v>0</v>
      </c>
      <c r="R37" s="10">
        <f>AV37-Q37-P37-O37</f>
        <v/>
      </c>
      <c r="S37" s="10" t="n">
        <v>0</v>
      </c>
      <c r="T37" s="10" t="n">
        <v>0</v>
      </c>
      <c r="U37" s="10" t="n">
        <v>0</v>
      </c>
      <c r="V37" s="10">
        <f>AW37-U37-T37-S37</f>
        <v/>
      </c>
      <c r="W37" s="10" t="n">
        <v>0</v>
      </c>
      <c r="X37" s="10" t="n">
        <v>0</v>
      </c>
      <c r="Y37" s="10" t="n">
        <v>0</v>
      </c>
      <c r="Z37" s="10">
        <f>AX37-Y37-X37-W37</f>
        <v/>
      </c>
      <c r="AA37" s="10" t="n">
        <v>0</v>
      </c>
      <c r="AB37" s="10" t="n">
        <v>0</v>
      </c>
      <c r="AC37" s="10" t="n">
        <v>0</v>
      </c>
      <c r="AD37" s="10">
        <f>AY37-AC37-AB37-AA37</f>
        <v/>
      </c>
      <c r="AE37" s="10" t="n">
        <v>0</v>
      </c>
      <c r="AF37" s="10" t="n">
        <v>0</v>
      </c>
      <c r="AG37" s="10" t="n">
        <v>0</v>
      </c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>
        <v>30158</v>
      </c>
      <c r="AS37" s="10" t="n">
        <v>132299</v>
      </c>
      <c r="AT37" s="10" t="n">
        <v>57384</v>
      </c>
      <c r="AU37" s="10" t="n">
        <v>0</v>
      </c>
      <c r="AV37" s="10" t="n">
        <v>0</v>
      </c>
      <c r="AW37" s="10" t="n">
        <v>0</v>
      </c>
      <c r="AX37" s="10" t="n">
        <v>0</v>
      </c>
      <c r="AY37" s="10" t="n">
        <v>0</v>
      </c>
      <c r="AZ37" s="10" t="n"/>
      <c r="BA37" s="10" t="n"/>
      <c r="BB37" s="10" t="n"/>
    </row>
    <row r="38" customFormat="1" s="12">
      <c r="B38" s="12" t="inlineStr">
        <is>
          <t>Operating Profit</t>
        </is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>
        <f>L31-L32-L33-L34-L35-L37</f>
        <v/>
      </c>
      <c r="M38" s="13">
        <f>M31-M32-M33-M34-M35-M37</f>
        <v/>
      </c>
      <c r="N38" s="13">
        <f>N31-N32-N33-N34-N35-N37</f>
        <v/>
      </c>
      <c r="O38" s="13">
        <f>O31-O32-O33-O34-O35-O37</f>
        <v/>
      </c>
      <c r="P38" s="13">
        <f>P31-P32-P33-P34-P35-P37</f>
        <v/>
      </c>
      <c r="Q38" s="13">
        <f>Q31-Q32-Q33-Q34-Q35-Q37</f>
        <v/>
      </c>
      <c r="R38" s="13">
        <f>AV38-Q38-P38-O38</f>
        <v/>
      </c>
      <c r="S38" s="13">
        <f>S31-S32-S33-S34-S35-S37</f>
        <v/>
      </c>
      <c r="T38" s="13">
        <f>T31-T32-T33-T34-T35-T37</f>
        <v/>
      </c>
      <c r="U38" s="13">
        <f>U31-U32-U33-U34-U35-U37</f>
        <v/>
      </c>
      <c r="V38" s="13">
        <f>AW38-U38-T38-S38</f>
        <v/>
      </c>
      <c r="W38" s="13">
        <f>W31-W32-W33-W34-W35-W36-W37</f>
        <v/>
      </c>
      <c r="X38" s="13">
        <f>X31-X32-X33-X34-X35-X36-X37</f>
        <v/>
      </c>
      <c r="Y38" s="13">
        <f>Y31-Y32-Y33-Y34-Y35-Y36-Y37</f>
        <v/>
      </c>
      <c r="Z38" s="13">
        <f>AX38-Y38-X38-W38</f>
        <v/>
      </c>
      <c r="AA38" s="13">
        <f>AA31-AA32-AA33-AA34-AA35-AA36-AA37</f>
        <v/>
      </c>
      <c r="AB38" s="13">
        <f>AB31-AB32-AB33-AB34-AB35-AB36-AB37</f>
        <v/>
      </c>
      <c r="AC38" s="13">
        <f>AC31-AC32-AC33-AC34-AC35-AC36-AC37</f>
        <v/>
      </c>
      <c r="AD38" s="13">
        <f>AY38-AC38-AB38-AA38</f>
        <v/>
      </c>
      <c r="AE38" s="13">
        <f>AE31-AE32-AE33-AE34-AE35-AE36-AE37</f>
        <v/>
      </c>
      <c r="AF38" s="13">
        <f>AF31-AF32-AF33-AF34-AF35-AF36-AF37</f>
        <v/>
      </c>
      <c r="AG38" s="13">
        <f>AG31-AG32-AG33-AG34-AG35-AG36-AG37</f>
        <v/>
      </c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>
        <f>AP31-AP32-AP34-AP33-AP35-AP37</f>
        <v/>
      </c>
      <c r="AQ38" s="13">
        <f>AQ31-AQ32-AQ34-AQ33-AQ35-AQ37</f>
        <v/>
      </c>
      <c r="AR38" s="13">
        <f>AR31-AR32-AR34-AR33-AR35-AR37</f>
        <v/>
      </c>
      <c r="AS38" s="13">
        <f>AS31-AS32-AS34-AS33-AS35-AS37</f>
        <v/>
      </c>
      <c r="AT38" s="13">
        <f>AT31-AT32-AT33-AT35-AT37</f>
        <v/>
      </c>
      <c r="AU38" s="13">
        <f>AU31-AU32-AU33-AU35-AU37</f>
        <v/>
      </c>
      <c r="AV38" s="13">
        <f>AV31-AV32-AV33-AV35-AV37</f>
        <v/>
      </c>
      <c r="AW38" s="13">
        <f>AW31-AW32-AW33-AW35-AW37</f>
        <v/>
      </c>
      <c r="AX38" s="13">
        <f>AX31-AX32-AX33-AX35-AX37</f>
        <v/>
      </c>
      <c r="AY38" s="13">
        <f>AY31-AY32-AY33-AY35-AY37</f>
        <v/>
      </c>
      <c r="AZ38" s="13" t="n"/>
      <c r="BA38" s="13" t="n"/>
      <c r="BB38" s="13" t="n"/>
    </row>
    <row r="39">
      <c r="B39" t="inlineStr">
        <is>
          <t xml:space="preserve">Interest and financing expneses </t>
        </is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>
        <v>-13538</v>
      </c>
      <c r="P39" s="8" t="n">
        <v>-13308</v>
      </c>
      <c r="Q39" s="8" t="n">
        <v>-12988</v>
      </c>
      <c r="R39" s="8">
        <f>AV39-Q39-P39-O39</f>
        <v/>
      </c>
      <c r="S39" s="8" t="n">
        <v>-12586</v>
      </c>
      <c r="T39" s="8" t="n">
        <v>-11601</v>
      </c>
      <c r="U39" s="8" t="n">
        <v>-11108</v>
      </c>
      <c r="V39" s="8">
        <f>AW39-U39-T39-S39</f>
        <v/>
      </c>
      <c r="W39" s="8" t="n">
        <v>-16885</v>
      </c>
      <c r="X39" s="8" t="n">
        <v>-17852</v>
      </c>
      <c r="Y39" s="8" t="n">
        <v>-19227</v>
      </c>
      <c r="Z39" s="8">
        <f>AX39-Y39-X39-W39</f>
        <v/>
      </c>
      <c r="AA39" s="8" t="n">
        <v>-43882</v>
      </c>
      <c r="AB39" s="8" t="n">
        <v>-7152</v>
      </c>
      <c r="AC39" s="8" t="n">
        <v>-5136</v>
      </c>
      <c r="AD39" s="8">
        <f>AY39-AC39-AB39-AA39</f>
        <v/>
      </c>
      <c r="AE39" s="8" t="n">
        <v>-27834</v>
      </c>
      <c r="AF39" s="8" t="n">
        <v>-41409</v>
      </c>
      <c r="AG39" s="8" t="n">
        <v>-29691</v>
      </c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>
        <v>-41358</v>
      </c>
      <c r="AS39" s="8" t="n">
        <v>-81650</v>
      </c>
      <c r="AT39" s="8" t="n">
        <v>-65181</v>
      </c>
      <c r="AU39" s="8" t="n">
        <v>-115350</v>
      </c>
      <c r="AV39" s="8" t="n">
        <v>-52405</v>
      </c>
      <c r="AW39" s="8" t="n">
        <v>-57695</v>
      </c>
      <c r="AX39" s="8" t="n">
        <v>-73116</v>
      </c>
      <c r="AY39" s="8" t="n">
        <v>-61476</v>
      </c>
      <c r="AZ39" s="8" t="n"/>
      <c r="BA39" s="8" t="n"/>
      <c r="BB39" s="8" t="n"/>
    </row>
    <row r="40" customFormat="1" s="5">
      <c r="B40" s="5" t="inlineStr">
        <is>
          <t>Other expenses, net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>
        <v>-30476</v>
      </c>
      <c r="P40" s="10" t="n">
        <v>-5223</v>
      </c>
      <c r="Q40" s="10" t="n">
        <v>3793</v>
      </c>
      <c r="R40" s="10">
        <f>AV40-Q40-P40-O40</f>
        <v/>
      </c>
      <c r="S40" s="10" t="n">
        <v>11291</v>
      </c>
      <c r="T40" s="10" t="n">
        <v>-7065</v>
      </c>
      <c r="U40" s="10" t="n">
        <v>-11316</v>
      </c>
      <c r="V40" s="10">
        <f>AW40-U40-T40-S40</f>
        <v/>
      </c>
      <c r="W40" s="10" t="n">
        <v>8314</v>
      </c>
      <c r="X40" s="10" t="n">
        <v>-6273</v>
      </c>
      <c r="Y40" s="10" t="n">
        <v>-3661</v>
      </c>
      <c r="Z40" s="10">
        <f>AX40-Y40-X40-W40</f>
        <v/>
      </c>
      <c r="AA40" s="10" t="n">
        <v>11312</v>
      </c>
      <c r="AB40" s="10" t="n">
        <v>14</v>
      </c>
      <c r="AC40" s="10" t="n">
        <v>-643196</v>
      </c>
      <c r="AD40" s="10">
        <f>AY40-AC40-AB40-AA40</f>
        <v/>
      </c>
      <c r="AE40" s="10" t="n">
        <v>15496</v>
      </c>
      <c r="AF40" s="10" t="n">
        <v>8767</v>
      </c>
      <c r="AG40" s="10" t="n">
        <v>7974</v>
      </c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>
        <v>-16761</v>
      </c>
      <c r="AS40" s="10" t="n">
        <v>47283</v>
      </c>
      <c r="AT40" s="10" t="n">
        <v>-20535</v>
      </c>
      <c r="AU40" s="10" t="n">
        <v>-9512</v>
      </c>
      <c r="AV40" s="10" t="n">
        <v>-64434</v>
      </c>
      <c r="AW40" s="10" t="n">
        <v>-45478</v>
      </c>
      <c r="AX40" s="10" t="n">
        <v>-59177</v>
      </c>
      <c r="AY40" s="10" t="n">
        <v>-603340</v>
      </c>
      <c r="AZ40" s="10" t="n"/>
      <c r="BA40" s="10" t="n"/>
      <c r="BB40" s="10" t="n"/>
    </row>
    <row r="41">
      <c r="B41" t="inlineStr">
        <is>
          <t>Income before taxes &amp; equity in net income of unconsolidated investments</t>
        </is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>
        <f>L38+L39+L40</f>
        <v/>
      </c>
      <c r="M41" s="8">
        <f>M38+M39+M40</f>
        <v/>
      </c>
      <c r="N41" s="8">
        <f>N38+N39+N40</f>
        <v/>
      </c>
      <c r="O41" s="8">
        <f>O38+O39+O40</f>
        <v/>
      </c>
      <c r="P41" s="8">
        <f>P38+P39+P40</f>
        <v/>
      </c>
      <c r="Q41" s="8">
        <f>Q38+Q39+Q40</f>
        <v/>
      </c>
      <c r="R41" s="8">
        <f>AV41-Q41-P41-O41</f>
        <v/>
      </c>
      <c r="S41" s="8">
        <f>S38+S39+S40</f>
        <v/>
      </c>
      <c r="T41" s="8">
        <f>T38+T39+T40</f>
        <v/>
      </c>
      <c r="U41" s="8">
        <f>U38+U39+U40</f>
        <v/>
      </c>
      <c r="V41" s="8">
        <f>AW41-U41-T41-S41</f>
        <v/>
      </c>
      <c r="W41" s="8">
        <f>W38+W39+W40</f>
        <v/>
      </c>
      <c r="X41" s="8">
        <f>X38+X39+X40</f>
        <v/>
      </c>
      <c r="Y41" s="8">
        <f>Y38+Y39+Y40</f>
        <v/>
      </c>
      <c r="Z41" s="8">
        <f>AX41-Y41-X41-W41</f>
        <v/>
      </c>
      <c r="AA41" s="8">
        <f>AA38+AA39+AA40</f>
        <v/>
      </c>
      <c r="AB41" s="8">
        <f>AB38+AB39+AB40</f>
        <v/>
      </c>
      <c r="AC41" s="8">
        <f>AC38+AC39+AC40</f>
        <v/>
      </c>
      <c r="AD41" s="8">
        <f>AY41-AC41-AB41-AA41</f>
        <v/>
      </c>
      <c r="AE41" s="8">
        <f>AE38+AE39+AE40</f>
        <v/>
      </c>
      <c r="AF41" s="8">
        <f>AF38+AF39+AF40</f>
        <v/>
      </c>
      <c r="AG41" s="8">
        <f>AG38+AG39+AG40</f>
        <v/>
      </c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>
        <f>AP38+AP39+AP40</f>
        <v/>
      </c>
      <c r="AQ41" s="8">
        <f>AQ38+AQ39+AQ40</f>
        <v/>
      </c>
      <c r="AR41" s="8">
        <f>AR38+AR39+AR40</f>
        <v/>
      </c>
      <c r="AS41" s="8">
        <f>AS38+AS39+AS40</f>
        <v/>
      </c>
      <c r="AT41" s="8">
        <f>AT38+AT39+AT40</f>
        <v/>
      </c>
      <c r="AU41" s="8">
        <f>AU38+AU39+AU40</f>
        <v/>
      </c>
      <c r="AV41" s="8">
        <f>AV38+AV39+AV40</f>
        <v/>
      </c>
      <c r="AW41" s="8">
        <f>AW38+AW39+AW40</f>
        <v/>
      </c>
      <c r="AX41" s="8">
        <f>AX38+AX39+AX40</f>
        <v/>
      </c>
      <c r="AY41" s="8">
        <f>AY38+AY39+AY40</f>
        <v/>
      </c>
      <c r="AZ41" s="8" t="n"/>
      <c r="BA41" s="8" t="n"/>
      <c r="BB41" s="8" t="n"/>
    </row>
    <row r="42" customFormat="1" s="5">
      <c r="B42" s="5" t="inlineStr">
        <is>
          <t>Tax expense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>
        <v>20361</v>
      </c>
      <c r="P42" s="10" t="n">
        <v>80102</v>
      </c>
      <c r="Q42" s="10" t="n">
        <v>33167</v>
      </c>
      <c r="R42" s="10">
        <f>AV42-Q42-P42-O42</f>
        <v/>
      </c>
      <c r="S42" s="10" t="n">
        <v>37514</v>
      </c>
      <c r="T42" s="10" t="n">
        <v>30411</v>
      </c>
      <c r="U42" s="10" t="n">
        <v>25341</v>
      </c>
      <c r="V42" s="10">
        <f>AW42-U42-T42-S42</f>
        <v/>
      </c>
      <c r="W42" s="10" t="n">
        <v>18442</v>
      </c>
      <c r="X42" s="10" t="n">
        <v>15431</v>
      </c>
      <c r="Y42" s="10" t="n">
        <v>30653</v>
      </c>
      <c r="Z42" s="10">
        <f>AX42-Y42-X42-W42</f>
        <v/>
      </c>
      <c r="AA42" s="10" t="n">
        <v>22107</v>
      </c>
      <c r="AB42" s="10" t="n">
        <v>106985</v>
      </c>
      <c r="AC42" s="10" t="n">
        <v>-114670</v>
      </c>
      <c r="AD42" s="10">
        <f>AY42-AC42-AB42-AA42</f>
        <v/>
      </c>
      <c r="AE42" s="10" t="n">
        <v>80530</v>
      </c>
      <c r="AF42" s="10" t="n">
        <v>89018</v>
      </c>
      <c r="AG42" s="10" t="n">
        <v>196938</v>
      </c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>
        <v>18484</v>
      </c>
      <c r="AS42" s="10" t="n">
        <v>11134</v>
      </c>
      <c r="AT42" s="10" t="n">
        <v>96263</v>
      </c>
      <c r="AU42" s="10" t="n">
        <v>431817</v>
      </c>
      <c r="AV42" s="10" t="n">
        <v>144826</v>
      </c>
      <c r="AW42" s="10" t="n">
        <v>88161</v>
      </c>
      <c r="AX42" s="10" t="n">
        <v>54425</v>
      </c>
      <c r="AY42" s="10" t="n">
        <v>29446</v>
      </c>
      <c r="AZ42" s="10" t="n"/>
      <c r="BA42" s="10" t="n"/>
      <c r="BB42" s="10" t="n"/>
    </row>
    <row r="43">
      <c r="B43" t="inlineStr">
        <is>
          <t>Income before equity in net income of unconsolidated investments</t>
        </is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>
        <f>L41-L42</f>
        <v/>
      </c>
      <c r="M43" s="8">
        <f>M41-M42</f>
        <v/>
      </c>
      <c r="N43" s="8">
        <f>N41-N42</f>
        <v/>
      </c>
      <c r="O43" s="8">
        <f>O41-O42</f>
        <v/>
      </c>
      <c r="P43" s="8">
        <f>P41-P42</f>
        <v/>
      </c>
      <c r="Q43" s="8">
        <f>Q41-Q42</f>
        <v/>
      </c>
      <c r="R43" s="8">
        <f>AV43-Q43-P43-O43</f>
        <v/>
      </c>
      <c r="S43" s="8">
        <f>S41-S42</f>
        <v/>
      </c>
      <c r="T43" s="8">
        <f>T41-T42</f>
        <v/>
      </c>
      <c r="U43" s="8">
        <f>U41-U42</f>
        <v/>
      </c>
      <c r="V43" s="8">
        <f>AW43-U43-T43-S43</f>
        <v/>
      </c>
      <c r="W43" s="8">
        <f>W41-W42</f>
        <v/>
      </c>
      <c r="X43" s="8">
        <f>X41-X42</f>
        <v/>
      </c>
      <c r="Y43" s="8">
        <f>Y41-Y42</f>
        <v/>
      </c>
      <c r="Z43" s="8">
        <f>AX43-Y43-X43-W43</f>
        <v/>
      </c>
      <c r="AA43" s="8">
        <f>AA41-AA42</f>
        <v/>
      </c>
      <c r="AB43" s="8">
        <f>AB41-AB42</f>
        <v/>
      </c>
      <c r="AC43" s="8">
        <f>AC41-AC42</f>
        <v/>
      </c>
      <c r="AD43" s="8">
        <f>AY43-AC43-AB43-AA43</f>
        <v/>
      </c>
      <c r="AE43" s="8">
        <f>AE41-AE42</f>
        <v/>
      </c>
      <c r="AF43" s="8">
        <f>AF41-AF42</f>
        <v/>
      </c>
      <c r="AG43" s="8">
        <f>AG41-AG42</f>
        <v/>
      </c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>
        <f>AP41-AP42</f>
        <v/>
      </c>
      <c r="AQ43" s="8">
        <f>AQ41-AQ42</f>
        <v/>
      </c>
      <c r="AR43" s="8">
        <f>AR41-AR42</f>
        <v/>
      </c>
      <c r="AS43" s="8">
        <f>AS41-AS42</f>
        <v/>
      </c>
      <c r="AT43" s="8">
        <f>AT41-AT42</f>
        <v/>
      </c>
      <c r="AU43" s="8">
        <f>AU41-AU42</f>
        <v/>
      </c>
      <c r="AV43" s="8">
        <f>AV41-AV42</f>
        <v/>
      </c>
      <c r="AW43" s="8">
        <f>AW41-AW42</f>
        <v/>
      </c>
      <c r="AX43" s="8">
        <f>AX41-AX42</f>
        <v/>
      </c>
      <c r="AY43" s="8">
        <f>AY41-AY42</f>
        <v/>
      </c>
      <c r="AZ43" s="8" t="n"/>
      <c r="BA43" s="8" t="n"/>
      <c r="BB43" s="8" t="n"/>
    </row>
    <row r="44">
      <c r="B44" t="inlineStr">
        <is>
          <t>Equity in net income of uncosolidated investments (net of tax)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>
        <v>20677</v>
      </c>
      <c r="P44" s="8" t="n">
        <v>18969</v>
      </c>
      <c r="Q44" s="8" t="n">
        <v>22081</v>
      </c>
      <c r="R44" s="8">
        <f>AV44-Q44-P44-O44</f>
        <v/>
      </c>
      <c r="S44" s="8" t="n">
        <v>35181</v>
      </c>
      <c r="T44" s="8" t="n">
        <v>38310</v>
      </c>
      <c r="U44" s="8" t="n">
        <v>33236</v>
      </c>
      <c r="V44" s="8">
        <f>AW44-U44-T44-S44</f>
        <v/>
      </c>
      <c r="W44" s="8" t="n">
        <v>26604</v>
      </c>
      <c r="X44" s="8" t="n">
        <v>31114</v>
      </c>
      <c r="Y44" s="8" t="n">
        <v>26154</v>
      </c>
      <c r="Z44" s="8">
        <f>AX44-Y44-X44-W44</f>
        <v/>
      </c>
      <c r="AA44" s="8" t="n">
        <v>16511</v>
      </c>
      <c r="AB44" s="8" t="n">
        <v>17998</v>
      </c>
      <c r="AC44" s="8" t="n">
        <v>27706</v>
      </c>
      <c r="AD44" s="8">
        <f>AY44-AC44-AB44-AA44</f>
        <v/>
      </c>
      <c r="AE44" s="8" t="n">
        <v>62436</v>
      </c>
      <c r="AF44" s="8" t="n">
        <v>128156</v>
      </c>
      <c r="AG44" s="8" t="n">
        <v>258884</v>
      </c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>
        <v>35742</v>
      </c>
      <c r="AS44" s="8" t="n">
        <v>27978</v>
      </c>
      <c r="AT44" s="8" t="n">
        <v>59637</v>
      </c>
      <c r="AU44" s="8" t="n">
        <v>84487</v>
      </c>
      <c r="AV44" s="8" t="n">
        <v>89264</v>
      </c>
      <c r="AW44" s="8" t="n">
        <v>129568</v>
      </c>
      <c r="AX44" s="8" t="n">
        <v>127521</v>
      </c>
      <c r="AY44" s="8" t="n">
        <v>95770</v>
      </c>
      <c r="AZ44" s="8" t="n"/>
      <c r="BA44" s="8" t="n"/>
      <c r="BB44" s="8" t="n"/>
    </row>
    <row r="45" customFormat="1" s="5">
      <c r="B45" s="5" t="inlineStr">
        <is>
          <t>Income from discontinued operations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>
        <v>0</v>
      </c>
      <c r="P45" s="10" t="n">
        <v>0</v>
      </c>
      <c r="Q45" s="10" t="n">
        <v>0</v>
      </c>
      <c r="R45" s="10">
        <f>AV45-Q45-P45-O45</f>
        <v/>
      </c>
      <c r="S45" s="10" t="n">
        <v>0</v>
      </c>
      <c r="T45" s="10" t="n">
        <v>0</v>
      </c>
      <c r="U45" s="10" t="n">
        <v>0</v>
      </c>
      <c r="V45" s="10">
        <f>AW45-U45-T45-S45</f>
        <v/>
      </c>
      <c r="W45" s="10" t="n">
        <v>0</v>
      </c>
      <c r="X45" s="10" t="n">
        <v>0</v>
      </c>
      <c r="Y45" s="10" t="n">
        <v>0</v>
      </c>
      <c r="Z45" s="10">
        <f>AX45-Y45-X45-W45</f>
        <v/>
      </c>
      <c r="AA45" s="10" t="n">
        <v>0</v>
      </c>
      <c r="AB45" s="10" t="n">
        <v>0</v>
      </c>
      <c r="AC45" s="10" t="n">
        <v>0</v>
      </c>
      <c r="AD45" s="10">
        <f>AY45-AC45-AB45-AA45</f>
        <v/>
      </c>
      <c r="AE45" s="10" t="n">
        <v>0</v>
      </c>
      <c r="AF45" s="10" t="n">
        <v>0</v>
      </c>
      <c r="AG45" s="10" t="n">
        <v>0</v>
      </c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>
        <v>-69531</v>
      </c>
      <c r="AS45" s="10" t="n">
        <v>32476</v>
      </c>
      <c r="AT45" s="10" t="n">
        <v>202131</v>
      </c>
      <c r="AU45" s="10" t="n">
        <v>0</v>
      </c>
      <c r="AV45" s="10" t="n">
        <v>0</v>
      </c>
      <c r="AW45" s="10" t="n">
        <v>0</v>
      </c>
      <c r="AX45" s="10" t="n">
        <v>0</v>
      </c>
      <c r="AY45" s="10" t="n">
        <v>0</v>
      </c>
      <c r="AZ45" s="10" t="n"/>
      <c r="BA45" s="10" t="n"/>
      <c r="BB45" s="10" t="n"/>
    </row>
    <row r="46" customFormat="1" s="12">
      <c r="B46" s="12" t="inlineStr">
        <is>
          <t>Net income</t>
        </is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>
        <f>SUM(M43:M45)</f>
        <v/>
      </c>
      <c r="N46" s="13">
        <f>SUM(N43:N45)</f>
        <v/>
      </c>
      <c r="O46" s="13">
        <f>SUM(O43:O45)</f>
        <v/>
      </c>
      <c r="P46" s="13">
        <f>SUM(P43:P45)</f>
        <v/>
      </c>
      <c r="Q46" s="13">
        <f>SUM(Q43:Q45)</f>
        <v/>
      </c>
      <c r="R46" s="13">
        <f>AV46-Q46-P46-O46</f>
        <v/>
      </c>
      <c r="S46" s="13">
        <f>SUM(S43:S45)</f>
        <v/>
      </c>
      <c r="T46" s="13">
        <f>SUM(T43:T45)</f>
        <v/>
      </c>
      <c r="U46" s="13">
        <f>SUM(U43:U45)</f>
        <v/>
      </c>
      <c r="V46" s="13">
        <f>AW46-U46-T46-S46</f>
        <v/>
      </c>
      <c r="W46" s="13">
        <f>SUM(W43:W45)</f>
        <v/>
      </c>
      <c r="X46" s="13">
        <f>SUM(X43:X45)</f>
        <v/>
      </c>
      <c r="Y46" s="13">
        <f>SUM(Y43:Y45)</f>
        <v/>
      </c>
      <c r="Z46" s="13">
        <f>AX46-Y46-X46-W46</f>
        <v/>
      </c>
      <c r="AA46" s="13">
        <f>SUM(AA43:AA45)</f>
        <v/>
      </c>
      <c r="AB46" s="13">
        <f>SUM(AB43:AB45)</f>
        <v/>
      </c>
      <c r="AC46" s="13">
        <f>SUM(AC43:AC45)</f>
        <v/>
      </c>
      <c r="AD46" s="13">
        <f>AY46-AC46-AB46-AA46</f>
        <v/>
      </c>
      <c r="AE46" s="13">
        <f>SUM(AE43:AE45)</f>
        <v/>
      </c>
      <c r="AF46" s="13">
        <f>SUM(AF43:AF45)</f>
        <v/>
      </c>
      <c r="AG46" s="13">
        <f>SUM(AG43:AG45)</f>
        <v/>
      </c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>
        <f>AP43+AP44+AP45</f>
        <v/>
      </c>
      <c r="AQ46" s="13">
        <f>AQ43+AQ44+AQ45</f>
        <v/>
      </c>
      <c r="AR46" s="13">
        <f>AR43+AR44+AR45</f>
        <v/>
      </c>
      <c r="AS46" s="13">
        <f>AS43+AS44+AS45</f>
        <v/>
      </c>
      <c r="AT46" s="13">
        <f>AT43+AT44+AT45</f>
        <v/>
      </c>
      <c r="AU46" s="13">
        <f>AU43+AU44+AU45</f>
        <v/>
      </c>
      <c r="AV46" s="13">
        <f>AV43+AV44+AV45</f>
        <v/>
      </c>
      <c r="AW46" s="13">
        <f>AW43+AW44+AW45</f>
        <v/>
      </c>
      <c r="AX46" s="13">
        <f>AX43+AX44+AX45</f>
        <v/>
      </c>
      <c r="AY46" s="13">
        <f>AY43+AY44+AY45</f>
        <v/>
      </c>
      <c r="AZ46" s="13" t="n"/>
      <c r="BA46" s="13" t="n"/>
      <c r="BB46" s="13" t="n"/>
    </row>
    <row r="47" customFormat="1" s="5">
      <c r="B47" s="5" t="inlineStr">
        <is>
          <t>Net income attributable to noncontrolling interests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>
        <v>-7165</v>
      </c>
      <c r="P47" s="10" t="n">
        <v>-8225</v>
      </c>
      <c r="Q47" s="10" t="n">
        <v>-13734</v>
      </c>
      <c r="R47" s="10">
        <f>AV47-Q47-P47-O47</f>
        <v/>
      </c>
      <c r="S47" s="10" t="n">
        <v>-17957</v>
      </c>
      <c r="T47" s="10" t="n">
        <v>-20772</v>
      </c>
      <c r="U47" s="10" t="n">
        <v>-16548</v>
      </c>
      <c r="V47" s="10">
        <f>AW47-U47-T47-S47</f>
        <v/>
      </c>
      <c r="W47" s="10" t="n">
        <v>-16431</v>
      </c>
      <c r="X47" s="10" t="n">
        <v>-18134</v>
      </c>
      <c r="Y47" s="10" t="n">
        <v>-18744</v>
      </c>
      <c r="Z47" s="10">
        <f>AX47-Y47-X47-W47</f>
        <v/>
      </c>
      <c r="AA47" s="10" t="n">
        <v>-22021</v>
      </c>
      <c r="AB47" s="10" t="n">
        <v>-21608</v>
      </c>
      <c r="AC47" s="10" t="n">
        <v>-18348</v>
      </c>
      <c r="AD47" s="10">
        <f>AY47-AC47-AB47-AA47</f>
        <v/>
      </c>
      <c r="AE47" s="10" t="n">
        <v>-28164</v>
      </c>
      <c r="AF47" s="10" t="n">
        <v>-33819</v>
      </c>
      <c r="AG47" s="10" t="n">
        <v>-33991</v>
      </c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>
        <v>-27590</v>
      </c>
      <c r="AS47" s="10" t="n">
        <v>-25158</v>
      </c>
      <c r="AT47" s="10" t="n">
        <v>-37094</v>
      </c>
      <c r="AU47" s="10" t="n">
        <v>-44618</v>
      </c>
      <c r="AV47" s="10" t="n">
        <v>-45577</v>
      </c>
      <c r="AW47" s="10" t="n">
        <v>-71129</v>
      </c>
      <c r="AX47" s="10" t="n">
        <v>-70851</v>
      </c>
      <c r="AY47" s="10" t="n">
        <v>-76270</v>
      </c>
      <c r="AZ47" s="10" t="n"/>
      <c r="BA47" s="10" t="n"/>
      <c r="BB47" s="10" t="n"/>
    </row>
    <row r="48" customFormat="1" s="12">
      <c r="B48" s="12" t="inlineStr">
        <is>
          <t>Net income attributable to Albemarle Corporation</t>
        </is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>
        <f>M46+M47</f>
        <v/>
      </c>
      <c r="N48" s="13">
        <f>N46+N47</f>
        <v/>
      </c>
      <c r="O48" s="13">
        <f>O46+O47</f>
        <v/>
      </c>
      <c r="P48" s="13">
        <f>P46+P47</f>
        <v/>
      </c>
      <c r="Q48" s="13">
        <f>Q46+Q47</f>
        <v/>
      </c>
      <c r="R48" s="13">
        <f>AV48-Q48-P48-O48</f>
        <v/>
      </c>
      <c r="S48" s="13">
        <f>S46+S47</f>
        <v/>
      </c>
      <c r="T48" s="13">
        <f>T46+T47</f>
        <v/>
      </c>
      <c r="U48" s="13">
        <f>U46+U47</f>
        <v/>
      </c>
      <c r="V48" s="13">
        <f>AW48-U48-T48-S48</f>
        <v/>
      </c>
      <c r="W48" s="13">
        <f>W46+W47</f>
        <v/>
      </c>
      <c r="X48" s="13">
        <f>X46+X47</f>
        <v/>
      </c>
      <c r="Y48" s="13">
        <f>Y46+Y47</f>
        <v/>
      </c>
      <c r="Z48" s="13">
        <f>AX48-Y48-X48-W48</f>
        <v/>
      </c>
      <c r="AA48" s="13">
        <f>AA46+AA47</f>
        <v/>
      </c>
      <c r="AB48" s="13">
        <f>AB46+AB47</f>
        <v/>
      </c>
      <c r="AC48" s="13">
        <f>AC46+AC47</f>
        <v/>
      </c>
      <c r="AD48" s="13">
        <f>AY48-AC48-AB48-AA48</f>
        <v/>
      </c>
      <c r="AE48" s="13">
        <f>AE46+AE47</f>
        <v/>
      </c>
      <c r="AF48" s="13">
        <f>AF46+AF47</f>
        <v/>
      </c>
      <c r="AG48" s="13">
        <f>AG46+AG47</f>
        <v/>
      </c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>
        <f>AP46+AP47</f>
        <v/>
      </c>
      <c r="AQ48" s="13">
        <f>AQ46+AQ47</f>
        <v/>
      </c>
      <c r="AR48" s="13">
        <f>AR46+AR47</f>
        <v/>
      </c>
      <c r="AS48" s="13">
        <f>AS46+AS47</f>
        <v/>
      </c>
      <c r="AT48" s="13">
        <f>AT46+AT47</f>
        <v/>
      </c>
      <c r="AU48" s="13">
        <f>AU46+AU47</f>
        <v/>
      </c>
      <c r="AV48" s="13">
        <f>AV46+AV47</f>
        <v/>
      </c>
      <c r="AW48" s="13">
        <f>AW46+AW47</f>
        <v/>
      </c>
      <c r="AX48" s="13">
        <f>AX46+AX47</f>
        <v/>
      </c>
      <c r="AY48" s="13">
        <f>AY46+AY47</f>
        <v/>
      </c>
      <c r="AZ48" s="13" t="n"/>
      <c r="BA48" s="13" t="n"/>
      <c r="BB48" s="13" t="n"/>
    </row>
    <row r="49" customFormat="1" s="7">
      <c r="B49" s="7" t="inlineStr">
        <is>
          <t>EPS - Basic</t>
        </is>
      </c>
      <c r="M49" s="7">
        <f>M48/M51</f>
        <v/>
      </c>
      <c r="N49" s="7">
        <f>N48/N51</f>
        <v/>
      </c>
      <c r="O49" s="7">
        <f>O48/O51</f>
        <v/>
      </c>
      <c r="P49" s="7">
        <f>P48/P51</f>
        <v/>
      </c>
      <c r="Q49" s="7">
        <f>Q48/Q51</f>
        <v/>
      </c>
      <c r="R49" s="7">
        <f>R48/R51</f>
        <v/>
      </c>
      <c r="S49" s="7">
        <f>S48/S51</f>
        <v/>
      </c>
      <c r="T49" s="7">
        <f>T48/T51</f>
        <v/>
      </c>
      <c r="U49" s="7">
        <f>U48/U51</f>
        <v/>
      </c>
      <c r="V49" s="7">
        <f>V48/V51</f>
        <v/>
      </c>
      <c r="W49" s="7">
        <f>W48/W51</f>
        <v/>
      </c>
      <c r="X49" s="7">
        <f>X48/X51</f>
        <v/>
      </c>
      <c r="Y49" s="7">
        <f>Y48/Y51</f>
        <v/>
      </c>
      <c r="Z49" s="7">
        <f>Z48/Z51</f>
        <v/>
      </c>
      <c r="AA49" s="7">
        <f>AA48/AA51</f>
        <v/>
      </c>
      <c r="AB49" s="7">
        <f>AB48/AB51</f>
        <v/>
      </c>
      <c r="AC49" s="7">
        <f>AC48/AC51</f>
        <v/>
      </c>
      <c r="AD49" s="7">
        <f>AD48/AD51</f>
        <v/>
      </c>
      <c r="AE49" s="7">
        <f>AE48/AE51</f>
        <v/>
      </c>
      <c r="AF49" s="7">
        <f>AF48/AF51</f>
        <v/>
      </c>
      <c r="AG49" s="7">
        <f>AG48/AG51</f>
        <v/>
      </c>
      <c r="AP49" s="7">
        <f>AP$48/AP51</f>
        <v/>
      </c>
      <c r="AQ49" s="7">
        <f>AQ$48/AQ51</f>
        <v/>
      </c>
      <c r="AR49" s="7">
        <f>AR$48/AR51</f>
        <v/>
      </c>
      <c r="AS49" s="7">
        <f>AS$48/AS51</f>
        <v/>
      </c>
      <c r="AT49" s="7">
        <f>AT$48/AT51</f>
        <v/>
      </c>
      <c r="AU49" s="7">
        <f>AU$48/AU51</f>
        <v/>
      </c>
      <c r="AV49" s="7">
        <f>AV$48/AV51</f>
        <v/>
      </c>
      <c r="AW49" s="7">
        <f>AW$48/AW51</f>
        <v/>
      </c>
      <c r="AX49" s="7">
        <f>AX$48/AX51</f>
        <v/>
      </c>
      <c r="AY49" s="7">
        <f>$AY$48/AY51</f>
        <v/>
      </c>
    </row>
    <row r="50" customFormat="1" s="7">
      <c r="B50" s="7" t="inlineStr">
        <is>
          <t>EPS - Diluted</t>
        </is>
      </c>
      <c r="M50" s="7">
        <f>M48/M52</f>
        <v/>
      </c>
      <c r="N50" s="7">
        <f>N48/N52</f>
        <v/>
      </c>
      <c r="O50" s="7">
        <f>O48/O52</f>
        <v/>
      </c>
      <c r="P50" s="7">
        <f>P48/P52</f>
        <v/>
      </c>
      <c r="Q50" s="7">
        <f>Q48/Q52</f>
        <v/>
      </c>
      <c r="R50" s="7">
        <f>R48/R52</f>
        <v/>
      </c>
      <c r="S50" s="7">
        <f>S48/S52</f>
        <v/>
      </c>
      <c r="T50" s="7">
        <f>T48/T52</f>
        <v/>
      </c>
      <c r="U50" s="7">
        <f>U48/U52</f>
        <v/>
      </c>
      <c r="V50" s="7">
        <f>V48/V52</f>
        <v/>
      </c>
      <c r="W50" s="7">
        <f>W48/W52</f>
        <v/>
      </c>
      <c r="X50" s="7">
        <f>X48/X52</f>
        <v/>
      </c>
      <c r="Y50" s="7">
        <f>Y48/Y52</f>
        <v/>
      </c>
      <c r="Z50" s="7">
        <f>Z48/Z52</f>
        <v/>
      </c>
      <c r="AA50" s="7">
        <f>AA48/AA52</f>
        <v/>
      </c>
      <c r="AB50" s="7">
        <f>AB48/AB52</f>
        <v/>
      </c>
      <c r="AC50" s="7">
        <f>AC48/AC52</f>
        <v/>
      </c>
      <c r="AD50" s="7">
        <f>AD48/AD52</f>
        <v/>
      </c>
      <c r="AE50" s="7">
        <f>AE48/AE52</f>
        <v/>
      </c>
      <c r="AF50" s="7">
        <f>AF48/AF52</f>
        <v/>
      </c>
      <c r="AG50" s="7">
        <f>AG48/AG52</f>
        <v/>
      </c>
      <c r="AP50" s="7">
        <f>AP$48/AP52</f>
        <v/>
      </c>
      <c r="AQ50" s="7">
        <f>AQ$48/AQ52</f>
        <v/>
      </c>
      <c r="AR50" s="7">
        <f>AR$48/AR52</f>
        <v/>
      </c>
      <c r="AS50" s="7">
        <f>AS$48/AS52</f>
        <v/>
      </c>
      <c r="AT50" s="7">
        <f>AT$48/AT52</f>
        <v/>
      </c>
      <c r="AU50" s="7">
        <f>AU$48/AU52</f>
        <v/>
      </c>
      <c r="AV50" s="7">
        <f>AV$48/AV52</f>
        <v/>
      </c>
      <c r="AW50" s="7">
        <f>AW$48/AW52</f>
        <v/>
      </c>
      <c r="AX50" s="7">
        <f>AX$48/AX52</f>
        <v/>
      </c>
      <c r="AY50" s="7">
        <f>$AY$48/AY52</f>
        <v/>
      </c>
    </row>
    <row r="51">
      <c r="B51" t="inlineStr">
        <is>
          <t xml:space="preserve">Shares - Basic </t>
        </is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>
        <v>110681</v>
      </c>
      <c r="P51" s="8" t="n">
        <v>109671</v>
      </c>
      <c r="Q51" s="8" t="n">
        <v>107315</v>
      </c>
      <c r="R51" s="8">
        <f>AV51</f>
        <v/>
      </c>
      <c r="S51" s="8" t="n">
        <v>105799</v>
      </c>
      <c r="T51" s="8" t="n">
        <v>105961</v>
      </c>
      <c r="U51" s="8" t="n">
        <v>105999</v>
      </c>
      <c r="V51" s="8">
        <f>AW51</f>
        <v/>
      </c>
      <c r="W51" s="8" t="n">
        <v>106227</v>
      </c>
      <c r="X51" s="8" t="n">
        <v>106329</v>
      </c>
      <c r="Y51" s="8" t="n">
        <v>106386</v>
      </c>
      <c r="Z51" s="8">
        <f>AX51</f>
        <v/>
      </c>
      <c r="AA51" s="8" t="n">
        <v>112592</v>
      </c>
      <c r="AB51" s="8" t="n">
        <v>116809</v>
      </c>
      <c r="AC51" s="8" t="n">
        <v>116965</v>
      </c>
      <c r="AD51" s="8">
        <f>AY51</f>
        <v/>
      </c>
      <c r="AE51" s="8" t="n">
        <v>117066</v>
      </c>
      <c r="AF51" s="8" t="n">
        <v>117116</v>
      </c>
      <c r="AG51" s="8" t="n">
        <v>117136</v>
      </c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>
        <v>78696</v>
      </c>
      <c r="AS51" s="8" t="n">
        <v>111182</v>
      </c>
      <c r="AT51" s="8" t="n">
        <v>112379</v>
      </c>
      <c r="AU51" s="8" t="n">
        <v>110914</v>
      </c>
      <c r="AV51" s="8" t="n">
        <v>108427</v>
      </c>
      <c r="AW51" s="8" t="n">
        <v>105949</v>
      </c>
      <c r="AX51" s="8" t="n">
        <v>106402</v>
      </c>
      <c r="AY51" s="8" t="n">
        <v>115841</v>
      </c>
      <c r="AZ51" s="8" t="n"/>
      <c r="BA51" s="8" t="n"/>
      <c r="BB51" s="8" t="n"/>
    </row>
    <row r="52">
      <c r="B52" t="inlineStr">
        <is>
          <t>Shares - Diluted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>
        <v>111867</v>
      </c>
      <c r="P52" s="8" t="n">
        <v>110659</v>
      </c>
      <c r="Q52" s="8" t="n">
        <v>108302</v>
      </c>
      <c r="R52" s="8">
        <f>AV52</f>
        <v/>
      </c>
      <c r="S52" s="8" t="n">
        <v>106356</v>
      </c>
      <c r="T52" s="8" t="n">
        <v>106316</v>
      </c>
      <c r="U52" s="8" t="n">
        <v>106299</v>
      </c>
      <c r="V52" s="8">
        <f>AW52</f>
        <v/>
      </c>
      <c r="W52" s="8" t="n">
        <v>106512</v>
      </c>
      <c r="X52" s="8" t="n">
        <v>106535</v>
      </c>
      <c r="Y52" s="8" t="n">
        <v>106873</v>
      </c>
      <c r="Z52" s="8">
        <f>AX52</f>
        <v/>
      </c>
      <c r="AA52" s="8" t="n">
        <v>113330</v>
      </c>
      <c r="AB52" s="8" t="n">
        <v>117436</v>
      </c>
      <c r="AC52" s="8" t="n">
        <v>116965</v>
      </c>
      <c r="AD52" s="8">
        <f>AY52</f>
        <v/>
      </c>
      <c r="AE52" s="8" t="n">
        <v>117653</v>
      </c>
      <c r="AF52" s="8" t="n">
        <v>117724</v>
      </c>
      <c r="AG52" s="8" t="n">
        <v>117869</v>
      </c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>
        <v>79102</v>
      </c>
      <c r="AS52" s="8" t="n">
        <v>111556</v>
      </c>
      <c r="AT52" s="8" t="n">
        <v>113239</v>
      </c>
      <c r="AU52" s="8" t="n">
        <v>112380</v>
      </c>
      <c r="AV52" s="8" t="n">
        <v>109458</v>
      </c>
      <c r="AW52" s="8" t="n">
        <v>106321</v>
      </c>
      <c r="AX52" s="8" t="n">
        <v>106808</v>
      </c>
      <c r="AY52" s="8" t="n">
        <v>116536</v>
      </c>
      <c r="AZ52" s="8" t="n"/>
      <c r="BA52" s="8" t="n"/>
      <c r="BB52" s="8" t="n"/>
    </row>
    <row r="53" customFormat="1" s="17">
      <c r="B53" s="17" t="inlineStr">
        <is>
          <t>Div Per Share</t>
        </is>
      </c>
      <c r="AR53" s="17" t="n">
        <v>1.1</v>
      </c>
      <c r="AS53" s="17" t="n">
        <v>1.16</v>
      </c>
      <c r="AT53" s="17" t="n">
        <v>1.22</v>
      </c>
    </row>
    <row r="54" customFormat="1" s="17"/>
    <row r="55" customFormat="1" s="17">
      <c r="B55" s="17" t="inlineStr">
        <is>
          <t xml:space="preserve">Gross Margin </t>
        </is>
      </c>
      <c r="O55" s="24">
        <f>O31/O29</f>
        <v/>
      </c>
      <c r="P55" s="24">
        <f>P31/P29</f>
        <v/>
      </c>
      <c r="Q55" s="24">
        <f>Q31/Q29</f>
        <v/>
      </c>
      <c r="R55" s="24">
        <f>R31/R29</f>
        <v/>
      </c>
      <c r="S55" s="24">
        <f>S31/S29</f>
        <v/>
      </c>
      <c r="T55" s="24">
        <f>T31/T29</f>
        <v/>
      </c>
      <c r="U55" s="24">
        <f>U31/U29</f>
        <v/>
      </c>
      <c r="V55" s="24">
        <f>V31/V29</f>
        <v/>
      </c>
      <c r="W55" s="24">
        <f>W31/W29</f>
        <v/>
      </c>
      <c r="X55" s="24">
        <f>X31/X29</f>
        <v/>
      </c>
      <c r="Y55" s="24">
        <f>Y31/Y29</f>
        <v/>
      </c>
      <c r="Z55" s="24">
        <f>Z31/Z29</f>
        <v/>
      </c>
      <c r="AA55" s="24">
        <f>AA31/AA29</f>
        <v/>
      </c>
      <c r="AB55" s="24">
        <f>AB31/AB29</f>
        <v/>
      </c>
      <c r="AC55" s="24">
        <f>AC31/AC29</f>
        <v/>
      </c>
      <c r="AD55" s="24">
        <f>AD31/AD29</f>
        <v/>
      </c>
      <c r="AE55" s="24">
        <f>AE31/AE29</f>
        <v/>
      </c>
      <c r="AF55" s="24">
        <f>AF31/AF29</f>
        <v/>
      </c>
      <c r="AG55" s="24">
        <f>AG31/AG29</f>
        <v/>
      </c>
    </row>
    <row r="56" customFormat="1" s="17">
      <c r="B56" s="17" t="inlineStr">
        <is>
          <t>Operatin Margin</t>
        </is>
      </c>
      <c r="O56" s="24">
        <f>O38/O29</f>
        <v/>
      </c>
      <c r="P56" s="24">
        <f>P38/P29</f>
        <v/>
      </c>
      <c r="Q56" s="24">
        <f>Q38/Q29</f>
        <v/>
      </c>
      <c r="R56" s="24">
        <f>R38/R29</f>
        <v/>
      </c>
      <c r="S56" s="24">
        <f>S38/S29</f>
        <v/>
      </c>
      <c r="T56" s="24">
        <f>T38/T29</f>
        <v/>
      </c>
      <c r="U56" s="24">
        <f>U38/U29</f>
        <v/>
      </c>
      <c r="V56" s="24">
        <f>V38/V29</f>
        <v/>
      </c>
      <c r="W56" s="24">
        <f>W38/W29</f>
        <v/>
      </c>
      <c r="X56" s="24">
        <f>X38/X29</f>
        <v/>
      </c>
      <c r="Y56" s="24">
        <f>Y38/Y29</f>
        <v/>
      </c>
      <c r="Z56" s="24">
        <f>Z38/Z29</f>
        <v/>
      </c>
      <c r="AA56" s="24">
        <f>AA38/AA29</f>
        <v/>
      </c>
      <c r="AB56" s="24">
        <f>AB38/AB29</f>
        <v/>
      </c>
      <c r="AC56" s="24">
        <f>AC38/AC29</f>
        <v/>
      </c>
      <c r="AD56" s="24">
        <f>AD38/AD29</f>
        <v/>
      </c>
      <c r="AE56" s="24">
        <f>AE38/AE29</f>
        <v/>
      </c>
      <c r="AF56" s="24">
        <f>AF38/AF29</f>
        <v/>
      </c>
      <c r="AG56" s="24">
        <f>AG38/AG29</f>
        <v/>
      </c>
    </row>
    <row r="57" customFormat="1" s="17">
      <c r="B57" s="17" t="inlineStr">
        <is>
          <t>Net Margin</t>
        </is>
      </c>
      <c r="O57" s="24">
        <f>O48/O29</f>
        <v/>
      </c>
      <c r="P57" s="24">
        <f>P48/P29</f>
        <v/>
      </c>
      <c r="Q57" s="24">
        <f>Q48/Q29</f>
        <v/>
      </c>
      <c r="R57" s="24">
        <f>R48/R29</f>
        <v/>
      </c>
      <c r="S57" s="24">
        <f>S48/S29</f>
        <v/>
      </c>
      <c r="T57" s="24">
        <f>T48/T29</f>
        <v/>
      </c>
      <c r="U57" s="24">
        <f>U48/U29</f>
        <v/>
      </c>
      <c r="V57" s="24">
        <f>V48/V29</f>
        <v/>
      </c>
      <c r="W57" s="24">
        <f>W48/W29</f>
        <v/>
      </c>
      <c r="X57" s="24">
        <f>X48/X29</f>
        <v/>
      </c>
      <c r="Y57" s="24">
        <f>Y48/Y29</f>
        <v/>
      </c>
      <c r="Z57" s="24">
        <f>Z48/Z29</f>
        <v/>
      </c>
      <c r="AA57" s="24">
        <f>AA48/AA29</f>
        <v/>
      </c>
      <c r="AB57" s="24">
        <f>AB48/AB29</f>
        <v/>
      </c>
      <c r="AC57" s="24">
        <f>AC48/AC29</f>
        <v/>
      </c>
      <c r="AD57" s="24">
        <f>AD48/AD29</f>
        <v/>
      </c>
      <c r="AE57" s="24">
        <f>AE48/AE29</f>
        <v/>
      </c>
      <c r="AF57" s="24">
        <f>AF48/AF29</f>
        <v/>
      </c>
      <c r="AG57" s="24">
        <f>AG48/AG29</f>
        <v/>
      </c>
    </row>
    <row r="58">
      <c r="Q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</row>
    <row r="59" customFormat="1" s="3">
      <c r="B59" s="4" t="inlineStr">
        <is>
          <t>Balance Sheet</t>
        </is>
      </c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</row>
    <row r="60" customFormat="1" s="16">
      <c r="B60" s="14" t="inlineStr">
        <is>
          <t>Current Assets</t>
        </is>
      </c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15" t="n"/>
      <c r="AT60" s="15" t="n"/>
      <c r="AU60" s="15" t="n"/>
      <c r="AV60" s="15" t="n"/>
      <c r="AW60" s="15" t="n"/>
      <c r="AX60" s="15" t="n"/>
      <c r="AY60" s="15" t="n"/>
      <c r="AZ60" s="15" t="n"/>
      <c r="BA60" s="15" t="n"/>
      <c r="BB60" s="15" t="n"/>
    </row>
    <row r="61">
      <c r="B61" t="inlineStr">
        <is>
          <t>Cash &amp; Cash equivalents</t>
        </is>
      </c>
      <c r="N61" s="8" t="n">
        <v>1137303</v>
      </c>
      <c r="O61" s="8" t="n">
        <v>692188</v>
      </c>
      <c r="P61" s="8" t="n">
        <v>908144</v>
      </c>
      <c r="Q61" s="8" t="n">
        <v>641226</v>
      </c>
      <c r="R61" s="8" t="n">
        <v>555320</v>
      </c>
      <c r="S61" s="8" t="n">
        <v>465274</v>
      </c>
      <c r="T61" s="8" t="n">
        <v>398183</v>
      </c>
      <c r="U61" s="8" t="n">
        <v>317823</v>
      </c>
      <c r="V61" s="8" t="n">
        <v>613110</v>
      </c>
      <c r="W61" s="8" t="n">
        <v>553228</v>
      </c>
      <c r="X61" s="8" t="n">
        <v>736696</v>
      </c>
      <c r="Y61" s="8" t="n">
        <v>702073</v>
      </c>
      <c r="Z61" s="8" t="n">
        <v>746724</v>
      </c>
      <c r="AA61" s="8" t="n">
        <v>569859</v>
      </c>
      <c r="AB61" s="8" t="n">
        <v>823572</v>
      </c>
      <c r="AC61" s="8" t="n">
        <v>595049</v>
      </c>
      <c r="AD61" s="8" t="n">
        <v>439272</v>
      </c>
      <c r="AE61" s="8" t="n">
        <v>463325</v>
      </c>
      <c r="AF61" s="8" t="n">
        <v>930596</v>
      </c>
      <c r="AG61" s="8" t="n">
        <v>1382803</v>
      </c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>
        <v>1137303</v>
      </c>
      <c r="AV61" s="8" t="n">
        <v>555320</v>
      </c>
      <c r="AW61" s="8" t="n">
        <v>613110</v>
      </c>
      <c r="AX61" s="8" t="n">
        <v>746724</v>
      </c>
      <c r="AY61" s="8" t="n">
        <v>439272</v>
      </c>
      <c r="AZ61" s="8" t="n"/>
      <c r="BA61" s="8" t="n"/>
      <c r="BB61" s="8" t="n"/>
    </row>
    <row r="62">
      <c r="B62" t="inlineStr">
        <is>
          <t>AR</t>
        </is>
      </c>
      <c r="N62" s="8" t="n">
        <v>534326</v>
      </c>
      <c r="O62" s="8" t="n">
        <v>606968</v>
      </c>
      <c r="P62" s="8" t="n">
        <v>571032</v>
      </c>
      <c r="Q62" s="8" t="n">
        <v>550788</v>
      </c>
      <c r="R62" s="8" t="n">
        <v>605712</v>
      </c>
      <c r="S62" s="8" t="n">
        <v>603542</v>
      </c>
      <c r="T62" s="8" t="n">
        <v>624808</v>
      </c>
      <c r="U62" s="8" t="n">
        <v>637037</v>
      </c>
      <c r="V62" s="8" t="n">
        <v>612651</v>
      </c>
      <c r="W62" s="8" t="n">
        <v>518703</v>
      </c>
      <c r="X62" s="8" t="n">
        <v>517626</v>
      </c>
      <c r="Y62" s="8" t="n">
        <v>516166</v>
      </c>
      <c r="Z62" s="8" t="n">
        <v>530838</v>
      </c>
      <c r="AA62" s="8" t="n">
        <v>532964</v>
      </c>
      <c r="AB62" s="8" t="n">
        <v>455222</v>
      </c>
      <c r="AC62" s="8" t="n">
        <v>520746</v>
      </c>
      <c r="AD62" s="8" t="n">
        <v>556922</v>
      </c>
      <c r="AE62" s="8" t="n">
        <v>658733</v>
      </c>
      <c r="AF62" s="8" t="n">
        <v>962215</v>
      </c>
      <c r="AG62" s="8" t="n">
        <v>1035117</v>
      </c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>
        <v>534326</v>
      </c>
      <c r="AV62" s="8" t="n">
        <v>605712</v>
      </c>
      <c r="AW62" s="8" t="n">
        <v>612651</v>
      </c>
      <c r="AX62" s="8" t="n">
        <v>530838</v>
      </c>
      <c r="AY62" s="8" t="n">
        <v>556922</v>
      </c>
      <c r="AZ62" s="8" t="n"/>
      <c r="BA62" s="8" t="n"/>
      <c r="BB62" s="8" t="n"/>
    </row>
    <row r="63">
      <c r="B63" t="inlineStr">
        <is>
          <t>Other accounts recievable</t>
        </is>
      </c>
      <c r="N63" s="8" t="n">
        <v>37937</v>
      </c>
      <c r="O63" s="8" t="n">
        <v>43410</v>
      </c>
      <c r="P63" s="8" t="n">
        <v>44451</v>
      </c>
      <c r="Q63" s="8" t="n">
        <v>41961</v>
      </c>
      <c r="R63" s="8" t="n">
        <v>52059</v>
      </c>
      <c r="S63" s="8" t="n">
        <v>57019</v>
      </c>
      <c r="T63" s="8" t="n">
        <v>105207</v>
      </c>
      <c r="U63" s="8" t="n">
        <v>86556</v>
      </c>
      <c r="V63" s="8" t="n">
        <v>67551</v>
      </c>
      <c r="W63" s="8" t="n">
        <v>73765</v>
      </c>
      <c r="X63" s="8" t="n">
        <v>76957</v>
      </c>
      <c r="Y63" s="8" t="n">
        <v>61522</v>
      </c>
      <c r="Z63" s="8" t="n">
        <v>61958</v>
      </c>
      <c r="AA63" s="8" t="n">
        <v>60558</v>
      </c>
      <c r="AB63" s="8" t="n">
        <v>58256</v>
      </c>
      <c r="AC63" s="8" t="n">
        <v>56298</v>
      </c>
      <c r="AD63" s="8" t="n">
        <v>66184</v>
      </c>
      <c r="AE63" s="8" t="n">
        <v>71225</v>
      </c>
      <c r="AF63" s="8" t="n">
        <v>124409</v>
      </c>
      <c r="AG63" s="8" t="n">
        <v>135709</v>
      </c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>
        <v>37937</v>
      </c>
      <c r="AV63" s="8" t="n">
        <v>52059</v>
      </c>
      <c r="AW63" s="8" t="n">
        <v>67551</v>
      </c>
      <c r="AX63" s="8" t="n">
        <v>61958</v>
      </c>
      <c r="AY63" s="8" t="n">
        <v>66184</v>
      </c>
      <c r="AZ63" s="8" t="n"/>
      <c r="BA63" s="8" t="n"/>
      <c r="BB63" s="8" t="n"/>
    </row>
    <row r="64">
      <c r="B64" t="inlineStr">
        <is>
          <t>Inventories</t>
        </is>
      </c>
      <c r="N64" s="8" t="n">
        <v>592781</v>
      </c>
      <c r="O64" s="8" t="n">
        <v>666567</v>
      </c>
      <c r="P64" s="8" t="n">
        <v>665522</v>
      </c>
      <c r="Q64" s="8" t="n">
        <v>727381</v>
      </c>
      <c r="R64" s="8" t="n">
        <v>700540</v>
      </c>
      <c r="S64" s="8" t="n">
        <v>756193</v>
      </c>
      <c r="T64" s="8" t="n">
        <v>814022</v>
      </c>
      <c r="U64" s="8" t="n">
        <v>802434</v>
      </c>
      <c r="V64" s="8" t="n">
        <v>768984</v>
      </c>
      <c r="W64" s="8" t="n">
        <v>853500</v>
      </c>
      <c r="X64" s="8" t="n">
        <v>851256</v>
      </c>
      <c r="Y64" s="8" t="n">
        <v>828080</v>
      </c>
      <c r="Z64" s="8" t="n">
        <v>750237</v>
      </c>
      <c r="AA64" s="8" t="n">
        <v>685779</v>
      </c>
      <c r="AB64" s="8" t="n">
        <v>732563</v>
      </c>
      <c r="AC64" s="8" t="n">
        <v>745598</v>
      </c>
      <c r="AD64" s="8" t="n">
        <v>812920</v>
      </c>
      <c r="AE64" s="8" t="n">
        <v>1013793</v>
      </c>
      <c r="AF64" s="8" t="n">
        <v>1216213</v>
      </c>
      <c r="AG64" s="8" t="n">
        <v>1614299</v>
      </c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>
        <v>592781</v>
      </c>
      <c r="AV64" s="8" t="n">
        <v>700540</v>
      </c>
      <c r="AW64" s="8" t="n">
        <v>768984</v>
      </c>
      <c r="AX64" s="8" t="n">
        <v>750237</v>
      </c>
      <c r="AY64" s="8" t="n">
        <v>812920</v>
      </c>
      <c r="AZ64" s="8" t="n"/>
      <c r="BA64" s="8" t="n"/>
      <c r="BB64" s="8" t="n"/>
    </row>
    <row r="65">
      <c r="B65" t="inlineStr">
        <is>
          <t>Other current assets</t>
        </is>
      </c>
      <c r="N65" s="8" t="n">
        <v>136064</v>
      </c>
      <c r="O65" s="8" t="n">
        <v>113763</v>
      </c>
      <c r="P65" s="8" t="n">
        <v>93921</v>
      </c>
      <c r="Q65" s="8" t="n">
        <v>98221</v>
      </c>
      <c r="R65" s="8" t="n">
        <v>84790</v>
      </c>
      <c r="S65" s="8" t="n">
        <v>105148</v>
      </c>
      <c r="T65" s="8" t="n">
        <v>94417</v>
      </c>
      <c r="U65" s="8" t="n">
        <v>125902</v>
      </c>
      <c r="V65" s="8" t="n">
        <v>162813</v>
      </c>
      <c r="W65" s="8" t="n">
        <v>155985</v>
      </c>
      <c r="X65" s="8" t="n">
        <v>109874</v>
      </c>
      <c r="Y65" s="8" t="n">
        <v>119171</v>
      </c>
      <c r="Z65" s="8" t="n">
        <v>116427</v>
      </c>
      <c r="AA65" s="8" t="n">
        <v>93844</v>
      </c>
      <c r="AB65" s="8" t="n">
        <v>81741</v>
      </c>
      <c r="AC65" s="8" t="n">
        <v>160415</v>
      </c>
      <c r="AD65" s="8" t="n">
        <v>132683</v>
      </c>
      <c r="AE65" s="8" t="n">
        <v>129407</v>
      </c>
      <c r="AF65" s="8" t="n">
        <v>116671</v>
      </c>
      <c r="AG65" s="8" t="n">
        <v>129043</v>
      </c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>
        <v>136064</v>
      </c>
      <c r="AV65" s="8" t="n">
        <v>84790</v>
      </c>
      <c r="AW65" s="8" t="n">
        <v>162813</v>
      </c>
      <c r="AX65" s="8" t="n">
        <v>116427</v>
      </c>
      <c r="AY65" s="8" t="n">
        <v>132683</v>
      </c>
      <c r="AZ65" s="8" t="n"/>
      <c r="BA65" s="8" t="n"/>
      <c r="BB65" s="8" t="n"/>
    </row>
    <row r="66" customFormat="1" s="5">
      <c r="B66" s="5" t="inlineStr">
        <is>
          <t>Assets held for sale</t>
        </is>
      </c>
      <c r="N66" s="10" t="n">
        <v>39152</v>
      </c>
      <c r="O66" s="10" t="n">
        <v>35829</v>
      </c>
      <c r="P66" s="10" t="n">
        <v>0</v>
      </c>
      <c r="Q66" s="10" t="n">
        <v>0</v>
      </c>
      <c r="R66" s="10" t="n">
        <v>0</v>
      </c>
      <c r="S66" s="10" t="n">
        <v>0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66390</v>
      </c>
      <c r="AB66" s="10" t="n">
        <v>0</v>
      </c>
      <c r="AC66" s="10" t="n">
        <v>0</v>
      </c>
      <c r="AD66" s="10" t="n">
        <v>0</v>
      </c>
      <c r="AE66" s="10" t="n">
        <v>0</v>
      </c>
      <c r="AF66" s="10" t="n">
        <v>0</v>
      </c>
      <c r="AG66" s="10" t="n">
        <v>0</v>
      </c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>
        <v>39152</v>
      </c>
      <c r="AV66" s="10" t="n">
        <v>0</v>
      </c>
      <c r="AW66" s="10" t="n">
        <v>0</v>
      </c>
      <c r="AX66" s="10" t="n">
        <v>0</v>
      </c>
      <c r="AY66" s="10" t="n">
        <v>0</v>
      </c>
      <c r="AZ66" s="10" t="n"/>
      <c r="BA66" s="10" t="n"/>
      <c r="BB66" s="10" t="n"/>
    </row>
    <row r="67">
      <c r="B67" t="inlineStr">
        <is>
          <t>Total Current Assets</t>
        </is>
      </c>
      <c r="N67" s="8">
        <f>SUM(N61:N66)</f>
        <v/>
      </c>
      <c r="O67" s="8">
        <f>SUM(O61:O66)</f>
        <v/>
      </c>
      <c r="P67" s="8">
        <f>SUM(P61:P66)</f>
        <v/>
      </c>
      <c r="Q67" s="8">
        <f>SUM(Q61:Q66)</f>
        <v/>
      </c>
      <c r="R67" s="8">
        <f>SUM(R61:R66)</f>
        <v/>
      </c>
      <c r="S67" s="8">
        <f>SUM(S61:S66)</f>
        <v/>
      </c>
      <c r="T67" s="8">
        <f>SUM(T61:T66)</f>
        <v/>
      </c>
      <c r="U67" s="8">
        <f>SUM(U61:U66)</f>
        <v/>
      </c>
      <c r="V67" s="8">
        <f>SUM(V61:V66)</f>
        <v/>
      </c>
      <c r="W67" s="8">
        <f>SUM(W61:W66)</f>
        <v/>
      </c>
      <c r="X67" s="8">
        <f>SUM(X61:X66)</f>
        <v/>
      </c>
      <c r="Y67" s="8">
        <f>SUM(Y61:Y66)</f>
        <v/>
      </c>
      <c r="Z67" s="8">
        <f>SUM(Z61:Z66)</f>
        <v/>
      </c>
      <c r="AA67" s="8">
        <f>SUM(AA61:AA66)</f>
        <v/>
      </c>
      <c r="AB67" s="8">
        <f>SUM(AB61:AB66)</f>
        <v/>
      </c>
      <c r="AC67" s="8">
        <f>SUM(AC61:AC66)</f>
        <v/>
      </c>
      <c r="AD67" s="8">
        <f>SUM(AD61:AD66)</f>
        <v/>
      </c>
      <c r="AE67" s="8">
        <f>SUM(AE61:AE66)</f>
        <v/>
      </c>
      <c r="AF67" s="8">
        <f>SUM(AF61:AF66)</f>
        <v/>
      </c>
      <c r="AG67" s="8">
        <f>SUM(AG61:AG66)</f>
        <v/>
      </c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>
        <f>SUM(AS61:AS65)</f>
        <v/>
      </c>
      <c r="AT67" s="8">
        <f>SUM(AT61:AT65)</f>
        <v/>
      </c>
      <c r="AU67" s="8">
        <f>SUM(AU61:AU66)</f>
        <v/>
      </c>
      <c r="AV67" s="8">
        <f>SUM(AV61:AV66)</f>
        <v/>
      </c>
      <c r="AW67" s="8">
        <f>SUM(AW61:AW66)</f>
        <v/>
      </c>
      <c r="AX67" s="8">
        <f>SUM(AX61:AX66)</f>
        <v/>
      </c>
      <c r="AY67" s="8">
        <f>SUM(AY61:AY66)</f>
        <v/>
      </c>
      <c r="AZ67" s="8" t="n"/>
      <c r="BA67" s="8" t="n"/>
      <c r="BB67" s="8" t="n"/>
    </row>
    <row r="68">
      <c r="B68" t="inlineStr">
        <is>
          <t>PP&amp;E, at cost</t>
        </is>
      </c>
      <c r="N68" s="8" t="n">
        <v>4124335</v>
      </c>
      <c r="O68" s="8" t="n">
        <v>4247345</v>
      </c>
      <c r="P68" s="8" t="n">
        <v>4375335</v>
      </c>
      <c r="Q68" s="8" t="n">
        <v>4571779</v>
      </c>
      <c r="R68" s="8" t="n">
        <v>4799063</v>
      </c>
      <c r="S68" s="8" t="n">
        <v>4983385</v>
      </c>
      <c r="T68" s="8" t="n">
        <v>5248994</v>
      </c>
      <c r="U68" s="8" t="n">
        <v>5406123</v>
      </c>
      <c r="V68" s="8" t="n">
        <v>6817843</v>
      </c>
      <c r="W68" s="8" t="n">
        <v>6973817</v>
      </c>
      <c r="X68" s="8" t="n">
        <v>7138969</v>
      </c>
      <c r="Y68" s="8" t="n">
        <v>7284575</v>
      </c>
      <c r="Z68" s="8" t="n">
        <v>7427641</v>
      </c>
      <c r="AA68" s="8" t="n">
        <v>7433593</v>
      </c>
      <c r="AB68" s="8" t="n">
        <v>7596684</v>
      </c>
      <c r="AC68" s="8" t="n">
        <v>7783962</v>
      </c>
      <c r="AD68" s="8" t="n">
        <v>8074746</v>
      </c>
      <c r="AE68" s="8" t="n">
        <v>8238317</v>
      </c>
      <c r="AF68" s="8" t="n">
        <v>8465403</v>
      </c>
      <c r="AG68" s="8" t="n">
        <v>8713771</v>
      </c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>
        <v>4124335</v>
      </c>
      <c r="AV68" s="8" t="n">
        <v>4799063</v>
      </c>
      <c r="AW68" s="8" t="n">
        <v>6817843</v>
      </c>
      <c r="AX68" s="8" t="n">
        <v>7427641</v>
      </c>
      <c r="AY68" s="8" t="n">
        <v>8074746</v>
      </c>
      <c r="AZ68" s="8" t="n"/>
      <c r="BA68" s="8" t="n"/>
      <c r="BB68" s="8" t="n"/>
    </row>
    <row r="69" customFormat="1" s="5">
      <c r="B69" s="5" t="inlineStr">
        <is>
          <t>Less accumulated depreciation and amortization</t>
        </is>
      </c>
      <c r="N69" s="10" t="n">
        <v>1631025</v>
      </c>
      <c r="O69" s="10" t="n">
        <v>1678139</v>
      </c>
      <c r="P69" s="10" t="n">
        <v>1705675</v>
      </c>
      <c r="Q69" s="10" t="n">
        <v>1746414</v>
      </c>
      <c r="R69" s="10" t="n">
        <v>1777979</v>
      </c>
      <c r="S69" s="10" t="n">
        <v>1813195</v>
      </c>
      <c r="T69" s="10" t="n">
        <v>1858369</v>
      </c>
      <c r="U69" s="10" t="n">
        <v>1882086</v>
      </c>
      <c r="V69" s="10" t="n">
        <v>1908370</v>
      </c>
      <c r="W69" s="10" t="n">
        <v>1947848</v>
      </c>
      <c r="X69" s="10" t="n">
        <v>2002612</v>
      </c>
      <c r="Y69" s="10" t="n">
        <v>2041851</v>
      </c>
      <c r="Z69" s="10" t="n">
        <v>2073016</v>
      </c>
      <c r="AA69" s="10" t="n">
        <v>2043264</v>
      </c>
      <c r="AB69" s="10" t="n">
        <v>2086085</v>
      </c>
      <c r="AC69" s="10" t="n">
        <v>2128485</v>
      </c>
      <c r="AD69" s="10" t="n">
        <v>2165130</v>
      </c>
      <c r="AE69" s="10" t="n">
        <v>2209664</v>
      </c>
      <c r="AF69" s="10" t="n">
        <v>2257379</v>
      </c>
      <c r="AG69" s="10" t="n">
        <v>2288664</v>
      </c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>
        <v>1631025</v>
      </c>
      <c r="AV69" s="10" t="n">
        <v>1777979</v>
      </c>
      <c r="AW69" s="10" t="n">
        <v>1908370</v>
      </c>
      <c r="AX69" s="10" t="n">
        <v>2073016</v>
      </c>
      <c r="AY69" s="10" t="n">
        <v>2165130</v>
      </c>
      <c r="AZ69" s="10" t="n"/>
      <c r="BA69" s="10" t="n"/>
      <c r="BB69" s="10" t="n"/>
    </row>
    <row r="70">
      <c r="B70" t="inlineStr">
        <is>
          <t>Net property, plant and equipment</t>
        </is>
      </c>
      <c r="N70" s="8">
        <f>N68-N69</f>
        <v/>
      </c>
      <c r="O70" s="8">
        <f>O68-O69</f>
        <v/>
      </c>
      <c r="P70" s="8">
        <f>P68-P69</f>
        <v/>
      </c>
      <c r="Q70" s="8">
        <f>Q68-Q69</f>
        <v/>
      </c>
      <c r="R70" s="8">
        <f>R68-R69</f>
        <v/>
      </c>
      <c r="S70" s="8">
        <f>S68-S69</f>
        <v/>
      </c>
      <c r="T70" s="8">
        <f>T68-T69</f>
        <v/>
      </c>
      <c r="U70" s="8">
        <f>U68-U69</f>
        <v/>
      </c>
      <c r="V70" s="8">
        <f>V68-V69</f>
        <v/>
      </c>
      <c r="W70" s="8">
        <f>W68-W69</f>
        <v/>
      </c>
      <c r="X70" s="8">
        <f>X68-X69</f>
        <v/>
      </c>
      <c r="Y70" s="8">
        <f>Y68-Y69</f>
        <v/>
      </c>
      <c r="Z70" s="8">
        <f>Z68-Z69</f>
        <v/>
      </c>
      <c r="AA70" s="8">
        <f>AA68-AA69</f>
        <v/>
      </c>
      <c r="AB70" s="8">
        <f>AB68-AB69</f>
        <v/>
      </c>
      <c r="AC70" s="8">
        <f>AC68-AC69</f>
        <v/>
      </c>
      <c r="AD70" s="8">
        <f>AD68-AD69</f>
        <v/>
      </c>
      <c r="AE70" s="8">
        <f>AE68-AE69</f>
        <v/>
      </c>
      <c r="AF70" s="8">
        <f>AF68-AF69</f>
        <v/>
      </c>
      <c r="AG70" s="8">
        <f>AG68-AG69</f>
        <v/>
      </c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>
        <f>AS68-AS69</f>
        <v/>
      </c>
      <c r="AT70" s="8">
        <f>AT68-AT69</f>
        <v/>
      </c>
      <c r="AU70" s="8">
        <f>AU68-AU69</f>
        <v/>
      </c>
      <c r="AV70" s="8">
        <f>AV68-AV69</f>
        <v/>
      </c>
      <c r="AW70" s="8">
        <f>AW68-AW69</f>
        <v/>
      </c>
      <c r="AX70" s="8">
        <f>AX68-AX69</f>
        <v/>
      </c>
      <c r="AY70" s="8">
        <f>AY68-AY69</f>
        <v/>
      </c>
      <c r="AZ70" s="8" t="n"/>
      <c r="BA70" s="8" t="n"/>
      <c r="BB70" s="8" t="n"/>
    </row>
    <row r="71" customFormat="1" s="16"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  <c r="AI71" s="15" t="n"/>
      <c r="AJ71" s="15" t="n"/>
      <c r="AK71" s="15" t="n"/>
      <c r="AL71" s="15" t="n"/>
      <c r="AM71" s="15" t="n"/>
      <c r="AN71" s="15" t="n"/>
      <c r="AO71" s="15" t="n"/>
      <c r="AP71" s="15" t="n"/>
      <c r="AQ71" s="15" t="n"/>
      <c r="AR71" s="15" t="n"/>
      <c r="AS71" s="15" t="n"/>
      <c r="AT71" s="15" t="n"/>
      <c r="AU71" s="15" t="n"/>
      <c r="AV71" s="15" t="n"/>
      <c r="AW71" s="15" t="n"/>
      <c r="AX71" s="15" t="n"/>
      <c r="AY71" s="15" t="n"/>
      <c r="AZ71" s="15" t="n"/>
      <c r="BA71" s="15" t="n"/>
      <c r="BB71" s="15" t="n"/>
    </row>
    <row r="72">
      <c r="B72" t="inlineStr">
        <is>
          <t>Investments</t>
        </is>
      </c>
      <c r="N72" s="8" t="n">
        <v>534064</v>
      </c>
      <c r="O72" s="8" t="n">
        <v>524687</v>
      </c>
      <c r="P72" s="8" t="n">
        <v>519518</v>
      </c>
      <c r="Q72" s="8" t="n">
        <v>535292</v>
      </c>
      <c r="R72" s="8" t="n">
        <v>528722</v>
      </c>
      <c r="S72" s="8" t="n">
        <v>563030</v>
      </c>
      <c r="T72" s="8" t="n">
        <v>541014</v>
      </c>
      <c r="U72" s="8" t="n">
        <v>551657</v>
      </c>
      <c r="V72" s="8" t="n">
        <v>579813</v>
      </c>
      <c r="W72" s="8" t="n">
        <v>543670</v>
      </c>
      <c r="X72" s="8" t="n">
        <v>614145</v>
      </c>
      <c r="Y72" s="8" t="n">
        <v>603745</v>
      </c>
      <c r="Z72" s="8" t="n">
        <v>656244</v>
      </c>
      <c r="AA72" s="8" t="n">
        <v>663448</v>
      </c>
      <c r="AB72" s="8" t="n">
        <v>907080</v>
      </c>
      <c r="AC72" s="8" t="n">
        <v>902504</v>
      </c>
      <c r="AD72" s="8" t="n">
        <v>897708</v>
      </c>
      <c r="AE72" s="8" t="n">
        <v>937619</v>
      </c>
      <c r="AF72" s="8" t="n">
        <v>903861</v>
      </c>
      <c r="AG72" s="8" t="n">
        <v>1158535</v>
      </c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>
        <v>534064</v>
      </c>
      <c r="AV72" s="8" t="n">
        <v>528722</v>
      </c>
      <c r="AW72" s="8" t="n">
        <v>579813</v>
      </c>
      <c r="AX72" s="8" t="n">
        <v>656244</v>
      </c>
      <c r="AY72" s="8" t="n">
        <v>897708</v>
      </c>
      <c r="AZ72" s="8" t="n"/>
      <c r="BA72" s="8" t="n"/>
      <c r="BB72" s="8" t="n"/>
    </row>
    <row r="73">
      <c r="B73" t="inlineStr">
        <is>
          <t>Noncurrent assets held for sale</t>
        </is>
      </c>
      <c r="N73" s="8" t="n">
        <v>139813</v>
      </c>
      <c r="O73" s="8" t="n">
        <v>151743</v>
      </c>
      <c r="P73" s="8" t="n">
        <v>0</v>
      </c>
      <c r="Q73" s="8" t="n">
        <v>0</v>
      </c>
      <c r="R73" s="8" t="n">
        <v>0</v>
      </c>
      <c r="S73" s="8" t="n">
        <v>0</v>
      </c>
      <c r="T73" s="8" t="n">
        <v>0</v>
      </c>
      <c r="U73" s="8" t="n">
        <v>0</v>
      </c>
      <c r="V73" s="8" t="n"/>
      <c r="W73" s="8" t="n">
        <v>0</v>
      </c>
      <c r="X73" s="8" t="n">
        <v>0</v>
      </c>
      <c r="Y73" s="8" t="n">
        <v>0</v>
      </c>
      <c r="Z73" s="8" t="n"/>
      <c r="AA73" s="8" t="n">
        <v>50683</v>
      </c>
      <c r="AB73" s="8" t="n">
        <v>0</v>
      </c>
      <c r="AC73" s="8" t="n">
        <v>0</v>
      </c>
      <c r="AD73" s="8" t="n"/>
      <c r="AE73" s="8" t="n">
        <v>0</v>
      </c>
      <c r="AF73" s="8" t="n">
        <v>0</v>
      </c>
      <c r="AG73" s="8" t="n">
        <v>0</v>
      </c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>
        <v>139813</v>
      </c>
      <c r="AV73" s="8" t="n">
        <v>0</v>
      </c>
      <c r="AW73" s="8" t="n"/>
      <c r="AX73" s="8" t="n"/>
      <c r="AY73" s="8" t="n"/>
      <c r="AZ73" s="8" t="n"/>
      <c r="BA73" s="8" t="n"/>
      <c r="BB73" s="8" t="n"/>
    </row>
    <row r="74">
      <c r="B74" t="inlineStr">
        <is>
          <t>Other assets</t>
        </is>
      </c>
      <c r="N74" s="8" t="n">
        <v>74164</v>
      </c>
      <c r="O74" s="8" t="n">
        <v>78619</v>
      </c>
      <c r="P74" s="8" t="n">
        <v>75108</v>
      </c>
      <c r="Q74" s="8" t="n">
        <v>78054</v>
      </c>
      <c r="R74" s="8" t="n">
        <v>80135</v>
      </c>
      <c r="S74" s="8" t="n">
        <v>211073</v>
      </c>
      <c r="T74" s="8" t="n">
        <v>186592</v>
      </c>
      <c r="U74" s="8" t="n">
        <v>200858</v>
      </c>
      <c r="V74" s="8" t="n">
        <v>213061</v>
      </c>
      <c r="W74" s="8" t="n">
        <v>219202</v>
      </c>
      <c r="X74" s="8" t="n">
        <v>213223</v>
      </c>
      <c r="Y74" s="8" t="n">
        <v>211534</v>
      </c>
      <c r="Z74" s="8" t="n">
        <v>219268</v>
      </c>
      <c r="AA74" s="8" t="n">
        <v>212258</v>
      </c>
      <c r="AB74" s="8" t="n">
        <v>256081</v>
      </c>
      <c r="AC74" s="8" t="n">
        <v>251786</v>
      </c>
      <c r="AD74" s="8" t="n">
        <v>252239</v>
      </c>
      <c r="AE74" s="8" t="n">
        <v>240279</v>
      </c>
      <c r="AF74" s="8" t="n">
        <v>230346</v>
      </c>
      <c r="AG74" s="8" t="n">
        <v>217057</v>
      </c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>
        <v>74164</v>
      </c>
      <c r="AV74" s="8" t="n">
        <v>80135</v>
      </c>
      <c r="AW74" s="8" t="n">
        <v>213061</v>
      </c>
      <c r="AX74" s="8" t="n">
        <v>219268</v>
      </c>
      <c r="AY74" s="8" t="n">
        <v>252239</v>
      </c>
      <c r="AZ74" s="8" t="n"/>
      <c r="BA74" s="8" t="n"/>
      <c r="BB74" s="8" t="n"/>
    </row>
    <row r="75">
      <c r="B75" t="inlineStr">
        <is>
          <t>Goodwill</t>
        </is>
      </c>
      <c r="N75" s="8" t="n">
        <v>1610355</v>
      </c>
      <c r="O75" s="8" t="n">
        <v>1643746</v>
      </c>
      <c r="P75" s="8" t="n">
        <v>1585500</v>
      </c>
      <c r="Q75" s="8" t="n">
        <v>1590906</v>
      </c>
      <c r="R75" s="8" t="n">
        <v>1567169</v>
      </c>
      <c r="S75" s="8" t="n">
        <v>1561092</v>
      </c>
      <c r="T75" s="8" t="n">
        <v>1566464</v>
      </c>
      <c r="U75" s="8" t="n">
        <v>1534241</v>
      </c>
      <c r="V75" s="8" t="n">
        <v>1578785</v>
      </c>
      <c r="W75" s="8" t="n">
        <v>1559055</v>
      </c>
      <c r="X75" s="8" t="n">
        <v>1571280</v>
      </c>
      <c r="Y75" s="8" t="n">
        <v>1603049</v>
      </c>
      <c r="Z75" s="8" t="n">
        <v>1665520</v>
      </c>
      <c r="AA75" s="8" t="n">
        <v>1629169</v>
      </c>
      <c r="AB75" s="8" t="n">
        <v>1640720</v>
      </c>
      <c r="AC75" s="8" t="n">
        <v>1623471</v>
      </c>
      <c r="AD75" s="8" t="n">
        <v>1597627</v>
      </c>
      <c r="AE75" s="8" t="n">
        <v>1575617</v>
      </c>
      <c r="AF75" s="8" t="n">
        <v>1542767</v>
      </c>
      <c r="AG75" s="8" t="n">
        <v>1467848</v>
      </c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>
        <v>1610355</v>
      </c>
      <c r="AV75" s="8" t="n">
        <v>1567169</v>
      </c>
      <c r="AW75" s="8" t="n">
        <v>1578785</v>
      </c>
      <c r="AX75" s="8" t="n">
        <v>1665520</v>
      </c>
      <c r="AY75" s="8" t="n">
        <v>1597627</v>
      </c>
      <c r="AZ75" s="8" t="n"/>
      <c r="BA75" s="8" t="n"/>
      <c r="BB75" s="8" t="n"/>
    </row>
    <row r="76" customFormat="1" s="5">
      <c r="B76" s="5" t="inlineStr">
        <is>
          <t>Other intangibles, net of amortization</t>
        </is>
      </c>
      <c r="N76" s="10" t="n">
        <v>421503</v>
      </c>
      <c r="O76" s="10" t="n">
        <v>429614</v>
      </c>
      <c r="P76" s="10" t="n">
        <v>405507</v>
      </c>
      <c r="Q76" s="10" t="n">
        <v>398001</v>
      </c>
      <c r="R76" s="10" t="n">
        <v>386143</v>
      </c>
      <c r="S76" s="10" t="n">
        <v>378501</v>
      </c>
      <c r="T76" s="10" t="n">
        <v>373082</v>
      </c>
      <c r="U76" s="10" t="n">
        <v>361058</v>
      </c>
      <c r="V76" s="10" t="n">
        <v>354622</v>
      </c>
      <c r="W76" s="10" t="n">
        <v>344561</v>
      </c>
      <c r="X76" s="10" t="n">
        <v>342839</v>
      </c>
      <c r="Y76" s="10" t="n">
        <v>343919</v>
      </c>
      <c r="Z76" s="10" t="n">
        <v>349105</v>
      </c>
      <c r="AA76" s="10" t="n">
        <v>335021</v>
      </c>
      <c r="AB76" s="10" t="n">
        <v>331092</v>
      </c>
      <c r="AC76" s="10" t="n">
        <v>320981</v>
      </c>
      <c r="AD76" s="10" t="n">
        <v>308947</v>
      </c>
      <c r="AE76" s="10" t="n">
        <v>297407</v>
      </c>
      <c r="AF76" s="10" t="n">
        <v>285303</v>
      </c>
      <c r="AG76" s="10" t="n">
        <v>262984</v>
      </c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>
        <v>421503</v>
      </c>
      <c r="AV76" s="10" t="n">
        <v>386143</v>
      </c>
      <c r="AW76" s="10" t="n">
        <v>354622</v>
      </c>
      <c r="AX76" s="10" t="n">
        <v>349105</v>
      </c>
      <c r="AY76" s="10" t="n">
        <v>308947</v>
      </c>
      <c r="AZ76" s="10" t="n"/>
      <c r="BA76" s="10" t="n"/>
      <c r="BB76" s="10" t="n"/>
    </row>
    <row r="77">
      <c r="B77" t="inlineStr">
        <is>
          <t>Total Assets</t>
        </is>
      </c>
      <c r="N77" s="8">
        <f>SUM(N72:N76)+N70+N67</f>
        <v/>
      </c>
      <c r="O77" s="8">
        <f>SUM(O70:O76)+O67</f>
        <v/>
      </c>
      <c r="P77" s="8">
        <f>SUM(P70:P76)+P67</f>
        <v/>
      </c>
      <c r="Q77" s="8">
        <f>SUM(Q70:Q76)+Q67</f>
        <v/>
      </c>
      <c r="R77" s="8">
        <f>SUM(R70:R76)+R67</f>
        <v/>
      </c>
      <c r="S77" s="8">
        <f>SUM(S70:S76)+S67</f>
        <v/>
      </c>
      <c r="T77" s="8">
        <f>SUM(T70:T76)+T67</f>
        <v/>
      </c>
      <c r="U77" s="8">
        <f>SUM(U70:U76)+U67</f>
        <v/>
      </c>
      <c r="V77" s="8">
        <f>SUM(V70:V76)+V67</f>
        <v/>
      </c>
      <c r="W77" s="8">
        <f>SUM(W70:W76)+W67</f>
        <v/>
      </c>
      <c r="X77" s="8">
        <f>SUM(X70:X76)+X67</f>
        <v/>
      </c>
      <c r="Y77" s="8">
        <f>SUM(Y70:Y76)+Y67</f>
        <v/>
      </c>
      <c r="Z77" s="8">
        <f>SUM(Z72:Z76)+Z70+Z67</f>
        <v/>
      </c>
      <c r="AA77" s="8">
        <f>SUM(AA70:AA76)+AA67</f>
        <v/>
      </c>
      <c r="AB77" s="8">
        <f>SUM(AB70:AB76)+AB67</f>
        <v/>
      </c>
      <c r="AC77" s="8">
        <f>SUM(AC70:AC76)+AC67</f>
        <v/>
      </c>
      <c r="AD77" s="8">
        <f>SUM(AD72:AD76)+AD70+AD67</f>
        <v/>
      </c>
      <c r="AE77" s="8">
        <f>SUM(AE70:AE76)+AE67</f>
        <v/>
      </c>
      <c r="AF77" s="8">
        <f>SUM(AF70:AF76)+AF67</f>
        <v/>
      </c>
      <c r="AG77" s="8">
        <f>SUM(AG70:AG76)+AG67</f>
        <v/>
      </c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>
        <f>SUM(AS72:AS76)+AS70+AS67</f>
        <v/>
      </c>
      <c r="AT77" s="8">
        <f>SUM(AT72:AT76)+AT70+AT67</f>
        <v/>
      </c>
      <c r="AU77" s="8">
        <f>SUM(AU72:AU76)+AU70+AU67</f>
        <v/>
      </c>
      <c r="AV77" s="8">
        <f>SUM(AV72:AV76)+AV70+AV67</f>
        <v/>
      </c>
      <c r="AW77" s="8">
        <f>SUM(AW72:AW76)+AW70+AW67</f>
        <v/>
      </c>
      <c r="AX77" s="8">
        <f>SUM(AX72:AX76)+AX70+AX67</f>
        <v/>
      </c>
      <c r="AY77" s="8">
        <f>SUM(AY72:AY76)+AY70+AY67</f>
        <v/>
      </c>
      <c r="AZ77" s="8" t="n"/>
      <c r="BA77" s="8" t="n"/>
      <c r="BB77" s="8" t="n"/>
    </row>
    <row r="78" customFormat="1" s="16">
      <c r="B78" s="14" t="inlineStr">
        <is>
          <t>Current Liabilities</t>
        </is>
      </c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5" t="n"/>
      <c r="O78" s="22" t="n"/>
      <c r="P78" s="22" t="n"/>
      <c r="Q78" s="22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  <c r="AI78" s="15" t="n"/>
      <c r="AJ78" s="15" t="n"/>
      <c r="AK78" s="15" t="n"/>
      <c r="AL78" s="15" t="n"/>
      <c r="AM78" s="15" t="n"/>
      <c r="AN78" s="15" t="n"/>
      <c r="AO78" s="15" t="n"/>
      <c r="AP78" s="15" t="n"/>
      <c r="AQ78" s="15" t="n"/>
      <c r="AR78" s="15" t="n"/>
      <c r="AS78" s="15" t="n"/>
      <c r="AT78" s="15" t="n"/>
      <c r="AU78" s="15" t="n"/>
      <c r="AV78" s="15" t="n"/>
      <c r="AW78" s="15" t="n"/>
      <c r="AX78" s="15" t="n"/>
      <c r="AY78" s="15" t="n"/>
      <c r="AZ78" s="15" t="n"/>
      <c r="BA78" s="15" t="n"/>
      <c r="BB78" s="15" t="n"/>
    </row>
    <row r="79">
      <c r="B79" t="inlineStr">
        <is>
          <t>Accounts Payable</t>
        </is>
      </c>
      <c r="N79" s="8" t="n">
        <v>418537</v>
      </c>
      <c r="O79" s="8" t="n">
        <v>481726</v>
      </c>
      <c r="P79" s="8" t="n">
        <v>460442</v>
      </c>
      <c r="Q79" s="8" t="n">
        <v>474229</v>
      </c>
      <c r="R79" s="8" t="n">
        <v>522516</v>
      </c>
      <c r="S79" s="8" t="n">
        <v>482433</v>
      </c>
      <c r="T79" s="8" t="n">
        <v>558839</v>
      </c>
      <c r="U79" s="8" t="n">
        <v>527052</v>
      </c>
      <c r="V79" s="8" t="n">
        <v>574138</v>
      </c>
      <c r="W79" s="8" t="n">
        <v>573075</v>
      </c>
      <c r="X79" s="8" t="n">
        <v>523160</v>
      </c>
      <c r="Y79" s="8" t="n">
        <v>465644</v>
      </c>
      <c r="Z79" s="8" t="n">
        <v>483221</v>
      </c>
      <c r="AA79" s="8" t="n">
        <v>492532</v>
      </c>
      <c r="AB79" s="8" t="n">
        <v>535153</v>
      </c>
      <c r="AC79" s="8" t="n">
        <v>545922</v>
      </c>
      <c r="AD79" s="8" t="n">
        <v>647986</v>
      </c>
      <c r="AE79" s="8" t="n">
        <v>845710</v>
      </c>
      <c r="AF79" s="8" t="n">
        <v>1091583</v>
      </c>
      <c r="AG79" s="8" t="n">
        <v>1651866</v>
      </c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>
        <v>418537</v>
      </c>
      <c r="AV79" s="8" t="n">
        <v>522516</v>
      </c>
      <c r="AW79" s="8" t="n">
        <v>574138</v>
      </c>
      <c r="AX79" s="8" t="n">
        <v>483221</v>
      </c>
      <c r="AY79" s="8" t="n">
        <v>647986</v>
      </c>
      <c r="AZ79" s="8" t="n"/>
      <c r="BA79" s="8" t="n"/>
      <c r="BB79" s="8" t="n"/>
    </row>
    <row r="80">
      <c r="B80" t="inlineStr">
        <is>
          <t>Accrued expneses</t>
        </is>
      </c>
      <c r="N80" s="8" t="n">
        <v>268336</v>
      </c>
      <c r="O80" s="8" t="n">
        <v>262883</v>
      </c>
      <c r="P80" s="8" t="n">
        <v>272555</v>
      </c>
      <c r="Q80" s="8" t="n">
        <v>258371</v>
      </c>
      <c r="R80" s="8" t="n">
        <v>257323</v>
      </c>
      <c r="S80" s="8" t="n">
        <v>263868</v>
      </c>
      <c r="T80" s="8" t="n">
        <v>268666</v>
      </c>
      <c r="U80" s="8" t="n">
        <v>273709</v>
      </c>
      <c r="V80" s="8" t="n">
        <v>576297</v>
      </c>
      <c r="W80" s="8" t="n">
        <v>491579</v>
      </c>
      <c r="X80" s="8" t="n">
        <v>399456</v>
      </c>
      <c r="Y80" s="8" t="n">
        <v>477510</v>
      </c>
      <c r="Z80" s="8" t="n">
        <v>440763</v>
      </c>
      <c r="AA80" s="8" t="n">
        <v>378973</v>
      </c>
      <c r="AB80" s="8" t="n">
        <v>317954</v>
      </c>
      <c r="AC80" s="8" t="n">
        <v>956506</v>
      </c>
      <c r="AD80" s="8" t="n">
        <v>763293</v>
      </c>
      <c r="AE80" s="8" t="n">
        <v>667610</v>
      </c>
      <c r="AF80" s="8" t="n">
        <v>330941</v>
      </c>
      <c r="AG80" s="8" t="n">
        <v>385327</v>
      </c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>
        <v>268336</v>
      </c>
      <c r="AV80" s="8" t="n">
        <v>257323</v>
      </c>
      <c r="AW80" s="8" t="n">
        <v>576297</v>
      </c>
      <c r="AX80" s="8" t="n">
        <v>440763</v>
      </c>
      <c r="AY80" s="8" t="n">
        <v>763293</v>
      </c>
      <c r="AZ80" s="8" t="n"/>
      <c r="BA80" s="8" t="n"/>
      <c r="BB80" s="8" t="n"/>
    </row>
    <row r="81">
      <c r="B81" t="inlineStr">
        <is>
          <t>Current portion of long-term debt</t>
        </is>
      </c>
      <c r="N81" s="8" t="n">
        <v>422012</v>
      </c>
      <c r="O81" s="8" t="n">
        <v>39216</v>
      </c>
      <c r="P81" s="8" t="n">
        <v>208681</v>
      </c>
      <c r="Q81" s="8" t="n">
        <v>286188</v>
      </c>
      <c r="R81" s="8" t="n">
        <v>307294</v>
      </c>
      <c r="S81" s="8" t="n">
        <v>425684</v>
      </c>
      <c r="T81" s="8" t="n">
        <v>490691</v>
      </c>
      <c r="U81" s="8" t="n">
        <v>539960</v>
      </c>
      <c r="V81" s="8" t="n">
        <v>187336</v>
      </c>
      <c r="W81" s="8" t="n">
        <v>35615</v>
      </c>
      <c r="X81" s="8" t="n">
        <v>406201</v>
      </c>
      <c r="Y81" s="8" t="n">
        <v>603787</v>
      </c>
      <c r="Z81" s="8" t="n">
        <v>804677</v>
      </c>
      <c r="AA81" s="8" t="n">
        <v>616</v>
      </c>
      <c r="AB81" s="8" t="n">
        <v>623</v>
      </c>
      <c r="AC81" s="8" t="n">
        <v>611</v>
      </c>
      <c r="AD81" s="8" t="n">
        <v>389920</v>
      </c>
      <c r="AE81" s="8" t="n">
        <v>503795</v>
      </c>
      <c r="AF81" s="8" t="n">
        <v>251304</v>
      </c>
      <c r="AG81" s="8" t="n">
        <v>251216</v>
      </c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>
        <v>422012</v>
      </c>
      <c r="AV81" s="8" t="n">
        <v>307294</v>
      </c>
      <c r="AW81" s="8" t="n">
        <v>187336</v>
      </c>
      <c r="AX81" s="8" t="n">
        <v>804677</v>
      </c>
      <c r="AY81" s="8" t="n">
        <v>389920</v>
      </c>
      <c r="AZ81" s="8" t="n"/>
      <c r="BA81" s="8" t="n"/>
      <c r="BB81" s="8" t="n"/>
    </row>
    <row r="82">
      <c r="B82" t="inlineStr">
        <is>
          <t>Dividends payable</t>
        </is>
      </c>
      <c r="N82" s="8" t="n">
        <v>35165</v>
      </c>
      <c r="O82" s="8" t="n">
        <v>36885</v>
      </c>
      <c r="P82" s="8" t="n">
        <v>36220</v>
      </c>
      <c r="Q82" s="8" t="n">
        <v>35462</v>
      </c>
      <c r="R82" s="8" t="n">
        <v>35169</v>
      </c>
      <c r="S82" s="8" t="n">
        <v>38716</v>
      </c>
      <c r="T82" s="8" t="n">
        <v>38733</v>
      </c>
      <c r="U82" s="8" t="n">
        <v>38678</v>
      </c>
      <c r="V82" s="8" t="n">
        <v>38764</v>
      </c>
      <c r="W82" s="8" t="n">
        <v>40715</v>
      </c>
      <c r="X82" s="8" t="n">
        <v>40728</v>
      </c>
      <c r="Y82" s="8" t="n">
        <v>40787</v>
      </c>
      <c r="Z82" s="8" t="n">
        <v>40937</v>
      </c>
      <c r="AA82" s="8" t="n">
        <v>45327</v>
      </c>
      <c r="AB82" s="8" t="n">
        <v>45428</v>
      </c>
      <c r="AC82" s="8" t="n">
        <v>45450</v>
      </c>
      <c r="AD82" s="8" t="n">
        <v>45469</v>
      </c>
      <c r="AE82" s="8" t="n">
        <v>46091</v>
      </c>
      <c r="AF82" s="8" t="n">
        <v>46097</v>
      </c>
      <c r="AG82" s="8" t="n">
        <v>46098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>
        <v>35165</v>
      </c>
      <c r="AV82" s="8" t="n">
        <v>35169</v>
      </c>
      <c r="AW82" s="8" t="n">
        <v>38764</v>
      </c>
      <c r="AX82" s="8" t="n">
        <v>40937</v>
      </c>
      <c r="AY82" s="8" t="n">
        <v>45469</v>
      </c>
      <c r="AZ82" s="8" t="n"/>
      <c r="BA82" s="8" t="n"/>
      <c r="BB82" s="8" t="n"/>
    </row>
    <row r="83">
      <c r="B83" t="inlineStr">
        <is>
          <t>Liabilities held for sale</t>
        </is>
      </c>
      <c r="N83" s="8" t="n">
        <v>1938</v>
      </c>
      <c r="O83" s="8" t="n">
        <v>2173</v>
      </c>
      <c r="P83" s="8" t="n">
        <v>0</v>
      </c>
      <c r="Q83" s="8" t="n">
        <v>0</v>
      </c>
      <c r="R83" s="8" t="n">
        <v>0</v>
      </c>
      <c r="S83" s="8" t="n">
        <v>0</v>
      </c>
      <c r="T83" s="8" t="n">
        <v>0</v>
      </c>
      <c r="U83" s="8" t="n">
        <v>0</v>
      </c>
      <c r="V83" s="8" t="n">
        <v>0</v>
      </c>
      <c r="W83" s="8" t="n">
        <v>0</v>
      </c>
      <c r="X83" s="8" t="n">
        <v>0</v>
      </c>
      <c r="Y83" s="8" t="n">
        <v>0</v>
      </c>
      <c r="Z83" s="8" t="n">
        <v>0</v>
      </c>
      <c r="AA83" s="8" t="n">
        <v>4068</v>
      </c>
      <c r="AB83" s="8" t="n">
        <v>0</v>
      </c>
      <c r="AC83" s="8" t="n">
        <v>0</v>
      </c>
      <c r="AD83" s="8" t="n">
        <v>0</v>
      </c>
      <c r="AE83" s="8" t="n">
        <v>0</v>
      </c>
      <c r="AF83" s="8" t="n">
        <v>0</v>
      </c>
      <c r="AG83" s="8" t="n">
        <v>0</v>
      </c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>
        <v>1938</v>
      </c>
      <c r="AV83" s="8" t="n">
        <v>0</v>
      </c>
      <c r="AW83" s="8" t="n">
        <v>0</v>
      </c>
      <c r="AX83" s="8" t="n">
        <v>0</v>
      </c>
      <c r="AY83" s="8" t="n">
        <v>0</v>
      </c>
      <c r="AZ83" s="8" t="n"/>
      <c r="BA83" s="8" t="n"/>
      <c r="BB83" s="8" t="n"/>
    </row>
    <row r="84">
      <c r="B84" t="inlineStr">
        <is>
          <t>Current Operating lease liability</t>
        </is>
      </c>
      <c r="N84" s="8" t="n"/>
      <c r="O84" s="8" t="n">
        <v>0</v>
      </c>
      <c r="P84" s="8" t="n">
        <v>0</v>
      </c>
      <c r="Q84" s="8" t="n">
        <v>0</v>
      </c>
      <c r="R84" s="8" t="n">
        <v>0</v>
      </c>
      <c r="S84" s="8" t="n">
        <v>21299</v>
      </c>
      <c r="T84" s="8" t="n">
        <v>19441</v>
      </c>
      <c r="U84" s="8" t="n">
        <v>24606</v>
      </c>
      <c r="V84" s="8" t="n"/>
      <c r="W84" s="8" t="n">
        <v>23826</v>
      </c>
      <c r="X84" s="8" t="n">
        <v>21808</v>
      </c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</row>
    <row r="85" customFormat="1" s="5">
      <c r="B85" s="5" t="inlineStr">
        <is>
          <t>Income taxes payable</t>
        </is>
      </c>
      <c r="N85" s="10" t="n">
        <v>54937</v>
      </c>
      <c r="O85" s="10" t="n">
        <v>45977</v>
      </c>
      <c r="P85" s="10" t="n">
        <v>63763</v>
      </c>
      <c r="Q85" s="10" t="n">
        <v>72759</v>
      </c>
      <c r="R85" s="10" t="n">
        <v>60871</v>
      </c>
      <c r="S85" s="10" t="n">
        <v>46191</v>
      </c>
      <c r="T85" s="10" t="n">
        <v>23611</v>
      </c>
      <c r="U85" s="10" t="n">
        <v>17238</v>
      </c>
      <c r="V85" s="10" t="n">
        <v>32461</v>
      </c>
      <c r="W85" s="10" t="n">
        <v>28116</v>
      </c>
      <c r="X85" s="10" t="n">
        <v>29450</v>
      </c>
      <c r="Y85" s="10" t="n">
        <v>25011</v>
      </c>
      <c r="Z85" s="10" t="n">
        <v>32251</v>
      </c>
      <c r="AA85" s="10" t="n">
        <v>31740</v>
      </c>
      <c r="AB85" s="10" t="n">
        <v>85770</v>
      </c>
      <c r="AC85" s="10" t="n">
        <v>42553</v>
      </c>
      <c r="AD85" s="10" t="n">
        <v>27667</v>
      </c>
      <c r="AE85" s="10" t="n">
        <v>40132</v>
      </c>
      <c r="AF85" s="10" t="n">
        <v>61837</v>
      </c>
      <c r="AG85" s="10" t="n">
        <v>153444</v>
      </c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>
        <v>54937</v>
      </c>
      <c r="AV85" s="10" t="n">
        <v>60871</v>
      </c>
      <c r="AW85" s="10" t="n">
        <v>32461</v>
      </c>
      <c r="AX85" s="10" t="n">
        <v>32251</v>
      </c>
      <c r="AY85" s="10" t="n">
        <v>27667</v>
      </c>
      <c r="AZ85" s="10" t="n"/>
      <c r="BA85" s="10" t="n"/>
      <c r="BB85" s="10" t="n"/>
    </row>
    <row r="86">
      <c r="B86" t="inlineStr">
        <is>
          <t>Total current liabilities</t>
        </is>
      </c>
      <c r="N86" s="8">
        <f>SUM(N79:N85)</f>
        <v/>
      </c>
      <c r="O86" s="8">
        <f>SUM(O79:O85)</f>
        <v/>
      </c>
      <c r="P86" s="8">
        <f>SUM(P79:P85)</f>
        <v/>
      </c>
      <c r="Q86" s="8">
        <f>SUM(Q79:Q85)</f>
        <v/>
      </c>
      <c r="R86" s="8">
        <f>SUM(R79:R85)</f>
        <v/>
      </c>
      <c r="S86" s="8">
        <f>SUM(S79:S85)</f>
        <v/>
      </c>
      <c r="T86" s="8">
        <f>SUM(T79:T85)</f>
        <v/>
      </c>
      <c r="U86" s="8">
        <f>SUM(U79:U85)</f>
        <v/>
      </c>
      <c r="V86" s="8">
        <f>SUM(V79:V85)</f>
        <v/>
      </c>
      <c r="W86" s="8">
        <f>SUM(W79:W85)</f>
        <v/>
      </c>
      <c r="X86" s="8">
        <f>SUM(X79:X85)</f>
        <v/>
      </c>
      <c r="Y86" s="8">
        <f>SUM(Y79:Y85)</f>
        <v/>
      </c>
      <c r="Z86" s="8">
        <f>SUM(Z79:Z85)</f>
        <v/>
      </c>
      <c r="AA86" s="8">
        <f>SUM(AA79:AA85)</f>
        <v/>
      </c>
      <c r="AB86" s="8">
        <f>SUM(AB79:AB85)</f>
        <v/>
      </c>
      <c r="AC86" s="8">
        <f>SUM(AC79:AC85)</f>
        <v/>
      </c>
      <c r="AD86" s="8">
        <f>SUM(AD79:AD85)</f>
        <v/>
      </c>
      <c r="AE86" s="8">
        <f>SUM(AE79:AE85)</f>
        <v/>
      </c>
      <c r="AF86" s="8">
        <f>SUM(AF79:AF85)</f>
        <v/>
      </c>
      <c r="AG86" s="8">
        <f>SUM(AG79:AG85)</f>
        <v/>
      </c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>
        <f>SUM(AS79:AS85)</f>
        <v/>
      </c>
      <c r="AT86" s="8">
        <f>SUM(AT79:AT85)</f>
        <v/>
      </c>
      <c r="AU86" s="8">
        <f>SUM(AU79:AU85)</f>
        <v/>
      </c>
      <c r="AV86" s="8">
        <f>SUM(AV79:AV85)</f>
        <v/>
      </c>
      <c r="AW86" s="8">
        <f>SUM(AW79:AW85)</f>
        <v/>
      </c>
      <c r="AX86" s="8">
        <f>SUM(AX79:AX85)</f>
        <v/>
      </c>
      <c r="AY86" s="8">
        <f>SUM(AY79:AY85)</f>
        <v/>
      </c>
      <c r="AZ86" s="8" t="n"/>
      <c r="BA86" s="8" t="n"/>
      <c r="BB86" s="8" t="n"/>
    </row>
    <row r="87" customFormat="1" s="16"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  <c r="AH87" s="15" t="n"/>
      <c r="AI87" s="15" t="n"/>
      <c r="AJ87" s="15" t="n"/>
      <c r="AK87" s="15" t="n"/>
      <c r="AL87" s="15" t="n"/>
      <c r="AM87" s="15" t="n"/>
      <c r="AN87" s="15" t="n"/>
      <c r="AO87" s="15" t="n"/>
      <c r="AP87" s="15" t="n"/>
      <c r="AQ87" s="15" t="n"/>
      <c r="AR87" s="15" t="n"/>
      <c r="AS87" s="15" t="n"/>
      <c r="AT87" s="15" t="n"/>
      <c r="AU87" s="15" t="n"/>
      <c r="AV87" s="15" t="n"/>
      <c r="AW87" s="15" t="n"/>
      <c r="AX87" s="15" t="n"/>
      <c r="AY87" s="15" t="n"/>
      <c r="AZ87" s="15" t="n"/>
      <c r="BA87" s="15" t="n"/>
      <c r="BB87" s="15" t="n"/>
    </row>
    <row r="88">
      <c r="B88" t="inlineStr">
        <is>
          <t>Long-term debt</t>
        </is>
      </c>
      <c r="N88" s="8" t="n">
        <v>1415360</v>
      </c>
      <c r="O88" s="8" t="n">
        <v>1436852</v>
      </c>
      <c r="P88" s="8" t="n">
        <v>1406724</v>
      </c>
      <c r="Q88" s="8" t="n">
        <v>1411605</v>
      </c>
      <c r="R88" s="8" t="n">
        <v>1397916</v>
      </c>
      <c r="S88" s="8" t="n">
        <v>1393904</v>
      </c>
      <c r="T88" s="8" t="n">
        <v>1398419</v>
      </c>
      <c r="U88" s="8" t="n">
        <v>1381984</v>
      </c>
      <c r="V88" s="8" t="n">
        <v>2862921</v>
      </c>
      <c r="W88" s="8" t="n">
        <v>3105225</v>
      </c>
      <c r="X88" s="8" t="n">
        <v>3132191</v>
      </c>
      <c r="Y88" s="8" t="n">
        <v>2940533</v>
      </c>
      <c r="Z88" s="8" t="n">
        <v>2767381</v>
      </c>
      <c r="AA88" s="8" t="n">
        <v>2030032</v>
      </c>
      <c r="AB88" s="8" t="n">
        <v>2043794</v>
      </c>
      <c r="AC88" s="8" t="n">
        <v>2021487</v>
      </c>
      <c r="AD88" s="8" t="n">
        <v>2004319</v>
      </c>
      <c r="AE88" s="8" t="n">
        <v>1985696</v>
      </c>
      <c r="AF88" s="8" t="n">
        <v>3205730</v>
      </c>
      <c r="AG88" s="8" t="n">
        <v>3118753</v>
      </c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>
        <v>1415360</v>
      </c>
      <c r="AV88" s="8" t="n">
        <v>1397916</v>
      </c>
      <c r="AW88" s="8" t="n">
        <v>2862921</v>
      </c>
      <c r="AX88" s="8" t="n">
        <v>2767381</v>
      </c>
      <c r="AY88" s="8" t="n">
        <v>2004319</v>
      </c>
      <c r="AZ88" s="8" t="n"/>
      <c r="BA88" s="8" t="n"/>
      <c r="BB88" s="8" t="n"/>
    </row>
    <row r="89">
      <c r="B89" t="inlineStr">
        <is>
          <t>Postretirement benefits</t>
        </is>
      </c>
      <c r="N89" s="8" t="n">
        <v>52003</v>
      </c>
      <c r="O89" s="8" t="n">
        <v>52090</v>
      </c>
      <c r="P89" s="8" t="n">
        <v>51936</v>
      </c>
      <c r="Q89" s="8" t="n">
        <v>51669</v>
      </c>
      <c r="R89" s="8" t="n">
        <v>46157</v>
      </c>
      <c r="S89" s="8" t="n">
        <v>45862</v>
      </c>
      <c r="T89" s="8" t="n">
        <v>46025</v>
      </c>
      <c r="U89" s="8" t="n">
        <v>45752</v>
      </c>
      <c r="V89" s="8" t="n">
        <v>50899</v>
      </c>
      <c r="W89" s="8" t="n">
        <v>50673</v>
      </c>
      <c r="X89" s="8" t="n">
        <v>50362</v>
      </c>
      <c r="Y89" s="8" t="n">
        <v>49926</v>
      </c>
      <c r="Z89" s="8" t="n">
        <v>48075</v>
      </c>
      <c r="AA89" s="8" t="n">
        <v>47817</v>
      </c>
      <c r="AB89" s="8" t="n">
        <v>47371</v>
      </c>
      <c r="AC89" s="8" t="n">
        <v>47020</v>
      </c>
      <c r="AD89" s="8" t="n">
        <v>43693</v>
      </c>
      <c r="AE89" s="8" t="n">
        <v>43397</v>
      </c>
      <c r="AF89" s="8" t="n">
        <v>43079</v>
      </c>
      <c r="AG89" s="8" t="n">
        <v>42681</v>
      </c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>
        <v>52003</v>
      </c>
      <c r="AV89" s="8" t="n">
        <v>46157</v>
      </c>
      <c r="AW89" s="8" t="n">
        <v>50899</v>
      </c>
      <c r="AX89" s="8" t="n">
        <v>48075</v>
      </c>
      <c r="AY89" s="8" t="n">
        <v>43693</v>
      </c>
      <c r="AZ89" s="8" t="n"/>
      <c r="BA89" s="8" t="n"/>
      <c r="BB89" s="8" t="n"/>
    </row>
    <row r="90">
      <c r="B90" t="inlineStr">
        <is>
          <t>Pension benefits</t>
        </is>
      </c>
      <c r="N90" s="8" t="n">
        <v>294611</v>
      </c>
      <c r="O90" s="8" t="n">
        <v>296671</v>
      </c>
      <c r="P90" s="8" t="n">
        <v>281421</v>
      </c>
      <c r="Q90" s="8" t="n">
        <v>278682</v>
      </c>
      <c r="R90" s="8" t="n">
        <v>285396</v>
      </c>
      <c r="S90" s="8" t="n">
        <v>282082</v>
      </c>
      <c r="T90" s="8" t="n">
        <v>279342</v>
      </c>
      <c r="U90" s="8" t="n">
        <v>272345</v>
      </c>
      <c r="V90" s="8" t="n">
        <v>292073</v>
      </c>
      <c r="W90" s="8" t="n">
        <v>285851</v>
      </c>
      <c r="X90" s="8" t="n">
        <v>284480</v>
      </c>
      <c r="Y90" s="8" t="n">
        <v>285942</v>
      </c>
      <c r="Z90" s="8" t="n">
        <v>340818</v>
      </c>
      <c r="AA90" s="8" t="n">
        <v>316652</v>
      </c>
      <c r="AB90" s="8" t="n">
        <v>309712</v>
      </c>
      <c r="AC90" s="8" t="n">
        <v>299875</v>
      </c>
      <c r="AD90" s="8" t="n">
        <v>229187</v>
      </c>
      <c r="AE90" s="8" t="n">
        <v>217820</v>
      </c>
      <c r="AF90" s="8" t="n">
        <v>205890</v>
      </c>
      <c r="AG90" s="8" t="n">
        <v>187498</v>
      </c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>
        <v>294611</v>
      </c>
      <c r="AV90" s="8" t="n">
        <v>285396</v>
      </c>
      <c r="AW90" s="8" t="n">
        <v>292073</v>
      </c>
      <c r="AX90" s="8" t="n">
        <v>340818</v>
      </c>
      <c r="AY90" s="8" t="n">
        <v>229187</v>
      </c>
      <c r="AZ90" s="8" t="n"/>
      <c r="BA90" s="8" t="n"/>
      <c r="BB90" s="8" t="n"/>
    </row>
    <row r="91">
      <c r="B91" t="inlineStr">
        <is>
          <t>Noncurrent liabilities held for sale</t>
        </is>
      </c>
      <c r="N91" s="8" t="n">
        <v>614</v>
      </c>
      <c r="O91" s="8" t="n">
        <v>682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</v>
      </c>
      <c r="U91" s="8" t="n">
        <v>0</v>
      </c>
      <c r="V91" s="8" t="n"/>
      <c r="W91" s="8" t="n">
        <v>0</v>
      </c>
      <c r="X91" s="8" t="n">
        <v>0</v>
      </c>
      <c r="Y91" s="8" t="n">
        <v>0</v>
      </c>
      <c r="Z91" s="8" t="n"/>
      <c r="AA91" s="8" t="n">
        <v>0</v>
      </c>
      <c r="AB91" s="8" t="n">
        <v>0</v>
      </c>
      <c r="AC91" s="8" t="n">
        <v>0</v>
      </c>
      <c r="AD91" s="8" t="n">
        <v>0</v>
      </c>
      <c r="AE91" s="8" t="n">
        <v>0</v>
      </c>
      <c r="AF91" s="8" t="n">
        <v>0</v>
      </c>
      <c r="AG91" s="8" t="n">
        <v>0</v>
      </c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>
        <v>614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/>
      <c r="BA91" s="8" t="n"/>
      <c r="BB91" s="8" t="n"/>
    </row>
    <row r="92">
      <c r="B92" t="inlineStr">
        <is>
          <t>Other noncurrent liabilities</t>
        </is>
      </c>
      <c r="N92" s="8" t="n">
        <v>599174</v>
      </c>
      <c r="O92" s="8" t="n">
        <v>588640</v>
      </c>
      <c r="P92" s="8" t="n">
        <v>553129</v>
      </c>
      <c r="Q92" s="8" t="n">
        <v>553469</v>
      </c>
      <c r="R92" s="8" t="n">
        <v>526942</v>
      </c>
      <c r="S92" s="8" t="n">
        <v>616007</v>
      </c>
      <c r="T92" s="8" t="n">
        <v>609209</v>
      </c>
      <c r="U92" s="8" t="n">
        <v>618822</v>
      </c>
      <c r="V92" s="8" t="n">
        <v>754536</v>
      </c>
      <c r="W92" s="8" t="n">
        <v>768757</v>
      </c>
      <c r="X92" s="8" t="n">
        <v>670001</v>
      </c>
      <c r="Y92" s="8" t="n">
        <v>612013</v>
      </c>
      <c r="Z92" s="8" t="n">
        <v>629377</v>
      </c>
      <c r="AA92" s="8" t="n">
        <v>619309</v>
      </c>
      <c r="AB92" s="8" t="n">
        <v>616912</v>
      </c>
      <c r="AC92" s="8" t="n">
        <v>617488</v>
      </c>
      <c r="AD92" s="8" t="n">
        <v>663698</v>
      </c>
      <c r="AE92" s="8" t="n">
        <v>649878</v>
      </c>
      <c r="AF92" s="8" t="n">
        <v>591021</v>
      </c>
      <c r="AG92" s="8" t="n">
        <v>597980</v>
      </c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>
        <v>599174</v>
      </c>
      <c r="AV92" s="8" t="n">
        <v>526942</v>
      </c>
      <c r="AW92" s="8" t="n">
        <v>754536</v>
      </c>
      <c r="AX92" s="8" t="n">
        <v>629377</v>
      </c>
      <c r="AY92" s="8" t="n">
        <v>663698</v>
      </c>
      <c r="AZ92" s="8" t="n"/>
      <c r="BA92" s="8" t="n"/>
      <c r="BB92" s="8" t="n"/>
    </row>
    <row r="93" customFormat="1" s="5">
      <c r="B93" s="5" t="inlineStr">
        <is>
          <t>Deferred income taxes</t>
        </is>
      </c>
      <c r="N93" s="10" t="n">
        <v>370389</v>
      </c>
      <c r="O93" s="10" t="n">
        <v>369115</v>
      </c>
      <c r="P93" s="10" t="n">
        <v>366212</v>
      </c>
      <c r="Q93" s="10" t="n">
        <v>378484</v>
      </c>
      <c r="R93" s="10" t="n">
        <v>382982</v>
      </c>
      <c r="S93" s="10" t="n">
        <v>390977</v>
      </c>
      <c r="T93" s="10" t="n">
        <v>387035</v>
      </c>
      <c r="U93" s="10" t="n">
        <v>393120</v>
      </c>
      <c r="V93" s="10" t="n">
        <v>397858</v>
      </c>
      <c r="W93" s="10" t="n">
        <v>402681</v>
      </c>
      <c r="X93" s="10" t="n">
        <v>406255</v>
      </c>
      <c r="Y93" s="10" t="n">
        <v>405449</v>
      </c>
      <c r="Z93" s="10" t="n">
        <v>394852</v>
      </c>
      <c r="AA93" s="10" t="n">
        <v>380683</v>
      </c>
      <c r="AB93" s="10" t="n">
        <v>428438</v>
      </c>
      <c r="AC93" s="10" t="n">
        <v>360181</v>
      </c>
      <c r="AD93" s="10" t="n">
        <v>353279</v>
      </c>
      <c r="AE93" s="10" t="n">
        <v>380877</v>
      </c>
      <c r="AF93" s="10" t="n">
        <v>391948</v>
      </c>
      <c r="AG93" s="10" t="n">
        <v>429012</v>
      </c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>
        <v>370389</v>
      </c>
      <c r="AV93" s="10" t="n">
        <v>382982</v>
      </c>
      <c r="AW93" s="10" t="n">
        <v>397858</v>
      </c>
      <c r="AX93" s="10" t="n">
        <v>394852</v>
      </c>
      <c r="AY93" s="10" t="n">
        <v>353279</v>
      </c>
      <c r="AZ93" s="10" t="n"/>
      <c r="BA93" s="10" t="n"/>
      <c r="BB93" s="10" t="n"/>
    </row>
    <row r="94">
      <c r="B94" t="inlineStr">
        <is>
          <t xml:space="preserve">Total Liabilities   </t>
        </is>
      </c>
      <c r="N94" s="8" t="n"/>
      <c r="O94" s="8">
        <f>SUM(O86:O93)</f>
        <v/>
      </c>
      <c r="P94" s="8">
        <f>SUM(P86:P93)</f>
        <v/>
      </c>
      <c r="Q94" s="8">
        <f>SUM(Q86:Q93)</f>
        <v/>
      </c>
      <c r="R94" s="8">
        <f>SUM(R86:R93)</f>
        <v/>
      </c>
      <c r="S94" s="8">
        <f>SUM(S86:S93)</f>
        <v/>
      </c>
      <c r="T94" s="8">
        <f>SUM(T86:T93)</f>
        <v/>
      </c>
      <c r="U94" s="8">
        <f>SUM(U86:U93)</f>
        <v/>
      </c>
      <c r="V94" s="8">
        <f>SUM(V86:V93)</f>
        <v/>
      </c>
      <c r="W94" s="8">
        <f>SUM(W86:W93)</f>
        <v/>
      </c>
      <c r="X94" s="8">
        <f>SUM(X86:X93)</f>
        <v/>
      </c>
      <c r="Y94" s="8">
        <f>SUM(Y86:Y93)</f>
        <v/>
      </c>
      <c r="Z94" s="8">
        <f>SUM(Z86:Z93)</f>
        <v/>
      </c>
      <c r="AA94" s="8">
        <f>SUM(AA86:AA93)</f>
        <v/>
      </c>
      <c r="AB94" s="8">
        <f>SUM(AB86:AB93)</f>
        <v/>
      </c>
      <c r="AC94" s="8">
        <f>SUM(AC86:AC93)</f>
        <v/>
      </c>
      <c r="AD94" s="8">
        <f>SUM(AD86:AD93)</f>
        <v/>
      </c>
      <c r="AE94" s="8">
        <f>SUM(AE86:AE93)</f>
        <v/>
      </c>
      <c r="AF94" s="8">
        <f>SUM(AF86:AF93)</f>
        <v/>
      </c>
      <c r="AG94" s="8">
        <f>SUM(AG86:AG93)</f>
        <v/>
      </c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>
        <f>SUM(AU86:AU93)</f>
        <v/>
      </c>
      <c r="AV94" s="8">
        <f>SUM(AV86:AV93)</f>
        <v/>
      </c>
      <c r="AW94" s="8">
        <f>SUM(AW86:AW93)</f>
        <v/>
      </c>
      <c r="AX94" s="8">
        <f>SUM(AX86:AX93)</f>
        <v/>
      </c>
      <c r="AY94" s="8">
        <f>SUM(AY86:AY93)</f>
        <v/>
      </c>
      <c r="AZ94" s="8" t="n"/>
      <c r="BA94" s="8" t="n"/>
      <c r="BB94" s="8" t="n"/>
    </row>
    <row r="95" customFormat="1" s="16">
      <c r="B95" s="14" t="inlineStr">
        <is>
          <t>Commitments and contingencies</t>
        </is>
      </c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5" t="n"/>
      <c r="O95" s="22" t="n"/>
      <c r="P95" s="22" t="n"/>
      <c r="Q95" s="22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  <c r="AL95" s="15" t="n"/>
      <c r="AM95" s="15" t="n"/>
      <c r="AN95" s="15" t="n"/>
      <c r="AO95" s="15" t="n"/>
      <c r="AP95" s="15" t="n"/>
      <c r="AQ95" s="15" t="n"/>
      <c r="AR95" s="15" t="n"/>
      <c r="AS95" s="15" t="n"/>
      <c r="AT95" s="15" t="n"/>
      <c r="AU95" s="15" t="n"/>
      <c r="AV95" s="15" t="n"/>
      <c r="AW95" s="15" t="n"/>
      <c r="AX95" s="15" t="n"/>
      <c r="AY95" s="15" t="n"/>
      <c r="AZ95" s="15" t="n"/>
      <c r="BA95" s="15" t="n"/>
      <c r="BB95" s="15" t="n"/>
    </row>
    <row r="96">
      <c r="B96" t="inlineStr">
        <is>
          <t>Common stock</t>
        </is>
      </c>
      <c r="N96" s="8" t="n">
        <v>1105</v>
      </c>
      <c r="O96" s="8" t="n">
        <v>1107</v>
      </c>
      <c r="P96" s="8" t="n">
        <v>1084</v>
      </c>
      <c r="Q96" s="8" t="n">
        <v>1062</v>
      </c>
      <c r="R96" s="8" t="n">
        <v>1056</v>
      </c>
      <c r="S96" s="8" t="n">
        <v>1059</v>
      </c>
      <c r="T96" s="8" t="n">
        <v>1059</v>
      </c>
      <c r="U96" s="8" t="n">
        <v>1060</v>
      </c>
      <c r="V96" s="8" t="n">
        <v>1061</v>
      </c>
      <c r="W96" s="8" t="n">
        <v>1063</v>
      </c>
      <c r="X96" s="8" t="n">
        <v>1064</v>
      </c>
      <c r="Y96" s="8" t="n">
        <v>1065</v>
      </c>
      <c r="Z96" s="8" t="n">
        <v>1069</v>
      </c>
      <c r="AA96" s="8" t="n">
        <v>1167</v>
      </c>
      <c r="AB96" s="8" t="n">
        <v>1169</v>
      </c>
      <c r="AC96" s="8" t="n">
        <v>1170</v>
      </c>
      <c r="AD96" s="8" t="n">
        <v>1170</v>
      </c>
      <c r="AE96" s="8" t="n">
        <v>1171</v>
      </c>
      <c r="AF96" s="8" t="n">
        <v>1171</v>
      </c>
      <c r="AG96" s="8" t="n">
        <v>1171</v>
      </c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>
        <v>1105</v>
      </c>
      <c r="AV96" s="8" t="n">
        <v>1056</v>
      </c>
      <c r="AW96" s="8" t="n">
        <v>1061</v>
      </c>
      <c r="AX96" s="8" t="n">
        <v>1069</v>
      </c>
      <c r="AY96" s="8" t="n">
        <v>1170</v>
      </c>
      <c r="AZ96" s="8" t="n"/>
      <c r="BA96" s="8" t="n"/>
      <c r="BB96" s="8" t="n"/>
    </row>
    <row r="97">
      <c r="B97" t="inlineStr">
        <is>
          <t xml:space="preserve">Additional paid-in capital </t>
        </is>
      </c>
      <c r="N97" s="8" t="n">
        <v>1863949</v>
      </c>
      <c r="O97" s="8" t="n">
        <v>1855321</v>
      </c>
      <c r="P97" s="8" t="n">
        <v>1609526</v>
      </c>
      <c r="Q97" s="8" t="n">
        <v>1363262</v>
      </c>
      <c r="R97" s="8" t="n">
        <v>1368897</v>
      </c>
      <c r="S97" s="8" t="n">
        <v>1368069</v>
      </c>
      <c r="T97" s="8" t="n">
        <v>1373213</v>
      </c>
      <c r="U97" s="8" t="n">
        <v>1379419</v>
      </c>
      <c r="V97" s="8" t="n">
        <v>1383446</v>
      </c>
      <c r="W97" s="8" t="n">
        <v>1393681</v>
      </c>
      <c r="X97" s="8" t="n">
        <v>1400105</v>
      </c>
      <c r="Y97" s="8" t="n">
        <v>1410534</v>
      </c>
      <c r="Z97" s="8" t="n">
        <v>1438038</v>
      </c>
      <c r="AA97" s="8" t="n">
        <v>2889923</v>
      </c>
      <c r="AB97" s="8" t="n">
        <v>2907981</v>
      </c>
      <c r="AC97" s="8" t="n">
        <v>2913383</v>
      </c>
      <c r="AD97" s="8" t="n">
        <v>2920007</v>
      </c>
      <c r="AE97" s="8" t="n">
        <v>2915387</v>
      </c>
      <c r="AF97" s="8" t="n">
        <v>2927086</v>
      </c>
      <c r="AG97" s="8" t="n">
        <v>2933659</v>
      </c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>
        <v>1863949</v>
      </c>
      <c r="AV97" s="8" t="n">
        <v>1368897</v>
      </c>
      <c r="AW97" s="8" t="n">
        <v>1383446</v>
      </c>
      <c r="AX97" s="8" t="n">
        <v>1438038</v>
      </c>
      <c r="AY97" s="8" t="n">
        <v>2920007</v>
      </c>
      <c r="AZ97" s="8" t="n"/>
      <c r="BA97" s="8" t="n"/>
      <c r="BB97" s="8" t="n"/>
    </row>
    <row r="98">
      <c r="B98" t="inlineStr">
        <is>
          <t>Accumualted other comprehensive loss</t>
        </is>
      </c>
      <c r="N98" s="8" t="n">
        <v>-225668</v>
      </c>
      <c r="O98" s="8" t="n">
        <v>-174739</v>
      </c>
      <c r="P98" s="8" t="n">
        <v>-301679</v>
      </c>
      <c r="Q98" s="8" t="n">
        <v>-314191</v>
      </c>
      <c r="R98" s="8" t="n">
        <v>-350682</v>
      </c>
      <c r="S98" s="8" t="n">
        <v>-357538</v>
      </c>
      <c r="T98" s="8" t="n">
        <v>-349411</v>
      </c>
      <c r="U98" s="8" t="n">
        <v>-435977</v>
      </c>
      <c r="V98" s="8" t="n">
        <v>-395735</v>
      </c>
      <c r="W98" s="8" t="n">
        <v>-526489</v>
      </c>
      <c r="X98" s="8" t="n">
        <v>-431131</v>
      </c>
      <c r="Y98" s="8" t="n">
        <v>-398467</v>
      </c>
      <c r="Z98" s="8" t="n">
        <v>-326132</v>
      </c>
      <c r="AA98" s="8" t="n">
        <v>-350114</v>
      </c>
      <c r="AB98" s="8" t="n">
        <v>-328001</v>
      </c>
      <c r="AC98" s="8" t="n">
        <v>-366436</v>
      </c>
      <c r="AD98" s="8" t="n">
        <v>-392450</v>
      </c>
      <c r="AE98" s="8" t="n">
        <v>-393619</v>
      </c>
      <c r="AF98" s="8" t="n">
        <v>-507138</v>
      </c>
      <c r="AG98" s="8" t="n">
        <v>-717309</v>
      </c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>
        <v>-225668</v>
      </c>
      <c r="AV98" s="8" t="n">
        <v>-350682</v>
      </c>
      <c r="AW98" s="8" t="n">
        <v>-395735</v>
      </c>
      <c r="AX98" s="8" t="n">
        <v>-326132</v>
      </c>
      <c r="AY98" s="8" t="n">
        <v>-392450</v>
      </c>
      <c r="AZ98" s="8" t="n"/>
      <c r="BA98" s="8" t="n"/>
      <c r="BB98" s="8" t="n"/>
    </row>
    <row r="99" customFormat="1" s="5">
      <c r="B99" s="5" t="inlineStr">
        <is>
          <t>Retained earnings</t>
        </is>
      </c>
      <c r="N99" s="10" t="n">
        <v>2035163</v>
      </c>
      <c r="O99" s="10" t="n">
        <v>2118621</v>
      </c>
      <c r="P99" s="10" t="n">
        <v>2384645</v>
      </c>
      <c r="Q99" s="10" t="n">
        <v>2478711</v>
      </c>
      <c r="R99" s="10" t="n">
        <v>2566050</v>
      </c>
      <c r="S99" s="10" t="n">
        <v>2660684</v>
      </c>
      <c r="T99" s="10" t="n">
        <v>2775940</v>
      </c>
      <c r="U99" s="10" t="n">
        <v>2892057</v>
      </c>
      <c r="V99" s="10" t="n">
        <v>2943478</v>
      </c>
      <c r="W99" s="10" t="n">
        <v>3009749</v>
      </c>
      <c r="X99" s="10" t="n">
        <v>3054434</v>
      </c>
      <c r="Y99" s="10" t="n">
        <v>3111749</v>
      </c>
      <c r="Z99" s="10" t="n">
        <v>3155252</v>
      </c>
      <c r="AA99" s="10" t="n">
        <v>3205408</v>
      </c>
      <c r="AB99" s="10" t="n">
        <v>3584400</v>
      </c>
      <c r="AC99" s="10" t="n">
        <v>3145999</v>
      </c>
      <c r="AD99" s="10" t="n">
        <v>3096539</v>
      </c>
      <c r="AE99" s="10" t="n">
        <v>3303661</v>
      </c>
      <c r="AF99" s="10" t="n">
        <v>3664172</v>
      </c>
      <c r="AG99" s="10" t="n">
        <v>4515115</v>
      </c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>
        <v>2035163</v>
      </c>
      <c r="AV99" s="10" t="n">
        <v>2566050</v>
      </c>
      <c r="AW99" s="10" t="n">
        <v>2943478</v>
      </c>
      <c r="AX99" s="10" t="n">
        <v>3155252</v>
      </c>
      <c r="AY99" s="10" t="n">
        <v>3096539</v>
      </c>
      <c r="AZ99" s="10" t="n"/>
      <c r="BA99" s="10" t="n"/>
      <c r="BB99" s="10" t="n"/>
    </row>
    <row r="100">
      <c r="B100" t="inlineStr">
        <is>
          <t>Total Albemarle Corporation Shareholders' equity</t>
        </is>
      </c>
      <c r="N100" s="8">
        <f>SUM(N96:N99)</f>
        <v/>
      </c>
      <c r="O100" s="8">
        <f>SUM(O96:O99)</f>
        <v/>
      </c>
      <c r="P100" s="8">
        <f>SUM(P96:P99)</f>
        <v/>
      </c>
      <c r="Q100" s="8">
        <f>SUM(Q96:Q99)</f>
        <v/>
      </c>
      <c r="R100" s="8">
        <f>SUM(R96:R99)</f>
        <v/>
      </c>
      <c r="S100" s="8">
        <f>SUM(S96:S99)</f>
        <v/>
      </c>
      <c r="T100" s="8">
        <f>SUM(T96:T99)</f>
        <v/>
      </c>
      <c r="U100" s="8">
        <f>SUM(U96:U99)</f>
        <v/>
      </c>
      <c r="V100" s="8">
        <f>SUM(V96:V99)</f>
        <v/>
      </c>
      <c r="W100" s="8">
        <f>SUM(W96:W99)</f>
        <v/>
      </c>
      <c r="X100" s="8">
        <f>SUM(X96:X99)</f>
        <v/>
      </c>
      <c r="Y100" s="8">
        <f>SUM(Y96:Y99)</f>
        <v/>
      </c>
      <c r="Z100" s="8">
        <f>SUM(Z96:Z99)</f>
        <v/>
      </c>
      <c r="AA100" s="8">
        <f>SUM(AA96:AA99)</f>
        <v/>
      </c>
      <c r="AB100" s="8">
        <f>SUM(AB96:AB99)</f>
        <v/>
      </c>
      <c r="AC100" s="8">
        <f>SUM(AC96:AC99)</f>
        <v/>
      </c>
      <c r="AD100" s="8">
        <f>SUM(AD96:AD99)</f>
        <v/>
      </c>
      <c r="AE100" s="8">
        <f>SUM(AE96:AE99)</f>
        <v/>
      </c>
      <c r="AF100" s="8">
        <f>SUM(AF96:AF99)</f>
        <v/>
      </c>
      <c r="AG100" s="8">
        <f>SUM(AG96:AG99)</f>
        <v/>
      </c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>
        <f>SUM(AS96:AS99)</f>
        <v/>
      </c>
      <c r="AT100" s="8">
        <f>SUM(AT96:AT99)</f>
        <v/>
      </c>
      <c r="AU100" s="8">
        <f>SUM(AU96:AU99)</f>
        <v/>
      </c>
      <c r="AV100" s="8">
        <f>SUM(AV96:AV99)</f>
        <v/>
      </c>
      <c r="AW100" s="8">
        <f>SUM(AW96:AW99)</f>
        <v/>
      </c>
      <c r="AX100" s="8">
        <f>SUM(AX96:AX99)</f>
        <v/>
      </c>
      <c r="AY100" s="8">
        <f>SUM(AY96:AY99)</f>
        <v/>
      </c>
      <c r="AZ100" s="8" t="n"/>
      <c r="BA100" s="8" t="n"/>
      <c r="BB100" s="8" t="n"/>
    </row>
    <row r="101" customFormat="1" s="5">
      <c r="B101" s="5" t="inlineStr">
        <is>
          <t>Noncontrolling interests</t>
        </is>
      </c>
      <c r="N101" s="10" t="n">
        <v>143147</v>
      </c>
      <c r="O101" s="10" t="n">
        <v>143120</v>
      </c>
      <c r="P101" s="10" t="n">
        <v>143704</v>
      </c>
      <c r="Q101" s="10" t="n">
        <v>157433</v>
      </c>
      <c r="R101" s="10" t="n">
        <v>173787</v>
      </c>
      <c r="S101" s="10" t="n">
        <v>191765</v>
      </c>
      <c r="T101" s="10" t="n">
        <v>173602</v>
      </c>
      <c r="U101" s="10" t="n">
        <v>171778</v>
      </c>
      <c r="V101" s="10" t="n">
        <v>161330</v>
      </c>
      <c r="W101" s="10" t="n">
        <v>163521</v>
      </c>
      <c r="X101" s="10" t="n">
        <v>181689</v>
      </c>
      <c r="Y101" s="10" t="n">
        <v>200500</v>
      </c>
      <c r="Z101" s="10" t="n">
        <v>200367</v>
      </c>
      <c r="AA101" s="10" t="n">
        <v>196169</v>
      </c>
      <c r="AB101" s="10" t="n">
        <v>200222</v>
      </c>
      <c r="AC101" s="10" t="n">
        <v>201116</v>
      </c>
      <c r="AD101" s="10" t="n">
        <v>180341</v>
      </c>
      <c r="AE101" s="10" t="n">
        <v>208452</v>
      </c>
      <c r="AF101" s="10" t="n">
        <v>215684</v>
      </c>
      <c r="AG101" s="10" t="n">
        <v>231991</v>
      </c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>
        <v>143147</v>
      </c>
      <c r="AV101" s="10" t="n">
        <v>173787</v>
      </c>
      <c r="AW101" s="10" t="n">
        <v>161330</v>
      </c>
      <c r="AX101" s="10" t="n">
        <v>200367</v>
      </c>
      <c r="AY101" s="10" t="n">
        <v>180341</v>
      </c>
      <c r="AZ101" s="10" t="n"/>
      <c r="BA101" s="10" t="n"/>
      <c r="BB101" s="10" t="n"/>
    </row>
    <row r="102" customFormat="1" s="6">
      <c r="B102" s="6" t="inlineStr">
        <is>
          <t>Total equity</t>
        </is>
      </c>
      <c r="L102" s="11">
        <f>L100+L101</f>
        <v/>
      </c>
      <c r="M102" s="11">
        <f>M100+M101</f>
        <v/>
      </c>
      <c r="N102" s="11">
        <f>N100+N101</f>
        <v/>
      </c>
      <c r="O102" s="11">
        <f>O100+O101</f>
        <v/>
      </c>
      <c r="P102" s="11">
        <f>P100+P101</f>
        <v/>
      </c>
      <c r="Q102" s="11">
        <f>Q100+Q101</f>
        <v/>
      </c>
      <c r="R102" s="11">
        <f>R100+R101</f>
        <v/>
      </c>
      <c r="S102" s="11">
        <f>S100+S101</f>
        <v/>
      </c>
      <c r="T102" s="11">
        <f>T100+T101</f>
        <v/>
      </c>
      <c r="U102" s="11">
        <f>U100+U101</f>
        <v/>
      </c>
      <c r="V102" s="11">
        <f>V100+V101</f>
        <v/>
      </c>
      <c r="W102" s="11">
        <f>W100+W101</f>
        <v/>
      </c>
      <c r="X102" s="11">
        <f>X100+X101</f>
        <v/>
      </c>
      <c r="Y102" s="11">
        <f>Y100+Y101</f>
        <v/>
      </c>
      <c r="Z102" s="11">
        <f>Z100+Z101</f>
        <v/>
      </c>
      <c r="AA102" s="11">
        <f>AA100+AA101</f>
        <v/>
      </c>
      <c r="AB102" s="11">
        <f>AB100+AB101</f>
        <v/>
      </c>
      <c r="AC102" s="11">
        <f>AC100+AC101</f>
        <v/>
      </c>
      <c r="AD102" s="11">
        <f>AD100+AD101</f>
        <v/>
      </c>
      <c r="AE102" s="11">
        <f>AE100+AE101</f>
        <v/>
      </c>
      <c r="AF102" s="11">
        <f>AF100+AF101</f>
        <v/>
      </c>
      <c r="AG102" s="11">
        <f>AG100+AG101</f>
        <v/>
      </c>
      <c r="AH102" s="11" t="n"/>
      <c r="AI102" s="11" t="n"/>
      <c r="AJ102" s="11" t="n"/>
      <c r="AK102" s="11" t="n"/>
      <c r="AL102" s="11" t="n"/>
      <c r="AM102" s="11" t="n"/>
      <c r="AN102" s="11" t="n"/>
      <c r="AO102" s="11" t="n"/>
      <c r="AP102" s="11" t="n"/>
      <c r="AQ102" s="11" t="n"/>
      <c r="AR102" s="11" t="n"/>
      <c r="AS102" s="11">
        <f>AS100+AS101</f>
        <v/>
      </c>
      <c r="AT102" s="11">
        <f>AT100+AT101</f>
        <v/>
      </c>
      <c r="AU102" s="11">
        <f>AU100+AU101</f>
        <v/>
      </c>
      <c r="AV102" s="11">
        <f>AV100+AV101</f>
        <v/>
      </c>
      <c r="AW102" s="11">
        <f>AW100+AW101</f>
        <v/>
      </c>
      <c r="AX102" s="11">
        <f>AX100+AX101</f>
        <v/>
      </c>
      <c r="AY102" s="11">
        <f>AY100+AY101</f>
        <v/>
      </c>
      <c r="AZ102" s="11" t="n"/>
      <c r="BA102" s="11" t="n"/>
      <c r="BB102" s="11" t="n"/>
    </row>
    <row r="103">
      <c r="B103" t="inlineStr">
        <is>
          <t>Total Liabilities &amp; Equity</t>
        </is>
      </c>
      <c r="L103" s="8">
        <f>L102+L94</f>
        <v/>
      </c>
      <c r="M103" s="8">
        <f>M102+M94</f>
        <v/>
      </c>
      <c r="N103" s="8">
        <f>N102+N94</f>
        <v/>
      </c>
      <c r="O103" s="8">
        <f>O102+O94</f>
        <v/>
      </c>
      <c r="P103" s="8">
        <f>P102+P94</f>
        <v/>
      </c>
      <c r="Q103" s="8">
        <f>Q102+Q94</f>
        <v/>
      </c>
      <c r="R103" s="8">
        <f>R102+R94</f>
        <v/>
      </c>
      <c r="S103" s="8">
        <f>S102+S94</f>
        <v/>
      </c>
      <c r="T103" s="8">
        <f>T102+T94</f>
        <v/>
      </c>
      <c r="U103" s="8">
        <f>U102+U94</f>
        <v/>
      </c>
      <c r="V103" s="8">
        <f>V102+V94</f>
        <v/>
      </c>
      <c r="W103" s="8">
        <f>W102+W94</f>
        <v/>
      </c>
      <c r="X103" s="8">
        <f>X102+X94</f>
        <v/>
      </c>
      <c r="Y103" s="8">
        <f>Y102+Y94</f>
        <v/>
      </c>
      <c r="Z103" s="8">
        <f>Z102+SUM(Z86:Z93)</f>
        <v/>
      </c>
      <c r="AA103" s="8">
        <f>AA102+AA94</f>
        <v/>
      </c>
      <c r="AB103" s="8">
        <f>AB102+AB94</f>
        <v/>
      </c>
      <c r="AC103" s="8">
        <f>AC102+AC94</f>
        <v/>
      </c>
      <c r="AD103" s="8">
        <f>AD102+SUM(AD86:AD93)</f>
        <v/>
      </c>
      <c r="AE103" s="8">
        <f>AE102+AE94</f>
        <v/>
      </c>
      <c r="AF103" s="8">
        <f>AF102+AF94</f>
        <v/>
      </c>
      <c r="AG103" s="8">
        <f>AG102+AG94</f>
        <v/>
      </c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>
        <f>AS102+SUM(AS86:AS93)</f>
        <v/>
      </c>
      <c r="AT103" s="8">
        <f>AT102+SUM(AT86:AT93)</f>
        <v/>
      </c>
      <c r="AU103" s="8">
        <f>AU102+SUM(AU86:AU93)</f>
        <v/>
      </c>
      <c r="AV103" s="8">
        <f>AV102+SUM(AV86:AV93)</f>
        <v/>
      </c>
      <c r="AW103" s="8">
        <f>AW102+SUM(AW86:AW93)</f>
        <v/>
      </c>
      <c r="AX103" s="8">
        <f>AX102+SUM(AX86:AX93)</f>
        <v/>
      </c>
      <c r="AY103" s="8">
        <f>AY102+SUM(AY86:AY93)</f>
        <v/>
      </c>
      <c r="AZ103" s="8" t="n"/>
      <c r="BA103" s="8" t="n"/>
      <c r="BB103" s="8" t="n"/>
    </row>
    <row r="104"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</row>
    <row r="105"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</row>
    <row r="106" customFormat="1" s="3">
      <c r="B106" s="4" t="inlineStr">
        <is>
          <t>Cash Flow</t>
        </is>
      </c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B107" s="8" t="inlineStr">
        <is>
          <t>Operating Cash Flow</t>
        </is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>
        <v>54916</v>
      </c>
      <c r="P107" s="8">
        <f>223857-O107</f>
        <v/>
      </c>
      <c r="Q107" s="8">
        <f>376941-P107-O107</f>
        <v/>
      </c>
      <c r="R107" s="8">
        <f>AV107-Q107-P107-O107</f>
        <v/>
      </c>
      <c r="S107" s="8" t="n">
        <v>54916</v>
      </c>
      <c r="T107" s="8">
        <f>199288-S107</f>
        <v/>
      </c>
      <c r="U107" s="8">
        <f>345638-T107-S107</f>
        <v/>
      </c>
      <c r="V107" s="8">
        <f>AW107-U107-T107-S107</f>
        <v/>
      </c>
      <c r="W107" s="8" t="n">
        <v>155054</v>
      </c>
      <c r="X107" s="8">
        <f>207917-W107</f>
        <v/>
      </c>
      <c r="Y107" s="8">
        <f>461714-X107-W107</f>
        <v/>
      </c>
      <c r="Z107" s="8">
        <f>AX107-Y107-X107-W107</f>
        <v/>
      </c>
      <c r="AA107" s="8" t="n">
        <v>157949</v>
      </c>
      <c r="AB107" s="8">
        <f>385853-AA107</f>
        <v/>
      </c>
      <c r="AC107" s="8">
        <f>490856-AB107-AA107</f>
        <v/>
      </c>
      <c r="AD107" s="8">
        <f>AY107-AC107-AB107-AA107</f>
        <v/>
      </c>
      <c r="AE107" s="8" t="n">
        <v>206176</v>
      </c>
      <c r="AF107" s="8">
        <f>60311-AE107</f>
        <v/>
      </c>
      <c r="AG107" s="8">
        <f>955602-AF107-AE107</f>
        <v/>
      </c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>
        <v>735524</v>
      </c>
      <c r="AU107" s="8" t="n">
        <v>303979</v>
      </c>
      <c r="AV107" s="8" t="n">
        <v>546165</v>
      </c>
      <c r="AW107" s="8" t="n">
        <v>719374</v>
      </c>
      <c r="AX107" s="8" t="n">
        <v>798914</v>
      </c>
      <c r="AY107" s="8" t="n">
        <v>344257</v>
      </c>
      <c r="AZ107" s="8" t="n"/>
      <c r="BA107" s="8" t="n"/>
    </row>
    <row r="108" customFormat="1" s="5">
      <c r="B108" s="10" t="inlineStr">
        <is>
          <t>CapEx</t>
        </is>
      </c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>
        <v>-216132</v>
      </c>
      <c r="P108" s="10">
        <f>-280945-O108</f>
        <v/>
      </c>
      <c r="Q108" s="10">
        <f>-471675-P108-O108</f>
        <v/>
      </c>
      <c r="R108" s="10">
        <f>AV108-Q108-P108-O108</f>
        <v/>
      </c>
      <c r="S108" s="10" t="n">
        <v>-216132</v>
      </c>
      <c r="T108" s="10">
        <f>-415626-S108</f>
        <v/>
      </c>
      <c r="U108" s="10">
        <f>-608456-T108-S108</f>
        <v/>
      </c>
      <c r="V108" s="10">
        <f>AW108-U108-T108-S108</f>
        <v/>
      </c>
      <c r="W108" s="10" t="n">
        <v>-214529</v>
      </c>
      <c r="X108" s="10">
        <f>-418991-W108</f>
        <v/>
      </c>
      <c r="Y108" s="10">
        <f>-621371-X108-W108</f>
        <v/>
      </c>
      <c r="Z108" s="10">
        <f>AX108-Y108-X108-W108</f>
        <v/>
      </c>
      <c r="AA108" s="10" t="n">
        <v>-179683</v>
      </c>
      <c r="AB108" s="10">
        <f>-396915-AA108</f>
        <v/>
      </c>
      <c r="AC108" s="10">
        <f>-652739-AB108-AA108</f>
        <v/>
      </c>
      <c r="AD108" s="10">
        <f>AY108-AC108-AB108-AA108</f>
        <v/>
      </c>
      <c r="AE108" s="10" t="n">
        <v>-231698</v>
      </c>
      <c r="AF108" s="10">
        <f>-502607-AE108</f>
        <v/>
      </c>
      <c r="AG108" s="10">
        <f>-815934-AF108-AE108</f>
        <v/>
      </c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>
        <v>-196654</v>
      </c>
      <c r="AU108" s="10" t="n">
        <v>-317703</v>
      </c>
      <c r="AV108" s="10" t="n">
        <v>-699991</v>
      </c>
      <c r="AW108" s="10" t="n">
        <v>-851796</v>
      </c>
      <c r="AX108" s="10" t="n">
        <v>-850477</v>
      </c>
      <c r="AY108" s="10" t="n">
        <v>-953667</v>
      </c>
      <c r="AZ108" s="10" t="n"/>
      <c r="BA108" s="10" t="n"/>
    </row>
    <row r="109">
      <c r="B109" s="8" t="inlineStr">
        <is>
          <t>FCF</t>
        </is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>
        <f>O107+O108</f>
        <v/>
      </c>
      <c r="P109" s="8">
        <f>P107+P108</f>
        <v/>
      </c>
      <c r="Q109" s="8">
        <f>Q107+Q108</f>
        <v/>
      </c>
      <c r="R109" s="8">
        <f>AV109-Q109-P109-O109</f>
        <v/>
      </c>
      <c r="S109" s="8">
        <f>S107+S108</f>
        <v/>
      </c>
      <c r="T109" s="8">
        <f>T107+T108</f>
        <v/>
      </c>
      <c r="U109" s="8">
        <f>U107+U108</f>
        <v/>
      </c>
      <c r="V109" s="8">
        <f>AW109-U109-T109-S109</f>
        <v/>
      </c>
      <c r="W109" s="8">
        <f>W107+W108</f>
        <v/>
      </c>
      <c r="X109" s="8">
        <f>X107+X108</f>
        <v/>
      </c>
      <c r="Y109" s="8">
        <f>Y107+Y108</f>
        <v/>
      </c>
      <c r="Z109" s="8">
        <f>AX109-Y109-X109-W109</f>
        <v/>
      </c>
      <c r="AA109" s="8">
        <f>AA107+AA108</f>
        <v/>
      </c>
      <c r="AB109" s="8">
        <f>AB107+AB108</f>
        <v/>
      </c>
      <c r="AC109" s="8">
        <f>AC107+AC108</f>
        <v/>
      </c>
      <c r="AD109" s="8">
        <f>AY109-AC109-AB109-AA109</f>
        <v/>
      </c>
      <c r="AE109" s="8">
        <f>AE107+AE108</f>
        <v/>
      </c>
      <c r="AF109" s="8">
        <f>AF107+AF108</f>
        <v/>
      </c>
      <c r="AG109" s="8">
        <f>AG107+AG108</f>
        <v/>
      </c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>
        <f>SUM(AS107:AS108)</f>
        <v/>
      </c>
      <c r="AT109" s="8">
        <f>SUM(AT107:AT108)</f>
        <v/>
      </c>
      <c r="AU109" s="8">
        <f>SUM(AU107:AU108)</f>
        <v/>
      </c>
      <c r="AV109" s="8">
        <f>SUM(AV107:AV108)</f>
        <v/>
      </c>
      <c r="AW109" s="8">
        <f>SUM(AW107:AW108)</f>
        <v/>
      </c>
      <c r="AX109" s="8">
        <f>SUM(AX107:AX108)</f>
        <v/>
      </c>
      <c r="AY109" s="8">
        <f>SUM(AY107:AY108)</f>
        <v/>
      </c>
      <c r="AZ109" s="8" t="n"/>
      <c r="BA109" s="8" t="n"/>
    </row>
    <row r="110"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</row>
    <row r="111">
      <c r="B111" s="8" t="inlineStr">
        <is>
          <t>Dividends paid to shareholders</t>
        </is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>
        <v>-35382</v>
      </c>
      <c r="P111" s="8">
        <f>-74313-O111</f>
        <v/>
      </c>
      <c r="Q111" s="8">
        <f>-108922-P111-O111</f>
        <v/>
      </c>
      <c r="R111" s="8" t="n"/>
      <c r="S111" s="8" t="n">
        <v>-35387</v>
      </c>
      <c r="T111" s="8">
        <f>-74313-S111</f>
        <v/>
      </c>
      <c r="U111" s="8">
        <f>-113321-T111-S111</f>
        <v/>
      </c>
      <c r="V111" s="8" t="n"/>
      <c r="W111" s="8" t="n">
        <v>-41130</v>
      </c>
      <c r="X111" s="8">
        <f>-79909-W111</f>
        <v/>
      </c>
      <c r="Y111" s="8">
        <f>-120836-X111-W111</f>
        <v/>
      </c>
      <c r="Z111" s="8" t="n"/>
      <c r="AA111" s="8" t="n">
        <v>-41130</v>
      </c>
      <c r="AB111" s="8">
        <f>-86637-AA111</f>
        <v/>
      </c>
      <c r="AC111" s="8">
        <f>-132236-AB111-AA111</f>
        <v/>
      </c>
      <c r="AD111" s="8" t="n"/>
      <c r="AE111" s="8" t="n">
        <v>-45637</v>
      </c>
      <c r="AF111" s="8">
        <f>-91894-AE111</f>
        <v/>
      </c>
      <c r="AG111" s="8">
        <f>-138165-AF111-AE111</f>
        <v/>
      </c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</row>
    <row r="112"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</row>
    <row r="113">
      <c r="B113" t="inlineStr">
        <is>
          <t>Dividend Per Share</t>
        </is>
      </c>
      <c r="X113">
        <f>X111/X52</f>
        <v/>
      </c>
    </row>
    <row r="117">
      <c r="V117" s="8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K45" sqref="K45"/>
    </sheetView>
  </sheetViews>
  <sheetFormatPr baseColWidth="8" defaultRowHeight="14.45"/>
  <cols>
    <col width="17.4257812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25.03</t>
        </is>
      </c>
      <c r="C2" t="inlineStr">
        <is>
          <t>24.53</t>
        </is>
      </c>
      <c r="D2" t="inlineStr">
        <is>
          <t>27.01</t>
        </is>
      </c>
      <c r="E2" t="inlineStr">
        <is>
          <t>21.91</t>
        </is>
      </c>
      <c r="F2" t="inlineStr">
        <is>
          <t>25.85</t>
        </is>
      </c>
      <c r="G2" t="inlineStr">
        <is>
          <t>31.69</t>
        </is>
      </c>
      <c r="H2" t="inlineStr">
        <is>
          <t>30.78</t>
        </is>
      </c>
      <c r="I2" t="inlineStr">
        <is>
          <t>31.21</t>
        </is>
      </c>
      <c r="J2" t="inlineStr">
        <is>
          <t>31.08</t>
        </is>
      </c>
      <c r="K2" t="inlineStr">
        <is>
          <t>32.84</t>
        </is>
      </c>
      <c r="L2" t="inlineStr">
        <is>
          <t>23.82</t>
        </is>
      </c>
      <c r="M2" t="inlineStr">
        <is>
          <t>27.70</t>
        </is>
      </c>
      <c r="N2" t="inlineStr">
        <is>
          <t>31.13</t>
        </is>
      </c>
      <c r="O2" t="inlineStr">
        <is>
          <t>33.88</t>
        </is>
      </c>
      <c r="P2" t="inlineStr">
        <is>
          <t>29.41</t>
        </is>
      </c>
      <c r="Q2" t="inlineStr">
        <is>
          <t>28.73</t>
        </is>
      </c>
      <c r="R2" t="inlineStr">
        <is>
          <t>47.77</t>
        </is>
      </c>
    </row>
    <row r="3">
      <c r="A3" s="1" t="inlineStr">
        <is>
          <t>Earnings per share</t>
        </is>
      </c>
      <c r="B3" t="inlineStr">
        <is>
          <t>1.51</t>
        </is>
      </c>
      <c r="C3" t="inlineStr">
        <is>
          <t>2.41</t>
        </is>
      </c>
      <c r="D3" t="inlineStr">
        <is>
          <t>2.13</t>
        </is>
      </c>
      <c r="E3" t="inlineStr">
        <is>
          <t>1.95</t>
        </is>
      </c>
      <c r="F3" t="inlineStr">
        <is>
          <t>3.54</t>
        </is>
      </c>
      <c r="G3" t="inlineStr">
        <is>
          <t>4.82</t>
        </is>
      </c>
      <c r="H3" t="inlineStr">
        <is>
          <t>3.49</t>
        </is>
      </c>
      <c r="I3" t="inlineStr">
        <is>
          <t>4.93</t>
        </is>
      </c>
      <c r="J3" t="inlineStr">
        <is>
          <t>1.69</t>
        </is>
      </c>
      <c r="K3" t="inlineStr">
        <is>
          <t>3.01</t>
        </is>
      </c>
      <c r="L3" t="inlineStr">
        <is>
          <t>5.73</t>
        </is>
      </c>
      <c r="M3" t="inlineStr">
        <is>
          <t>0.49</t>
        </is>
      </c>
      <c r="N3" t="inlineStr">
        <is>
          <t>6.40</t>
        </is>
      </c>
      <c r="O3" t="inlineStr">
        <is>
          <t>5.03</t>
        </is>
      </c>
      <c r="P3" t="inlineStr">
        <is>
          <t>3.53</t>
        </is>
      </c>
      <c r="Q3" t="inlineStr">
        <is>
          <t>1.07</t>
        </is>
      </c>
      <c r="R3" t="inlineStr">
        <is>
          <t>13.26</t>
        </is>
      </c>
    </row>
    <row r="4">
      <c r="A4" s="1" t="inlineStr">
        <is>
          <t>FCF per share</t>
        </is>
      </c>
      <c r="B4" t="inlineStr">
        <is>
          <t>2.92</t>
        </is>
      </c>
      <c r="C4" t="inlineStr">
        <is>
          <t>1.51</t>
        </is>
      </c>
      <c r="D4" t="inlineStr">
        <is>
          <t>2.36</t>
        </is>
      </c>
      <c r="E4" t="inlineStr">
        <is>
          <t>2.82</t>
        </is>
      </c>
      <c r="F4" t="inlineStr">
        <is>
          <t>2.80</t>
        </is>
      </c>
      <c r="G4" t="inlineStr">
        <is>
          <t>3.28</t>
        </is>
      </c>
      <c r="H4" t="inlineStr">
        <is>
          <t>2.33</t>
        </is>
      </c>
      <c r="I4" t="inlineStr">
        <is>
          <t>3.31</t>
        </is>
      </c>
      <c r="J4" t="inlineStr">
        <is>
          <t>4.85</t>
        </is>
      </c>
      <c r="K4" t="inlineStr">
        <is>
          <t>1.20</t>
        </is>
      </c>
      <c r="L4" t="inlineStr">
        <is>
          <t>4.78</t>
        </is>
      </c>
      <c r="M4" t="inlineStr">
        <is>
          <t>(0.12)</t>
        </is>
      </c>
      <c r="N4" t="inlineStr">
        <is>
          <t>(1.42)</t>
        </is>
      </c>
      <c r="O4" t="inlineStr">
        <is>
          <t>(1.25)</t>
        </is>
      </c>
      <c r="P4" t="inlineStr">
        <is>
          <t>(0.48)</t>
        </is>
      </c>
      <c r="Q4" t="inlineStr">
        <is>
          <t>(5.26)</t>
        </is>
      </c>
      <c r="R4" t="inlineStr">
        <is>
          <t>(2.63)</t>
        </is>
      </c>
    </row>
    <row r="5">
      <c r="A5" s="1" t="inlineStr">
        <is>
          <t>Dividends per share</t>
        </is>
      </c>
      <c r="B5" t="inlineStr">
        <is>
          <t>0.33</t>
        </is>
      </c>
      <c r="C5" t="inlineStr">
        <is>
          <t>0.42</t>
        </is>
      </c>
      <c r="D5" t="inlineStr">
        <is>
          <t>0.61</t>
        </is>
      </c>
      <c r="E5" t="inlineStr">
        <is>
          <t>0.61</t>
        </is>
      </c>
      <c r="F5" t="inlineStr">
        <is>
          <t>0.54</t>
        </is>
      </c>
      <c r="G5" t="inlineStr">
        <is>
          <t>0.64</t>
        </is>
      </c>
      <c r="H5" t="inlineStr">
        <is>
          <t>0.77</t>
        </is>
      </c>
      <c r="I5" t="inlineStr">
        <is>
          <t>0.93</t>
        </is>
      </c>
      <c r="J5" t="inlineStr">
        <is>
          <t>1.07</t>
        </is>
      </c>
      <c r="K5" t="inlineStr">
        <is>
          <t>1.07</t>
        </is>
      </c>
      <c r="L5" t="inlineStr">
        <is>
          <t>1.20</t>
        </is>
      </c>
      <c r="M5" t="inlineStr">
        <is>
          <t>1.27</t>
        </is>
      </c>
      <c r="N5" t="inlineStr">
        <is>
          <t>1.33</t>
        </is>
      </c>
      <c r="O5" t="inlineStr">
        <is>
          <t>1.44</t>
        </is>
      </c>
      <c r="P5" t="inlineStr">
        <is>
          <t>1.52</t>
        </is>
      </c>
      <c r="Q5" t="inlineStr">
        <is>
          <t>1.54</t>
        </is>
      </c>
      <c r="R5" t="inlineStr">
        <is>
          <t>3.39</t>
        </is>
      </c>
    </row>
    <row r="6">
      <c r="A6" s="1" t="inlineStr">
        <is>
          <t>CAPEX per share</t>
        </is>
      </c>
      <c r="B6" t="inlineStr">
        <is>
          <t>1.06</t>
        </is>
      </c>
      <c r="C6" t="inlineStr">
        <is>
          <t>1.04</t>
        </is>
      </c>
      <c r="D6" t="inlineStr">
        <is>
          <t>1.09</t>
        </is>
      </c>
      <c r="E6" t="inlineStr">
        <is>
          <t>1.10</t>
        </is>
      </c>
      <c r="F6" t="inlineStr">
        <is>
          <t>0.83</t>
        </is>
      </c>
      <c r="G6" t="inlineStr">
        <is>
          <t>2.11</t>
        </is>
      </c>
      <c r="H6" t="inlineStr">
        <is>
          <t>3.15</t>
        </is>
      </c>
      <c r="I6" t="inlineStr">
        <is>
          <t>1.85</t>
        </is>
      </c>
      <c r="J6" t="inlineStr">
        <is>
          <t>1.41</t>
        </is>
      </c>
      <c r="K6" t="inlineStr">
        <is>
          <t>2.05</t>
        </is>
      </c>
      <c r="L6" t="inlineStr">
        <is>
          <t>1.75</t>
        </is>
      </c>
      <c r="M6" t="inlineStr">
        <is>
          <t>2.86</t>
        </is>
      </c>
      <c r="N6" t="inlineStr">
        <is>
          <t>6.46</t>
        </is>
      </c>
      <c r="O6" t="inlineStr">
        <is>
          <t>8.04</t>
        </is>
      </c>
      <c r="P6" t="inlineStr">
        <is>
          <t>7.99</t>
        </is>
      </c>
      <c r="Q6" t="inlineStr">
        <is>
          <t>8.23</t>
        </is>
      </c>
      <c r="R6" t="inlineStr">
        <is>
          <t>9.54</t>
        </is>
      </c>
    </row>
    <row r="7">
      <c r="A7" s="1" t="inlineStr">
        <is>
          <t>Book Value per sh.</t>
        </is>
      </c>
      <c r="B7" t="inlineStr">
        <is>
          <t>10.87</t>
        </is>
      </c>
      <c r="C7" t="inlineStr">
        <is>
          <t>13.42</t>
        </is>
      </c>
      <c r="D7" t="inlineStr">
        <is>
          <t>11.67</t>
        </is>
      </c>
      <c r="E7" t="inlineStr">
        <is>
          <t>13.18</t>
        </is>
      </c>
      <c r="F7" t="inlineStr">
        <is>
          <t>15.49</t>
        </is>
      </c>
      <c r="G7" t="inlineStr">
        <is>
          <t>17.58</t>
        </is>
      </c>
      <c r="H7" t="inlineStr">
        <is>
          <t>20.56</t>
        </is>
      </c>
      <c r="I7" t="inlineStr">
        <is>
          <t>19.41</t>
        </is>
      </c>
      <c r="J7" t="inlineStr">
        <is>
          <t>17.27</t>
        </is>
      </c>
      <c r="K7" t="inlineStr">
        <is>
          <t>29.27</t>
        </is>
      </c>
      <c r="L7" t="inlineStr">
        <is>
          <t>33.77</t>
        </is>
      </c>
      <c r="M7" t="inlineStr">
        <is>
          <t>33.13</t>
        </is>
      </c>
      <c r="N7" t="inlineStr">
        <is>
          <t>33.07</t>
        </is>
      </c>
      <c r="O7" t="inlineStr">
        <is>
          <t>37.11</t>
        </is>
      </c>
      <c r="P7" t="inlineStr">
        <is>
          <t>40.11</t>
        </is>
      </c>
      <c r="Q7" t="inlineStr">
        <is>
          <t>48.56</t>
        </is>
      </c>
      <c r="R7" t="inlineStr">
        <is>
          <t>51.82</t>
        </is>
      </c>
    </row>
    <row r="8">
      <c r="A8" s="1" t="inlineStr">
        <is>
          <t>Comm.Shares outs.</t>
        </is>
      </c>
      <c r="B8" t="inlineStr">
        <is>
          <t>95</t>
        </is>
      </c>
      <c r="C8" t="inlineStr">
        <is>
          <t>95</t>
        </is>
      </c>
      <c r="D8" t="inlineStr">
        <is>
          <t>91</t>
        </is>
      </c>
      <c r="E8" t="inlineStr">
        <is>
          <t>92</t>
        </is>
      </c>
      <c r="F8" t="inlineStr">
        <is>
          <t>91</t>
        </is>
      </c>
      <c r="G8" t="inlineStr">
        <is>
          <t>91</t>
        </is>
      </c>
      <c r="H8" t="inlineStr">
        <is>
          <t>89</t>
        </is>
      </c>
      <c r="I8" t="inlineStr">
        <is>
          <t>84</t>
        </is>
      </c>
      <c r="J8" t="inlineStr">
        <is>
          <t>79</t>
        </is>
      </c>
      <c r="K8" t="inlineStr">
        <is>
          <t>111</t>
        </is>
      </c>
      <c r="L8" t="inlineStr">
        <is>
          <t>112</t>
        </is>
      </c>
      <c r="M8" t="inlineStr">
        <is>
          <t>111</t>
        </is>
      </c>
      <c r="N8" t="inlineStr">
        <is>
          <t>108</t>
        </is>
      </c>
      <c r="O8" t="inlineStr">
        <is>
          <t>106</t>
        </is>
      </c>
      <c r="P8" t="inlineStr">
        <is>
          <t>106</t>
        </is>
      </c>
      <c r="Q8" t="inlineStr">
        <is>
          <t>116</t>
        </is>
      </c>
      <c r="R8" t="inlineStr">
        <is>
          <t>117</t>
        </is>
      </c>
    </row>
    <row r="9">
      <c r="A9" s="1" t="inlineStr">
        <is>
          <t>Avg. annual P/E ratio</t>
        </is>
      </c>
      <c r="B9" t="inlineStr">
        <is>
          <t>17.2</t>
        </is>
      </c>
      <c r="C9" t="inlineStr">
        <is>
          <t>17.1</t>
        </is>
      </c>
      <c r="D9" t="inlineStr">
        <is>
          <t>16.1</t>
        </is>
      </c>
      <c r="E9" t="inlineStr">
        <is>
          <t>14.3</t>
        </is>
      </c>
      <c r="F9" t="inlineStr">
        <is>
          <t>12.4</t>
        </is>
      </c>
      <c r="G9" t="inlineStr">
        <is>
          <t>11.9</t>
        </is>
      </c>
      <c r="H9" t="inlineStr">
        <is>
          <t>17.1</t>
        </is>
      </c>
      <c r="I9" t="inlineStr">
        <is>
          <t>13.0</t>
        </is>
      </c>
      <c r="J9" t="inlineStr">
        <is>
          <t>37.7</t>
        </is>
      </c>
      <c r="K9" t="inlineStr">
        <is>
          <t>17.6</t>
        </is>
      </c>
      <c r="L9" t="inlineStr">
        <is>
          <t>12.8</t>
        </is>
      </c>
      <c r="M9" t="inlineStr">
        <is>
          <t>232.4</t>
        </is>
      </c>
      <c r="N9" t="inlineStr">
        <is>
          <t>15.6</t>
        </is>
      </c>
      <c r="O9" t="inlineStr">
        <is>
          <t>14.4</t>
        </is>
      </c>
      <c r="P9" t="inlineStr">
        <is>
          <t>24.7</t>
        </is>
      </c>
      <c r="Q9" t="inlineStr">
        <is>
          <t>183.3</t>
        </is>
      </c>
      <c r="R9" t="inlineStr">
        <is>
          <t>131.1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1.0</t>
        </is>
      </c>
      <c r="D10" t="inlineStr">
        <is>
          <t>0.8</t>
        </is>
      </c>
      <c r="E10" t="inlineStr">
        <is>
          <t>0.2</t>
        </is>
      </c>
      <c r="F10" t="inlineStr">
        <is>
          <t>0.6</t>
        </is>
      </c>
      <c r="G10" t="inlineStr">
        <is>
          <t>0.7</t>
        </is>
      </c>
      <c r="H10" t="inlineStr">
        <is>
          <t>1.1</t>
        </is>
      </c>
      <c r="I10" t="inlineStr">
        <is>
          <t>0.8</t>
        </is>
      </c>
      <c r="J10" t="inlineStr">
        <is>
          <t>2.1</t>
        </is>
      </c>
      <c r="K10" t="inlineStr">
        <is>
          <t>0.9</t>
        </is>
      </c>
      <c r="L10" t="inlineStr">
        <is>
          <t>0.6</t>
        </is>
      </c>
      <c r="M10" t="inlineStr">
        <is>
          <t>9.9</t>
        </is>
      </c>
      <c r="N10" t="inlineStr">
        <is>
          <t>0.6</t>
        </is>
      </c>
      <c r="O10" t="inlineStr">
        <is>
          <t>0.6</t>
        </is>
      </c>
      <c r="P10" t="inlineStr">
        <is>
          <t>0.7</t>
        </is>
      </c>
      <c r="Q10" t="inlineStr">
        <is>
          <t>6.1</t>
        </is>
      </c>
      <c r="R10" t="inlineStr">
        <is>
          <t>6.5</t>
        </is>
      </c>
    </row>
    <row r="11">
      <c r="A11" s="1" t="inlineStr">
        <is>
          <t>Avg. annual div. yield</t>
        </is>
      </c>
      <c r="B11" t="inlineStr">
        <is>
          <t>1.3%</t>
        </is>
      </c>
      <c r="C11" t="inlineStr">
        <is>
          <t>1.0%</t>
        </is>
      </c>
      <c r="D11" t="inlineStr">
        <is>
          <t>1.8%</t>
        </is>
      </c>
      <c r="E11" t="inlineStr">
        <is>
          <t>2.2%</t>
        </is>
      </c>
      <c r="F11" t="inlineStr">
        <is>
          <t>1.2%</t>
        </is>
      </c>
      <c r="G11" t="inlineStr">
        <is>
          <t>1.1%</t>
        </is>
      </c>
      <c r="H11" t="inlineStr">
        <is>
          <t>1.3%</t>
        </is>
      </c>
      <c r="I11" t="inlineStr">
        <is>
          <t>1.5%</t>
        </is>
      </c>
      <c r="J11" t="inlineStr">
        <is>
          <t>1.7%</t>
        </is>
      </c>
      <c r="K11" t="inlineStr">
        <is>
          <t>2.0%</t>
        </is>
      </c>
      <c r="L11" t="inlineStr">
        <is>
          <t>1.6%</t>
        </is>
      </c>
      <c r="M11" t="inlineStr">
        <is>
          <t>1.1%</t>
        </is>
      </c>
      <c r="N11" t="inlineStr">
        <is>
          <t>1.3%</t>
        </is>
      </c>
      <c r="O11" t="inlineStr">
        <is>
          <t>2.0%</t>
        </is>
      </c>
      <c r="P11" t="inlineStr">
        <is>
          <t>1.7%</t>
        </is>
      </c>
      <c r="Q11" t="inlineStr">
        <is>
          <t>0.8%</t>
        </is>
      </c>
      <c r="R11" t="inlineStr">
        <is>
          <t>1.4%</t>
        </is>
      </c>
    </row>
    <row r="12">
      <c r="A12" s="1" t="inlineStr">
        <is>
          <t>Revenue (m)</t>
        </is>
      </c>
      <c r="B12" t="inlineStr">
        <is>
          <t>2,369</t>
        </is>
      </c>
      <c r="C12" t="inlineStr">
        <is>
          <t>2,336</t>
        </is>
      </c>
      <c r="D12" t="inlineStr">
        <is>
          <t>2,467</t>
        </is>
      </c>
      <c r="E12" t="inlineStr">
        <is>
          <t>2,005</t>
        </is>
      </c>
      <c r="F12" t="inlineStr">
        <is>
          <t>2,363</t>
        </is>
      </c>
      <c r="G12" t="inlineStr">
        <is>
          <t>2,869</t>
        </is>
      </c>
      <c r="H12" t="inlineStr">
        <is>
          <t>2,745</t>
        </is>
      </c>
      <c r="I12" t="inlineStr">
        <is>
          <t>2,616</t>
        </is>
      </c>
      <c r="J12" t="inlineStr">
        <is>
          <t>2,446</t>
        </is>
      </c>
      <c r="K12" t="inlineStr">
        <is>
          <t>3,651</t>
        </is>
      </c>
      <c r="L12" t="inlineStr">
        <is>
          <t>2,677</t>
        </is>
      </c>
      <c r="M12" t="inlineStr">
        <is>
          <t>3,072</t>
        </is>
      </c>
      <c r="N12" t="inlineStr">
        <is>
          <t>3,375</t>
        </is>
      </c>
      <c r="O12" t="inlineStr">
        <is>
          <t>3,589</t>
        </is>
      </c>
      <c r="P12" t="inlineStr">
        <is>
          <t>3,129</t>
        </is>
      </c>
      <c r="Q12" t="inlineStr">
        <is>
          <t>3,328</t>
        </is>
      </c>
      <c r="R12" t="inlineStr">
        <is>
          <t>5,593</t>
        </is>
      </c>
    </row>
    <row r="13">
      <c r="A13" s="1" t="inlineStr">
        <is>
          <t>Operating margin</t>
        </is>
      </c>
      <c r="B13" t="inlineStr">
        <is>
          <t>11.3%</t>
        </is>
      </c>
      <c r="C13" t="inlineStr">
        <is>
          <t>13.5%</t>
        </is>
      </c>
      <c r="D13" t="inlineStr">
        <is>
          <t>9.0%</t>
        </is>
      </c>
      <c r="E13" t="inlineStr">
        <is>
          <t>9.3%</t>
        </is>
      </c>
      <c r="F13" t="inlineStr">
        <is>
          <t>17.6%</t>
        </is>
      </c>
      <c r="G13" t="inlineStr">
        <is>
          <t>20.5%</t>
        </is>
      </c>
      <c r="H13" t="inlineStr">
        <is>
          <t>14.8%</t>
        </is>
      </c>
      <c r="I13" t="inlineStr">
        <is>
          <t>22.3%</t>
        </is>
      </c>
      <c r="J13" t="inlineStr">
        <is>
          <t>11.1%</t>
        </is>
      </c>
      <c r="K13" t="inlineStr">
        <is>
          <t>12.1%</t>
        </is>
      </c>
      <c r="L13" t="inlineStr">
        <is>
          <t>21.5%</t>
        </is>
      </c>
      <c r="M13" t="inlineStr">
        <is>
          <t>19.1%</t>
        </is>
      </c>
      <c r="N13" t="inlineStr">
        <is>
          <t>27.0%</t>
        </is>
      </c>
      <c r="O13" t="inlineStr">
        <is>
          <t>18.6%</t>
        </is>
      </c>
      <c r="P13" t="inlineStr">
        <is>
          <t>16.2%</t>
        </is>
      </c>
      <c r="Q13" t="inlineStr">
        <is>
          <t>24.0%</t>
        </is>
      </c>
      <c r="R13" t="inlineStr">
        <is>
          <t>24.0%</t>
        </is>
      </c>
    </row>
    <row r="14">
      <c r="A14" s="1" t="inlineStr">
        <is>
          <t>Depreciation (m)</t>
        </is>
      </c>
      <c r="B14" t="inlineStr">
        <is>
          <t>113</t>
        </is>
      </c>
      <c r="C14" t="inlineStr">
        <is>
          <t>107</t>
        </is>
      </c>
      <c r="D14" t="inlineStr">
        <is>
          <t>112</t>
        </is>
      </c>
      <c r="E14" t="inlineStr">
        <is>
          <t>101</t>
        </is>
      </c>
      <c r="F14" t="inlineStr">
        <is>
          <t>96</t>
        </is>
      </c>
      <c r="G14" t="inlineStr">
        <is>
          <t>97</t>
        </is>
      </c>
      <c r="H14" t="inlineStr">
        <is>
          <t>99</t>
        </is>
      </c>
      <c r="I14" t="inlineStr">
        <is>
          <t>107</t>
        </is>
      </c>
      <c r="J14" t="inlineStr">
        <is>
          <t>104</t>
        </is>
      </c>
      <c r="K14" t="inlineStr">
        <is>
          <t>260</t>
        </is>
      </c>
      <c r="L14" t="inlineStr">
        <is>
          <t>226</t>
        </is>
      </c>
      <c r="M14" t="inlineStr">
        <is>
          <t>197</t>
        </is>
      </c>
      <c r="N14" t="inlineStr">
        <is>
          <t>201</t>
        </is>
      </c>
      <c r="O14" t="inlineStr">
        <is>
          <t>213</t>
        </is>
      </c>
      <c r="P14" t="inlineStr">
        <is>
          <t>232</t>
        </is>
      </c>
      <c r="Q14" t="inlineStr">
        <is>
          <t>254</t>
        </is>
      </c>
      <c r="R14" t="inlineStr">
        <is>
          <t>284</t>
        </is>
      </c>
    </row>
    <row r="15">
      <c r="A15" s="1" t="inlineStr">
        <is>
          <t>Net profit (m)</t>
        </is>
      </c>
      <c r="B15" t="inlineStr">
        <is>
          <t>143</t>
        </is>
      </c>
      <c r="C15" t="inlineStr">
        <is>
          <t>230</t>
        </is>
      </c>
      <c r="D15" t="inlineStr">
        <is>
          <t>194</t>
        </is>
      </c>
      <c r="E15" t="inlineStr">
        <is>
          <t>178</t>
        </is>
      </c>
      <c r="F15" t="inlineStr">
        <is>
          <t>324</t>
        </is>
      </c>
      <c r="G15" t="inlineStr">
        <is>
          <t>436</t>
        </is>
      </c>
      <c r="H15" t="inlineStr">
        <is>
          <t>312</t>
        </is>
      </c>
      <c r="I15" t="inlineStr">
        <is>
          <t>413</t>
        </is>
      </c>
      <c r="J15" t="inlineStr">
        <is>
          <t>133</t>
        </is>
      </c>
      <c r="K15" t="inlineStr">
        <is>
          <t>335</t>
        </is>
      </c>
      <c r="L15" t="inlineStr">
        <is>
          <t>644</t>
        </is>
      </c>
      <c r="M15" t="inlineStr">
        <is>
          <t>55</t>
        </is>
      </c>
      <c r="N15" t="inlineStr">
        <is>
          <t>694</t>
        </is>
      </c>
      <c r="O15" t="inlineStr">
        <is>
          <t>533</t>
        </is>
      </c>
      <c r="P15" t="inlineStr">
        <is>
          <t>376</t>
        </is>
      </c>
      <c r="Q15" t="inlineStr">
        <is>
          <t>124</t>
        </is>
      </c>
      <c r="R15" t="inlineStr">
        <is>
          <t>1,554</t>
        </is>
      </c>
    </row>
    <row r="16">
      <c r="A16" s="1" t="inlineStr">
        <is>
          <t>Income tax rate</t>
        </is>
      </c>
      <c r="B16" t="inlineStr">
        <is>
          <t>1.6%</t>
        </is>
      </c>
      <c r="C16" t="inlineStr">
        <is>
          <t>19.8%</t>
        </is>
      </c>
      <c r="D16" t="inlineStr">
        <is>
          <t>(3.6)%</t>
        </is>
      </c>
      <c r="E16" t="inlineStr">
        <is>
          <t>(4.4)%</t>
        </is>
      </c>
      <c r="F16" t="inlineStr">
        <is>
          <t>23.6%</t>
        </is>
      </c>
      <c r="G16" t="inlineStr">
        <is>
          <t>(23.6)%</t>
        </is>
      </c>
      <c r="H16" t="inlineStr">
        <is>
          <t>22.0%</t>
        </is>
      </c>
      <c r="I16" t="inlineStr">
        <is>
          <t>25.0%</t>
        </is>
      </c>
      <c r="J16" t="inlineStr">
        <is>
          <t>8.7%</t>
        </is>
      </c>
      <c r="K16" t="inlineStr">
        <is>
          <t>8.1%</t>
        </is>
      </c>
      <c r="L16" t="inlineStr">
        <is>
          <t>18.7%</t>
        </is>
      </c>
      <c r="M16" t="inlineStr">
        <is>
          <t>96.6%</t>
        </is>
      </c>
      <c r="N16" t="inlineStr">
        <is>
          <t>18.2%</t>
        </is>
      </c>
      <c r="O16" t="inlineStr">
        <is>
          <t>15.7%</t>
        </is>
      </c>
      <c r="P16" t="inlineStr">
        <is>
          <t>14.6%</t>
        </is>
      </c>
      <c r="Q16" t="inlineStr">
        <is>
          <t>22.0%</t>
        </is>
      </c>
      <c r="R16" t="inlineStr">
        <is>
          <t>(28.7)%</t>
        </is>
      </c>
    </row>
    <row r="17">
      <c r="A17" s="1" t="inlineStr">
        <is>
          <t>Net profit margin</t>
        </is>
      </c>
      <c r="B17" t="inlineStr">
        <is>
          <t>6.0%</t>
        </is>
      </c>
      <c r="C17" t="inlineStr">
        <is>
          <t>9.8%</t>
        </is>
      </c>
      <c r="D17" t="inlineStr">
        <is>
          <t>7.9%</t>
        </is>
      </c>
      <c r="E17" t="inlineStr">
        <is>
          <t>8.9%</t>
        </is>
      </c>
      <c r="F17" t="inlineStr">
        <is>
          <t>13.7%</t>
        </is>
      </c>
      <c r="G17" t="inlineStr">
        <is>
          <t>15.2%</t>
        </is>
      </c>
      <c r="H17" t="inlineStr">
        <is>
          <t>11.3%</t>
        </is>
      </c>
      <c r="I17" t="inlineStr">
        <is>
          <t>15.8%</t>
        </is>
      </c>
      <c r="J17" t="inlineStr">
        <is>
          <t>5.5%</t>
        </is>
      </c>
      <c r="K17" t="inlineStr">
        <is>
          <t>9.2%</t>
        </is>
      </c>
      <c r="L17" t="inlineStr">
        <is>
          <t>24.0%</t>
        </is>
      </c>
      <c r="M17" t="inlineStr">
        <is>
          <t>1.8%</t>
        </is>
      </c>
      <c r="N17" t="inlineStr">
        <is>
          <t>20.6%</t>
        </is>
      </c>
      <c r="O17" t="inlineStr">
        <is>
          <t>14.9%</t>
        </is>
      </c>
      <c r="P17" t="inlineStr">
        <is>
          <t>12.0%</t>
        </is>
      </c>
      <c r="Q17" t="inlineStr">
        <is>
          <t>3.7%</t>
        </is>
      </c>
      <c r="R17" t="inlineStr">
        <is>
          <t>23.1%</t>
        </is>
      </c>
    </row>
    <row r="18">
      <c r="A18" s="1" t="inlineStr">
        <is>
          <t>Working capital (m)</t>
        </is>
      </c>
      <c r="B18" t="inlineStr">
        <is>
          <t>478</t>
        </is>
      </c>
      <c r="C18" t="inlineStr">
        <is>
          <t>651</t>
        </is>
      </c>
      <c r="D18" t="inlineStr">
        <is>
          <t>741</t>
        </is>
      </c>
      <c r="E18" t="inlineStr">
        <is>
          <t>679</t>
        </is>
      </c>
      <c r="F18" t="inlineStr">
        <is>
          <t>984</t>
        </is>
      </c>
      <c r="G18" t="inlineStr">
        <is>
          <t>954</t>
        </is>
      </c>
      <c r="H18" t="inlineStr">
        <is>
          <t>1,022</t>
        </is>
      </c>
      <c r="I18" t="inlineStr">
        <is>
          <t>1,047</t>
        </is>
      </c>
      <c r="J18" t="inlineStr">
        <is>
          <t>2,209</t>
        </is>
      </c>
      <c r="K18" t="inlineStr">
        <is>
          <t>214</t>
        </is>
      </c>
      <c r="L18" t="inlineStr">
        <is>
          <t>2,167</t>
        </is>
      </c>
      <c r="M18" t="inlineStr">
        <is>
          <t>1,277</t>
        </is>
      </c>
      <c r="N18" t="inlineStr">
        <is>
          <t>815</t>
        </is>
      </c>
      <c r="O18" t="inlineStr">
        <is>
          <t>816</t>
        </is>
      </c>
      <c r="P18" t="inlineStr">
        <is>
          <t>404</t>
        </is>
      </c>
      <c r="Q18" t="inlineStr">
        <is>
          <t>134</t>
        </is>
      </c>
      <c r="R18" t="inlineStr">
        <is>
          <t>1,809</t>
        </is>
      </c>
    </row>
    <row r="19">
      <c r="A19" s="1" t="inlineStr">
        <is>
          <t>Long-term debt (m)</t>
        </is>
      </c>
      <c r="B19" t="inlineStr">
        <is>
          <t>682</t>
        </is>
      </c>
      <c r="C19" t="inlineStr">
        <is>
          <t>707</t>
        </is>
      </c>
      <c r="D19" t="inlineStr">
        <is>
          <t>906</t>
        </is>
      </c>
      <c r="E19" t="inlineStr">
        <is>
          <t>776</t>
        </is>
      </c>
      <c r="F19" t="inlineStr">
        <is>
          <t>852</t>
        </is>
      </c>
      <c r="G19" t="inlineStr">
        <is>
          <t>749</t>
        </is>
      </c>
      <c r="H19" t="inlineStr">
        <is>
          <t>687</t>
        </is>
      </c>
      <c r="I19" t="inlineStr">
        <is>
          <t>1,054</t>
        </is>
      </c>
      <c r="J19" t="inlineStr">
        <is>
          <t>2,223</t>
        </is>
      </c>
      <c r="K19" t="inlineStr">
        <is>
          <t>3,175</t>
        </is>
      </c>
      <c r="L19" t="inlineStr">
        <is>
          <t>2,122</t>
        </is>
      </c>
      <c r="M19" t="inlineStr">
        <is>
          <t>1,415</t>
        </is>
      </c>
      <c r="N19" t="inlineStr">
        <is>
          <t>1,398</t>
        </is>
      </c>
      <c r="O19" t="inlineStr">
        <is>
          <t>2,978</t>
        </is>
      </c>
      <c r="P19" t="inlineStr">
        <is>
          <t>2,884</t>
        </is>
      </c>
      <c r="Q19" t="inlineStr">
        <is>
          <t>2,131</t>
        </is>
      </c>
      <c r="R19" t="inlineStr">
        <is>
          <t>3,119</t>
        </is>
      </c>
    </row>
    <row r="20">
      <c r="A20" s="1" t="inlineStr">
        <is>
          <t>Equity (m)</t>
        </is>
      </c>
      <c r="B20" t="inlineStr">
        <is>
          <t>1,028</t>
        </is>
      </c>
      <c r="C20" t="inlineStr">
        <is>
          <t>1,278</t>
        </is>
      </c>
      <c r="D20" t="inlineStr">
        <is>
          <t>1,066</t>
        </is>
      </c>
      <c r="E20" t="inlineStr">
        <is>
          <t>1,206</t>
        </is>
      </c>
      <c r="F20" t="inlineStr">
        <is>
          <t>1,416</t>
        </is>
      </c>
      <c r="G20" t="inlineStr">
        <is>
          <t>1,591</t>
        </is>
      </c>
      <c r="H20" t="inlineStr">
        <is>
          <t>1,834</t>
        </is>
      </c>
      <c r="I20" t="inlineStr">
        <is>
          <t>1,627</t>
        </is>
      </c>
      <c r="J20" t="inlineStr">
        <is>
          <t>1,359</t>
        </is>
      </c>
      <c r="K20" t="inlineStr">
        <is>
          <t>3,254</t>
        </is>
      </c>
      <c r="L20" t="inlineStr">
        <is>
          <t>3,795</t>
        </is>
      </c>
      <c r="M20" t="inlineStr">
        <is>
          <t>3,675</t>
        </is>
      </c>
      <c r="N20" t="inlineStr">
        <is>
          <t>3,585</t>
        </is>
      </c>
      <c r="O20" t="inlineStr">
        <is>
          <t>3,932</t>
        </is>
      </c>
      <c r="P20" t="inlineStr">
        <is>
          <t>4,268</t>
        </is>
      </c>
      <c r="Q20" t="inlineStr">
        <is>
          <t>5,625</t>
        </is>
      </c>
      <c r="R20" t="inlineStr">
        <is>
          <t>6,733</t>
        </is>
      </c>
    </row>
    <row r="21">
      <c r="A21" s="1" t="inlineStr">
        <is>
          <t>ROIC</t>
        </is>
      </c>
      <c r="B21" t="inlineStr">
        <is>
          <t>7.0%</t>
        </is>
      </c>
      <c r="C21" t="inlineStr">
        <is>
          <t>9.6%</t>
        </is>
      </c>
      <c r="D21" t="inlineStr">
        <is>
          <t>9.6%</t>
        </is>
      </c>
      <c r="E21" t="inlineStr">
        <is>
          <t>8.6%</t>
        </is>
      </c>
      <c r="F21" t="inlineStr">
        <is>
          <t>12.8%</t>
        </is>
      </c>
      <c r="G21" t="inlineStr">
        <is>
          <t>15.7%</t>
        </is>
      </c>
      <c r="H21" t="inlineStr">
        <is>
          <t>11.3%</t>
        </is>
      </c>
      <c r="I21" t="inlineStr">
        <is>
          <t>14.4%</t>
        </is>
      </c>
      <c r="J21" t="inlineStr">
        <is>
          <t>4.5%</t>
        </is>
      </c>
      <c r="K21" t="inlineStr">
        <is>
          <t>5.8%</t>
        </is>
      </c>
      <c r="L21" t="inlineStr">
        <is>
          <t>9.5%</t>
        </is>
      </c>
      <c r="M21" t="inlineStr">
        <is>
          <t>0.3%</t>
        </is>
      </c>
      <c r="N21" t="inlineStr">
        <is>
          <t>11.7%</t>
        </is>
      </c>
      <c r="O21" t="inlineStr">
        <is>
          <t>6.9%</t>
        </is>
      </c>
      <c r="P21" t="inlineStr">
        <is>
          <t>5.1%</t>
        </is>
      </c>
      <c r="Q21" t="inlineStr">
        <is>
          <t>1.9%</t>
        </is>
      </c>
      <c r="R21" t="inlineStr">
        <is>
          <t>23.6%</t>
        </is>
      </c>
    </row>
    <row r="22">
      <c r="A22" s="1" t="inlineStr">
        <is>
          <t>Return on capital</t>
        </is>
      </c>
      <c r="B22" t="inlineStr">
        <is>
          <t>5.7%</t>
        </is>
      </c>
      <c r="C22" t="inlineStr">
        <is>
          <t>10.3%</t>
        </is>
      </c>
      <c r="D22" t="inlineStr">
        <is>
          <t>7.9%</t>
        </is>
      </c>
      <c r="E22" t="inlineStr">
        <is>
          <t>7.2%</t>
        </is>
      </c>
      <c r="F22" t="inlineStr">
        <is>
          <t>14.7%</t>
        </is>
      </c>
      <c r="G22" t="inlineStr">
        <is>
          <t>11.0%</t>
        </is>
      </c>
      <c r="H22" t="inlineStr">
        <is>
          <t>12.8%</t>
        </is>
      </c>
      <c r="I22" t="inlineStr">
        <is>
          <t>16.7%</t>
        </is>
      </c>
      <c r="J22" t="inlineStr">
        <is>
          <t>3.8%</t>
        </is>
      </c>
      <c r="K22" t="inlineStr">
        <is>
          <t>5.2%</t>
        </is>
      </c>
      <c r="L22" t="inlineStr">
        <is>
          <t>10.0%</t>
        </is>
      </c>
      <c r="M22" t="inlineStr">
        <is>
          <t>7.9%</t>
        </is>
      </c>
      <c r="N22" t="inlineStr">
        <is>
          <t>12.0%</t>
        </is>
      </c>
      <c r="O22" t="inlineStr">
        <is>
          <t>7.0%</t>
        </is>
      </c>
      <c r="P22" t="inlineStr">
        <is>
          <t>4.9%</t>
        </is>
      </c>
      <c r="Q22" t="inlineStr">
        <is>
          <t>2.0%</t>
        </is>
      </c>
      <c r="R22" t="inlineStr">
        <is>
          <t>15.0%</t>
        </is>
      </c>
    </row>
    <row r="23">
      <c r="A23" s="1" t="inlineStr">
        <is>
          <t>Return on equity</t>
        </is>
      </c>
      <c r="B23" t="inlineStr">
        <is>
          <t>13.9%</t>
        </is>
      </c>
      <c r="C23" t="inlineStr">
        <is>
          <t>18.0%</t>
        </is>
      </c>
      <c r="D23" t="inlineStr">
        <is>
          <t>18.2%</t>
        </is>
      </c>
      <c r="E23" t="inlineStr">
        <is>
          <t>14.8%</t>
        </is>
      </c>
      <c r="F23" t="inlineStr">
        <is>
          <t>22.9%</t>
        </is>
      </c>
      <c r="G23" t="inlineStr">
        <is>
          <t>27.4%</t>
        </is>
      </c>
      <c r="H23" t="inlineStr">
        <is>
          <t>17.0%</t>
        </is>
      </c>
      <c r="I23" t="inlineStr">
        <is>
          <t>25.4%</t>
        </is>
      </c>
      <c r="J23" t="inlineStr">
        <is>
          <t>9.8%</t>
        </is>
      </c>
      <c r="K23" t="inlineStr">
        <is>
          <t>10.3%</t>
        </is>
      </c>
      <c r="L23" t="inlineStr">
        <is>
          <t>17.0%</t>
        </is>
      </c>
      <c r="M23" t="inlineStr">
        <is>
          <t>1.5%</t>
        </is>
      </c>
      <c r="N23" t="inlineStr">
        <is>
          <t>19.3%</t>
        </is>
      </c>
      <c r="O23" t="inlineStr">
        <is>
          <t>13.6%</t>
        </is>
      </c>
      <c r="P23" t="inlineStr">
        <is>
          <t>8.8%</t>
        </is>
      </c>
      <c r="Q23" t="inlineStr">
        <is>
          <t>2.2%</t>
        </is>
      </c>
      <c r="R23" t="inlineStr">
        <is>
          <t>23.1%</t>
        </is>
      </c>
    </row>
    <row r="24">
      <c r="A24" s="1" t="inlineStr">
        <is>
          <t>Plowback ratio</t>
        </is>
      </c>
      <c r="B24" t="inlineStr">
        <is>
          <t>77.9%</t>
        </is>
      </c>
      <c r="C24" t="inlineStr">
        <is>
          <t>82.6%</t>
        </is>
      </c>
      <c r="D24" t="inlineStr">
        <is>
          <t>71.2%</t>
        </is>
      </c>
      <c r="E24" t="inlineStr">
        <is>
          <t>70.4%</t>
        </is>
      </c>
      <c r="F24" t="inlineStr">
        <is>
          <t>85.3%</t>
        </is>
      </c>
      <c r="G24" t="inlineStr">
        <is>
          <t>87.6%</t>
        </is>
      </c>
      <c r="H24" t="inlineStr">
        <is>
          <t>79.1%</t>
        </is>
      </c>
      <c r="I24" t="inlineStr">
        <is>
          <t>82.2%</t>
        </is>
      </c>
      <c r="J24" t="inlineStr">
        <is>
          <t>47.7%</t>
        </is>
      </c>
      <c r="K24" t="inlineStr">
        <is>
          <t>66.9%</t>
        </is>
      </c>
      <c r="L24" t="inlineStr">
        <is>
          <t>80.1%</t>
        </is>
      </c>
      <c r="M24" t="inlineStr">
        <is>
          <t>(41.3)%</t>
        </is>
      </c>
      <c r="N24" t="inlineStr">
        <is>
          <t>80.4%</t>
        </is>
      </c>
      <c r="O24" t="inlineStr">
        <is>
          <t>74.8%</t>
        </is>
      </c>
      <c r="P24" t="inlineStr">
        <is>
          <t>63.8%</t>
        </is>
      </c>
      <c r="Q24" t="inlineStr">
        <is>
          <t>11.0%</t>
        </is>
      </c>
      <c r="R24" t="inlineStr">
        <is>
          <t>76.2%</t>
        </is>
      </c>
    </row>
    <row r="25">
      <c r="A25" s="1" t="inlineStr">
        <is>
          <t>Div.&amp;Repurch./FCF</t>
        </is>
      </c>
      <c r="B25" t="inlineStr">
        <is>
          <t>15.2%</t>
        </is>
      </c>
      <c r="C25" t="inlineStr">
        <is>
          <t>83.0%</t>
        </is>
      </c>
      <c r="D25" t="inlineStr">
        <is>
          <t>104.1%</t>
        </is>
      </c>
      <c r="E25" t="inlineStr">
        <is>
          <t>24.0%</t>
        </is>
      </c>
      <c r="F25" t="inlineStr">
        <is>
          <t>25.2%</t>
        </is>
      </c>
      <c r="G25" t="inlineStr">
        <is>
          <t>79.5%</t>
        </is>
      </c>
      <c r="H25" t="inlineStr">
        <is>
          <t>63.8%</t>
        </is>
      </c>
      <c r="I25" t="inlineStr">
        <is>
          <t>238.0%</t>
        </is>
      </c>
      <c r="J25" t="inlineStr">
        <is>
          <t>61.3%</t>
        </is>
      </c>
      <c r="K25" t="inlineStr">
        <is>
          <t>89.7%</t>
        </is>
      </c>
      <c r="L25" t="inlineStr">
        <is>
          <t>25.2%</t>
        </is>
      </c>
      <c r="M25" t="inlineStr">
        <is>
          <t>(2,845.8)%</t>
        </is>
      </c>
      <c r="N25" t="inlineStr">
        <is>
          <t>(419.0)%</t>
        </is>
      </c>
      <c r="O25" t="inlineStr">
        <is>
          <t>(114.9)%</t>
        </is>
      </c>
      <c r="P25" t="inlineStr">
        <is>
          <t>(313.8)%</t>
        </is>
      </c>
      <c r="Q25" t="inlineStr">
        <is>
          <t>209.4%</t>
        </is>
      </c>
      <c r="R25" t="inlineStr">
        <is>
          <t>(128.9)%</t>
        </is>
      </c>
    </row>
    <row r="27">
      <c r="A27" s="2" t="inlineStr">
        <is>
          <t>Price</t>
        </is>
      </c>
      <c r="B27">
        <f>B3*B9</f>
        <v/>
      </c>
      <c r="C27">
        <f>C3*C9</f>
        <v/>
      </c>
      <c r="D27">
        <f>D3*D9</f>
        <v/>
      </c>
      <c r="E27">
        <f>E3*E9</f>
        <v/>
      </c>
      <c r="F27">
        <f>F3*F9</f>
        <v/>
      </c>
      <c r="G27">
        <f>G3*G9</f>
        <v/>
      </c>
      <c r="H27">
        <f>H3*H9</f>
        <v/>
      </c>
      <c r="I27">
        <f>I3*I9</f>
        <v/>
      </c>
      <c r="J27">
        <f>J3*J9</f>
        <v/>
      </c>
      <c r="K27">
        <f>K3*K9</f>
        <v/>
      </c>
      <c r="L27">
        <f>L3*L9</f>
        <v/>
      </c>
      <c r="M27">
        <f>M3*M9</f>
        <v/>
      </c>
      <c r="N27">
        <f>N3*N9</f>
        <v/>
      </c>
      <c r="O27">
        <f>O3*O9</f>
        <v/>
      </c>
      <c r="P27">
        <f>P3*P9</f>
        <v/>
      </c>
      <c r="Q27">
        <f>Q3*Q9</f>
        <v/>
      </c>
      <c r="R27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4.4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Revenue</t>
        </is>
      </c>
      <c r="B2" t="inlineStr">
        <is>
          <t>903</t>
        </is>
      </c>
      <c r="C2" t="inlineStr">
        <is>
          <t>1,081</t>
        </is>
      </c>
      <c r="D2" t="inlineStr">
        <is>
          <t>1,244</t>
        </is>
      </c>
      <c r="E2" t="inlineStr">
        <is>
          <t>854</t>
        </is>
      </c>
      <c r="F2" t="inlineStr">
        <is>
          <t>830</t>
        </is>
      </c>
      <c r="G2" t="inlineStr">
        <is>
          <t>821</t>
        </is>
      </c>
      <c r="H2" t="inlineStr">
        <is>
          <t>846</t>
        </is>
      </c>
      <c r="I2" t="inlineStr">
        <is>
          <t>918</t>
        </is>
      </c>
      <c r="J2" t="inlineStr">
        <is>
          <t>917</t>
        </is>
      </c>
      <c r="K2" t="inlineStr">
        <is>
          <t>980</t>
        </is>
      </c>
      <c r="L2" t="inlineStr">
        <is>
          <t>1,110</t>
        </is>
      </c>
      <c r="M2" t="inlineStr">
        <is>
          <t>1,514</t>
        </is>
      </c>
      <c r="N2" t="inlineStr">
        <is>
          <t>2,107</t>
        </is>
      </c>
      <c r="O2" t="inlineStr">
        <is>
          <t>2,369</t>
        </is>
      </c>
      <c r="P2" t="inlineStr">
        <is>
          <t>2,336</t>
        </is>
      </c>
      <c r="Q2" t="inlineStr">
        <is>
          <t>2,467</t>
        </is>
      </c>
      <c r="R2" t="inlineStr">
        <is>
          <t>2,005</t>
        </is>
      </c>
      <c r="S2" t="inlineStr">
        <is>
          <t>2,363</t>
        </is>
      </c>
      <c r="T2" t="inlineStr">
        <is>
          <t>2,869</t>
        </is>
      </c>
      <c r="U2" t="inlineStr">
        <is>
          <t>2,745</t>
        </is>
      </c>
      <c r="V2" t="inlineStr">
        <is>
          <t>2,616</t>
        </is>
      </c>
      <c r="W2" t="inlineStr">
        <is>
          <t>2,446</t>
        </is>
      </c>
      <c r="X2" t="inlineStr">
        <is>
          <t>3,651</t>
        </is>
      </c>
      <c r="Y2" t="inlineStr">
        <is>
          <t>2,677</t>
        </is>
      </c>
      <c r="Z2" t="inlineStr">
        <is>
          <t>3,072</t>
        </is>
      </c>
      <c r="AA2" t="inlineStr">
        <is>
          <t>3,375</t>
        </is>
      </c>
      <c r="AB2" t="inlineStr">
        <is>
          <t>3,589</t>
        </is>
      </c>
      <c r="AC2" t="inlineStr">
        <is>
          <t>3,129</t>
        </is>
      </c>
      <c r="AD2" t="inlineStr">
        <is>
          <t>3,328</t>
        </is>
      </c>
    </row>
    <row r="3">
      <c r="A3" s="1" t="inlineStr">
        <is>
          <t>COGS</t>
        </is>
      </c>
      <c r="B3" t="inlineStr">
        <is>
          <t>623</t>
        </is>
      </c>
      <c r="C3" t="inlineStr">
        <is>
          <t>742</t>
        </is>
      </c>
      <c r="D3" t="inlineStr">
        <is>
          <t>873</t>
        </is>
      </c>
      <c r="E3" t="inlineStr">
        <is>
          <t>611</t>
        </is>
      </c>
      <c r="F3" t="inlineStr">
        <is>
          <t>568</t>
        </is>
      </c>
      <c r="G3" t="inlineStr">
        <is>
          <t>560</t>
        </is>
      </c>
      <c r="H3" t="inlineStr">
        <is>
          <t>581</t>
        </is>
      </c>
      <c r="I3" t="inlineStr">
        <is>
          <t>646</t>
        </is>
      </c>
      <c r="J3" t="inlineStr">
        <is>
          <t>696</t>
        </is>
      </c>
      <c r="K3" t="inlineStr">
        <is>
          <t>745</t>
        </is>
      </c>
      <c r="L3" t="inlineStr">
        <is>
          <t>872</t>
        </is>
      </c>
      <c r="M3" t="inlineStr">
        <is>
          <t>1,201</t>
        </is>
      </c>
      <c r="N3" t="inlineStr">
        <is>
          <t>1,684</t>
        </is>
      </c>
      <c r="O3" t="inlineStr">
        <is>
          <t>1,818</t>
        </is>
      </c>
      <c r="P3" t="inlineStr">
        <is>
          <t>1,714</t>
        </is>
      </c>
      <c r="Q3" t="inlineStr">
        <is>
          <t>1,859</t>
        </is>
      </c>
      <c r="R3" t="inlineStr">
        <is>
          <t>1,522</t>
        </is>
      </c>
      <c r="S3" t="inlineStr">
        <is>
          <t>1,617</t>
        </is>
      </c>
      <c r="T3" t="inlineStr">
        <is>
          <t>1,892</t>
        </is>
      </c>
      <c r="U3" t="inlineStr">
        <is>
          <t>1,835</t>
        </is>
      </c>
      <c r="V3" t="inlineStr">
        <is>
          <t>1,755</t>
        </is>
      </c>
      <c r="W3" t="inlineStr">
        <is>
          <t>1,675</t>
        </is>
      </c>
      <c r="X3" t="inlineStr">
        <is>
          <t>2,454</t>
        </is>
      </c>
      <c r="Y3" t="inlineStr">
        <is>
          <t>1,707</t>
        </is>
      </c>
      <c r="Z3" t="inlineStr">
        <is>
          <t>1,962</t>
        </is>
      </c>
      <c r="AA3" t="inlineStr">
        <is>
          <t>2,158</t>
        </is>
      </c>
      <c r="AB3" t="inlineStr">
        <is>
          <t>2,332</t>
        </is>
      </c>
      <c r="AC3" t="inlineStr">
        <is>
          <t>2,134</t>
        </is>
      </c>
      <c r="AD3" t="inlineStr">
        <is>
          <t>2,330</t>
        </is>
      </c>
    </row>
    <row r="4">
      <c r="A4" s="1" t="inlineStr">
        <is>
          <t>Gross Profit</t>
        </is>
      </c>
      <c r="B4" t="inlineStr">
        <is>
          <t>281</t>
        </is>
      </c>
      <c r="C4" t="inlineStr">
        <is>
          <t>339</t>
        </is>
      </c>
      <c r="D4" t="inlineStr">
        <is>
          <t>371</t>
        </is>
      </c>
      <c r="E4" t="inlineStr">
        <is>
          <t>243</t>
        </is>
      </c>
      <c r="F4" t="inlineStr">
        <is>
          <t>261</t>
        </is>
      </c>
      <c r="G4" t="inlineStr">
        <is>
          <t>261</t>
        </is>
      </c>
      <c r="H4" t="inlineStr">
        <is>
          <t>265</t>
        </is>
      </c>
      <c r="I4" t="inlineStr">
        <is>
          <t>271</t>
        </is>
      </c>
      <c r="J4" t="inlineStr">
        <is>
          <t>221</t>
        </is>
      </c>
      <c r="K4" t="inlineStr">
        <is>
          <t>235</t>
        </is>
      </c>
      <c r="L4" t="inlineStr">
        <is>
          <t>239</t>
        </is>
      </c>
      <c r="M4" t="inlineStr">
        <is>
          <t>312</t>
        </is>
      </c>
      <c r="N4" t="inlineStr">
        <is>
          <t>423</t>
        </is>
      </c>
      <c r="O4" t="inlineStr">
        <is>
          <t>551</t>
        </is>
      </c>
      <c r="P4" t="inlineStr">
        <is>
          <t>622</t>
        </is>
      </c>
      <c r="Q4" t="inlineStr">
        <is>
          <t>608</t>
        </is>
      </c>
      <c r="R4" t="inlineStr">
        <is>
          <t>484</t>
        </is>
      </c>
      <c r="S4" t="inlineStr">
        <is>
          <t>746</t>
        </is>
      </c>
      <c r="T4" t="inlineStr">
        <is>
          <t>977</t>
        </is>
      </c>
      <c r="U4" t="inlineStr">
        <is>
          <t>910</t>
        </is>
      </c>
      <c r="V4" t="inlineStr">
        <is>
          <t>861</t>
        </is>
      </c>
      <c r="W4" t="inlineStr">
        <is>
          <t>771</t>
        </is>
      </c>
      <c r="X4" t="inlineStr">
        <is>
          <t>1,197</t>
        </is>
      </c>
      <c r="Y4" t="inlineStr">
        <is>
          <t>971</t>
        </is>
      </c>
      <c r="Z4" t="inlineStr">
        <is>
          <t>1,110</t>
        </is>
      </c>
      <c r="AA4" t="inlineStr">
        <is>
          <t>1,217</t>
        </is>
      </c>
      <c r="AB4" t="inlineStr">
        <is>
          <t>1,258</t>
        </is>
      </c>
      <c r="AC4" t="inlineStr">
        <is>
          <t>995</t>
        </is>
      </c>
      <c r="AD4" t="inlineStr">
        <is>
          <t>998</t>
        </is>
      </c>
    </row>
    <row r="5">
      <c r="A5" s="1" t="inlineStr">
        <is>
          <t>Gross Profit Ratio</t>
        </is>
      </c>
      <c r="B5" t="inlineStr">
        <is>
          <t>31.09%</t>
        </is>
      </c>
      <c r="C5" t="inlineStr">
        <is>
          <t>31.34%</t>
        </is>
      </c>
      <c r="D5" t="inlineStr">
        <is>
          <t>29.83%</t>
        </is>
      </c>
      <c r="E5" t="inlineStr">
        <is>
          <t>28.45%</t>
        </is>
      </c>
      <c r="F5" t="inlineStr">
        <is>
          <t>31.50%</t>
        </is>
      </c>
      <c r="G5" t="inlineStr">
        <is>
          <t>31.77%</t>
        </is>
      </c>
      <c r="H5" t="inlineStr">
        <is>
          <t>31.27%</t>
        </is>
      </c>
      <c r="I5" t="inlineStr">
        <is>
          <t>29.59%</t>
        </is>
      </c>
      <c r="J5" t="inlineStr">
        <is>
          <t>24.14%</t>
        </is>
      </c>
      <c r="K5" t="inlineStr">
        <is>
          <t>24.00%</t>
        </is>
      </c>
      <c r="L5" t="inlineStr">
        <is>
          <t>21.48%</t>
        </is>
      </c>
      <c r="M5" t="inlineStr">
        <is>
          <t>20.63%</t>
        </is>
      </c>
      <c r="N5" t="inlineStr">
        <is>
          <t>20.09%</t>
        </is>
      </c>
      <c r="O5" t="inlineStr">
        <is>
          <t>23.26%</t>
        </is>
      </c>
      <c r="P5" t="inlineStr">
        <is>
          <t>26.65%</t>
        </is>
      </c>
      <c r="Q5" t="inlineStr">
        <is>
          <t>24.63%</t>
        </is>
      </c>
      <c r="R5" t="inlineStr">
        <is>
          <t>24.13%</t>
        </is>
      </c>
      <c r="S5" t="inlineStr">
        <is>
          <t>31.57%</t>
        </is>
      </c>
      <c r="T5" t="inlineStr">
        <is>
          <t>34.06%</t>
        </is>
      </c>
      <c r="U5" t="inlineStr">
        <is>
          <t>33.15%</t>
        </is>
      </c>
      <c r="V5" t="inlineStr">
        <is>
          <t>32.92%</t>
        </is>
      </c>
      <c r="W5" t="inlineStr">
        <is>
          <t>31.52%</t>
        </is>
      </c>
      <c r="X5" t="inlineStr">
        <is>
          <t>32.78%</t>
        </is>
      </c>
      <c r="Y5" t="inlineStr">
        <is>
          <t>36.25%</t>
        </is>
      </c>
      <c r="Z5" t="inlineStr">
        <is>
          <t>36.13%</t>
        </is>
      </c>
      <c r="AA5" t="inlineStr">
        <is>
          <t>36.07%</t>
        </is>
      </c>
      <c r="AB5" t="inlineStr">
        <is>
          <t>35.04%</t>
        </is>
      </c>
      <c r="AC5" t="inlineStr">
        <is>
          <t>31.80%</t>
        </is>
      </c>
      <c r="AD5" t="inlineStr">
        <is>
          <t>29.99%</t>
        </is>
      </c>
    </row>
    <row r="6">
      <c r="A6" s="1" t="inlineStr">
        <is>
          <t>Operating Expenses</t>
        </is>
      </c>
      <c r="B6" t="inlineStr">
        <is>
          <t>232</t>
        </is>
      </c>
      <c r="C6" t="inlineStr">
        <is>
          <t>245</t>
        </is>
      </c>
      <c r="D6" t="inlineStr">
        <is>
          <t>254</t>
        </is>
      </c>
      <c r="E6" t="inlineStr">
        <is>
          <t>150</t>
        </is>
      </c>
      <c r="F6" t="inlineStr">
        <is>
          <t>141</t>
        </is>
      </c>
      <c r="G6" t="inlineStr">
        <is>
          <t>135</t>
        </is>
      </c>
      <c r="H6" t="inlineStr">
        <is>
          <t>150</t>
        </is>
      </c>
      <c r="I6" t="inlineStr">
        <is>
          <t>121</t>
        </is>
      </c>
      <c r="J6" t="inlineStr">
        <is>
          <t>123</t>
        </is>
      </c>
      <c r="K6" t="inlineStr">
        <is>
          <t>130</t>
        </is>
      </c>
      <c r="L6" t="inlineStr">
        <is>
          <t>146</t>
        </is>
      </c>
      <c r="M6" t="inlineStr">
        <is>
          <t>194</t>
        </is>
      </c>
      <c r="N6" t="inlineStr">
        <is>
          <t>260</t>
        </is>
      </c>
      <c r="O6" t="inlineStr">
        <is>
          <t>284</t>
        </is>
      </c>
      <c r="P6" t="inlineStr">
        <is>
          <t>308</t>
        </is>
      </c>
      <c r="Q6" t="inlineStr">
        <is>
          <t>322</t>
        </is>
      </c>
      <c r="R6" t="inlineStr">
        <is>
          <t>286</t>
        </is>
      </c>
      <c r="S6" t="inlineStr">
        <is>
          <t>324</t>
        </is>
      </c>
      <c r="T6" t="inlineStr">
        <is>
          <t>389</t>
        </is>
      </c>
      <c r="U6" t="inlineStr">
        <is>
          <t>392</t>
        </is>
      </c>
      <c r="V6" t="inlineStr">
        <is>
          <t>245</t>
        </is>
      </c>
      <c r="W6" t="inlineStr">
        <is>
          <t>443</t>
        </is>
      </c>
      <c r="X6" t="inlineStr">
        <is>
          <t>615</t>
        </is>
      </c>
      <c r="Y6" t="inlineStr">
        <is>
          <t>461</t>
        </is>
      </c>
      <c r="Z6" t="inlineStr">
        <is>
          <t>522</t>
        </is>
      </c>
      <c r="AA6" t="inlineStr">
        <is>
          <t>516</t>
        </is>
      </c>
      <c r="AB6" t="inlineStr">
        <is>
          <t>592</t>
        </is>
      </c>
      <c r="AC6" t="inlineStr">
        <is>
          <t>489</t>
        </is>
      </c>
      <c r="AD6" t="inlineStr">
        <is>
          <t>496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28</t>
        </is>
      </c>
      <c r="D7" t="inlineStr">
        <is>
          <t>30</t>
        </is>
      </c>
      <c r="E7" t="inlineStr">
        <is>
          <t>30</t>
        </is>
      </c>
      <c r="F7" t="inlineStr">
        <is>
          <t>31</t>
        </is>
      </c>
      <c r="G7" t="inlineStr">
        <is>
          <t>30</t>
        </is>
      </c>
      <c r="H7" t="inlineStr">
        <is>
          <t>34</t>
        </is>
      </c>
      <c r="I7" t="inlineStr">
        <is>
          <t>26</t>
        </is>
      </c>
      <c r="J7" t="inlineStr">
        <is>
          <t>22</t>
        </is>
      </c>
      <c r="K7" t="inlineStr">
        <is>
          <t>16</t>
        </is>
      </c>
      <c r="L7" t="inlineStr">
        <is>
          <t>18</t>
        </is>
      </c>
      <c r="M7" t="inlineStr">
        <is>
          <t>31</t>
        </is>
      </c>
      <c r="N7" t="inlineStr">
        <is>
          <t>42</t>
        </is>
      </c>
      <c r="O7" t="inlineStr">
        <is>
          <t>46</t>
        </is>
      </c>
      <c r="P7" t="inlineStr">
        <is>
          <t>63</t>
        </is>
      </c>
      <c r="Q7" t="inlineStr">
        <is>
          <t>67</t>
        </is>
      </c>
      <c r="R7" t="inlineStr">
        <is>
          <t>61</t>
        </is>
      </c>
      <c r="S7" t="inlineStr">
        <is>
          <t>58</t>
        </is>
      </c>
      <c r="T7" t="inlineStr">
        <is>
          <t>77</t>
        </is>
      </c>
      <c r="U7" t="inlineStr">
        <is>
          <t>79</t>
        </is>
      </c>
      <c r="V7" t="inlineStr">
        <is>
          <t>82</t>
        </is>
      </c>
      <c r="W7" t="inlineStr">
        <is>
          <t>88</t>
        </is>
      </c>
      <c r="X7" t="inlineStr">
        <is>
          <t>103</t>
        </is>
      </c>
      <c r="Y7" t="inlineStr">
        <is>
          <t>80</t>
        </is>
      </c>
      <c r="Z7" t="inlineStr">
        <is>
          <t>84</t>
        </is>
      </c>
      <c r="AA7" t="inlineStr">
        <is>
          <t>70</t>
        </is>
      </c>
      <c r="AB7" t="inlineStr">
        <is>
          <t>58</t>
        </is>
      </c>
      <c r="AC7" t="inlineStr">
        <is>
          <t>59</t>
        </is>
      </c>
      <c r="AD7" t="inlineStr">
        <is>
          <t>54</t>
        </is>
      </c>
    </row>
    <row r="8">
      <c r="A8" s="1" t="inlineStr">
        <is>
          <t>Selling, G&amp;A Exp.</t>
        </is>
      </c>
      <c r="B8" t="inlineStr">
        <is>
          <t>144</t>
        </is>
      </c>
      <c r="C8" t="inlineStr">
        <is>
          <t>124</t>
        </is>
      </c>
      <c r="D8" t="inlineStr">
        <is>
          <t>131</t>
        </is>
      </c>
      <c r="E8" t="inlineStr">
        <is>
          <t>119</t>
        </is>
      </c>
      <c r="F8" t="inlineStr">
        <is>
          <t>109</t>
        </is>
      </c>
      <c r="G8" t="inlineStr">
        <is>
          <t>105</t>
        </is>
      </c>
      <c r="H8" t="inlineStr">
        <is>
          <t>105</t>
        </is>
      </c>
      <c r="I8" t="inlineStr">
        <is>
          <t>103</t>
        </is>
      </c>
      <c r="J8" t="inlineStr">
        <is>
          <t>99</t>
        </is>
      </c>
      <c r="K8" t="inlineStr">
        <is>
          <t>112</t>
        </is>
      </c>
      <c r="L8" t="inlineStr">
        <is>
          <t>117</t>
        </is>
      </c>
      <c r="M8" t="inlineStr">
        <is>
          <t>158</t>
        </is>
      </c>
      <c r="N8" t="inlineStr">
        <is>
          <t>220</t>
        </is>
      </c>
      <c r="O8" t="inlineStr">
        <is>
          <t>238</t>
        </is>
      </c>
      <c r="P8" t="inlineStr">
        <is>
          <t>245</t>
        </is>
      </c>
      <c r="Q8" t="inlineStr">
        <is>
          <t>255</t>
        </is>
      </c>
      <c r="R8" t="inlineStr">
        <is>
          <t>213</t>
        </is>
      </c>
      <c r="S8" t="inlineStr">
        <is>
          <t>266</t>
        </is>
      </c>
      <c r="T8" t="inlineStr">
        <is>
          <t>312</t>
        </is>
      </c>
      <c r="U8" t="inlineStr">
        <is>
          <t>313</t>
        </is>
      </c>
      <c r="V8" t="inlineStr">
        <is>
          <t>163</t>
        </is>
      </c>
      <c r="W8" t="inlineStr">
        <is>
          <t>355</t>
        </is>
      </c>
      <c r="X8" t="inlineStr">
        <is>
          <t>512</t>
        </is>
      </c>
      <c r="Y8" t="inlineStr">
        <is>
          <t>380</t>
        </is>
      </c>
      <c r="Z8" t="inlineStr">
        <is>
          <t>438</t>
        </is>
      </c>
      <c r="AA8" t="inlineStr">
        <is>
          <t>446</t>
        </is>
      </c>
      <c r="AB8" t="inlineStr">
        <is>
          <t>533</t>
        </is>
      </c>
      <c r="AC8" t="inlineStr">
        <is>
          <t>430</t>
        </is>
      </c>
      <c r="AD8" t="inlineStr">
        <is>
          <t>441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</row>
    <row r="11">
      <c r="A11" s="1" t="inlineStr">
        <is>
          <t>Other Expenses</t>
        </is>
      </c>
      <c r="B11" t="inlineStr">
        <is>
          <t>89</t>
        </is>
      </c>
      <c r="C11" t="inlineStr">
        <is>
          <t>93</t>
        </is>
      </c>
      <c r="D11" t="inlineStr">
        <is>
          <t>94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11</t>
        </is>
      </c>
      <c r="I11" t="inlineStr">
        <is>
          <t>(8)</t>
        </is>
      </c>
      <c r="J11" t="inlineStr">
        <is>
          <t>2</t>
        </is>
      </c>
      <c r="K11" t="inlineStr">
        <is>
          <t>2</t>
        </is>
      </c>
      <c r="L11" t="inlineStr">
        <is>
          <t>10</t>
        </is>
      </c>
      <c r="M11" t="inlineStr">
        <is>
          <t>5</t>
        </is>
      </c>
      <c r="N11" t="inlineStr">
        <is>
          <t>(2)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12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</row>
    <row r="12">
      <c r="A12" s="1" t="inlineStr">
        <is>
          <t>COGS and Expenses</t>
        </is>
      </c>
      <c r="B12" t="inlineStr">
        <is>
          <t>855</t>
        </is>
      </c>
      <c r="C12" t="inlineStr">
        <is>
          <t>987</t>
        </is>
      </c>
      <c r="D12" t="inlineStr">
        <is>
          <t>1,127</t>
        </is>
      </c>
      <c r="E12" t="inlineStr">
        <is>
          <t>761</t>
        </is>
      </c>
      <c r="F12" t="inlineStr">
        <is>
          <t>709</t>
        </is>
      </c>
      <c r="G12" t="inlineStr">
        <is>
          <t>695</t>
        </is>
      </c>
      <c r="H12" t="inlineStr">
        <is>
          <t>732</t>
        </is>
      </c>
      <c r="I12" t="inlineStr">
        <is>
          <t>767</t>
        </is>
      </c>
      <c r="J12" t="inlineStr">
        <is>
          <t>818</t>
        </is>
      </c>
      <c r="K12" t="inlineStr">
        <is>
          <t>875</t>
        </is>
      </c>
      <c r="L12" t="inlineStr">
        <is>
          <t>1,017</t>
        </is>
      </c>
      <c r="M12" t="inlineStr">
        <is>
          <t>1,395</t>
        </is>
      </c>
      <c r="N12" t="inlineStr">
        <is>
          <t>1,944</t>
        </is>
      </c>
      <c r="O12" t="inlineStr">
        <is>
          <t>2,102</t>
        </is>
      </c>
      <c r="P12" t="inlineStr">
        <is>
          <t>2,021</t>
        </is>
      </c>
      <c r="Q12" t="inlineStr">
        <is>
          <t>2,182</t>
        </is>
      </c>
      <c r="R12" t="inlineStr">
        <is>
          <t>1,807</t>
        </is>
      </c>
      <c r="S12" t="inlineStr">
        <is>
          <t>1,941</t>
        </is>
      </c>
      <c r="T12" t="inlineStr">
        <is>
          <t>2,281</t>
        </is>
      </c>
      <c r="U12" t="inlineStr">
        <is>
          <t>2,228</t>
        </is>
      </c>
      <c r="V12" t="inlineStr">
        <is>
          <t>2,000</t>
        </is>
      </c>
      <c r="W12" t="inlineStr">
        <is>
          <t>2,118</t>
        </is>
      </c>
      <c r="X12" t="inlineStr">
        <is>
          <t>3,070</t>
        </is>
      </c>
      <c r="Y12" t="inlineStr">
        <is>
          <t>2,168</t>
        </is>
      </c>
      <c r="Z12" t="inlineStr">
        <is>
          <t>2,484</t>
        </is>
      </c>
      <c r="AA12" t="inlineStr">
        <is>
          <t>2,674</t>
        </is>
      </c>
      <c r="AB12" t="inlineStr">
        <is>
          <t>2,923</t>
        </is>
      </c>
      <c r="AC12" t="inlineStr">
        <is>
          <t>2,623</t>
        </is>
      </c>
      <c r="AD12" t="inlineStr">
        <is>
          <t>2,825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38</t>
        </is>
      </c>
      <c r="R14" t="inlineStr">
        <is>
          <t>25</t>
        </is>
      </c>
      <c r="S14" t="inlineStr">
        <is>
          <t>26</t>
        </is>
      </c>
      <c r="T14" t="inlineStr">
        <is>
          <t>38</t>
        </is>
      </c>
      <c r="U14" t="inlineStr">
        <is>
          <t>33</t>
        </is>
      </c>
      <c r="V14" t="inlineStr">
        <is>
          <t>32</t>
        </is>
      </c>
      <c r="W14" t="inlineStr">
        <is>
          <t>41</t>
        </is>
      </c>
      <c r="X14" t="inlineStr">
        <is>
          <t>133</t>
        </is>
      </c>
      <c r="Y14" t="inlineStr">
        <is>
          <t>65</t>
        </is>
      </c>
      <c r="Z14" t="inlineStr">
        <is>
          <t>115</t>
        </is>
      </c>
      <c r="AA14" t="inlineStr">
        <is>
          <t>52</t>
        </is>
      </c>
      <c r="AB14" t="inlineStr">
        <is>
          <t>58</t>
        </is>
      </c>
      <c r="AC14" t="inlineStr">
        <is>
          <t>73</t>
        </is>
      </c>
      <c r="AD14" t="inlineStr">
        <is>
          <t>61</t>
        </is>
      </c>
    </row>
    <row r="15">
      <c r="A15" s="1" t="inlineStr">
        <is>
          <t>Depreciation and Amortization</t>
        </is>
      </c>
      <c r="B15" t="inlineStr">
        <is>
          <t>89</t>
        </is>
      </c>
      <c r="C15" t="inlineStr">
        <is>
          <t>93</t>
        </is>
      </c>
      <c r="D15" t="inlineStr">
        <is>
          <t>94</t>
        </is>
      </c>
      <c r="E15" t="inlineStr">
        <is>
          <t>71</t>
        </is>
      </c>
      <c r="F15" t="inlineStr">
        <is>
          <t>69</t>
        </is>
      </c>
      <c r="G15" t="inlineStr">
        <is>
          <t>75</t>
        </is>
      </c>
      <c r="H15" t="inlineStr">
        <is>
          <t>76</t>
        </is>
      </c>
      <c r="I15" t="inlineStr">
        <is>
          <t>74</t>
        </is>
      </c>
      <c r="J15" t="inlineStr">
        <is>
          <t>78</t>
        </is>
      </c>
      <c r="K15" t="inlineStr">
        <is>
          <t>81</t>
        </is>
      </c>
      <c r="L15" t="inlineStr">
        <is>
          <t>84</t>
        </is>
      </c>
      <c r="M15" t="inlineStr">
        <is>
          <t>97</t>
        </is>
      </c>
      <c r="N15" t="inlineStr">
        <is>
          <t>117</t>
        </is>
      </c>
      <c r="O15" t="inlineStr">
        <is>
          <t>113</t>
        </is>
      </c>
      <c r="P15" t="inlineStr">
        <is>
          <t>107</t>
        </is>
      </c>
      <c r="Q15" t="inlineStr">
        <is>
          <t>112</t>
        </is>
      </c>
      <c r="R15" t="inlineStr">
        <is>
          <t>101</t>
        </is>
      </c>
      <c r="S15" t="inlineStr">
        <is>
          <t>96</t>
        </is>
      </c>
      <c r="T15" t="inlineStr">
        <is>
          <t>97</t>
        </is>
      </c>
      <c r="U15" t="inlineStr">
        <is>
          <t>99</t>
        </is>
      </c>
      <c r="V15" t="inlineStr">
        <is>
          <t>107</t>
        </is>
      </c>
      <c r="W15" t="inlineStr">
        <is>
          <t>104</t>
        </is>
      </c>
      <c r="X15" t="inlineStr">
        <is>
          <t>260</t>
        </is>
      </c>
      <c r="Y15" t="inlineStr">
        <is>
          <t>226</t>
        </is>
      </c>
      <c r="Z15" t="inlineStr">
        <is>
          <t>197</t>
        </is>
      </c>
      <c r="AA15" t="inlineStr">
        <is>
          <t>201</t>
        </is>
      </c>
      <c r="AB15" t="inlineStr">
        <is>
          <t>213</t>
        </is>
      </c>
      <c r="AC15" t="inlineStr">
        <is>
          <t>232</t>
        </is>
      </c>
      <c r="AD15" t="inlineStr">
        <is>
          <t>254</t>
        </is>
      </c>
    </row>
    <row r="16">
      <c r="A16" s="1" t="inlineStr">
        <is>
          <t>EBITDA</t>
        </is>
      </c>
      <c r="B16" t="inlineStr">
        <is>
          <t>131</t>
        </is>
      </c>
      <c r="C16" t="inlineStr">
        <is>
          <t>183</t>
        </is>
      </c>
      <c r="D16" t="inlineStr">
        <is>
          <t>226</t>
        </is>
      </c>
      <c r="E16" t="inlineStr">
        <is>
          <t>324</t>
        </is>
      </c>
      <c r="F16" t="inlineStr">
        <is>
          <t>190</t>
        </is>
      </c>
      <c r="G16" t="inlineStr">
        <is>
          <t>198</t>
        </is>
      </c>
      <c r="H16" t="inlineStr">
        <is>
          <t>204</t>
        </is>
      </c>
      <c r="I16" t="inlineStr">
        <is>
          <t>221</t>
        </is>
      </c>
      <c r="J16" t="inlineStr">
        <is>
          <t>175</t>
        </is>
      </c>
      <c r="K16" t="inlineStr">
        <is>
          <t>184</t>
        </is>
      </c>
      <c r="L16" t="inlineStr">
        <is>
          <t>170</t>
        </is>
      </c>
      <c r="M16" t="inlineStr">
        <is>
          <t>169</t>
        </is>
      </c>
      <c r="N16" t="inlineStr">
        <is>
          <t>260</t>
        </is>
      </c>
      <c r="O16" t="inlineStr">
        <is>
          <t>258</t>
        </is>
      </c>
      <c r="P16" t="inlineStr">
        <is>
          <t>392</t>
        </is>
      </c>
      <c r="Q16" t="inlineStr">
        <is>
          <t>338</t>
        </is>
      </c>
      <c r="R16" t="inlineStr">
        <is>
          <t>296</t>
        </is>
      </c>
      <c r="S16" t="inlineStr">
        <is>
          <t>538</t>
        </is>
      </c>
      <c r="T16" t="inlineStr">
        <is>
          <t>441</t>
        </is>
      </c>
      <c r="U16" t="inlineStr">
        <is>
          <t>526</t>
        </is>
      </c>
      <c r="V16" t="inlineStr">
        <is>
          <t>688</t>
        </is>
      </c>
      <c r="W16" t="inlineStr">
        <is>
          <t>297</t>
        </is>
      </c>
      <c r="X16" t="inlineStr">
        <is>
          <t>757</t>
        </is>
      </c>
      <c r="Y16" t="inlineStr">
        <is>
          <t>1,031</t>
        </is>
      </c>
      <c r="Z16" t="inlineStr">
        <is>
          <t>799</t>
        </is>
      </c>
      <c r="AA16" t="inlineStr">
        <is>
          <t>1,091</t>
        </is>
      </c>
      <c r="AB16" t="inlineStr">
        <is>
          <t>893</t>
        </is>
      </c>
      <c r="AC16" t="inlineStr">
        <is>
          <t>735</t>
        </is>
      </c>
      <c r="AD16" t="inlineStr">
        <is>
          <t>469</t>
        </is>
      </c>
    </row>
    <row r="17">
      <c r="A17" s="1" t="inlineStr">
        <is>
          <t>EBITDA ratio</t>
        </is>
      </c>
      <c r="B17" t="inlineStr">
        <is>
          <t>14.50%</t>
        </is>
      </c>
      <c r="C17" t="inlineStr">
        <is>
          <t>16.90%</t>
        </is>
      </c>
      <c r="D17" t="inlineStr">
        <is>
          <t>18.14%</t>
        </is>
      </c>
      <c r="E17" t="inlineStr">
        <is>
          <t>37.93%</t>
        </is>
      </c>
      <c r="F17" t="inlineStr">
        <is>
          <t>22.89%</t>
        </is>
      </c>
      <c r="G17" t="inlineStr">
        <is>
          <t>24.10%</t>
        </is>
      </c>
      <c r="H17" t="inlineStr">
        <is>
          <t>24.17%</t>
        </is>
      </c>
      <c r="I17" t="inlineStr">
        <is>
          <t>24.11%</t>
        </is>
      </c>
      <c r="J17" t="inlineStr">
        <is>
          <t>19.06%</t>
        </is>
      </c>
      <c r="K17" t="inlineStr">
        <is>
          <t>18.81%</t>
        </is>
      </c>
      <c r="L17" t="inlineStr">
        <is>
          <t>15.30%</t>
        </is>
      </c>
      <c r="M17" t="inlineStr">
        <is>
          <t>11.17%</t>
        </is>
      </c>
      <c r="N17" t="inlineStr">
        <is>
          <t>12.33%</t>
        </is>
      </c>
      <c r="O17" t="inlineStr">
        <is>
          <t>10.90%</t>
        </is>
      </c>
      <c r="P17" t="inlineStr">
        <is>
          <t>16.76%</t>
        </is>
      </c>
      <c r="Q17" t="inlineStr">
        <is>
          <t>13.68%</t>
        </is>
      </c>
      <c r="R17" t="inlineStr">
        <is>
          <t>14.78%</t>
        </is>
      </c>
      <c r="S17" t="inlineStr">
        <is>
          <t>22.75%</t>
        </is>
      </c>
      <c r="T17" t="inlineStr">
        <is>
          <t>15.36%</t>
        </is>
      </c>
      <c r="U17" t="inlineStr">
        <is>
          <t>19.16%</t>
        </is>
      </c>
      <c r="V17" t="inlineStr">
        <is>
          <t>26.31%</t>
        </is>
      </c>
      <c r="W17" t="inlineStr">
        <is>
          <t>12.13%</t>
        </is>
      </c>
      <c r="X17" t="inlineStr">
        <is>
          <t>20.73%</t>
        </is>
      </c>
      <c r="Y17" t="inlineStr">
        <is>
          <t>38.52%</t>
        </is>
      </c>
      <c r="Z17" t="inlineStr">
        <is>
          <t>26.01%</t>
        </is>
      </c>
      <c r="AA17" t="inlineStr">
        <is>
          <t>32.34%</t>
        </is>
      </c>
      <c r="AB17" t="inlineStr">
        <is>
          <t>24.87%</t>
        </is>
      </c>
      <c r="AC17" t="inlineStr">
        <is>
          <t>23.50%</t>
        </is>
      </c>
      <c r="AD17" t="inlineStr">
        <is>
          <t>14.08%</t>
        </is>
      </c>
    </row>
    <row r="18">
      <c r="A18" s="1" t="inlineStr">
        <is>
          <t>Operating Income</t>
        </is>
      </c>
      <c r="B18" t="inlineStr">
        <is>
          <t>49</t>
        </is>
      </c>
      <c r="C18" t="inlineStr">
        <is>
          <t>94</t>
        </is>
      </c>
      <c r="D18" t="inlineStr">
        <is>
          <t>117</t>
        </is>
      </c>
      <c r="E18" t="inlineStr">
        <is>
          <t>93</t>
        </is>
      </c>
      <c r="F18" t="inlineStr">
        <is>
          <t>121</t>
        </is>
      </c>
      <c r="G18" t="inlineStr">
        <is>
          <t>126</t>
        </is>
      </c>
      <c r="H18" t="inlineStr">
        <is>
          <t>114</t>
        </is>
      </c>
      <c r="I18" t="inlineStr">
        <is>
          <t>150</t>
        </is>
      </c>
      <c r="J18" t="inlineStr">
        <is>
          <t>98</t>
        </is>
      </c>
      <c r="K18" t="inlineStr">
        <is>
          <t>106</t>
        </is>
      </c>
      <c r="L18" t="inlineStr">
        <is>
          <t>93</t>
        </is>
      </c>
      <c r="M18" t="inlineStr">
        <is>
          <t>118</t>
        </is>
      </c>
      <c r="N18" t="inlineStr">
        <is>
          <t>164</t>
        </is>
      </c>
      <c r="O18" t="inlineStr">
        <is>
          <t>267</t>
        </is>
      </c>
      <c r="P18" t="inlineStr">
        <is>
          <t>315</t>
        </is>
      </c>
      <c r="Q18" t="inlineStr">
        <is>
          <t>221</t>
        </is>
      </c>
      <c r="R18" t="inlineStr">
        <is>
          <t>186</t>
        </is>
      </c>
      <c r="S18" t="inlineStr">
        <is>
          <t>415</t>
        </is>
      </c>
      <c r="T18" t="inlineStr">
        <is>
          <t>588</t>
        </is>
      </c>
      <c r="U18" t="inlineStr">
        <is>
          <t>406</t>
        </is>
      </c>
      <c r="V18" t="inlineStr">
        <is>
          <t>583</t>
        </is>
      </c>
      <c r="W18" t="inlineStr">
        <is>
          <t>271</t>
        </is>
      </c>
      <c r="X18" t="inlineStr">
        <is>
          <t>442</t>
        </is>
      </c>
      <c r="Y18" t="inlineStr">
        <is>
          <t>575</t>
        </is>
      </c>
      <c r="Z18" t="inlineStr">
        <is>
          <t>588</t>
        </is>
      </c>
      <c r="AA18" t="inlineStr">
        <is>
          <t>912</t>
        </is>
      </c>
      <c r="AB18" t="inlineStr">
        <is>
          <t>666</t>
        </is>
      </c>
      <c r="AC18" t="inlineStr">
        <is>
          <t>506</t>
        </is>
      </c>
      <c r="AD18" t="inlineStr">
        <is>
          <t>798</t>
        </is>
      </c>
    </row>
    <row r="19">
      <c r="A19" s="1" t="inlineStr">
        <is>
          <t>Operating Income ratio</t>
        </is>
      </c>
      <c r="B19" t="inlineStr">
        <is>
          <t>5.38%</t>
        </is>
      </c>
      <c r="C19" t="inlineStr">
        <is>
          <t>8.69%</t>
        </is>
      </c>
      <c r="D19" t="inlineStr">
        <is>
          <t>9.40%</t>
        </is>
      </c>
      <c r="E19" t="inlineStr">
        <is>
          <t>10.93%</t>
        </is>
      </c>
      <c r="F19" t="inlineStr">
        <is>
          <t>14.55%</t>
        </is>
      </c>
      <c r="G19" t="inlineStr">
        <is>
          <t>15.31%</t>
        </is>
      </c>
      <c r="H19" t="inlineStr">
        <is>
          <t>13.49%</t>
        </is>
      </c>
      <c r="I19" t="inlineStr">
        <is>
          <t>16.37%</t>
        </is>
      </c>
      <c r="J19" t="inlineStr">
        <is>
          <t>10.74%</t>
        </is>
      </c>
      <c r="K19" t="inlineStr">
        <is>
          <t>10.77%</t>
        </is>
      </c>
      <c r="L19" t="inlineStr">
        <is>
          <t>8.36%</t>
        </is>
      </c>
      <c r="M19" t="inlineStr">
        <is>
          <t>7.83%</t>
        </is>
      </c>
      <c r="N19" t="inlineStr">
        <is>
          <t>7.78%</t>
        </is>
      </c>
      <c r="O19" t="inlineStr">
        <is>
          <t>11.26%</t>
        </is>
      </c>
      <c r="P19" t="inlineStr">
        <is>
          <t>13.48%</t>
        </is>
      </c>
      <c r="Q19" t="inlineStr">
        <is>
          <t>8.95%</t>
        </is>
      </c>
      <c r="R19" t="inlineStr">
        <is>
          <t>9.29%</t>
        </is>
      </c>
      <c r="S19" t="inlineStr">
        <is>
          <t>17.56%</t>
        </is>
      </c>
      <c r="T19" t="inlineStr">
        <is>
          <t>20.49%</t>
        </is>
      </c>
      <c r="U19" t="inlineStr">
        <is>
          <t>14.79%</t>
        </is>
      </c>
      <c r="V19" t="inlineStr">
        <is>
          <t>22.28%</t>
        </is>
      </c>
      <c r="W19" t="inlineStr">
        <is>
          <t>11.09%</t>
        </is>
      </c>
      <c r="X19" t="inlineStr">
        <is>
          <t>12.12%</t>
        </is>
      </c>
      <c r="Y19" t="inlineStr">
        <is>
          <t>21.46%</t>
        </is>
      </c>
      <c r="Z19" t="inlineStr">
        <is>
          <t>19.13%</t>
        </is>
      </c>
      <c r="AA19" t="inlineStr">
        <is>
          <t>27.01%</t>
        </is>
      </c>
      <c r="AB19" t="inlineStr">
        <is>
          <t>18.56%</t>
        </is>
      </c>
      <c r="AC19" t="inlineStr">
        <is>
          <t>16.17%</t>
        </is>
      </c>
      <c r="AD19" t="inlineStr">
        <is>
          <t>23.99%</t>
        </is>
      </c>
    </row>
    <row r="20">
      <c r="A20" s="1" t="inlineStr">
        <is>
          <t>Total Other Income Exp.(Gains)</t>
        </is>
      </c>
      <c r="B20" t="inlineStr">
        <is>
          <t>(6)</t>
        </is>
      </c>
      <c r="C20" t="inlineStr">
        <is>
          <t>(5)</t>
        </is>
      </c>
      <c r="D20" t="inlineStr">
        <is>
          <t>15</t>
        </is>
      </c>
      <c r="E20" t="inlineStr">
        <is>
          <t>160</t>
        </is>
      </c>
      <c r="F20" t="inlineStr">
        <is>
          <t>0</t>
        </is>
      </c>
      <c r="G20" t="inlineStr">
        <is>
          <t>(3)</t>
        </is>
      </c>
      <c r="H20" t="inlineStr">
        <is>
          <t>15</t>
        </is>
      </c>
      <c r="I20" t="inlineStr">
        <is>
          <t>(3)</t>
        </is>
      </c>
      <c r="J20" t="inlineStr">
        <is>
          <t>(1)</t>
        </is>
      </c>
      <c r="K20" t="inlineStr">
        <is>
          <t>(2)</t>
        </is>
      </c>
      <c r="L20" t="inlineStr">
        <is>
          <t>(5)</t>
        </is>
      </c>
      <c r="M20" t="inlineStr">
        <is>
          <t>(47)</t>
        </is>
      </c>
      <c r="N20" t="inlineStr">
        <is>
          <t>(14)</t>
        </is>
      </c>
      <c r="O20" t="inlineStr">
        <is>
          <t>(133)</t>
        </is>
      </c>
      <c r="P20" t="inlineStr">
        <is>
          <t>(37)</t>
        </is>
      </c>
      <c r="Q20" t="inlineStr">
        <is>
          <t>(38)</t>
        </is>
      </c>
      <c r="R20" t="inlineStr">
        <is>
          <t>(26)</t>
        </is>
      </c>
      <c r="S20" t="inlineStr">
        <is>
          <t>(23)</t>
        </is>
      </c>
      <c r="T20" t="inlineStr">
        <is>
          <t>(37)</t>
        </is>
      </c>
      <c r="U20" t="inlineStr">
        <is>
          <t>(32)</t>
        </is>
      </c>
      <c r="V20" t="inlineStr">
        <is>
          <t>(38)</t>
        </is>
      </c>
      <c r="W20" t="inlineStr">
        <is>
          <t>(58)</t>
        </is>
      </c>
      <c r="X20" t="inlineStr">
        <is>
          <t>(84)</t>
        </is>
      </c>
      <c r="Y20" t="inlineStr">
        <is>
          <t>(59)</t>
        </is>
      </c>
      <c r="Z20" t="inlineStr">
        <is>
          <t>(141)</t>
        </is>
      </c>
      <c r="AA20" t="inlineStr">
        <is>
          <t>(117)</t>
        </is>
      </c>
      <c r="AB20" t="inlineStr">
        <is>
          <t>(103)</t>
        </is>
      </c>
      <c r="AC20" t="inlineStr">
        <is>
          <t>(132)</t>
        </is>
      </c>
      <c r="AD20" t="inlineStr">
        <is>
          <t>(665)</t>
        </is>
      </c>
    </row>
    <row r="21">
      <c r="A21" s="1" t="inlineStr">
        <is>
          <t>Income Before Tax</t>
        </is>
      </c>
      <c r="B21" t="inlineStr">
        <is>
          <t>43</t>
        </is>
      </c>
      <c r="C21" t="inlineStr">
        <is>
          <t>89</t>
        </is>
      </c>
      <c r="D21" t="inlineStr">
        <is>
          <t>132</t>
        </is>
      </c>
      <c r="E21" t="inlineStr">
        <is>
          <t>253</t>
        </is>
      </c>
      <c r="F21" t="inlineStr">
        <is>
          <t>121</t>
        </is>
      </c>
      <c r="G21" t="inlineStr">
        <is>
          <t>123</t>
        </is>
      </c>
      <c r="H21" t="inlineStr">
        <is>
          <t>129</t>
        </is>
      </c>
      <c r="I21" t="inlineStr">
        <is>
          <t>148</t>
        </is>
      </c>
      <c r="J21" t="inlineStr">
        <is>
          <t>97</t>
        </is>
      </c>
      <c r="K21" t="inlineStr">
        <is>
          <t>104</t>
        </is>
      </c>
      <c r="L21" t="inlineStr">
        <is>
          <t>88</t>
        </is>
      </c>
      <c r="M21" t="inlineStr">
        <is>
          <t>72</t>
        </is>
      </c>
      <c r="N21" t="inlineStr">
        <is>
          <t>150</t>
        </is>
      </c>
      <c r="O21" t="inlineStr">
        <is>
          <t>133</t>
        </is>
      </c>
      <c r="P21" t="inlineStr">
        <is>
          <t>278</t>
        </is>
      </c>
      <c r="Q21" t="inlineStr">
        <is>
          <t>183</t>
        </is>
      </c>
      <c r="R21" t="inlineStr">
        <is>
          <t>160</t>
        </is>
      </c>
      <c r="S21" t="inlineStr">
        <is>
          <t>392</t>
        </is>
      </c>
      <c r="T21" t="inlineStr">
        <is>
          <t>551</t>
        </is>
      </c>
      <c r="U21" t="inlineStr">
        <is>
          <t>375</t>
        </is>
      </c>
      <c r="V21" t="inlineStr">
        <is>
          <t>544</t>
        </is>
      </c>
      <c r="W21" t="inlineStr">
        <is>
          <t>213</t>
        </is>
      </c>
      <c r="X21" t="inlineStr">
        <is>
          <t>358</t>
        </is>
      </c>
      <c r="Y21" t="inlineStr">
        <is>
          <t>515</t>
        </is>
      </c>
      <c r="Z21" t="inlineStr">
        <is>
          <t>447</t>
        </is>
      </c>
      <c r="AA21" t="inlineStr">
        <is>
          <t>795</t>
        </is>
      </c>
      <c r="AB21" t="inlineStr">
        <is>
          <t>563</t>
        </is>
      </c>
      <c r="AC21" t="inlineStr">
        <is>
          <t>374</t>
        </is>
      </c>
      <c r="AD21" t="inlineStr">
        <is>
          <t>134</t>
        </is>
      </c>
    </row>
    <row r="22">
      <c r="A22" s="1" t="inlineStr">
        <is>
          <t>Income Before Tax ratio</t>
        </is>
      </c>
      <c r="B22" t="inlineStr">
        <is>
          <t>4.70%</t>
        </is>
      </c>
      <c r="C22" t="inlineStr">
        <is>
          <t>8.27%</t>
        </is>
      </c>
      <c r="D22" t="inlineStr">
        <is>
          <t>10.58%</t>
        </is>
      </c>
      <c r="E22" t="inlineStr">
        <is>
          <t>29.62%</t>
        </is>
      </c>
      <c r="F22" t="inlineStr">
        <is>
          <t>14.57%</t>
        </is>
      </c>
      <c r="G22" t="inlineStr">
        <is>
          <t>14.96%</t>
        </is>
      </c>
      <c r="H22" t="inlineStr">
        <is>
          <t>15.22%</t>
        </is>
      </c>
      <c r="I22" t="inlineStr">
        <is>
          <t>16.08%</t>
        </is>
      </c>
      <c r="J22" t="inlineStr">
        <is>
          <t>10.60%</t>
        </is>
      </c>
      <c r="K22" t="inlineStr">
        <is>
          <t>10.59%</t>
        </is>
      </c>
      <c r="L22" t="inlineStr">
        <is>
          <t>7.93%</t>
        </is>
      </c>
      <c r="M22" t="inlineStr">
        <is>
          <t>4.75%</t>
        </is>
      </c>
      <c r="N22" t="inlineStr">
        <is>
          <t>7.11%</t>
        </is>
      </c>
      <c r="O22" t="inlineStr">
        <is>
          <t>5.63%</t>
        </is>
      </c>
      <c r="P22" t="inlineStr">
        <is>
          <t>11.89%</t>
        </is>
      </c>
      <c r="Q22" t="inlineStr">
        <is>
          <t>7.43%</t>
        </is>
      </c>
      <c r="R22" t="inlineStr">
        <is>
          <t>7.99%</t>
        </is>
      </c>
      <c r="S22" t="inlineStr">
        <is>
          <t>16.60%</t>
        </is>
      </c>
      <c r="T22" t="inlineStr">
        <is>
          <t>19.19%</t>
        </is>
      </c>
      <c r="U22" t="inlineStr">
        <is>
          <t>13.64%</t>
        </is>
      </c>
      <c r="V22" t="inlineStr">
        <is>
          <t>20.81%</t>
        </is>
      </c>
      <c r="W22" t="inlineStr">
        <is>
          <t>8.72%</t>
        </is>
      </c>
      <c r="X22" t="inlineStr">
        <is>
          <t>9.81%</t>
        </is>
      </c>
      <c r="Y22" t="inlineStr">
        <is>
          <t>19.25%</t>
        </is>
      </c>
      <c r="Z22" t="inlineStr">
        <is>
          <t>14.54%</t>
        </is>
      </c>
      <c r="AA22" t="inlineStr">
        <is>
          <t>23.55%</t>
        </is>
      </c>
      <c r="AB22" t="inlineStr">
        <is>
          <t>15.68%</t>
        </is>
      </c>
      <c r="AC22" t="inlineStr">
        <is>
          <t>11.94%</t>
        </is>
      </c>
      <c r="AD22" t="inlineStr">
        <is>
          <t>4.02%</t>
        </is>
      </c>
    </row>
    <row r="23">
      <c r="A23" s="1" t="inlineStr">
        <is>
          <t>Income Tax Expense (Gain)</t>
        </is>
      </c>
      <c r="B23" t="inlineStr">
        <is>
          <t>21</t>
        </is>
      </c>
      <c r="C23" t="inlineStr">
        <is>
          <t>38</t>
        </is>
      </c>
      <c r="D23" t="inlineStr">
        <is>
          <t>53</t>
        </is>
      </c>
      <c r="E23" t="inlineStr">
        <is>
          <t>97</t>
        </is>
      </c>
      <c r="F23" t="inlineStr">
        <is>
          <t>41</t>
        </is>
      </c>
      <c r="G23" t="inlineStr">
        <is>
          <t>38</t>
        </is>
      </c>
      <c r="H23" t="inlineStr">
        <is>
          <t>40</t>
        </is>
      </c>
      <c r="I23" t="inlineStr">
        <is>
          <t>46</t>
        </is>
      </c>
      <c r="J23" t="inlineStr">
        <is>
          <t>29</t>
        </is>
      </c>
      <c r="K23" t="inlineStr">
        <is>
          <t>29</t>
        </is>
      </c>
      <c r="L23" t="inlineStr">
        <is>
          <t>14</t>
        </is>
      </c>
      <c r="M23" t="inlineStr">
        <is>
          <t>17</t>
        </is>
      </c>
      <c r="N23" t="inlineStr">
        <is>
          <t>28</t>
        </is>
      </c>
      <c r="O23" t="inlineStr">
        <is>
          <t>2</t>
        </is>
      </c>
      <c r="P23" t="inlineStr">
        <is>
          <t>55</t>
        </is>
      </c>
      <c r="Q23" t="inlineStr">
        <is>
          <t>(7)</t>
        </is>
      </c>
      <c r="R23" t="inlineStr">
        <is>
          <t>(7)</t>
        </is>
      </c>
      <c r="S23" t="inlineStr">
        <is>
          <t>93</t>
        </is>
      </c>
      <c r="T23" t="inlineStr">
        <is>
          <t>(130)</t>
        </is>
      </c>
      <c r="U23" t="inlineStr">
        <is>
          <t>83</t>
        </is>
      </c>
      <c r="V23" t="inlineStr">
        <is>
          <t>136</t>
        </is>
      </c>
      <c r="W23" t="inlineStr">
        <is>
          <t>18</t>
        </is>
      </c>
      <c r="X23" t="inlineStr">
        <is>
          <t>29</t>
        </is>
      </c>
      <c r="Y23" t="inlineStr">
        <is>
          <t>96</t>
        </is>
      </c>
      <c r="Z23" t="inlineStr">
        <is>
          <t>432</t>
        </is>
      </c>
      <c r="AA23" t="inlineStr">
        <is>
          <t>145</t>
        </is>
      </c>
      <c r="AB23" t="inlineStr">
        <is>
          <t>88</t>
        </is>
      </c>
      <c r="AC23" t="inlineStr">
        <is>
          <t>54</t>
        </is>
      </c>
      <c r="AD23" t="inlineStr">
        <is>
          <t>29</t>
        </is>
      </c>
    </row>
    <row r="24">
      <c r="A24" s="1" t="inlineStr">
        <is>
          <t>Net Income</t>
        </is>
      </c>
      <c r="B24" t="inlineStr">
        <is>
          <t>22</t>
        </is>
      </c>
      <c r="C24" t="inlineStr">
        <is>
          <t>51</t>
        </is>
      </c>
      <c r="D24" t="inlineStr">
        <is>
          <t>78</t>
        </is>
      </c>
      <c r="E24" t="inlineStr">
        <is>
          <t>156</t>
        </is>
      </c>
      <c r="F24" t="inlineStr">
        <is>
          <t>80</t>
        </is>
      </c>
      <c r="G24" t="inlineStr">
        <is>
          <t>85</t>
        </is>
      </c>
      <c r="H24" t="inlineStr">
        <is>
          <t>89</t>
        </is>
      </c>
      <c r="I24" t="inlineStr">
        <is>
          <t>102</t>
        </is>
      </c>
      <c r="J24" t="inlineStr">
        <is>
          <t>68</t>
        </is>
      </c>
      <c r="K24" t="inlineStr">
        <is>
          <t>75</t>
        </is>
      </c>
      <c r="L24" t="inlineStr">
        <is>
          <t>72</t>
        </is>
      </c>
      <c r="M24" t="inlineStr">
        <is>
          <t>55</t>
        </is>
      </c>
      <c r="N24" t="inlineStr">
        <is>
          <t>115</t>
        </is>
      </c>
      <c r="O24" t="inlineStr">
        <is>
          <t>143</t>
        </is>
      </c>
      <c r="P24" t="inlineStr">
        <is>
          <t>230</t>
        </is>
      </c>
      <c r="Q24" t="inlineStr">
        <is>
          <t>194</t>
        </is>
      </c>
      <c r="R24" t="inlineStr">
        <is>
          <t>178</t>
        </is>
      </c>
      <c r="S24" t="inlineStr">
        <is>
          <t>324</t>
        </is>
      </c>
      <c r="T24" t="inlineStr">
        <is>
          <t>436</t>
        </is>
      </c>
      <c r="U24" t="inlineStr">
        <is>
          <t>312</t>
        </is>
      </c>
      <c r="V24" t="inlineStr">
        <is>
          <t>413</t>
        </is>
      </c>
      <c r="W24" t="inlineStr">
        <is>
          <t>133</t>
        </is>
      </c>
      <c r="X24" t="inlineStr">
        <is>
          <t>335</t>
        </is>
      </c>
      <c r="Y24" t="inlineStr">
        <is>
          <t>644</t>
        </is>
      </c>
      <c r="Z24" t="inlineStr">
        <is>
          <t>55</t>
        </is>
      </c>
      <c r="AA24" t="inlineStr">
        <is>
          <t>694</t>
        </is>
      </c>
      <c r="AB24" t="inlineStr">
        <is>
          <t>533</t>
        </is>
      </c>
      <c r="AC24" t="inlineStr">
        <is>
          <t>376</t>
        </is>
      </c>
      <c r="AD24" t="inlineStr">
        <is>
          <t>124</t>
        </is>
      </c>
    </row>
    <row r="25">
      <c r="A25" s="1" t="inlineStr">
        <is>
          <t>Net Income Ratio</t>
        </is>
      </c>
      <c r="B25" t="inlineStr">
        <is>
          <t>2.41%</t>
        </is>
      </c>
      <c r="C25" t="inlineStr">
        <is>
          <t>4.75%</t>
        </is>
      </c>
      <c r="D25" t="inlineStr">
        <is>
          <t>6.29%</t>
        </is>
      </c>
      <c r="E25" t="inlineStr">
        <is>
          <t>18.26%</t>
        </is>
      </c>
      <c r="F25" t="inlineStr">
        <is>
          <t>9.64%</t>
        </is>
      </c>
      <c r="G25" t="inlineStr">
        <is>
          <t>10.32%</t>
        </is>
      </c>
      <c r="H25" t="inlineStr">
        <is>
          <t>10.50%</t>
        </is>
      </c>
      <c r="I25" t="inlineStr">
        <is>
          <t>11.09%</t>
        </is>
      </c>
      <c r="J25" t="inlineStr">
        <is>
          <t>7.43%</t>
        </is>
      </c>
      <c r="K25" t="inlineStr">
        <is>
          <t>7.63%</t>
        </is>
      </c>
      <c r="L25" t="inlineStr">
        <is>
          <t>6.48%</t>
        </is>
      </c>
      <c r="M25" t="inlineStr">
        <is>
          <t>3.62%</t>
        </is>
      </c>
      <c r="N25" t="inlineStr">
        <is>
          <t>5.45%</t>
        </is>
      </c>
      <c r="O25" t="inlineStr">
        <is>
          <t>6.04%</t>
        </is>
      </c>
      <c r="P25" t="inlineStr">
        <is>
          <t>9.83%</t>
        </is>
      </c>
      <c r="Q25" t="inlineStr">
        <is>
          <t>7.87%</t>
        </is>
      </c>
      <c r="R25" t="inlineStr">
        <is>
          <t>8.89%</t>
        </is>
      </c>
      <c r="S25" t="inlineStr">
        <is>
          <t>13.70%</t>
        </is>
      </c>
      <c r="T25" t="inlineStr">
        <is>
          <t>15.21%</t>
        </is>
      </c>
      <c r="U25" t="inlineStr">
        <is>
          <t>11.35%</t>
        </is>
      </c>
      <c r="V25" t="inlineStr">
        <is>
          <t>15.79%</t>
        </is>
      </c>
      <c r="W25" t="inlineStr">
        <is>
          <t>5.45%</t>
        </is>
      </c>
      <c r="X25" t="inlineStr">
        <is>
          <t>9.17%</t>
        </is>
      </c>
      <c r="Y25" t="inlineStr">
        <is>
          <t>24.04%</t>
        </is>
      </c>
      <c r="Z25" t="inlineStr">
        <is>
          <t>1.79%</t>
        </is>
      </c>
      <c r="AA25" t="inlineStr">
        <is>
          <t>20.55%</t>
        </is>
      </c>
      <c r="AB25" t="inlineStr">
        <is>
          <t>14.86%</t>
        </is>
      </c>
      <c r="AC25" t="inlineStr">
        <is>
          <t>12.01%</t>
        </is>
      </c>
      <c r="AD25" t="inlineStr">
        <is>
          <t>3.72%</t>
        </is>
      </c>
    </row>
    <row r="26">
      <c r="A26" s="1" t="inlineStr">
        <is>
          <t>EPS</t>
        </is>
      </c>
      <c r="B26" t="inlineStr">
        <is>
          <t>0.18</t>
        </is>
      </c>
      <c r="C26" t="inlineStr">
        <is>
          <t>0.40</t>
        </is>
      </c>
      <c r="D26" t="inlineStr">
        <is>
          <t>0.59</t>
        </is>
      </c>
      <c r="E26" t="inlineStr">
        <is>
          <t>1.32</t>
        </is>
      </c>
      <c r="F26" t="inlineStr">
        <is>
          <t>0.72</t>
        </is>
      </c>
      <c r="G26" t="inlineStr">
        <is>
          <t>0.82</t>
        </is>
      </c>
      <c r="H26" t="inlineStr">
        <is>
          <t>0.94</t>
        </is>
      </c>
      <c r="I26" t="inlineStr">
        <is>
          <t>1.11</t>
        </is>
      </c>
      <c r="J26" t="inlineStr">
        <is>
          <t>0.74</t>
        </is>
      </c>
      <c r="K26" t="inlineStr">
        <is>
          <t>0.89</t>
        </is>
      </c>
      <c r="L26" t="inlineStr">
        <is>
          <t>0.87</t>
        </is>
      </c>
      <c r="M26" t="inlineStr">
        <is>
          <t>0.66</t>
        </is>
      </c>
      <c r="N26" t="inlineStr">
        <is>
          <t>1.24</t>
        </is>
      </c>
      <c r="O26" t="inlineStr">
        <is>
          <t>1.51</t>
        </is>
      </c>
      <c r="P26" t="inlineStr">
        <is>
          <t>2.41</t>
        </is>
      </c>
      <c r="Q26" t="inlineStr">
        <is>
          <t>2.13</t>
        </is>
      </c>
      <c r="R26" t="inlineStr">
        <is>
          <t>1.95</t>
        </is>
      </c>
      <c r="S26" t="inlineStr">
        <is>
          <t>3.54</t>
        </is>
      </c>
      <c r="T26" t="inlineStr">
        <is>
          <t>4.82</t>
        </is>
      </c>
      <c r="U26" t="inlineStr">
        <is>
          <t>3.49</t>
        </is>
      </c>
      <c r="V26" t="inlineStr">
        <is>
          <t>4.93</t>
        </is>
      </c>
      <c r="W26" t="inlineStr">
        <is>
          <t>1.69</t>
        </is>
      </c>
      <c r="X26" t="inlineStr">
        <is>
          <t>3.01</t>
        </is>
      </c>
      <c r="Y26" t="inlineStr">
        <is>
          <t>5.73</t>
        </is>
      </c>
      <c r="Z26" t="inlineStr">
        <is>
          <t>0.49</t>
        </is>
      </c>
      <c r="AA26" t="inlineStr">
        <is>
          <t>6.40</t>
        </is>
      </c>
      <c r="AB26" t="inlineStr">
        <is>
          <t>5.03</t>
        </is>
      </c>
      <c r="AC26" t="inlineStr">
        <is>
          <t>3.53</t>
        </is>
      </c>
      <c r="AD26" t="inlineStr">
        <is>
          <t>1.07</t>
        </is>
      </c>
    </row>
    <row r="27">
      <c r="A27" s="1" t="inlineStr">
        <is>
          <t>EPS Diluted</t>
        </is>
      </c>
      <c r="B27" t="inlineStr">
        <is>
          <t>0.18</t>
        </is>
      </c>
      <c r="C27" t="inlineStr">
        <is>
          <t>0.40</t>
        </is>
      </c>
      <c r="D27" t="inlineStr">
        <is>
          <t>0.59</t>
        </is>
      </c>
      <c r="E27" t="inlineStr">
        <is>
          <t>1.32</t>
        </is>
      </c>
      <c r="F27" t="inlineStr">
        <is>
          <t>0.72</t>
        </is>
      </c>
      <c r="G27" t="inlineStr">
        <is>
          <t>0.81</t>
        </is>
      </c>
      <c r="H27" t="inlineStr">
        <is>
          <t>0.94</t>
        </is>
      </c>
      <c r="I27" t="inlineStr">
        <is>
          <t>1.09</t>
        </is>
      </c>
      <c r="J27" t="inlineStr">
        <is>
          <t>0.73</t>
        </is>
      </c>
      <c r="K27" t="inlineStr">
        <is>
          <t>0.86</t>
        </is>
      </c>
      <c r="L27" t="inlineStr">
        <is>
          <t>0.85</t>
        </is>
      </c>
      <c r="M27" t="inlineStr">
        <is>
          <t>0.65</t>
        </is>
      </c>
      <c r="N27" t="inlineStr">
        <is>
          <t>1.21</t>
        </is>
      </c>
      <c r="O27" t="inlineStr">
        <is>
          <t>1.47</t>
        </is>
      </c>
      <c r="P27" t="inlineStr">
        <is>
          <t>2.36</t>
        </is>
      </c>
      <c r="Q27" t="inlineStr">
        <is>
          <t>2.10</t>
        </is>
      </c>
      <c r="R27" t="inlineStr">
        <is>
          <t>1.94</t>
        </is>
      </c>
      <c r="S27" t="inlineStr">
        <is>
          <t>3.51</t>
        </is>
      </c>
      <c r="T27" t="inlineStr">
        <is>
          <t>4.77</t>
        </is>
      </c>
      <c r="U27" t="inlineStr">
        <is>
          <t>3.47</t>
        </is>
      </c>
      <c r="V27" t="inlineStr">
        <is>
          <t>4.90</t>
        </is>
      </c>
      <c r="W27" t="inlineStr">
        <is>
          <t>1.69</t>
        </is>
      </c>
      <c r="X27" t="inlineStr">
        <is>
          <t>3.00</t>
        </is>
      </c>
      <c r="Y27" t="inlineStr">
        <is>
          <t>5.68</t>
        </is>
      </c>
      <c r="Z27" t="inlineStr">
        <is>
          <t>0.49</t>
        </is>
      </c>
      <c r="AA27" t="inlineStr">
        <is>
          <t>6.34</t>
        </is>
      </c>
      <c r="AB27" t="inlineStr">
        <is>
          <t>5.02</t>
        </is>
      </c>
      <c r="AC27" t="inlineStr">
        <is>
          <t>3.52</t>
        </is>
      </c>
      <c r="AD27" t="inlineStr">
        <is>
          <t>1.06</t>
        </is>
      </c>
    </row>
    <row r="28">
      <c r="A28" s="1" t="inlineStr">
        <is>
          <t>Weighted Avg. Shares Outs.</t>
        </is>
      </c>
      <c r="B28" t="inlineStr">
        <is>
          <t>118</t>
        </is>
      </c>
      <c r="C28" t="inlineStr">
        <is>
          <t>130</t>
        </is>
      </c>
      <c r="D28" t="inlineStr">
        <is>
          <t>133</t>
        </is>
      </c>
      <c r="E28" t="inlineStr">
        <is>
          <t>118</t>
        </is>
      </c>
      <c r="F28" t="inlineStr">
        <is>
          <t>110</t>
        </is>
      </c>
      <c r="G28" t="inlineStr">
        <is>
          <t>103</t>
        </is>
      </c>
      <c r="H28" t="inlineStr">
        <is>
          <t>94</t>
        </is>
      </c>
      <c r="I28" t="inlineStr">
        <is>
          <t>92</t>
        </is>
      </c>
      <c r="J28" t="inlineStr">
        <is>
          <t>92</t>
        </is>
      </c>
      <c r="K28" t="inlineStr">
        <is>
          <t>84</t>
        </is>
      </c>
      <c r="L28" t="inlineStr">
        <is>
          <t>83</t>
        </is>
      </c>
      <c r="M28" t="inlineStr">
        <is>
          <t>83</t>
        </is>
      </c>
      <c r="N28" t="inlineStr">
        <is>
          <t>93</t>
        </is>
      </c>
      <c r="O28" t="inlineStr">
        <is>
          <t>95</t>
        </is>
      </c>
      <c r="P28" t="inlineStr">
        <is>
          <t>95</t>
        </is>
      </c>
      <c r="Q28" t="inlineStr">
        <is>
          <t>91</t>
        </is>
      </c>
      <c r="R28" t="inlineStr">
        <is>
          <t>92</t>
        </is>
      </c>
      <c r="S28" t="inlineStr">
        <is>
          <t>91</t>
        </is>
      </c>
      <c r="T28" t="inlineStr">
        <is>
          <t>91</t>
        </is>
      </c>
      <c r="U28" t="inlineStr">
        <is>
          <t>89</t>
        </is>
      </c>
      <c r="V28" t="inlineStr">
        <is>
          <t>84</t>
        </is>
      </c>
      <c r="W28" t="inlineStr">
        <is>
          <t>79</t>
        </is>
      </c>
      <c r="X28" t="inlineStr">
        <is>
          <t>111</t>
        </is>
      </c>
      <c r="Y28" t="inlineStr">
        <is>
          <t>112</t>
        </is>
      </c>
      <c r="Z28" t="inlineStr">
        <is>
          <t>111</t>
        </is>
      </c>
      <c r="AA28" t="inlineStr">
        <is>
          <t>108</t>
        </is>
      </c>
      <c r="AB28" t="inlineStr">
        <is>
          <t>106</t>
        </is>
      </c>
      <c r="AC28" t="inlineStr">
        <is>
          <t>106</t>
        </is>
      </c>
      <c r="AD28" t="inlineStr">
        <is>
          <t>116</t>
        </is>
      </c>
    </row>
    <row r="29">
      <c r="A29" s="1" t="inlineStr">
        <is>
          <t>Weighted Avg. Shares Outs. Dil.</t>
        </is>
      </c>
      <c r="B29" t="inlineStr">
        <is>
          <t>118</t>
        </is>
      </c>
      <c r="C29" t="inlineStr">
        <is>
          <t>130</t>
        </is>
      </c>
      <c r="D29" t="inlineStr">
        <is>
          <t>133</t>
        </is>
      </c>
      <c r="E29" t="inlineStr">
        <is>
          <t>120</t>
        </is>
      </c>
      <c r="F29" t="inlineStr">
        <is>
          <t>111</t>
        </is>
      </c>
      <c r="G29" t="inlineStr">
        <is>
          <t>104</t>
        </is>
      </c>
      <c r="H29" t="inlineStr">
        <is>
          <t>95</t>
        </is>
      </c>
      <c r="I29" t="inlineStr">
        <is>
          <t>93</t>
        </is>
      </c>
      <c r="J29" t="inlineStr">
        <is>
          <t>93</t>
        </is>
      </c>
      <c r="K29" t="inlineStr">
        <is>
          <t>86</t>
        </is>
      </c>
      <c r="L29" t="inlineStr">
        <is>
          <t>84</t>
        </is>
      </c>
      <c r="M29" t="inlineStr">
        <is>
          <t>85</t>
        </is>
      </c>
      <c r="N29" t="inlineStr">
        <is>
          <t>95</t>
        </is>
      </c>
      <c r="O29" t="inlineStr">
        <is>
          <t>97</t>
        </is>
      </c>
      <c r="P29" t="inlineStr">
        <is>
          <t>97</t>
        </is>
      </c>
      <c r="Q29" t="inlineStr">
        <is>
          <t>93</t>
        </is>
      </c>
      <c r="R29" t="inlineStr">
        <is>
          <t>92</t>
        </is>
      </c>
      <c r="S29" t="inlineStr">
        <is>
          <t>92</t>
        </is>
      </c>
      <c r="T29" t="inlineStr">
        <is>
          <t>92</t>
        </is>
      </c>
      <c r="U29" t="inlineStr">
        <is>
          <t>90</t>
        </is>
      </c>
      <c r="V29" t="inlineStr">
        <is>
          <t>84</t>
        </is>
      </c>
      <c r="W29" t="inlineStr">
        <is>
          <t>79</t>
        </is>
      </c>
      <c r="X29" t="inlineStr">
        <is>
          <t>112</t>
        </is>
      </c>
      <c r="Y29" t="inlineStr">
        <is>
          <t>113</t>
        </is>
      </c>
      <c r="Z29" t="inlineStr">
        <is>
          <t>112</t>
        </is>
      </c>
      <c r="AA29" t="inlineStr">
        <is>
          <t>109</t>
        </is>
      </c>
      <c r="AB29" t="inlineStr">
        <is>
          <t>106</t>
        </is>
      </c>
      <c r="AC29" t="inlineStr">
        <is>
          <t>107</t>
        </is>
      </c>
      <c r="AD29" t="inlineStr">
        <is>
          <t>117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pane xSplit="1" ySplit="1" topLeftCell="B2" activePane="bottomRight" state="frozen"/>
      <selection pane="bottomRight" activeCell="G14" sqref="G13:G14"/>
      <selection pane="bottomLeft" activeCell="A2" sqref="A2"/>
      <selection pane="topRight" activeCell="B1" sqref="B1"/>
    </sheetView>
  </sheetViews>
  <sheetFormatPr baseColWidth="8" defaultRowHeight="14.45"/>
  <cols>
    <col width="17.5703125" customWidth="1" min="1" max="1"/>
  </cols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33</t>
        </is>
      </c>
      <c r="C2" t="inlineStr">
        <is>
          <t>32</t>
        </is>
      </c>
      <c r="D2" t="inlineStr">
        <is>
          <t>33</t>
        </is>
      </c>
      <c r="E2" t="inlineStr">
        <is>
          <t>14</t>
        </is>
      </c>
      <c r="F2" t="inlineStr">
        <is>
          <t>34</t>
        </is>
      </c>
      <c r="G2" t="inlineStr">
        <is>
          <t>21</t>
        </is>
      </c>
      <c r="H2" t="inlineStr">
        <is>
          <t>49</t>
        </is>
      </c>
      <c r="I2" t="inlineStr">
        <is>
          <t>19</t>
        </is>
      </c>
      <c r="J2" t="inlineStr">
        <is>
          <t>31</t>
        </is>
      </c>
      <c r="K2" t="inlineStr">
        <is>
          <t>38</t>
        </is>
      </c>
      <c r="L2" t="inlineStr">
        <is>
          <t>35</t>
        </is>
      </c>
      <c r="M2" t="inlineStr">
        <is>
          <t>46</t>
        </is>
      </c>
      <c r="N2" t="inlineStr">
        <is>
          <t>59</t>
        </is>
      </c>
      <c r="O2" t="inlineStr">
        <is>
          <t>149</t>
        </is>
      </c>
      <c r="P2" t="inlineStr">
        <is>
          <t>131</t>
        </is>
      </c>
      <c r="Q2" t="inlineStr">
        <is>
          <t>253</t>
        </is>
      </c>
      <c r="R2" t="inlineStr">
        <is>
          <t>309</t>
        </is>
      </c>
      <c r="S2" t="inlineStr">
        <is>
          <t>530</t>
        </is>
      </c>
      <c r="T2" t="inlineStr">
        <is>
          <t>469</t>
        </is>
      </c>
      <c r="U2" t="inlineStr">
        <is>
          <t>478</t>
        </is>
      </c>
      <c r="V2" t="inlineStr">
        <is>
          <t>477</t>
        </is>
      </c>
      <c r="W2" t="inlineStr">
        <is>
          <t>2,490</t>
        </is>
      </c>
      <c r="X2" t="inlineStr">
        <is>
          <t>214</t>
        </is>
      </c>
      <c r="Y2" t="inlineStr">
        <is>
          <t>2,270</t>
        </is>
      </c>
      <c r="Z2" t="inlineStr">
        <is>
          <t>1,137</t>
        </is>
      </c>
      <c r="AA2" t="inlineStr">
        <is>
          <t>555</t>
        </is>
      </c>
      <c r="AB2" t="inlineStr">
        <is>
          <t>613</t>
        </is>
      </c>
      <c r="AC2" t="inlineStr">
        <is>
          <t>747</t>
        </is>
      </c>
      <c r="AD2" t="inlineStr">
        <is>
          <t>439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33</t>
        </is>
      </c>
      <c r="C4" t="inlineStr">
        <is>
          <t>32</t>
        </is>
      </c>
      <c r="D4" t="inlineStr">
        <is>
          <t>33</t>
        </is>
      </c>
      <c r="E4" t="inlineStr">
        <is>
          <t>14</t>
        </is>
      </c>
      <c r="F4" t="inlineStr">
        <is>
          <t>34</t>
        </is>
      </c>
      <c r="G4" t="inlineStr">
        <is>
          <t>21</t>
        </is>
      </c>
      <c r="H4" t="inlineStr">
        <is>
          <t>49</t>
        </is>
      </c>
      <c r="I4" t="inlineStr">
        <is>
          <t>19</t>
        </is>
      </c>
      <c r="J4" t="inlineStr">
        <is>
          <t>31</t>
        </is>
      </c>
      <c r="K4" t="inlineStr">
        <is>
          <t>38</t>
        </is>
      </c>
      <c r="L4" t="inlineStr">
        <is>
          <t>35</t>
        </is>
      </c>
      <c r="M4" t="inlineStr">
        <is>
          <t>46</t>
        </is>
      </c>
      <c r="N4" t="inlineStr">
        <is>
          <t>59</t>
        </is>
      </c>
      <c r="O4" t="inlineStr">
        <is>
          <t>149</t>
        </is>
      </c>
      <c r="P4" t="inlineStr">
        <is>
          <t>131</t>
        </is>
      </c>
      <c r="Q4" t="inlineStr">
        <is>
          <t>253</t>
        </is>
      </c>
      <c r="R4" t="inlineStr">
        <is>
          <t>309</t>
        </is>
      </c>
      <c r="S4" t="inlineStr">
        <is>
          <t>530</t>
        </is>
      </c>
      <c r="T4" t="inlineStr">
        <is>
          <t>469</t>
        </is>
      </c>
      <c r="U4" t="inlineStr">
        <is>
          <t>478</t>
        </is>
      </c>
      <c r="V4" t="inlineStr">
        <is>
          <t>477</t>
        </is>
      </c>
      <c r="W4" t="inlineStr">
        <is>
          <t>2,490</t>
        </is>
      </c>
      <c r="X4" t="inlineStr">
        <is>
          <t>214</t>
        </is>
      </c>
      <c r="Y4" t="inlineStr">
        <is>
          <t>2,270</t>
        </is>
      </c>
      <c r="Z4" t="inlineStr">
        <is>
          <t>1,137</t>
        </is>
      </c>
      <c r="AA4" t="inlineStr">
        <is>
          <t>555</t>
        </is>
      </c>
      <c r="AB4" t="inlineStr">
        <is>
          <t>613</t>
        </is>
      </c>
      <c r="AC4" t="inlineStr">
        <is>
          <t>747</t>
        </is>
      </c>
      <c r="AD4" t="inlineStr">
        <is>
          <t>439</t>
        </is>
      </c>
    </row>
    <row r="5">
      <c r="A5" s="1" t="inlineStr">
        <is>
          <t>Net Receivables</t>
        </is>
      </c>
      <c r="B5" t="inlineStr">
        <is>
          <t>140</t>
        </is>
      </c>
      <c r="C5" t="inlineStr">
        <is>
          <t>182</t>
        </is>
      </c>
      <c r="D5" t="inlineStr">
        <is>
          <t>198</t>
        </is>
      </c>
      <c r="E5" t="inlineStr">
        <is>
          <t>141</t>
        </is>
      </c>
      <c r="F5" t="inlineStr">
        <is>
          <t>154</t>
        </is>
      </c>
      <c r="G5" t="inlineStr">
        <is>
          <t>145</t>
        </is>
      </c>
      <c r="H5" t="inlineStr">
        <is>
          <t>155</t>
        </is>
      </c>
      <c r="I5" t="inlineStr">
        <is>
          <t>174</t>
        </is>
      </c>
      <c r="J5" t="inlineStr">
        <is>
          <t>175</t>
        </is>
      </c>
      <c r="K5" t="inlineStr">
        <is>
          <t>197</t>
        </is>
      </c>
      <c r="L5" t="inlineStr">
        <is>
          <t>226</t>
        </is>
      </c>
      <c r="M5" t="inlineStr">
        <is>
          <t>342</t>
        </is>
      </c>
      <c r="N5" t="inlineStr">
        <is>
          <t>387</t>
        </is>
      </c>
      <c r="O5" t="inlineStr">
        <is>
          <t>400</t>
        </is>
      </c>
      <c r="P5" t="inlineStr">
        <is>
          <t>425</t>
        </is>
      </c>
      <c r="Q5" t="inlineStr">
        <is>
          <t>348</t>
        </is>
      </c>
      <c r="R5" t="inlineStr">
        <is>
          <t>329</t>
        </is>
      </c>
      <c r="S5" t="inlineStr">
        <is>
          <t>375</t>
        </is>
      </c>
      <c r="T5" t="inlineStr">
        <is>
          <t>392</t>
        </is>
      </c>
      <c r="U5" t="inlineStr">
        <is>
          <t>449</t>
        </is>
      </c>
      <c r="V5" t="inlineStr">
        <is>
          <t>518</t>
        </is>
      </c>
      <c r="W5" t="inlineStr">
        <is>
          <t>457</t>
        </is>
      </c>
      <c r="X5" t="inlineStr">
        <is>
          <t>656</t>
        </is>
      </c>
      <c r="Y5" t="inlineStr">
        <is>
          <t>543</t>
        </is>
      </c>
      <c r="Z5" t="inlineStr">
        <is>
          <t>619</t>
        </is>
      </c>
      <c r="AA5" t="inlineStr">
        <is>
          <t>698</t>
        </is>
      </c>
      <c r="AB5" t="inlineStr">
        <is>
          <t>752</t>
        </is>
      </c>
      <c r="AC5" t="inlineStr">
        <is>
          <t>638</t>
        </is>
      </c>
      <c r="AD5" t="inlineStr">
        <is>
          <t>700</t>
        </is>
      </c>
    </row>
    <row r="6">
      <c r="A6" s="1" t="inlineStr">
        <is>
          <t>Inventory</t>
        </is>
      </c>
      <c r="B6" t="inlineStr">
        <is>
          <t>136</t>
        </is>
      </c>
      <c r="C6" t="inlineStr">
        <is>
          <t>157</t>
        </is>
      </c>
      <c r="D6" t="inlineStr">
        <is>
          <t>178</t>
        </is>
      </c>
      <c r="E6" t="inlineStr">
        <is>
          <t>84</t>
        </is>
      </c>
      <c r="F6" t="inlineStr">
        <is>
          <t>90</t>
        </is>
      </c>
      <c r="G6" t="inlineStr">
        <is>
          <t>127</t>
        </is>
      </c>
      <c r="H6" t="inlineStr">
        <is>
          <t>111</t>
        </is>
      </c>
      <c r="I6" t="inlineStr">
        <is>
          <t>107</t>
        </is>
      </c>
      <c r="J6" t="inlineStr">
        <is>
          <t>160</t>
        </is>
      </c>
      <c r="K6" t="inlineStr">
        <is>
          <t>161</t>
        </is>
      </c>
      <c r="L6" t="inlineStr">
        <is>
          <t>205</t>
        </is>
      </c>
      <c r="M6" t="inlineStr">
        <is>
          <t>339</t>
        </is>
      </c>
      <c r="N6" t="inlineStr">
        <is>
          <t>411</t>
        </is>
      </c>
      <c r="O6" t="inlineStr">
        <is>
          <t>378</t>
        </is>
      </c>
      <c r="P6" t="inlineStr">
        <is>
          <t>473</t>
        </is>
      </c>
      <c r="Q6" t="inlineStr">
        <is>
          <t>539</t>
        </is>
      </c>
      <c r="R6" t="inlineStr">
        <is>
          <t>348</t>
        </is>
      </c>
      <c r="S6" t="inlineStr">
        <is>
          <t>389</t>
        </is>
      </c>
      <c r="T6" t="inlineStr">
        <is>
          <t>431</t>
        </is>
      </c>
      <c r="U6" t="inlineStr">
        <is>
          <t>428</t>
        </is>
      </c>
      <c r="V6" t="inlineStr">
        <is>
          <t>436</t>
        </is>
      </c>
      <c r="W6" t="inlineStr">
        <is>
          <t>358</t>
        </is>
      </c>
      <c r="X6" t="inlineStr">
        <is>
          <t>509</t>
        </is>
      </c>
      <c r="Y6" t="inlineStr">
        <is>
          <t>450</t>
        </is>
      </c>
      <c r="Z6" t="inlineStr">
        <is>
          <t>593</t>
        </is>
      </c>
      <c r="AA6" t="inlineStr">
        <is>
          <t>701</t>
        </is>
      </c>
      <c r="AB6" t="inlineStr">
        <is>
          <t>769</t>
        </is>
      </c>
      <c r="AC6" t="inlineStr">
        <is>
          <t>750</t>
        </is>
      </c>
      <c r="AD6" t="inlineStr">
        <is>
          <t>813</t>
        </is>
      </c>
    </row>
    <row r="7">
      <c r="A7" s="1" t="inlineStr">
        <is>
          <t>Other Current Assets</t>
        </is>
      </c>
      <c r="B7" t="inlineStr">
        <is>
          <t>18</t>
        </is>
      </c>
      <c r="C7" t="inlineStr">
        <is>
          <t>19</t>
        </is>
      </c>
      <c r="D7" t="inlineStr">
        <is>
          <t>20</t>
        </is>
      </c>
      <c r="E7" t="inlineStr">
        <is>
          <t>19</t>
        </is>
      </c>
      <c r="F7" t="inlineStr">
        <is>
          <t>18</t>
        </is>
      </c>
      <c r="G7" t="inlineStr">
        <is>
          <t>18</t>
        </is>
      </c>
      <c r="H7" t="inlineStr">
        <is>
          <t>18</t>
        </is>
      </c>
      <c r="I7" t="inlineStr">
        <is>
          <t>14</t>
        </is>
      </c>
      <c r="J7" t="inlineStr">
        <is>
          <t>18</t>
        </is>
      </c>
      <c r="K7" t="inlineStr">
        <is>
          <t>18</t>
        </is>
      </c>
      <c r="L7" t="inlineStr">
        <is>
          <t>15</t>
        </is>
      </c>
      <c r="M7" t="inlineStr">
        <is>
          <t>21</t>
        </is>
      </c>
      <c r="N7" t="inlineStr">
        <is>
          <t>17</t>
        </is>
      </c>
      <c r="O7" t="inlineStr">
        <is>
          <t>33</t>
        </is>
      </c>
      <c r="P7" t="inlineStr">
        <is>
          <t>25</t>
        </is>
      </c>
      <c r="Q7" t="inlineStr">
        <is>
          <t>39</t>
        </is>
      </c>
      <c r="R7" t="inlineStr">
        <is>
          <t>47</t>
        </is>
      </c>
      <c r="S7" t="inlineStr">
        <is>
          <t>55</t>
        </is>
      </c>
      <c r="T7" t="inlineStr">
        <is>
          <t>63</t>
        </is>
      </c>
      <c r="U7" t="inlineStr">
        <is>
          <t>52</t>
        </is>
      </c>
      <c r="V7" t="inlineStr">
        <is>
          <t>51</t>
        </is>
      </c>
      <c r="W7" t="inlineStr">
        <is>
          <t>43</t>
        </is>
      </c>
      <c r="X7" t="inlineStr">
        <is>
          <t>452</t>
        </is>
      </c>
      <c r="Y7" t="inlineStr">
        <is>
          <t>43</t>
        </is>
      </c>
      <c r="Z7" t="inlineStr">
        <is>
          <t>128</t>
        </is>
      </c>
      <c r="AA7" t="inlineStr">
        <is>
          <t>45</t>
        </is>
      </c>
      <c r="AB7" t="inlineStr">
        <is>
          <t>91</t>
        </is>
      </c>
      <c r="AC7" t="inlineStr">
        <is>
          <t>71</t>
        </is>
      </c>
      <c r="AD7" t="inlineStr">
        <is>
          <t>56</t>
        </is>
      </c>
    </row>
    <row r="8">
      <c r="A8" s="1" t="inlineStr">
        <is>
          <t>Total Current Assets</t>
        </is>
      </c>
      <c r="B8" t="inlineStr">
        <is>
          <t>328</t>
        </is>
      </c>
      <c r="C8" t="inlineStr">
        <is>
          <t>390</t>
        </is>
      </c>
      <c r="D8" t="inlineStr">
        <is>
          <t>429</t>
        </is>
      </c>
      <c r="E8" t="inlineStr">
        <is>
          <t>259</t>
        </is>
      </c>
      <c r="F8" t="inlineStr">
        <is>
          <t>297</t>
        </is>
      </c>
      <c r="G8" t="inlineStr">
        <is>
          <t>312</t>
        </is>
      </c>
      <c r="H8" t="inlineStr">
        <is>
          <t>333</t>
        </is>
      </c>
      <c r="I8" t="inlineStr">
        <is>
          <t>315</t>
        </is>
      </c>
      <c r="J8" t="inlineStr">
        <is>
          <t>384</t>
        </is>
      </c>
      <c r="K8" t="inlineStr">
        <is>
          <t>413</t>
        </is>
      </c>
      <c r="L8" t="inlineStr">
        <is>
          <t>481</t>
        </is>
      </c>
      <c r="M8" t="inlineStr">
        <is>
          <t>747</t>
        </is>
      </c>
      <c r="N8" t="inlineStr">
        <is>
          <t>874</t>
        </is>
      </c>
      <c r="O8" t="inlineStr">
        <is>
          <t>961</t>
        </is>
      </c>
      <c r="P8" t="inlineStr">
        <is>
          <t>1,053</t>
        </is>
      </c>
      <c r="Q8" t="inlineStr">
        <is>
          <t>1,179</t>
        </is>
      </c>
      <c r="R8" t="inlineStr">
        <is>
          <t>1,032</t>
        </is>
      </c>
      <c r="S8" t="inlineStr">
        <is>
          <t>1,348</t>
        </is>
      </c>
      <c r="T8" t="inlineStr">
        <is>
          <t>1,356</t>
        </is>
      </c>
      <c r="U8" t="inlineStr">
        <is>
          <t>1,407</t>
        </is>
      </c>
      <c r="V8" t="inlineStr">
        <is>
          <t>1,483</t>
        </is>
      </c>
      <c r="W8" t="inlineStr">
        <is>
          <t>3,349</t>
        </is>
      </c>
      <c r="X8" t="inlineStr">
        <is>
          <t>1,831</t>
        </is>
      </c>
      <c r="Y8" t="inlineStr">
        <is>
          <t>3,307</t>
        </is>
      </c>
      <c r="Z8" t="inlineStr">
        <is>
          <t>2,478</t>
        </is>
      </c>
      <c r="AA8" t="inlineStr">
        <is>
          <t>1,998</t>
        </is>
      </c>
      <c r="AB8" t="inlineStr">
        <is>
          <t>2,225</t>
        </is>
      </c>
      <c r="AC8" t="inlineStr">
        <is>
          <t>2,206</t>
        </is>
      </c>
      <c r="AD8" t="inlineStr">
        <is>
          <t>2,008</t>
        </is>
      </c>
    </row>
    <row r="9">
      <c r="A9" s="1" t="inlineStr">
        <is>
          <t>PP&amp;E</t>
        </is>
      </c>
      <c r="B9" t="inlineStr">
        <is>
          <t>675</t>
        </is>
      </c>
      <c r="C9" t="inlineStr">
        <is>
          <t>665</t>
        </is>
      </c>
      <c r="D9" t="inlineStr">
        <is>
          <t>686</t>
        </is>
      </c>
      <c r="E9" t="inlineStr">
        <is>
          <t>496</t>
        </is>
      </c>
      <c r="F9" t="inlineStr">
        <is>
          <t>497</t>
        </is>
      </c>
      <c r="G9" t="inlineStr">
        <is>
          <t>515</t>
        </is>
      </c>
      <c r="H9" t="inlineStr">
        <is>
          <t>495</t>
        </is>
      </c>
      <c r="I9" t="inlineStr">
        <is>
          <t>490</t>
        </is>
      </c>
      <c r="J9" t="inlineStr">
        <is>
          <t>530</t>
        </is>
      </c>
      <c r="K9" t="inlineStr">
        <is>
          <t>519</t>
        </is>
      </c>
      <c r="L9" t="inlineStr">
        <is>
          <t>527</t>
        </is>
      </c>
      <c r="M9" t="inlineStr">
        <is>
          <t>896</t>
        </is>
      </c>
      <c r="N9" t="inlineStr">
        <is>
          <t>967</t>
        </is>
      </c>
      <c r="O9" t="inlineStr">
        <is>
          <t>981</t>
        </is>
      </c>
      <c r="P9" t="inlineStr">
        <is>
          <t>1,039</t>
        </is>
      </c>
      <c r="Q9" t="inlineStr">
        <is>
          <t>1,012</t>
        </is>
      </c>
      <c r="R9" t="inlineStr">
        <is>
          <t>1,027</t>
        </is>
      </c>
      <c r="S9" t="inlineStr">
        <is>
          <t>1,006</t>
        </is>
      </c>
      <c r="T9" t="inlineStr">
        <is>
          <t>1,129</t>
        </is>
      </c>
      <c r="U9" t="inlineStr">
        <is>
          <t>1,297</t>
        </is>
      </c>
      <c r="V9" t="inlineStr">
        <is>
          <t>1,357</t>
        </is>
      </c>
      <c r="W9" t="inlineStr">
        <is>
          <t>1,232</t>
        </is>
      </c>
      <c r="X9" t="inlineStr">
        <is>
          <t>2,485</t>
        </is>
      </c>
      <c r="Y9" t="inlineStr">
        <is>
          <t>2,360</t>
        </is>
      </c>
      <c r="Z9" t="inlineStr">
        <is>
          <t>2,493</t>
        </is>
      </c>
      <c r="AA9" t="inlineStr">
        <is>
          <t>3,021</t>
        </is>
      </c>
      <c r="AB9" t="inlineStr">
        <is>
          <t>5,043</t>
        </is>
      </c>
      <c r="AC9" t="inlineStr">
        <is>
          <t>5,491</t>
        </is>
      </c>
      <c r="AD9" t="inlineStr">
        <is>
          <t>6,064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251</t>
        </is>
      </c>
      <c r="P10" t="inlineStr">
        <is>
          <t>270</t>
        </is>
      </c>
      <c r="Q10" t="inlineStr">
        <is>
          <t>279</t>
        </is>
      </c>
      <c r="R10" t="inlineStr">
        <is>
          <t>293</t>
        </is>
      </c>
      <c r="S10" t="inlineStr">
        <is>
          <t>272</t>
        </is>
      </c>
      <c r="T10" t="inlineStr">
        <is>
          <t>273</t>
        </is>
      </c>
      <c r="U10" t="inlineStr">
        <is>
          <t>277</t>
        </is>
      </c>
      <c r="V10" t="inlineStr">
        <is>
          <t>284</t>
        </is>
      </c>
      <c r="W10" t="inlineStr">
        <is>
          <t>243</t>
        </is>
      </c>
      <c r="X10" t="inlineStr">
        <is>
          <t>2,894</t>
        </is>
      </c>
      <c r="Y10" t="inlineStr">
        <is>
          <t>1,540</t>
        </is>
      </c>
      <c r="Z10" t="inlineStr">
        <is>
          <t>1,610</t>
        </is>
      </c>
      <c r="AA10" t="inlineStr">
        <is>
          <t>1,567</t>
        </is>
      </c>
      <c r="AB10" t="inlineStr">
        <is>
          <t>1,579</t>
        </is>
      </c>
      <c r="AC10" t="inlineStr">
        <is>
          <t>1,666</t>
        </is>
      </c>
      <c r="AD10" t="inlineStr">
        <is>
          <t>1,598</t>
        </is>
      </c>
    </row>
    <row r="11">
      <c r="A11" s="1" t="inlineStr">
        <is>
          <t>Intangible Assets</t>
        </is>
      </c>
      <c r="B11" t="inlineStr">
        <is>
          <t>34</t>
        </is>
      </c>
      <c r="C11" t="inlineStr">
        <is>
          <t>31</t>
        </is>
      </c>
      <c r="D11" t="inlineStr">
        <is>
          <t>29</t>
        </is>
      </c>
      <c r="E11" t="inlineStr">
        <is>
          <t>23</t>
        </is>
      </c>
      <c r="F11" t="inlineStr">
        <is>
          <t>18</t>
        </is>
      </c>
      <c r="G11" t="inlineStr">
        <is>
          <t>21</t>
        </is>
      </c>
      <c r="H11" t="inlineStr">
        <is>
          <t>18</t>
        </is>
      </c>
      <c r="I11" t="inlineStr">
        <is>
          <t>22</t>
        </is>
      </c>
      <c r="J11" t="inlineStr">
        <is>
          <t>32</t>
        </is>
      </c>
      <c r="K11" t="inlineStr">
        <is>
          <t>35</t>
        </is>
      </c>
      <c r="L11" t="inlineStr">
        <is>
          <t>119</t>
        </is>
      </c>
      <c r="M11" t="inlineStr">
        <is>
          <t>404</t>
        </is>
      </c>
      <c r="N11" t="inlineStr">
        <is>
          <t>394</t>
        </is>
      </c>
      <c r="O11" t="inlineStr">
        <is>
          <t>152</t>
        </is>
      </c>
      <c r="P11" t="inlineStr">
        <is>
          <t>171</t>
        </is>
      </c>
      <c r="Q11" t="inlineStr">
        <is>
          <t>167</t>
        </is>
      </c>
      <c r="R11" t="inlineStr">
        <is>
          <t>151</t>
        </is>
      </c>
      <c r="S11" t="inlineStr">
        <is>
          <t>135</t>
        </is>
      </c>
      <c r="T11" t="inlineStr">
        <is>
          <t>130</t>
        </is>
      </c>
      <c r="U11" t="inlineStr">
        <is>
          <t>94</t>
        </is>
      </c>
      <c r="V11" t="inlineStr">
        <is>
          <t>88</t>
        </is>
      </c>
      <c r="W11" t="inlineStr">
        <is>
          <t>44</t>
        </is>
      </c>
      <c r="X11" t="inlineStr">
        <is>
          <t>1,733</t>
        </is>
      </c>
      <c r="Y11" t="inlineStr">
        <is>
          <t>355</t>
        </is>
      </c>
      <c r="Z11" t="inlineStr">
        <is>
          <t>422</t>
        </is>
      </c>
      <c r="AA11" t="inlineStr">
        <is>
          <t>386</t>
        </is>
      </c>
      <c r="AB11" t="inlineStr">
        <is>
          <t>355</t>
        </is>
      </c>
      <c r="AC11" t="inlineStr">
        <is>
          <t>349</t>
        </is>
      </c>
      <c r="AD11" t="inlineStr">
        <is>
          <t>309</t>
        </is>
      </c>
    </row>
    <row r="12">
      <c r="A12" s="1" t="inlineStr">
        <is>
          <t>Goodwill and Intangible Assets</t>
        </is>
      </c>
      <c r="B12" t="inlineStr">
        <is>
          <t>34</t>
        </is>
      </c>
      <c r="C12" t="inlineStr">
        <is>
          <t>31</t>
        </is>
      </c>
      <c r="D12" t="inlineStr">
        <is>
          <t>29</t>
        </is>
      </c>
      <c r="E12" t="inlineStr">
        <is>
          <t>23</t>
        </is>
      </c>
      <c r="F12" t="inlineStr">
        <is>
          <t>18</t>
        </is>
      </c>
      <c r="G12" t="inlineStr">
        <is>
          <t>21</t>
        </is>
      </c>
      <c r="H12" t="inlineStr">
        <is>
          <t>18</t>
        </is>
      </c>
      <c r="I12" t="inlineStr">
        <is>
          <t>22</t>
        </is>
      </c>
      <c r="J12" t="inlineStr">
        <is>
          <t>32</t>
        </is>
      </c>
      <c r="K12" t="inlineStr">
        <is>
          <t>35</t>
        </is>
      </c>
      <c r="L12" t="inlineStr">
        <is>
          <t>119</t>
        </is>
      </c>
      <c r="M12" t="inlineStr">
        <is>
          <t>404</t>
        </is>
      </c>
      <c r="N12" t="inlineStr">
        <is>
          <t>394</t>
        </is>
      </c>
      <c r="O12" t="inlineStr">
        <is>
          <t>403</t>
        </is>
      </c>
      <c r="P12" t="inlineStr">
        <is>
          <t>442</t>
        </is>
      </c>
      <c r="Q12" t="inlineStr">
        <is>
          <t>446</t>
        </is>
      </c>
      <c r="R12" t="inlineStr">
        <is>
          <t>443</t>
        </is>
      </c>
      <c r="S12" t="inlineStr">
        <is>
          <t>407</t>
        </is>
      </c>
      <c r="T12" t="inlineStr">
        <is>
          <t>403</t>
        </is>
      </c>
      <c r="U12" t="inlineStr">
        <is>
          <t>371</t>
        </is>
      </c>
      <c r="V12" t="inlineStr">
        <is>
          <t>372</t>
        </is>
      </c>
      <c r="W12" t="inlineStr">
        <is>
          <t>287</t>
        </is>
      </c>
      <c r="X12" t="inlineStr">
        <is>
          <t>4,627</t>
        </is>
      </c>
      <c r="Y12" t="inlineStr">
        <is>
          <t>1,895</t>
        </is>
      </c>
      <c r="Z12" t="inlineStr">
        <is>
          <t>2,032</t>
        </is>
      </c>
      <c r="AA12" t="inlineStr">
        <is>
          <t>1,953</t>
        </is>
      </c>
      <c r="AB12" t="inlineStr">
        <is>
          <t>1,933</t>
        </is>
      </c>
      <c r="AC12" t="inlineStr">
        <is>
          <t>2,015</t>
        </is>
      </c>
      <c r="AD12" t="inlineStr">
        <is>
          <t>1,907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122</t>
        </is>
      </c>
      <c r="R13" t="inlineStr">
        <is>
          <t>146</t>
        </is>
      </c>
      <c r="S13" t="inlineStr">
        <is>
          <t>181</t>
        </is>
      </c>
      <c r="T13" t="inlineStr">
        <is>
          <t>198</t>
        </is>
      </c>
      <c r="U13" t="inlineStr">
        <is>
          <t>207</t>
        </is>
      </c>
      <c r="V13" t="inlineStr">
        <is>
          <t>212</t>
        </is>
      </c>
      <c r="W13" t="inlineStr">
        <is>
          <t>194</t>
        </is>
      </c>
      <c r="X13" t="inlineStr">
        <is>
          <t>455</t>
        </is>
      </c>
      <c r="Y13" t="inlineStr">
        <is>
          <t>458</t>
        </is>
      </c>
      <c r="Z13" t="inlineStr">
        <is>
          <t>534</t>
        </is>
      </c>
      <c r="AA13" t="inlineStr">
        <is>
          <t>529</t>
        </is>
      </c>
      <c r="AB13" t="inlineStr">
        <is>
          <t>580</t>
        </is>
      </c>
      <c r="AC13" t="inlineStr">
        <is>
          <t>656</t>
        </is>
      </c>
      <c r="AD13" t="inlineStr">
        <is>
          <t>898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27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65</t>
        </is>
      </c>
      <c r="V14" t="inlineStr">
        <is>
          <t>66</t>
        </is>
      </c>
      <c r="W14" t="inlineStr">
        <is>
          <t>62</t>
        </is>
      </c>
      <c r="X14" t="inlineStr">
        <is>
          <t>76</t>
        </is>
      </c>
      <c r="Y14" t="inlineStr">
        <is>
          <t>61</t>
        </is>
      </c>
      <c r="Z14" t="inlineStr">
        <is>
          <t>25</t>
        </is>
      </c>
      <c r="AA14" t="inlineStr">
        <is>
          <t>17</t>
        </is>
      </c>
      <c r="AB14" t="inlineStr">
        <is>
          <t>15</t>
        </is>
      </c>
      <c r="AC14" t="inlineStr">
        <is>
          <t>20</t>
        </is>
      </c>
      <c r="AD14" t="inlineStr">
        <is>
          <t>19</t>
        </is>
      </c>
    </row>
    <row r="15">
      <c r="A15" s="1" t="inlineStr">
        <is>
          <t>Other Non-Current Assets</t>
        </is>
      </c>
      <c r="B15" t="inlineStr">
        <is>
          <t>49</t>
        </is>
      </c>
      <c r="C15" t="inlineStr">
        <is>
          <t>53</t>
        </is>
      </c>
      <c r="D15" t="inlineStr">
        <is>
          <t>61</t>
        </is>
      </c>
      <c r="E15" t="inlineStr">
        <is>
          <t>68</t>
        </is>
      </c>
      <c r="F15" t="inlineStr">
        <is>
          <t>77</t>
        </is>
      </c>
      <c r="G15" t="inlineStr">
        <is>
          <t>90</t>
        </is>
      </c>
      <c r="H15" t="inlineStr">
        <is>
          <t>108</t>
        </is>
      </c>
      <c r="I15" t="inlineStr">
        <is>
          <t>154</t>
        </is>
      </c>
      <c r="J15" t="inlineStr">
        <is>
          <t>184</t>
        </is>
      </c>
      <c r="K15" t="inlineStr">
        <is>
          <t>226</t>
        </is>
      </c>
      <c r="L15" t="inlineStr">
        <is>
          <t>260</t>
        </is>
      </c>
      <c r="M15" t="inlineStr">
        <is>
          <t>395</t>
        </is>
      </c>
      <c r="N15" t="inlineStr">
        <is>
          <t>312</t>
        </is>
      </c>
      <c r="O15" t="inlineStr">
        <is>
          <t>186</t>
        </is>
      </c>
      <c r="P15" t="inlineStr">
        <is>
          <t>270</t>
        </is>
      </c>
      <c r="Q15" t="inlineStr">
        <is>
          <t>114</t>
        </is>
      </c>
      <c r="R15" t="inlineStr">
        <is>
          <t>123</t>
        </is>
      </c>
      <c r="S15" t="inlineStr">
        <is>
          <t>126</t>
        </is>
      </c>
      <c r="T15" t="inlineStr">
        <is>
          <t>117</t>
        </is>
      </c>
      <c r="U15" t="inlineStr">
        <is>
          <t>90</t>
        </is>
      </c>
      <c r="V15" t="inlineStr">
        <is>
          <t>95</t>
        </is>
      </c>
      <c r="W15" t="inlineStr">
        <is>
          <t>99</t>
        </is>
      </c>
      <c r="X15" t="inlineStr">
        <is>
          <t>141</t>
        </is>
      </c>
      <c r="Y15" t="inlineStr">
        <is>
          <t>81</t>
        </is>
      </c>
      <c r="Z15" t="inlineStr">
        <is>
          <t>189</t>
        </is>
      </c>
      <c r="AA15" t="inlineStr">
        <is>
          <t>63</t>
        </is>
      </c>
      <c r="AB15" t="inlineStr">
        <is>
          <t>64</t>
        </is>
      </c>
      <c r="AC15" t="inlineStr">
        <is>
          <t>63</t>
        </is>
      </c>
      <c r="AD15" t="inlineStr">
        <is>
          <t>79</t>
        </is>
      </c>
    </row>
    <row r="16">
      <c r="A16" s="1" t="inlineStr">
        <is>
          <t>Total Non-Current Assets</t>
        </is>
      </c>
      <c r="B16" t="inlineStr">
        <is>
          <t>758</t>
        </is>
      </c>
      <c r="C16" t="inlineStr">
        <is>
          <t>749</t>
        </is>
      </c>
      <c r="D16" t="inlineStr">
        <is>
          <t>776</t>
        </is>
      </c>
      <c r="E16" t="inlineStr">
        <is>
          <t>587</t>
        </is>
      </c>
      <c r="F16" t="inlineStr">
        <is>
          <t>591</t>
        </is>
      </c>
      <c r="G16" t="inlineStr">
        <is>
          <t>626</t>
        </is>
      </c>
      <c r="H16" t="inlineStr">
        <is>
          <t>621</t>
        </is>
      </c>
      <c r="I16" t="inlineStr">
        <is>
          <t>667</t>
        </is>
      </c>
      <c r="J16" t="inlineStr">
        <is>
          <t>746</t>
        </is>
      </c>
      <c r="K16" t="inlineStr">
        <is>
          <t>780</t>
        </is>
      </c>
      <c r="L16" t="inlineStr">
        <is>
          <t>906</t>
        </is>
      </c>
      <c r="M16" t="inlineStr">
        <is>
          <t>1,695</t>
        </is>
      </c>
      <c r="N16" t="inlineStr">
        <is>
          <t>1,674</t>
        </is>
      </c>
      <c r="O16" t="inlineStr">
        <is>
          <t>1,570</t>
        </is>
      </c>
      <c r="P16" t="inlineStr">
        <is>
          <t>1,777</t>
        </is>
      </c>
      <c r="Q16" t="inlineStr">
        <is>
          <t>1,694</t>
        </is>
      </c>
      <c r="R16" t="inlineStr">
        <is>
          <t>1,739</t>
        </is>
      </c>
      <c r="S16" t="inlineStr">
        <is>
          <t>1,720</t>
        </is>
      </c>
      <c r="T16" t="inlineStr">
        <is>
          <t>1,848</t>
        </is>
      </c>
      <c r="U16" t="inlineStr">
        <is>
          <t>2,030</t>
        </is>
      </c>
      <c r="V16" t="inlineStr">
        <is>
          <t>2,102</t>
        </is>
      </c>
      <c r="W16" t="inlineStr">
        <is>
          <t>1,874</t>
        </is>
      </c>
      <c r="X16" t="inlineStr">
        <is>
          <t>7,784</t>
        </is>
      </c>
      <c r="Y16" t="inlineStr">
        <is>
          <t>4,855</t>
        </is>
      </c>
      <c r="Z16" t="inlineStr">
        <is>
          <t>5,273</t>
        </is>
      </c>
      <c r="AA16" t="inlineStr">
        <is>
          <t>5,583</t>
        </is>
      </c>
      <c r="AB16" t="inlineStr">
        <is>
          <t>7,636</t>
        </is>
      </c>
      <c r="AC16" t="inlineStr">
        <is>
          <t>8,245</t>
        </is>
      </c>
      <c r="AD16" t="inlineStr">
        <is>
          <t>8,966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</row>
    <row r="18">
      <c r="A18" s="1" t="inlineStr">
        <is>
          <t>Total Assets</t>
        </is>
      </c>
      <c r="B18" t="inlineStr">
        <is>
          <t>1,085</t>
        </is>
      </c>
      <c r="C18" t="inlineStr">
        <is>
          <t>1,139</t>
        </is>
      </c>
      <c r="D18" t="inlineStr">
        <is>
          <t>1,205</t>
        </is>
      </c>
      <c r="E18" t="inlineStr">
        <is>
          <t>846</t>
        </is>
      </c>
      <c r="F18" t="inlineStr">
        <is>
          <t>888</t>
        </is>
      </c>
      <c r="G18" t="inlineStr">
        <is>
          <t>938</t>
        </is>
      </c>
      <c r="H18" t="inlineStr">
        <is>
          <t>954</t>
        </is>
      </c>
      <c r="I18" t="inlineStr">
        <is>
          <t>982</t>
        </is>
      </c>
      <c r="J18" t="inlineStr">
        <is>
          <t>1,129</t>
        </is>
      </c>
      <c r="K18" t="inlineStr">
        <is>
          <t>1,193</t>
        </is>
      </c>
      <c r="L18" t="inlineStr">
        <is>
          <t>1,387</t>
        </is>
      </c>
      <c r="M18" t="inlineStr">
        <is>
          <t>2,443</t>
        </is>
      </c>
      <c r="N18" t="inlineStr">
        <is>
          <t>2,547</t>
        </is>
      </c>
      <c r="O18" t="inlineStr">
        <is>
          <t>2,530</t>
        </is>
      </c>
      <c r="P18" t="inlineStr">
        <is>
          <t>2,830</t>
        </is>
      </c>
      <c r="Q18" t="inlineStr">
        <is>
          <t>2,873</t>
        </is>
      </c>
      <c r="R18" t="inlineStr">
        <is>
          <t>2,772</t>
        </is>
      </c>
      <c r="S18" t="inlineStr">
        <is>
          <t>3,068</t>
        </is>
      </c>
      <c r="T18" t="inlineStr">
        <is>
          <t>3,204</t>
        </is>
      </c>
      <c r="U18" t="inlineStr">
        <is>
          <t>3,437</t>
        </is>
      </c>
      <c r="V18" t="inlineStr">
        <is>
          <t>3,585</t>
        </is>
      </c>
      <c r="W18" t="inlineStr">
        <is>
          <t>5,223</t>
        </is>
      </c>
      <c r="X18" t="inlineStr">
        <is>
          <t>9,615</t>
        </is>
      </c>
      <c r="Y18" t="inlineStr">
        <is>
          <t>8,161</t>
        </is>
      </c>
      <c r="Z18" t="inlineStr">
        <is>
          <t>7,751</t>
        </is>
      </c>
      <c r="AA18" t="inlineStr">
        <is>
          <t>7,582</t>
        </is>
      </c>
      <c r="AB18" t="inlineStr">
        <is>
          <t>9,861</t>
        </is>
      </c>
      <c r="AC18" t="inlineStr">
        <is>
          <t>10,451</t>
        </is>
      </c>
      <c r="AD18" t="inlineStr">
        <is>
          <t>10,974</t>
        </is>
      </c>
    </row>
    <row r="19">
      <c r="A19" s="1" t="inlineStr">
        <is>
          <t>Accounts Payable</t>
        </is>
      </c>
      <c r="B19" t="inlineStr">
        <is>
          <t>77</t>
        </is>
      </c>
      <c r="C19" t="inlineStr">
        <is>
          <t>99</t>
        </is>
      </c>
      <c r="D19" t="inlineStr">
        <is>
          <t>103</t>
        </is>
      </c>
      <c r="E19" t="inlineStr">
        <is>
          <t>67</t>
        </is>
      </c>
      <c r="F19" t="inlineStr">
        <is>
          <t>51</t>
        </is>
      </c>
      <c r="G19" t="inlineStr">
        <is>
          <t>45</t>
        </is>
      </c>
      <c r="H19" t="inlineStr">
        <is>
          <t>61</t>
        </is>
      </c>
      <c r="I19" t="inlineStr">
        <is>
          <t>72</t>
        </is>
      </c>
      <c r="J19" t="inlineStr">
        <is>
          <t>64</t>
        </is>
      </c>
      <c r="K19" t="inlineStr">
        <is>
          <t>75</t>
        </is>
      </c>
      <c r="L19" t="inlineStr">
        <is>
          <t>111</t>
        </is>
      </c>
      <c r="M19" t="inlineStr">
        <is>
          <t>202</t>
        </is>
      </c>
      <c r="N19" t="inlineStr">
        <is>
          <t>222</t>
        </is>
      </c>
      <c r="O19" t="inlineStr">
        <is>
          <t>202</t>
        </is>
      </c>
      <c r="P19" t="inlineStr">
        <is>
          <t>199</t>
        </is>
      </c>
      <c r="Q19" t="inlineStr">
        <is>
          <t>224</t>
        </is>
      </c>
      <c r="R19" t="inlineStr">
        <is>
          <t>170</t>
        </is>
      </c>
      <c r="S19" t="inlineStr">
        <is>
          <t>175</t>
        </is>
      </c>
      <c r="T19" t="inlineStr">
        <is>
          <t>184</t>
        </is>
      </c>
      <c r="U19" t="inlineStr">
        <is>
          <t>173</t>
        </is>
      </c>
      <c r="V19" t="inlineStr">
        <is>
          <t>194</t>
        </is>
      </c>
      <c r="W19" t="inlineStr">
        <is>
          <t>232</t>
        </is>
      </c>
      <c r="X19" t="inlineStr">
        <is>
          <t>307</t>
        </is>
      </c>
      <c r="Y19" t="inlineStr">
        <is>
          <t>282</t>
        </is>
      </c>
      <c r="Z19" t="inlineStr">
        <is>
          <t>419</t>
        </is>
      </c>
      <c r="AA19" t="inlineStr">
        <is>
          <t>523</t>
        </is>
      </c>
      <c r="AB19" t="inlineStr">
        <is>
          <t>574</t>
        </is>
      </c>
      <c r="AC19" t="inlineStr">
        <is>
          <t>483</t>
        </is>
      </c>
      <c r="AD19" t="inlineStr">
        <is>
          <t>648</t>
        </is>
      </c>
    </row>
    <row r="20">
      <c r="A20" s="1" t="inlineStr">
        <is>
          <t>Short-Term Debt</t>
        </is>
      </c>
      <c r="B20" t="inlineStr">
        <is>
          <t>14</t>
        </is>
      </c>
      <c r="C20" t="inlineStr">
        <is>
          <t>19</t>
        </is>
      </c>
      <c r="D20" t="inlineStr">
        <is>
          <t>17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158</t>
        </is>
      </c>
      <c r="K20" t="inlineStr">
        <is>
          <t>0</t>
        </is>
      </c>
      <c r="L20" t="inlineStr">
        <is>
          <t>0</t>
        </is>
      </c>
      <c r="M20" t="inlineStr">
        <is>
          <t>45</t>
        </is>
      </c>
      <c r="N20" t="inlineStr">
        <is>
          <t>58</t>
        </is>
      </c>
      <c r="O20" t="inlineStr">
        <is>
          <t>51</t>
        </is>
      </c>
      <c r="P20" t="inlineStr">
        <is>
          <t>17</t>
        </is>
      </c>
      <c r="Q20" t="inlineStr">
        <is>
          <t>26</t>
        </is>
      </c>
      <c r="R20" t="inlineStr">
        <is>
          <t>36</t>
        </is>
      </c>
      <c r="S20" t="inlineStr">
        <is>
          <t>9</t>
        </is>
      </c>
      <c r="T20" t="inlineStr">
        <is>
          <t>14</t>
        </is>
      </c>
      <c r="U20" t="inlineStr">
        <is>
          <t>13</t>
        </is>
      </c>
      <c r="V20" t="inlineStr">
        <is>
          <t>25</t>
        </is>
      </c>
      <c r="W20" t="inlineStr">
        <is>
          <t>711</t>
        </is>
      </c>
      <c r="X20" t="inlineStr">
        <is>
          <t>677</t>
        </is>
      </c>
      <c r="Y20" t="inlineStr">
        <is>
          <t>248</t>
        </is>
      </c>
      <c r="Z20" t="inlineStr">
        <is>
          <t>422</t>
        </is>
      </c>
      <c r="AA20" t="inlineStr">
        <is>
          <t>307</t>
        </is>
      </c>
      <c r="AB20" t="inlineStr">
        <is>
          <t>210</t>
        </is>
      </c>
      <c r="AC20" t="inlineStr">
        <is>
          <t>805</t>
        </is>
      </c>
      <c r="AD20" t="inlineStr">
        <is>
          <t>390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8</t>
        </is>
      </c>
      <c r="R21" t="inlineStr">
        <is>
          <t>2</t>
        </is>
      </c>
      <c r="S21" t="inlineStr">
        <is>
          <t>24</t>
        </is>
      </c>
      <c r="T21" t="inlineStr">
        <is>
          <t>32</t>
        </is>
      </c>
      <c r="U21" t="inlineStr">
        <is>
          <t>29</t>
        </is>
      </c>
      <c r="V21" t="inlineStr">
        <is>
          <t>32</t>
        </is>
      </c>
      <c r="W21" t="inlineStr">
        <is>
          <t>20</t>
        </is>
      </c>
      <c r="X21" t="inlineStr">
        <is>
          <t>69</t>
        </is>
      </c>
      <c r="Y21" t="inlineStr">
        <is>
          <t>254</t>
        </is>
      </c>
      <c r="Z21" t="inlineStr">
        <is>
          <t>55</t>
        </is>
      </c>
      <c r="AA21" t="inlineStr">
        <is>
          <t>61</t>
        </is>
      </c>
      <c r="AB21" t="inlineStr">
        <is>
          <t>32</t>
        </is>
      </c>
      <c r="AC21" t="inlineStr">
        <is>
          <t>32</t>
        </is>
      </c>
      <c r="AD21" t="inlineStr">
        <is>
          <t>28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55</t>
        </is>
      </c>
      <c r="C23" t="inlineStr">
        <is>
          <t>63</t>
        </is>
      </c>
      <c r="D23" t="inlineStr">
        <is>
          <t>74</t>
        </is>
      </c>
      <c r="E23" t="inlineStr">
        <is>
          <t>74</t>
        </is>
      </c>
      <c r="F23" t="inlineStr">
        <is>
          <t>62</t>
        </is>
      </c>
      <c r="G23" t="inlineStr">
        <is>
          <t>62</t>
        </is>
      </c>
      <c r="H23" t="inlineStr">
        <is>
          <t>69</t>
        </is>
      </c>
      <c r="I23" t="inlineStr">
        <is>
          <t>70</t>
        </is>
      </c>
      <c r="J23" t="inlineStr">
        <is>
          <t>82</t>
        </is>
      </c>
      <c r="K23" t="inlineStr">
        <is>
          <t>90</t>
        </is>
      </c>
      <c r="L23" t="inlineStr">
        <is>
          <t>98</t>
        </is>
      </c>
      <c r="M23" t="inlineStr">
        <is>
          <t>126</t>
        </is>
      </c>
      <c r="N23" t="inlineStr">
        <is>
          <t>142</t>
        </is>
      </c>
      <c r="O23" t="inlineStr">
        <is>
          <t>230</t>
        </is>
      </c>
      <c r="P23" t="inlineStr">
        <is>
          <t>187</t>
        </is>
      </c>
      <c r="Q23" t="inlineStr">
        <is>
          <t>180</t>
        </is>
      </c>
      <c r="R23" t="inlineStr">
        <is>
          <t>144</t>
        </is>
      </c>
      <c r="S23" t="inlineStr">
        <is>
          <t>156</t>
        </is>
      </c>
      <c r="T23" t="inlineStr">
        <is>
          <t>152</t>
        </is>
      </c>
      <c r="U23" t="inlineStr">
        <is>
          <t>156</t>
        </is>
      </c>
      <c r="V23" t="inlineStr">
        <is>
          <t>168</t>
        </is>
      </c>
      <c r="W23" t="inlineStr">
        <is>
          <t>167</t>
        </is>
      </c>
      <c r="X23" t="inlineStr">
        <is>
          <t>563</t>
        </is>
      </c>
      <c r="Y23" t="inlineStr">
        <is>
          <t>356</t>
        </is>
      </c>
      <c r="Z23" t="inlineStr">
        <is>
          <t>305</t>
        </is>
      </c>
      <c r="AA23" t="inlineStr">
        <is>
          <t>292</t>
        </is>
      </c>
      <c r="AB23" t="inlineStr">
        <is>
          <t>592</t>
        </is>
      </c>
      <c r="AC23" t="inlineStr">
        <is>
          <t>482</t>
        </is>
      </c>
      <c r="AD23" t="inlineStr">
        <is>
          <t>809</t>
        </is>
      </c>
    </row>
    <row r="24">
      <c r="A24" s="1" t="inlineStr">
        <is>
          <t>Total Current Liabilities</t>
        </is>
      </c>
      <c r="B24" t="inlineStr">
        <is>
          <t>146</t>
        </is>
      </c>
      <c r="C24" t="inlineStr">
        <is>
          <t>181</t>
        </is>
      </c>
      <c r="D24" t="inlineStr">
        <is>
          <t>194</t>
        </is>
      </c>
      <c r="E24" t="inlineStr">
        <is>
          <t>148</t>
        </is>
      </c>
      <c r="F24" t="inlineStr">
        <is>
          <t>113</t>
        </is>
      </c>
      <c r="G24" t="inlineStr">
        <is>
          <t>108</t>
        </is>
      </c>
      <c r="H24" t="inlineStr">
        <is>
          <t>131</t>
        </is>
      </c>
      <c r="I24" t="inlineStr">
        <is>
          <t>142</t>
        </is>
      </c>
      <c r="J24" t="inlineStr">
        <is>
          <t>304</t>
        </is>
      </c>
      <c r="K24" t="inlineStr">
        <is>
          <t>165</t>
        </is>
      </c>
      <c r="L24" t="inlineStr">
        <is>
          <t>210</t>
        </is>
      </c>
      <c r="M24" t="inlineStr">
        <is>
          <t>374</t>
        </is>
      </c>
      <c r="N24" t="inlineStr">
        <is>
          <t>422</t>
        </is>
      </c>
      <c r="O24" t="inlineStr">
        <is>
          <t>483</t>
        </is>
      </c>
      <c r="P24" t="inlineStr">
        <is>
          <t>403</t>
        </is>
      </c>
      <c r="Q24" t="inlineStr">
        <is>
          <t>438</t>
        </is>
      </c>
      <c r="R24" t="inlineStr">
        <is>
          <t>353</t>
        </is>
      </c>
      <c r="S24" t="inlineStr">
        <is>
          <t>364</t>
        </is>
      </c>
      <c r="T24" t="inlineStr">
        <is>
          <t>401</t>
        </is>
      </c>
      <c r="U24" t="inlineStr">
        <is>
          <t>385</t>
        </is>
      </c>
      <c r="V24" t="inlineStr">
        <is>
          <t>436</t>
        </is>
      </c>
      <c r="W24" t="inlineStr">
        <is>
          <t>1,140</t>
        </is>
      </c>
      <c r="X24" t="inlineStr">
        <is>
          <t>1,617</t>
        </is>
      </c>
      <c r="Y24" t="inlineStr">
        <is>
          <t>1,140</t>
        </is>
      </c>
      <c r="Z24" t="inlineStr">
        <is>
          <t>1,201</t>
        </is>
      </c>
      <c r="AA24" t="inlineStr">
        <is>
          <t>1,183</t>
        </is>
      </c>
      <c r="AB24" t="inlineStr">
        <is>
          <t>1,409</t>
        </is>
      </c>
      <c r="AC24" t="inlineStr">
        <is>
          <t>1,802</t>
        </is>
      </c>
      <c r="AD24" t="inlineStr">
        <is>
          <t>1,874</t>
        </is>
      </c>
    </row>
    <row r="25">
      <c r="A25" s="1" t="inlineStr">
        <is>
          <t>Long-Term Debt</t>
        </is>
      </c>
      <c r="B25" t="inlineStr">
        <is>
          <t>81</t>
        </is>
      </c>
      <c r="C25" t="inlineStr">
        <is>
          <t>238</t>
        </is>
      </c>
      <c r="D25" t="inlineStr">
        <is>
          <t>200</t>
        </is>
      </c>
      <c r="E25" t="inlineStr">
        <is>
          <t>24</t>
        </is>
      </c>
      <c r="F25" t="inlineStr">
        <is>
          <t>91</t>
        </is>
      </c>
      <c r="G25" t="inlineStr">
        <is>
          <t>193</t>
        </is>
      </c>
      <c r="H25" t="inlineStr">
        <is>
          <t>159</t>
        </is>
      </c>
      <c r="I25" t="inlineStr">
        <is>
          <t>98</t>
        </is>
      </c>
      <c r="J25" t="inlineStr">
        <is>
          <t>12</t>
        </is>
      </c>
      <c r="K25" t="inlineStr">
        <is>
          <t>180</t>
        </is>
      </c>
      <c r="L25" t="inlineStr">
        <is>
          <t>228</t>
        </is>
      </c>
      <c r="M25" t="inlineStr">
        <is>
          <t>900</t>
        </is>
      </c>
      <c r="N25" t="inlineStr">
        <is>
          <t>776</t>
        </is>
      </c>
      <c r="O25" t="inlineStr">
        <is>
          <t>682</t>
        </is>
      </c>
      <c r="P25" t="inlineStr">
        <is>
          <t>707</t>
        </is>
      </c>
      <c r="Q25" t="inlineStr">
        <is>
          <t>906</t>
        </is>
      </c>
      <c r="R25" t="inlineStr">
        <is>
          <t>776</t>
        </is>
      </c>
      <c r="S25" t="inlineStr">
        <is>
          <t>852</t>
        </is>
      </c>
      <c r="T25" t="inlineStr">
        <is>
          <t>749</t>
        </is>
      </c>
      <c r="U25" t="inlineStr">
        <is>
          <t>687</t>
        </is>
      </c>
      <c r="V25" t="inlineStr">
        <is>
          <t>1,054</t>
        </is>
      </c>
      <c r="W25" t="inlineStr">
        <is>
          <t>2,223</t>
        </is>
      </c>
      <c r="X25" t="inlineStr">
        <is>
          <t>3,175</t>
        </is>
      </c>
      <c r="Y25" t="inlineStr">
        <is>
          <t>2,122</t>
        </is>
      </c>
      <c r="Z25" t="inlineStr">
        <is>
          <t>1,415</t>
        </is>
      </c>
      <c r="AA25" t="inlineStr">
        <is>
          <t>1,398</t>
        </is>
      </c>
      <c r="AB25" t="inlineStr">
        <is>
          <t>2,978</t>
        </is>
      </c>
      <c r="AC25" t="inlineStr">
        <is>
          <t>2,884</t>
        </is>
      </c>
      <c r="AD25" t="inlineStr">
        <is>
          <t>2,131</t>
        </is>
      </c>
    </row>
    <row r="26">
      <c r="A26" s="1" t="inlineStr">
        <is>
          <t>Deferred Tax Liabilities</t>
        </is>
      </c>
      <c r="B26" t="inlineStr">
        <is>
          <t>117</t>
        </is>
      </c>
      <c r="C26" t="inlineStr">
        <is>
          <t>124</t>
        </is>
      </c>
      <c r="D26" t="inlineStr">
        <is>
          <t>133</t>
        </is>
      </c>
      <c r="E26" t="inlineStr">
        <is>
          <t>105</t>
        </is>
      </c>
      <c r="F26" t="inlineStr">
        <is>
          <t>97</t>
        </is>
      </c>
      <c r="G26" t="inlineStr">
        <is>
          <t>110</t>
        </is>
      </c>
      <c r="H26" t="inlineStr">
        <is>
          <t>92</t>
        </is>
      </c>
      <c r="I26" t="inlineStr">
        <is>
          <t>100</t>
        </is>
      </c>
      <c r="J26" t="inlineStr">
        <is>
          <t>100</t>
        </is>
      </c>
      <c r="K26" t="inlineStr">
        <is>
          <t>129</t>
        </is>
      </c>
      <c r="L26" t="inlineStr">
        <is>
          <t>144</t>
        </is>
      </c>
      <c r="M26" t="inlineStr">
        <is>
          <t>249</t>
        </is>
      </c>
      <c r="N26" t="inlineStr">
        <is>
          <t>194</t>
        </is>
      </c>
      <c r="O26" t="inlineStr">
        <is>
          <t>101</t>
        </is>
      </c>
      <c r="P26" t="inlineStr">
        <is>
          <t>107</t>
        </is>
      </c>
      <c r="Q26" t="inlineStr">
        <is>
          <t>75</t>
        </is>
      </c>
      <c r="R26" t="inlineStr">
        <is>
          <t>81</t>
        </is>
      </c>
      <c r="S26" t="inlineStr">
        <is>
          <t>110</t>
        </is>
      </c>
      <c r="T26" t="inlineStr">
        <is>
          <t>78</t>
        </is>
      </c>
      <c r="U26" t="inlineStr">
        <is>
          <t>63</t>
        </is>
      </c>
      <c r="V26" t="inlineStr">
        <is>
          <t>129</t>
        </is>
      </c>
      <c r="W26" t="inlineStr">
        <is>
          <t>57</t>
        </is>
      </c>
      <c r="X26" t="inlineStr">
        <is>
          <t>736</t>
        </is>
      </c>
      <c r="Y26" t="inlineStr">
        <is>
          <t>413</t>
        </is>
      </c>
      <c r="Z26" t="inlineStr">
        <is>
          <t>370</t>
        </is>
      </c>
      <c r="AA26" t="inlineStr">
        <is>
          <t>383</t>
        </is>
      </c>
      <c r="AB26" t="inlineStr">
        <is>
          <t>398</t>
        </is>
      </c>
      <c r="AC26" t="inlineStr">
        <is>
          <t>395</t>
        </is>
      </c>
      <c r="AD26" t="inlineStr">
        <is>
          <t>353</t>
        </is>
      </c>
    </row>
    <row r="27">
      <c r="A27" s="1" t="inlineStr">
        <is>
          <t>Other Non-Current Liabilities</t>
        </is>
      </c>
      <c r="B27" t="inlineStr">
        <is>
          <t>40</t>
        </is>
      </c>
      <c r="C27" t="inlineStr">
        <is>
          <t>51</t>
        </is>
      </c>
      <c r="D27" t="inlineStr">
        <is>
          <t>55</t>
        </is>
      </c>
      <c r="E27" t="inlineStr">
        <is>
          <t>64</t>
        </is>
      </c>
      <c r="F27" t="inlineStr">
        <is>
          <t>70</t>
        </is>
      </c>
      <c r="G27" t="inlineStr">
        <is>
          <t>76</t>
        </is>
      </c>
      <c r="H27" t="inlineStr">
        <is>
          <t>81</t>
        </is>
      </c>
      <c r="I27" t="inlineStr">
        <is>
          <t>83</t>
        </is>
      </c>
      <c r="J27" t="inlineStr">
        <is>
          <t>120</t>
        </is>
      </c>
      <c r="K27" t="inlineStr">
        <is>
          <t>149</t>
        </is>
      </c>
      <c r="L27" t="inlineStr">
        <is>
          <t>169</t>
        </is>
      </c>
      <c r="M27" t="inlineStr">
        <is>
          <t>209</t>
        </is>
      </c>
      <c r="N27" t="inlineStr">
        <is>
          <t>225</t>
        </is>
      </c>
      <c r="O27" t="inlineStr">
        <is>
          <t>237</t>
        </is>
      </c>
      <c r="P27" t="inlineStr">
        <is>
          <t>280</t>
        </is>
      </c>
      <c r="Q27" t="inlineStr">
        <is>
          <t>388</t>
        </is>
      </c>
      <c r="R27" t="inlineStr">
        <is>
          <t>307</t>
        </is>
      </c>
      <c r="S27" t="inlineStr">
        <is>
          <t>267</t>
        </is>
      </c>
      <c r="T27" t="inlineStr">
        <is>
          <t>297</t>
        </is>
      </c>
      <c r="U27" t="inlineStr">
        <is>
          <t>367</t>
        </is>
      </c>
      <c r="V27" t="inlineStr">
        <is>
          <t>220</t>
        </is>
      </c>
      <c r="W27" t="inlineStr">
        <is>
          <t>313</t>
        </is>
      </c>
      <c r="X27" t="inlineStr">
        <is>
          <t>686</t>
        </is>
      </c>
      <c r="Y27" t="inlineStr">
        <is>
          <t>544</t>
        </is>
      </c>
      <c r="Z27" t="inlineStr">
        <is>
          <t>946</t>
        </is>
      </c>
      <c r="AA27" t="inlineStr">
        <is>
          <t>858</t>
        </is>
      </c>
      <c r="AB27" t="inlineStr">
        <is>
          <t>983</t>
        </is>
      </c>
      <c r="AC27" t="inlineStr">
        <is>
          <t>902</t>
        </is>
      </c>
      <c r="AD27" t="inlineStr">
        <is>
          <t>810</t>
        </is>
      </c>
    </row>
    <row r="28">
      <c r="A28" s="1" t="inlineStr">
        <is>
          <t>Total Non-Current Liabilities</t>
        </is>
      </c>
      <c r="B28" t="inlineStr">
        <is>
          <t>239</t>
        </is>
      </c>
      <c r="C28" t="inlineStr">
        <is>
          <t>413</t>
        </is>
      </c>
      <c r="D28" t="inlineStr">
        <is>
          <t>388</t>
        </is>
      </c>
      <c r="E28" t="inlineStr">
        <is>
          <t>193</t>
        </is>
      </c>
      <c r="F28" t="inlineStr">
        <is>
          <t>258</t>
        </is>
      </c>
      <c r="G28" t="inlineStr">
        <is>
          <t>378</t>
        </is>
      </c>
      <c r="H28" t="inlineStr">
        <is>
          <t>332</t>
        </is>
      </c>
      <c r="I28" t="inlineStr">
        <is>
          <t>281</t>
        </is>
      </c>
      <c r="J28" t="inlineStr">
        <is>
          <t>232</t>
        </is>
      </c>
      <c r="K28" t="inlineStr">
        <is>
          <t>458</t>
        </is>
      </c>
      <c r="L28" t="inlineStr">
        <is>
          <t>541</t>
        </is>
      </c>
      <c r="M28" t="inlineStr">
        <is>
          <t>1,358</t>
        </is>
      </c>
      <c r="N28" t="inlineStr">
        <is>
          <t>1,195</t>
        </is>
      </c>
      <c r="O28" t="inlineStr">
        <is>
          <t>1,019</t>
        </is>
      </c>
      <c r="P28" t="inlineStr">
        <is>
          <t>1,095</t>
        </is>
      </c>
      <c r="Q28" t="inlineStr">
        <is>
          <t>1,369</t>
        </is>
      </c>
      <c r="R28" t="inlineStr">
        <is>
          <t>1,165</t>
        </is>
      </c>
      <c r="S28" t="inlineStr">
        <is>
          <t>1,228</t>
        </is>
      </c>
      <c r="T28" t="inlineStr">
        <is>
          <t>1,124</t>
        </is>
      </c>
      <c r="U28" t="inlineStr">
        <is>
          <t>1,120</t>
        </is>
      </c>
      <c r="V28" t="inlineStr">
        <is>
          <t>1,406</t>
        </is>
      </c>
      <c r="W28" t="inlineStr">
        <is>
          <t>2,595</t>
        </is>
      </c>
      <c r="X28" t="inlineStr">
        <is>
          <t>4,597</t>
        </is>
      </c>
      <c r="Y28" t="inlineStr">
        <is>
          <t>3,079</t>
        </is>
      </c>
      <c r="Z28" t="inlineStr">
        <is>
          <t>2,732</t>
        </is>
      </c>
      <c r="AA28" t="inlineStr">
        <is>
          <t>2,639</t>
        </is>
      </c>
      <c r="AB28" t="inlineStr">
        <is>
          <t>4,358</t>
        </is>
      </c>
      <c r="AC28" t="inlineStr">
        <is>
          <t>4,181</t>
        </is>
      </c>
      <c r="AD28" t="inlineStr">
        <is>
          <t>3,294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138</t>
        </is>
      </c>
      <c r="AC30" t="inlineStr">
        <is>
          <t>117</t>
        </is>
      </c>
      <c r="AD30" t="inlineStr">
        <is>
          <t>127</t>
        </is>
      </c>
    </row>
    <row r="31">
      <c r="A31" s="1" t="inlineStr">
        <is>
          <t>Total Liabilities</t>
        </is>
      </c>
      <c r="B31" t="inlineStr">
        <is>
          <t>385</t>
        </is>
      </c>
      <c r="C31" t="inlineStr">
        <is>
          <t>594</t>
        </is>
      </c>
      <c r="D31" t="inlineStr">
        <is>
          <t>582</t>
        </is>
      </c>
      <c r="E31" t="inlineStr">
        <is>
          <t>341</t>
        </is>
      </c>
      <c r="F31" t="inlineStr">
        <is>
          <t>371</t>
        </is>
      </c>
      <c r="G31" t="inlineStr">
        <is>
          <t>486</t>
        </is>
      </c>
      <c r="H31" t="inlineStr">
        <is>
          <t>464</t>
        </is>
      </c>
      <c r="I31" t="inlineStr">
        <is>
          <t>423</t>
        </is>
      </c>
      <c r="J31" t="inlineStr">
        <is>
          <t>536</t>
        </is>
      </c>
      <c r="K31" t="inlineStr">
        <is>
          <t>623</t>
        </is>
      </c>
      <c r="L31" t="inlineStr">
        <is>
          <t>751</t>
        </is>
      </c>
      <c r="M31" t="inlineStr">
        <is>
          <t>1,731</t>
        </is>
      </c>
      <c r="N31" t="inlineStr">
        <is>
          <t>1,617</t>
        </is>
      </c>
      <c r="O31" t="inlineStr">
        <is>
          <t>1,502</t>
        </is>
      </c>
      <c r="P31" t="inlineStr">
        <is>
          <t>1,498</t>
        </is>
      </c>
      <c r="Q31" t="inlineStr">
        <is>
          <t>1,807</t>
        </is>
      </c>
      <c r="R31" t="inlineStr">
        <is>
          <t>1,518</t>
        </is>
      </c>
      <c r="S31" t="inlineStr">
        <is>
          <t>1,592</t>
        </is>
      </c>
      <c r="T31" t="inlineStr">
        <is>
          <t>1,525</t>
        </is>
      </c>
      <c r="U31" t="inlineStr">
        <is>
          <t>1,505</t>
        </is>
      </c>
      <c r="V31" t="inlineStr">
        <is>
          <t>1,842</t>
        </is>
      </c>
      <c r="W31" t="inlineStr">
        <is>
          <t>3,734</t>
        </is>
      </c>
      <c r="X31" t="inlineStr">
        <is>
          <t>6,214</t>
        </is>
      </c>
      <c r="Y31" t="inlineStr">
        <is>
          <t>4,219</t>
        </is>
      </c>
      <c r="Z31" t="inlineStr">
        <is>
          <t>3,933</t>
        </is>
      </c>
      <c r="AA31" t="inlineStr">
        <is>
          <t>3,823</t>
        </is>
      </c>
      <c r="AB31" t="inlineStr">
        <is>
          <t>5,767</t>
        </is>
      </c>
      <c r="AC31" t="inlineStr">
        <is>
          <t>5,982</t>
        </is>
      </c>
      <c r="AD31" t="inlineStr">
        <is>
          <t>5,169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31</t>
        </is>
      </c>
      <c r="D34" t="inlineStr">
        <is>
          <t>96</t>
        </is>
      </c>
      <c r="E34" t="inlineStr">
        <is>
          <t>237</t>
        </is>
      </c>
      <c r="F34" t="inlineStr">
        <is>
          <t>299</t>
        </is>
      </c>
      <c r="G34" t="inlineStr">
        <is>
          <t>365</t>
        </is>
      </c>
      <c r="H34" t="inlineStr">
        <is>
          <t>435</t>
        </is>
      </c>
      <c r="I34" t="inlineStr">
        <is>
          <t>516</t>
        </is>
      </c>
      <c r="J34" t="inlineStr">
        <is>
          <t>560</t>
        </is>
      </c>
      <c r="K34" t="inlineStr">
        <is>
          <t>572</t>
        </is>
      </c>
      <c r="L34" t="inlineStr">
        <is>
          <t>611</t>
        </is>
      </c>
      <c r="M34" t="inlineStr">
        <is>
          <t>642</t>
        </is>
      </c>
      <c r="N34" t="inlineStr">
        <is>
          <t>728</t>
        </is>
      </c>
      <c r="O34" t="inlineStr">
        <is>
          <t>838</t>
        </is>
      </c>
      <c r="P34" t="inlineStr">
        <is>
          <t>1,023</t>
        </is>
      </c>
      <c r="Q34" t="inlineStr">
        <is>
          <t>1,166</t>
        </is>
      </c>
      <c r="R34" t="inlineStr">
        <is>
          <t>1,288</t>
        </is>
      </c>
      <c r="S34" t="inlineStr">
        <is>
          <t>1,561</t>
        </is>
      </c>
      <c r="T34" t="inlineStr">
        <is>
          <t>1,798</t>
        </is>
      </c>
      <c r="U34" t="inlineStr">
        <is>
          <t>1,745</t>
        </is>
      </c>
      <c r="V34" t="inlineStr">
        <is>
          <t>1,500</t>
        </is>
      </c>
      <c r="W34" t="inlineStr">
        <is>
          <t>1,411</t>
        </is>
      </c>
      <c r="X34" t="inlineStr">
        <is>
          <t>1,615</t>
        </is>
      </c>
      <c r="Y34" t="inlineStr">
        <is>
          <t>2,122</t>
        </is>
      </c>
      <c r="Z34" t="inlineStr">
        <is>
          <t>2,035</t>
        </is>
      </c>
      <c r="AA34" t="inlineStr">
        <is>
          <t>2,566</t>
        </is>
      </c>
      <c r="AB34" t="inlineStr">
        <is>
          <t>2,943</t>
        </is>
      </c>
      <c r="AC34" t="inlineStr">
        <is>
          <t>3,155</t>
        </is>
      </c>
      <c r="AD34" t="inlineStr">
        <is>
          <t>3,097</t>
        </is>
      </c>
    </row>
    <row r="35">
      <c r="A35" s="1" t="inlineStr">
        <is>
          <t>Other Compreh. Income(Loss)</t>
        </is>
      </c>
      <c r="B35" t="inlineStr">
        <is>
          <t>(686)</t>
        </is>
      </c>
      <c r="C35" t="inlineStr">
        <is>
          <t>(761)</t>
        </is>
      </c>
      <c r="D35" t="inlineStr">
        <is>
          <t>(808)</t>
        </is>
      </c>
      <c r="E35" t="inlineStr">
        <is>
          <t>(653)</t>
        </is>
      </c>
      <c r="F35" t="inlineStr">
        <is>
          <t>(692)</t>
        </is>
      </c>
      <c r="G35" t="inlineStr">
        <is>
          <t>(745)</t>
        </is>
      </c>
      <c r="H35" t="inlineStr">
        <is>
          <t>(792)</t>
        </is>
      </c>
      <c r="I35" t="inlineStr">
        <is>
          <t>(836)</t>
        </is>
      </c>
      <c r="J35" t="inlineStr">
        <is>
          <t>(896)</t>
        </is>
      </c>
      <c r="K35" t="inlineStr">
        <is>
          <t>(5)</t>
        </is>
      </c>
      <c r="L35" t="inlineStr">
        <is>
          <t>24</t>
        </is>
      </c>
      <c r="M35" t="inlineStr">
        <is>
          <t>46</t>
        </is>
      </c>
      <c r="N35" t="inlineStr">
        <is>
          <t>12</t>
        </is>
      </c>
      <c r="O35" t="inlineStr">
        <is>
          <t>(10)</t>
        </is>
      </c>
      <c r="P35" t="inlineStr">
        <is>
          <t>100</t>
        </is>
      </c>
      <c r="Q35" t="inlineStr">
        <is>
          <t>(101)</t>
        </is>
      </c>
      <c r="R35" t="inlineStr">
        <is>
          <t>(92)</t>
        </is>
      </c>
      <c r="S35" t="inlineStr">
        <is>
          <t>(164)</t>
        </is>
      </c>
      <c r="T35" t="inlineStr">
        <is>
          <t>(223)</t>
        </is>
      </c>
      <c r="U35" t="inlineStr">
        <is>
          <t>85</t>
        </is>
      </c>
      <c r="V35" t="inlineStr">
        <is>
          <t>116</t>
        </is>
      </c>
      <c r="W35" t="inlineStr">
        <is>
          <t>(62)</t>
        </is>
      </c>
      <c r="X35" t="inlineStr">
        <is>
          <t>(421)</t>
        </is>
      </c>
      <c r="Y35" t="inlineStr">
        <is>
          <t>(412)</t>
        </is>
      </c>
      <c r="Z35" t="inlineStr">
        <is>
          <t>(226)</t>
        </is>
      </c>
      <c r="AA35" t="inlineStr">
        <is>
          <t>(351)</t>
        </is>
      </c>
      <c r="AB35" t="inlineStr">
        <is>
          <t>(396)</t>
        </is>
      </c>
      <c r="AC35" t="inlineStr">
        <is>
          <t>(326)</t>
        </is>
      </c>
      <c r="AD35" t="inlineStr">
        <is>
          <t>(392)</t>
        </is>
      </c>
    </row>
    <row r="36">
      <c r="A36" s="1" t="inlineStr">
        <is>
          <t>Other Total Stockhold. Equity</t>
        </is>
      </c>
      <c r="B36" t="inlineStr">
        <is>
          <t>1,386</t>
        </is>
      </c>
      <c r="C36" t="inlineStr">
        <is>
          <t>1,275</t>
        </is>
      </c>
      <c r="D36" t="inlineStr">
        <is>
          <t>1,335</t>
        </is>
      </c>
      <c r="E36" t="inlineStr">
        <is>
          <t>921</t>
        </is>
      </c>
      <c r="F36" t="inlineStr">
        <is>
          <t>909</t>
        </is>
      </c>
      <c r="G36" t="inlineStr">
        <is>
          <t>831</t>
        </is>
      </c>
      <c r="H36" t="inlineStr">
        <is>
          <t>847</t>
        </is>
      </c>
      <c r="I36" t="inlineStr">
        <is>
          <t>879</t>
        </is>
      </c>
      <c r="J36" t="inlineStr">
        <is>
          <t>928</t>
        </is>
      </c>
      <c r="K36" t="inlineStr">
        <is>
          <t>2</t>
        </is>
      </c>
      <c r="L36" t="inlineStr">
        <is>
          <t>1</t>
        </is>
      </c>
      <c r="M36" t="inlineStr">
        <is>
          <t>23</t>
        </is>
      </c>
      <c r="N36" t="inlineStr">
        <is>
          <t>190</t>
        </is>
      </c>
      <c r="O36" t="inlineStr">
        <is>
          <t>199</t>
        </is>
      </c>
      <c r="P36" t="inlineStr">
        <is>
          <t>154</t>
        </is>
      </c>
      <c r="Q36" t="inlineStr">
        <is>
          <t>- -</t>
        </is>
      </c>
      <c r="R36" t="inlineStr">
        <is>
          <t>9</t>
        </is>
      </c>
      <c r="S36" t="inlineStr">
        <is>
          <t>19</t>
        </is>
      </c>
      <c r="T36" t="inlineStr">
        <is>
          <t>15</t>
        </is>
      </c>
      <c r="U36" t="inlineStr">
        <is>
          <t>3</t>
        </is>
      </c>
      <c r="V36" t="inlineStr">
        <is>
          <t>10</t>
        </is>
      </c>
      <c r="W36" t="inlineStr">
        <is>
          <t>10</t>
        </is>
      </c>
      <c r="X36" t="inlineStr">
        <is>
          <t>2,059</t>
        </is>
      </c>
      <c r="Y36" t="inlineStr">
        <is>
          <t>2,084</t>
        </is>
      </c>
      <c r="Z36" t="inlineStr">
        <is>
          <t>1,864</t>
        </is>
      </c>
      <c r="AA36" t="inlineStr">
        <is>
          <t>1,369</t>
        </is>
      </c>
      <c r="AB36" t="inlineStr">
        <is>
          <t>1,383</t>
        </is>
      </c>
      <c r="AC36" t="inlineStr">
        <is>
          <t>1,438</t>
        </is>
      </c>
      <c r="AD36" t="inlineStr">
        <is>
          <t>2,920</t>
        </is>
      </c>
    </row>
    <row r="37">
      <c r="A37" s="1" t="inlineStr">
        <is>
          <t>Total Stockholders Equity</t>
        </is>
      </c>
      <c r="B37" t="inlineStr">
        <is>
          <t>700</t>
        </is>
      </c>
      <c r="C37" t="inlineStr">
        <is>
          <t>545</t>
        </is>
      </c>
      <c r="D37" t="inlineStr">
        <is>
          <t>623</t>
        </is>
      </c>
      <c r="E37" t="inlineStr">
        <is>
          <t>505</t>
        </is>
      </c>
      <c r="F37" t="inlineStr">
        <is>
          <t>517</t>
        </is>
      </c>
      <c r="G37" t="inlineStr">
        <is>
          <t>452</t>
        </is>
      </c>
      <c r="H37" t="inlineStr">
        <is>
          <t>491</t>
        </is>
      </c>
      <c r="I37" t="inlineStr">
        <is>
          <t>559</t>
        </is>
      </c>
      <c r="J37" t="inlineStr">
        <is>
          <t>593</t>
        </is>
      </c>
      <c r="K37" t="inlineStr">
        <is>
          <t>570</t>
        </is>
      </c>
      <c r="L37" t="inlineStr">
        <is>
          <t>636</t>
        </is>
      </c>
      <c r="M37" t="inlineStr">
        <is>
          <t>711</t>
        </is>
      </c>
      <c r="N37" t="inlineStr">
        <is>
          <t>930</t>
        </is>
      </c>
      <c r="O37" t="inlineStr">
        <is>
          <t>1,028</t>
        </is>
      </c>
      <c r="P37" t="inlineStr">
        <is>
          <t>1,278</t>
        </is>
      </c>
      <c r="Q37" t="inlineStr">
        <is>
          <t>1,066</t>
        </is>
      </c>
      <c r="R37" t="inlineStr">
        <is>
          <t>1,206</t>
        </is>
      </c>
      <c r="S37" t="inlineStr">
        <is>
          <t>1,416</t>
        </is>
      </c>
      <c r="T37" t="inlineStr">
        <is>
          <t>1,591</t>
        </is>
      </c>
      <c r="U37" t="inlineStr">
        <is>
          <t>1,834</t>
        </is>
      </c>
      <c r="V37" t="inlineStr">
        <is>
          <t>1,627</t>
        </is>
      </c>
      <c r="W37" t="inlineStr">
        <is>
          <t>1,359</t>
        </is>
      </c>
      <c r="X37" t="inlineStr">
        <is>
          <t>3,254</t>
        </is>
      </c>
      <c r="Y37" t="inlineStr">
        <is>
          <t>3,795</t>
        </is>
      </c>
      <c r="Z37" t="inlineStr">
        <is>
          <t>3,675</t>
        </is>
      </c>
      <c r="AA37" t="inlineStr">
        <is>
          <t>3,585</t>
        </is>
      </c>
      <c r="AB37" t="inlineStr">
        <is>
          <t>3,932</t>
        </is>
      </c>
      <c r="AC37" t="inlineStr">
        <is>
          <t>4,268</t>
        </is>
      </c>
      <c r="AD37" t="inlineStr">
        <is>
          <t>5,625</t>
        </is>
      </c>
    </row>
    <row r="38">
      <c r="A38" s="1" t="inlineStr">
        <is>
          <t>Total Liab.&amp;Stockhold. Equity</t>
        </is>
      </c>
      <c r="B38" t="inlineStr">
        <is>
          <t>1,085</t>
        </is>
      </c>
      <c r="C38" t="inlineStr">
        <is>
          <t>1,139</t>
        </is>
      </c>
      <c r="D38" t="inlineStr">
        <is>
          <t>1,205</t>
        </is>
      </c>
      <c r="E38" t="inlineStr">
        <is>
          <t>846</t>
        </is>
      </c>
      <c r="F38" t="inlineStr">
        <is>
          <t>888</t>
        </is>
      </c>
      <c r="G38" t="inlineStr">
        <is>
          <t>938</t>
        </is>
      </c>
      <c r="H38" t="inlineStr">
        <is>
          <t>954</t>
        </is>
      </c>
      <c r="I38" t="inlineStr">
        <is>
          <t>982</t>
        </is>
      </c>
      <c r="J38" t="inlineStr">
        <is>
          <t>1,129</t>
        </is>
      </c>
      <c r="K38" t="inlineStr">
        <is>
          <t>1,193</t>
        </is>
      </c>
      <c r="L38" t="inlineStr">
        <is>
          <t>1,387</t>
        </is>
      </c>
      <c r="M38" t="inlineStr">
        <is>
          <t>2,443</t>
        </is>
      </c>
      <c r="N38" t="inlineStr">
        <is>
          <t>2,547</t>
        </is>
      </c>
      <c r="O38" t="inlineStr">
        <is>
          <t>2,530</t>
        </is>
      </c>
      <c r="P38" t="inlineStr">
        <is>
          <t>2,776</t>
        </is>
      </c>
      <c r="Q38" t="inlineStr">
        <is>
          <t>2,873</t>
        </is>
      </c>
      <c r="R38" t="inlineStr">
        <is>
          <t>2,724</t>
        </is>
      </c>
      <c r="S38" t="inlineStr">
        <is>
          <t>3,008</t>
        </is>
      </c>
      <c r="T38" t="inlineStr">
        <is>
          <t>3,116</t>
        </is>
      </c>
      <c r="U38" t="inlineStr">
        <is>
          <t>3,339</t>
        </is>
      </c>
      <c r="V38" t="inlineStr">
        <is>
          <t>3,469</t>
        </is>
      </c>
      <c r="W38" t="inlineStr">
        <is>
          <t>5,094</t>
        </is>
      </c>
      <c r="X38" t="inlineStr">
        <is>
          <t>9,468</t>
        </is>
      </c>
      <c r="Y38" t="inlineStr">
        <is>
          <t>8,014</t>
        </is>
      </c>
      <c r="Z38" t="inlineStr">
        <is>
          <t>7,608</t>
        </is>
      </c>
      <c r="AA38" t="inlineStr">
        <is>
          <t>7,408</t>
        </is>
      </c>
      <c r="AB38" t="inlineStr">
        <is>
          <t>9,700</t>
        </is>
      </c>
      <c r="AC38" t="inlineStr">
        <is>
          <t>10,251</t>
        </is>
      </c>
      <c r="AD38" t="inlineStr">
        <is>
          <t>10,794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54</t>
        </is>
      </c>
      <c r="Q39" t="inlineStr">
        <is>
          <t>- -</t>
        </is>
      </c>
      <c r="R39" t="inlineStr">
        <is>
          <t>48</t>
        </is>
      </c>
      <c r="S39" t="inlineStr">
        <is>
          <t>60</t>
        </is>
      </c>
      <c r="T39" t="inlineStr">
        <is>
          <t>88</t>
        </is>
      </c>
      <c r="U39" t="inlineStr">
        <is>
          <t>98</t>
        </is>
      </c>
      <c r="V39" t="inlineStr">
        <is>
          <t>115</t>
        </is>
      </c>
      <c r="W39" t="inlineStr">
        <is>
          <t>129</t>
        </is>
      </c>
      <c r="X39" t="inlineStr">
        <is>
          <t>147</t>
        </is>
      </c>
      <c r="Y39" t="inlineStr">
        <is>
          <t>148</t>
        </is>
      </c>
      <c r="Z39" t="inlineStr">
        <is>
          <t>143</t>
        </is>
      </c>
      <c r="AA39" t="inlineStr">
        <is>
          <t>174</t>
        </is>
      </c>
      <c r="AB39" t="inlineStr">
        <is>
          <t>161</t>
        </is>
      </c>
      <c r="AC39" t="inlineStr">
        <is>
          <t>200</t>
        </is>
      </c>
      <c r="AD39" t="inlineStr">
        <is>
          <t>180</t>
        </is>
      </c>
    </row>
    <row r="40">
      <c r="A40" s="1" t="inlineStr">
        <is>
          <t>Total Liabilities &amp; Equity</t>
        </is>
      </c>
      <c r="B40" t="inlineStr">
        <is>
          <t>1,085</t>
        </is>
      </c>
      <c r="C40" t="inlineStr">
        <is>
          <t>1,139</t>
        </is>
      </c>
      <c r="D40" t="inlineStr">
        <is>
          <t>1,205</t>
        </is>
      </c>
      <c r="E40" t="inlineStr">
        <is>
          <t>846</t>
        </is>
      </c>
      <c r="F40" t="inlineStr">
        <is>
          <t>888</t>
        </is>
      </c>
      <c r="G40" t="inlineStr">
        <is>
          <t>938</t>
        </is>
      </c>
      <c r="H40" t="inlineStr">
        <is>
          <t>954</t>
        </is>
      </c>
      <c r="I40" t="inlineStr">
        <is>
          <t>982</t>
        </is>
      </c>
      <c r="J40" t="inlineStr">
        <is>
          <t>1,129</t>
        </is>
      </c>
      <c r="K40" t="inlineStr">
        <is>
          <t>1,193</t>
        </is>
      </c>
      <c r="L40" t="inlineStr">
        <is>
          <t>1,387</t>
        </is>
      </c>
      <c r="M40" t="inlineStr">
        <is>
          <t>2,443</t>
        </is>
      </c>
      <c r="N40" t="inlineStr">
        <is>
          <t>2,547</t>
        </is>
      </c>
      <c r="O40" t="inlineStr">
        <is>
          <t>2,530</t>
        </is>
      </c>
      <c r="P40" t="inlineStr">
        <is>
          <t>2,830</t>
        </is>
      </c>
      <c r="Q40" t="inlineStr">
        <is>
          <t>2,873</t>
        </is>
      </c>
      <c r="R40" t="inlineStr">
        <is>
          <t>2,772</t>
        </is>
      </c>
      <c r="S40" t="inlineStr">
        <is>
          <t>3,068</t>
        </is>
      </c>
      <c r="T40" t="inlineStr">
        <is>
          <t>3,204</t>
        </is>
      </c>
      <c r="U40" t="inlineStr">
        <is>
          <t>3,437</t>
        </is>
      </c>
      <c r="V40" t="inlineStr">
        <is>
          <t>3,585</t>
        </is>
      </c>
      <c r="W40" t="inlineStr">
        <is>
          <t>5,223</t>
        </is>
      </c>
      <c r="X40" t="inlineStr">
        <is>
          <t>9,615</t>
        </is>
      </c>
      <c r="Y40" t="inlineStr">
        <is>
          <t>8,161</t>
        </is>
      </c>
      <c r="Z40" t="inlineStr">
        <is>
          <t>7,751</t>
        </is>
      </c>
      <c r="AA40" t="inlineStr">
        <is>
          <t>7,582</t>
        </is>
      </c>
      <c r="AB40" t="inlineStr">
        <is>
          <t>9,861</t>
        </is>
      </c>
      <c r="AC40" t="inlineStr">
        <is>
          <t>10,451</t>
        </is>
      </c>
      <c r="AD40" t="inlineStr">
        <is>
          <t>10,974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4.4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Net Income</t>
        </is>
      </c>
      <c r="B2" t="inlineStr">
        <is>
          <t>22</t>
        </is>
      </c>
      <c r="C2" t="inlineStr">
        <is>
          <t>51</t>
        </is>
      </c>
      <c r="D2" t="inlineStr">
        <is>
          <t>78</t>
        </is>
      </c>
      <c r="E2" t="inlineStr">
        <is>
          <t>156</t>
        </is>
      </c>
      <c r="F2" t="inlineStr">
        <is>
          <t>80</t>
        </is>
      </c>
      <c r="G2" t="inlineStr">
        <is>
          <t>85</t>
        </is>
      </c>
      <c r="H2" t="inlineStr">
        <is>
          <t>89</t>
        </is>
      </c>
      <c r="I2" t="inlineStr">
        <is>
          <t>102</t>
        </is>
      </c>
      <c r="J2" t="inlineStr">
        <is>
          <t>68</t>
        </is>
      </c>
      <c r="K2" t="inlineStr">
        <is>
          <t>75</t>
        </is>
      </c>
      <c r="L2" t="inlineStr">
        <is>
          <t>72</t>
        </is>
      </c>
      <c r="M2" t="inlineStr">
        <is>
          <t>55</t>
        </is>
      </c>
      <c r="N2" t="inlineStr">
        <is>
          <t>115</t>
        </is>
      </c>
      <c r="O2" t="inlineStr">
        <is>
          <t>143</t>
        </is>
      </c>
      <c r="P2" t="inlineStr">
        <is>
          <t>230</t>
        </is>
      </c>
      <c r="Q2" t="inlineStr">
        <is>
          <t>194</t>
        </is>
      </c>
      <c r="R2" t="inlineStr">
        <is>
          <t>190</t>
        </is>
      </c>
      <c r="S2" t="inlineStr">
        <is>
          <t>337</t>
        </is>
      </c>
      <c r="T2" t="inlineStr">
        <is>
          <t>464</t>
        </is>
      </c>
      <c r="U2" t="inlineStr">
        <is>
          <t>330</t>
        </is>
      </c>
      <c r="V2" t="inlineStr">
        <is>
          <t>440</t>
        </is>
      </c>
      <c r="W2" t="inlineStr">
        <is>
          <t>161</t>
        </is>
      </c>
      <c r="X2" t="inlineStr">
        <is>
          <t>360</t>
        </is>
      </c>
      <c r="Y2" t="inlineStr">
        <is>
          <t>681</t>
        </is>
      </c>
      <c r="Z2" t="inlineStr">
        <is>
          <t>99</t>
        </is>
      </c>
      <c r="AA2" t="inlineStr">
        <is>
          <t>739</t>
        </is>
      </c>
      <c r="AB2" t="inlineStr">
        <is>
          <t>604</t>
        </is>
      </c>
      <c r="AC2" t="inlineStr">
        <is>
          <t>447</t>
        </is>
      </c>
      <c r="AD2" t="inlineStr">
        <is>
          <t>200</t>
        </is>
      </c>
    </row>
    <row r="3">
      <c r="A3" s="1" t="inlineStr">
        <is>
          <t>Depreciation and Amortization</t>
        </is>
      </c>
      <c r="B3" t="inlineStr">
        <is>
          <t>89</t>
        </is>
      </c>
      <c r="C3" t="inlineStr">
        <is>
          <t>93</t>
        </is>
      </c>
      <c r="D3" t="inlineStr">
        <is>
          <t>94</t>
        </is>
      </c>
      <c r="E3" t="inlineStr">
        <is>
          <t>71</t>
        </is>
      </c>
      <c r="F3" t="inlineStr">
        <is>
          <t>69</t>
        </is>
      </c>
      <c r="G3" t="inlineStr">
        <is>
          <t>75</t>
        </is>
      </c>
      <c r="H3" t="inlineStr">
        <is>
          <t>76</t>
        </is>
      </c>
      <c r="I3" t="inlineStr">
        <is>
          <t>74</t>
        </is>
      </c>
      <c r="J3" t="inlineStr">
        <is>
          <t>78</t>
        </is>
      </c>
      <c r="K3" t="inlineStr">
        <is>
          <t>81</t>
        </is>
      </c>
      <c r="L3" t="inlineStr">
        <is>
          <t>84</t>
        </is>
      </c>
      <c r="M3" t="inlineStr">
        <is>
          <t>97</t>
        </is>
      </c>
      <c r="N3" t="inlineStr">
        <is>
          <t>117</t>
        </is>
      </c>
      <c r="O3" t="inlineStr">
        <is>
          <t>113</t>
        </is>
      </c>
      <c r="P3" t="inlineStr">
        <is>
          <t>107</t>
        </is>
      </c>
      <c r="Q3" t="inlineStr">
        <is>
          <t>112</t>
        </is>
      </c>
      <c r="R3" t="inlineStr">
        <is>
          <t>101</t>
        </is>
      </c>
      <c r="S3" t="inlineStr">
        <is>
          <t>96</t>
        </is>
      </c>
      <c r="T3" t="inlineStr">
        <is>
          <t>97</t>
        </is>
      </c>
      <c r="U3" t="inlineStr">
        <is>
          <t>99</t>
        </is>
      </c>
      <c r="V3" t="inlineStr">
        <is>
          <t>107</t>
        </is>
      </c>
      <c r="W3" t="inlineStr">
        <is>
          <t>104</t>
        </is>
      </c>
      <c r="X3" t="inlineStr">
        <is>
          <t>260</t>
        </is>
      </c>
      <c r="Y3" t="inlineStr">
        <is>
          <t>226</t>
        </is>
      </c>
      <c r="Z3" t="inlineStr">
        <is>
          <t>197</t>
        </is>
      </c>
      <c r="AA3" t="inlineStr">
        <is>
          <t>201</t>
        </is>
      </c>
      <c r="AB3" t="inlineStr">
        <is>
          <t>213</t>
        </is>
      </c>
      <c r="AC3" t="inlineStr">
        <is>
          <t>232</t>
        </is>
      </c>
      <c r="AD3" t="inlineStr">
        <is>
          <t>254</t>
        </is>
      </c>
    </row>
    <row r="4">
      <c r="A4" s="1" t="inlineStr">
        <is>
          <t>Deferred Income Tax</t>
        </is>
      </c>
      <c r="B4" t="inlineStr">
        <is>
          <t>3</t>
        </is>
      </c>
      <c r="C4" t="inlineStr">
        <is>
          <t>(5)</t>
        </is>
      </c>
      <c r="D4" t="inlineStr">
        <is>
          <t>(2)</t>
        </is>
      </c>
      <c r="E4" t="inlineStr">
        <is>
          <t>(21)</t>
        </is>
      </c>
      <c r="F4" t="inlineStr">
        <is>
          <t>8</t>
        </is>
      </c>
      <c r="G4" t="inlineStr">
        <is>
          <t>8</t>
        </is>
      </c>
      <c r="H4" t="inlineStr">
        <is>
          <t>(3)</t>
        </is>
      </c>
      <c r="I4" t="inlineStr">
        <is>
          <t>13</t>
        </is>
      </c>
      <c r="J4" t="inlineStr">
        <is>
          <t>4</t>
        </is>
      </c>
      <c r="K4" t="inlineStr">
        <is>
          <t>11</t>
        </is>
      </c>
      <c r="L4" t="inlineStr">
        <is>
          <t>4</t>
        </is>
      </c>
      <c r="M4" t="inlineStr">
        <is>
          <t>(8)</t>
        </is>
      </c>
      <c r="N4" t="inlineStr">
        <is>
          <t>10</t>
        </is>
      </c>
      <c r="O4" t="inlineStr">
        <is>
          <t>(61)</t>
        </is>
      </c>
      <c r="P4" t="inlineStr">
        <is>
          <t>(9)</t>
        </is>
      </c>
      <c r="Q4" t="inlineStr">
        <is>
          <t>(12)</t>
        </is>
      </c>
      <c r="R4" t="inlineStr">
        <is>
          <t>2</t>
        </is>
      </c>
      <c r="S4" t="inlineStr">
        <is>
          <t>- -</t>
        </is>
      </c>
      <c r="T4" t="inlineStr">
        <is>
          <t>15</t>
        </is>
      </c>
      <c r="U4" t="inlineStr">
        <is>
          <t>(15)</t>
        </is>
      </c>
      <c r="V4" t="inlineStr">
        <is>
          <t>65</t>
        </is>
      </c>
      <c r="W4" t="inlineStr">
        <is>
          <t>(65)</t>
        </is>
      </c>
      <c r="X4" t="inlineStr">
        <is>
          <t>(136)</t>
        </is>
      </c>
      <c r="Y4" t="inlineStr">
        <is>
          <t>21</t>
        </is>
      </c>
      <c r="Z4" t="inlineStr">
        <is>
          <t>(42)</t>
        </is>
      </c>
      <c r="AA4" t="inlineStr">
        <is>
          <t>49</t>
        </is>
      </c>
      <c r="AB4" t="inlineStr">
        <is>
          <t>14</t>
        </is>
      </c>
      <c r="AC4" t="inlineStr">
        <is>
          <t>(2)</t>
        </is>
      </c>
      <c r="AD4" t="inlineStr">
        <is>
          <t>(39)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18</t>
        </is>
      </c>
      <c r="R5" t="inlineStr">
        <is>
          <t>0</t>
        </is>
      </c>
      <c r="S5" t="inlineStr">
        <is>
          <t>16</t>
        </is>
      </c>
      <c r="T5" t="inlineStr">
        <is>
          <t>27</t>
        </is>
      </c>
      <c r="U5" t="inlineStr">
        <is>
          <t>15</t>
        </is>
      </c>
      <c r="V5" t="inlineStr">
        <is>
          <t>10</t>
        </is>
      </c>
      <c r="W5" t="inlineStr">
        <is>
          <t>14</t>
        </is>
      </c>
      <c r="X5" t="inlineStr">
        <is>
          <t>15</t>
        </is>
      </c>
      <c r="Y5" t="inlineStr">
        <is>
          <t>17</t>
        </is>
      </c>
      <c r="Z5" t="inlineStr">
        <is>
          <t>19</t>
        </is>
      </c>
      <c r="AA5" t="inlineStr">
        <is>
          <t>15</t>
        </is>
      </c>
      <c r="AB5" t="inlineStr">
        <is>
          <t>20</t>
        </is>
      </c>
      <c r="AC5" t="inlineStr">
        <is>
          <t>23</t>
        </is>
      </c>
      <c r="AD5" t="inlineStr">
        <is>
          <t>20</t>
        </is>
      </c>
    </row>
    <row r="6">
      <c r="A6" s="1" t="inlineStr">
        <is>
          <t>Change in Working Capital</t>
        </is>
      </c>
      <c r="B6" t="inlineStr">
        <is>
          <t>(19)</t>
        </is>
      </c>
      <c r="C6" t="inlineStr">
        <is>
          <t>(29)</t>
        </is>
      </c>
      <c r="D6" t="inlineStr">
        <is>
          <t>(28)</t>
        </is>
      </c>
      <c r="E6" t="inlineStr">
        <is>
          <t>(12)</t>
        </is>
      </c>
      <c r="F6" t="inlineStr">
        <is>
          <t>(57)</t>
        </is>
      </c>
      <c r="G6" t="inlineStr">
        <is>
          <t>(24)</t>
        </is>
      </c>
      <c r="H6" t="inlineStr">
        <is>
          <t>25</t>
        </is>
      </c>
      <c r="I6" t="inlineStr">
        <is>
          <t>(5)</t>
        </is>
      </c>
      <c r="J6" t="inlineStr">
        <is>
          <t>11</t>
        </is>
      </c>
      <c r="K6" t="inlineStr">
        <is>
          <t>5</t>
        </is>
      </c>
      <c r="L6" t="inlineStr">
        <is>
          <t>(2)</t>
        </is>
      </c>
      <c r="M6" t="inlineStr">
        <is>
          <t>21</t>
        </is>
      </c>
      <c r="N6" t="inlineStr">
        <is>
          <t>(71)</t>
        </is>
      </c>
      <c r="O6" t="inlineStr">
        <is>
          <t>57</t>
        </is>
      </c>
      <c r="P6" t="inlineStr">
        <is>
          <t>(79)</t>
        </is>
      </c>
      <c r="Q6" t="inlineStr">
        <is>
          <t>(8)</t>
        </is>
      </c>
      <c r="R6" t="inlineStr">
        <is>
          <t>104</t>
        </is>
      </c>
      <c r="S6" t="inlineStr">
        <is>
          <t>(86)</t>
        </is>
      </c>
      <c r="T6" t="inlineStr">
        <is>
          <t>(50)</t>
        </is>
      </c>
      <c r="U6" t="inlineStr">
        <is>
          <t>(48)</t>
        </is>
      </c>
      <c r="V6" t="inlineStr">
        <is>
          <t>(31)</t>
        </is>
      </c>
      <c r="W6" t="inlineStr">
        <is>
          <t>57</t>
        </is>
      </c>
      <c r="X6" t="inlineStr">
        <is>
          <t>(42)</t>
        </is>
      </c>
      <c r="Y6" t="inlineStr">
        <is>
          <t>239</t>
        </is>
      </c>
      <c r="Z6" t="inlineStr">
        <is>
          <t>(392)</t>
        </is>
      </c>
      <c r="AA6" t="inlineStr">
        <is>
          <t>(152)</t>
        </is>
      </c>
      <c r="AB6" t="inlineStr">
        <is>
          <t>(114)</t>
        </is>
      </c>
      <c r="AC6" t="inlineStr">
        <is>
          <t>(87)</t>
        </is>
      </c>
      <c r="AD6" t="inlineStr">
        <is>
          <t>112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90</t>
        </is>
      </c>
      <c r="R7" t="inlineStr">
        <is>
          <t>1</t>
        </is>
      </c>
      <c r="S7" t="inlineStr">
        <is>
          <t>(57)</t>
        </is>
      </c>
      <c r="T7" t="inlineStr">
        <is>
          <t>(16)</t>
        </is>
      </c>
      <c r="U7" t="inlineStr">
        <is>
          <t>(26)</t>
        </is>
      </c>
      <c r="V7" t="inlineStr">
        <is>
          <t>(66)</t>
        </is>
      </c>
      <c r="W7" t="inlineStr">
        <is>
          <t>36</t>
        </is>
      </c>
      <c r="X7" t="inlineStr">
        <is>
          <t>(9)</t>
        </is>
      </c>
      <c r="Y7" t="inlineStr">
        <is>
          <t>(43)</t>
        </is>
      </c>
      <c r="Z7" t="inlineStr">
        <is>
          <t>(75)</t>
        </is>
      </c>
      <c r="AA7" t="inlineStr">
        <is>
          <t>(97)</t>
        </is>
      </c>
      <c r="AB7" t="inlineStr">
        <is>
          <t>(18)</t>
        </is>
      </c>
      <c r="AC7" t="inlineStr">
        <is>
          <t>100</t>
        </is>
      </c>
      <c r="AD7" t="inlineStr">
        <is>
          <t>(49)</t>
        </is>
      </c>
    </row>
    <row r="8">
      <c r="A8" s="1" t="inlineStr">
        <is>
          <t>Inventory</t>
        </is>
      </c>
      <c r="B8" t="inlineStr">
        <is>
          <t>(15)</t>
        </is>
      </c>
      <c r="C8" t="inlineStr">
        <is>
          <t>(14)</t>
        </is>
      </c>
      <c r="D8" t="inlineStr">
        <is>
          <t>(28)</t>
        </is>
      </c>
      <c r="E8" t="inlineStr">
        <is>
          <t>(3)</t>
        </is>
      </c>
      <c r="F8" t="inlineStr">
        <is>
          <t>(11)</t>
        </is>
      </c>
      <c r="G8" t="inlineStr">
        <is>
          <t>(32)</t>
        </is>
      </c>
      <c r="H8" t="inlineStr">
        <is>
          <t>13</t>
        </is>
      </c>
      <c r="I8" t="inlineStr">
        <is>
          <t>3</t>
        </is>
      </c>
      <c r="J8" t="inlineStr">
        <is>
          <t>2</t>
        </is>
      </c>
      <c r="K8" t="inlineStr">
        <is>
          <t>6</t>
        </is>
      </c>
      <c r="L8" t="inlineStr">
        <is>
          <t>(16)</t>
        </is>
      </c>
      <c r="M8" t="inlineStr">
        <is>
          <t>(18)</t>
        </is>
      </c>
      <c r="N8" t="inlineStr">
        <is>
          <t>(73)</t>
        </is>
      </c>
      <c r="O8" t="inlineStr">
        <is>
          <t>39</t>
        </is>
      </c>
      <c r="P8" t="inlineStr">
        <is>
          <t>(71)</t>
        </is>
      </c>
      <c r="Q8" t="inlineStr">
        <is>
          <t>(88)</t>
        </is>
      </c>
      <c r="R8" t="inlineStr">
        <is>
          <t>180</t>
        </is>
      </c>
      <c r="S8" t="inlineStr">
        <is>
          <t>(59)</t>
        </is>
      </c>
      <c r="T8" t="inlineStr">
        <is>
          <t>(42)</t>
        </is>
      </c>
      <c r="U8" t="inlineStr">
        <is>
          <t>7</t>
        </is>
      </c>
      <c r="V8" t="inlineStr">
        <is>
          <t>(2)</t>
        </is>
      </c>
      <c r="W8" t="inlineStr">
        <is>
          <t>(6)</t>
        </is>
      </c>
      <c r="X8" t="inlineStr">
        <is>
          <t>28</t>
        </is>
      </c>
      <c r="Y8" t="inlineStr">
        <is>
          <t>26</t>
        </is>
      </c>
      <c r="Z8" t="inlineStr">
        <is>
          <t>(102)</t>
        </is>
      </c>
      <c r="AA8" t="inlineStr">
        <is>
          <t>(124)</t>
        </is>
      </c>
      <c r="AB8" t="inlineStr">
        <is>
          <t>(46)</t>
        </is>
      </c>
      <c r="AC8" t="inlineStr">
        <is>
          <t>52</t>
        </is>
      </c>
      <c r="AD8" t="inlineStr">
        <is>
          <t>(127)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33</t>
        </is>
      </c>
      <c r="R9" t="inlineStr">
        <is>
          <t>(54)</t>
        </is>
      </c>
      <c r="S9" t="inlineStr">
        <is>
          <t>13</t>
        </is>
      </c>
      <c r="T9" t="inlineStr">
        <is>
          <t>(12)</t>
        </is>
      </c>
      <c r="U9" t="inlineStr">
        <is>
          <t>(17)</t>
        </is>
      </c>
      <c r="V9" t="inlineStr">
        <is>
          <t>21</t>
        </is>
      </c>
      <c r="W9" t="inlineStr">
        <is>
          <t>28</t>
        </is>
      </c>
      <c r="X9" t="inlineStr">
        <is>
          <t>24</t>
        </is>
      </c>
      <c r="Y9" t="inlineStr">
        <is>
          <t>44</t>
        </is>
      </c>
      <c r="Z9" t="inlineStr">
        <is>
          <t>53</t>
        </is>
      </c>
      <c r="AA9" t="inlineStr">
        <is>
          <t>74</t>
        </is>
      </c>
      <c r="AB9" t="inlineStr">
        <is>
          <t>(12)</t>
        </is>
      </c>
      <c r="AC9" t="inlineStr">
        <is>
          <t>(32)</t>
        </is>
      </c>
      <c r="AD9" t="inlineStr">
        <is>
          <t>144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2</t>
        </is>
      </c>
      <c r="J10" t="inlineStr">
        <is>
          <t>7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(5)</t>
        </is>
      </c>
      <c r="T10" t="inlineStr">
        <is>
          <t>(12)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</row>
    <row r="11">
      <c r="A11" s="1" t="inlineStr">
        <is>
          <t>Other Non-Cash Items</t>
        </is>
      </c>
      <c r="B11" t="inlineStr">
        <is>
          <t>7</t>
        </is>
      </c>
      <c r="C11" t="inlineStr">
        <is>
          <t>1</t>
        </is>
      </c>
      <c r="D11" t="inlineStr">
        <is>
          <t>(26)</t>
        </is>
      </c>
      <c r="E11" t="inlineStr">
        <is>
          <t>(166)</t>
        </is>
      </c>
      <c r="F11" t="inlineStr">
        <is>
          <t>(2)</t>
        </is>
      </c>
      <c r="G11" t="inlineStr">
        <is>
          <t>(7)</t>
        </is>
      </c>
      <c r="H11" t="inlineStr">
        <is>
          <t>(23)</t>
        </is>
      </c>
      <c r="I11" t="inlineStr">
        <is>
          <t>(28)</t>
        </is>
      </c>
      <c r="J11" t="inlineStr">
        <is>
          <t>(17)</t>
        </is>
      </c>
      <c r="K11" t="inlineStr">
        <is>
          <t>(27)</t>
        </is>
      </c>
      <c r="L11" t="inlineStr">
        <is>
          <t>(8)</t>
        </is>
      </c>
      <c r="M11" t="inlineStr">
        <is>
          <t>27</t>
        </is>
      </c>
      <c r="N11" t="inlineStr">
        <is>
          <t>(3)</t>
        </is>
      </c>
      <c r="O11" t="inlineStr">
        <is>
          <t>124</t>
        </is>
      </c>
      <c r="P11" t="inlineStr">
        <is>
          <t>(6)</t>
        </is>
      </c>
      <c r="Q11" t="inlineStr">
        <is>
          <t>12</t>
        </is>
      </c>
      <c r="R11" t="inlineStr">
        <is>
          <t>(38)</t>
        </is>
      </c>
      <c r="S11" t="inlineStr">
        <is>
          <t>(32)</t>
        </is>
      </c>
      <c r="T11" t="inlineStr">
        <is>
          <t>(66)</t>
        </is>
      </c>
      <c r="U11" t="inlineStr">
        <is>
          <t>107</t>
        </is>
      </c>
      <c r="V11" t="inlineStr">
        <is>
          <t>(158)</t>
        </is>
      </c>
      <c r="W11" t="inlineStr">
        <is>
          <t>222</t>
        </is>
      </c>
      <c r="X11" t="inlineStr">
        <is>
          <t>(97)</t>
        </is>
      </c>
      <c r="Y11" t="inlineStr">
        <is>
          <t>(451)</t>
        </is>
      </c>
      <c r="Z11" t="inlineStr">
        <is>
          <t>422</t>
        </is>
      </c>
      <c r="AA11" t="inlineStr">
        <is>
          <t>(306)</t>
        </is>
      </c>
      <c r="AB11" t="inlineStr">
        <is>
          <t>(18)</t>
        </is>
      </c>
      <c r="AC11" t="inlineStr">
        <is>
          <t>186</t>
        </is>
      </c>
      <c r="AD11" t="inlineStr">
        <is>
          <t>(203)</t>
        </is>
      </c>
    </row>
    <row r="12">
      <c r="A12" s="1" t="inlineStr">
        <is>
          <t>Cash Provided by Operating Activities</t>
        </is>
      </c>
      <c r="B12" t="inlineStr">
        <is>
          <t>102</t>
        </is>
      </c>
      <c r="C12" t="inlineStr">
        <is>
          <t>111</t>
        </is>
      </c>
      <c r="D12" t="inlineStr">
        <is>
          <t>116</t>
        </is>
      </c>
      <c r="E12" t="inlineStr">
        <is>
          <t>28</t>
        </is>
      </c>
      <c r="F12" t="inlineStr">
        <is>
          <t>99</t>
        </is>
      </c>
      <c r="G12" t="inlineStr">
        <is>
          <t>137</t>
        </is>
      </c>
      <c r="H12" t="inlineStr">
        <is>
          <t>164</t>
        </is>
      </c>
      <c r="I12" t="inlineStr">
        <is>
          <t>155</t>
        </is>
      </c>
      <c r="J12" t="inlineStr">
        <is>
          <t>144</t>
        </is>
      </c>
      <c r="K12" t="inlineStr">
        <is>
          <t>145</t>
        </is>
      </c>
      <c r="L12" t="inlineStr">
        <is>
          <t>150</t>
        </is>
      </c>
      <c r="M12" t="inlineStr">
        <is>
          <t>192</t>
        </is>
      </c>
      <c r="N12" t="inlineStr">
        <is>
          <t>169</t>
        </is>
      </c>
      <c r="O12" t="inlineStr">
        <is>
          <t>376</t>
        </is>
      </c>
      <c r="P12" t="inlineStr">
        <is>
          <t>243</t>
        </is>
      </c>
      <c r="Q12" t="inlineStr">
        <is>
          <t>316</t>
        </is>
      </c>
      <c r="R12" t="inlineStr">
        <is>
          <t>359</t>
        </is>
      </c>
      <c r="S12" t="inlineStr">
        <is>
          <t>331</t>
        </is>
      </c>
      <c r="T12" t="inlineStr">
        <is>
          <t>487</t>
        </is>
      </c>
      <c r="U12" t="inlineStr">
        <is>
          <t>489</t>
        </is>
      </c>
      <c r="V12" t="inlineStr">
        <is>
          <t>433</t>
        </is>
      </c>
      <c r="W12" t="inlineStr">
        <is>
          <t>493</t>
        </is>
      </c>
      <c r="X12" t="inlineStr">
        <is>
          <t>361</t>
        </is>
      </c>
      <c r="Y12" t="inlineStr">
        <is>
          <t>733</t>
        </is>
      </c>
      <c r="Z12" t="inlineStr">
        <is>
          <t>304</t>
        </is>
      </c>
      <c r="AA12" t="inlineStr">
        <is>
          <t>546</t>
        </is>
      </c>
      <c r="AB12" t="inlineStr">
        <is>
          <t>719</t>
        </is>
      </c>
      <c r="AC12" t="inlineStr">
        <is>
          <t>799</t>
        </is>
      </c>
      <c r="AD12" t="inlineStr">
        <is>
          <t>344</t>
        </is>
      </c>
    </row>
    <row r="13">
      <c r="A13" s="1" t="inlineStr">
        <is>
          <t>CAPEX</t>
        </is>
      </c>
      <c r="B13" t="inlineStr">
        <is>
          <t>(88)</t>
        </is>
      </c>
      <c r="C13" t="inlineStr">
        <is>
          <t>(70)</t>
        </is>
      </c>
      <c r="D13" t="inlineStr">
        <is>
          <t>(112)</t>
        </is>
      </c>
      <c r="E13" t="inlineStr">
        <is>
          <t>(90)</t>
        </is>
      </c>
      <c r="F13" t="inlineStr">
        <is>
          <t>(85)</t>
        </is>
      </c>
      <c r="G13" t="inlineStr">
        <is>
          <t>(77)</t>
        </is>
      </c>
      <c r="H13" t="inlineStr">
        <is>
          <t>(78)</t>
        </is>
      </c>
      <c r="I13" t="inlineStr">
        <is>
          <t>(52)</t>
        </is>
      </c>
      <c r="J13" t="inlineStr">
        <is>
          <t>(50)</t>
        </is>
      </c>
      <c r="K13" t="inlineStr">
        <is>
          <t>(38)</t>
        </is>
      </c>
      <c r="L13" t="inlineStr">
        <is>
          <t>(41)</t>
        </is>
      </c>
      <c r="M13" t="inlineStr">
        <is>
          <t>(58)</t>
        </is>
      </c>
      <c r="N13" t="inlineStr">
        <is>
          <t>(70)</t>
        </is>
      </c>
      <c r="O13" t="inlineStr">
        <is>
          <t>(100)</t>
        </is>
      </c>
      <c r="P13" t="inlineStr">
        <is>
          <t>(99)</t>
        </is>
      </c>
      <c r="Q13" t="inlineStr">
        <is>
          <t>(100)</t>
        </is>
      </c>
      <c r="R13" t="inlineStr">
        <is>
          <t>(101)</t>
        </is>
      </c>
      <c r="S13" t="inlineStr">
        <is>
          <t>(75)</t>
        </is>
      </c>
      <c r="T13" t="inlineStr">
        <is>
          <t>(191)</t>
        </is>
      </c>
      <c r="U13" t="inlineStr">
        <is>
          <t>(281)</t>
        </is>
      </c>
      <c r="V13" t="inlineStr">
        <is>
          <t>(155)</t>
        </is>
      </c>
      <c r="W13" t="inlineStr">
        <is>
          <t>(111)</t>
        </is>
      </c>
      <c r="X13" t="inlineStr">
        <is>
          <t>(228)</t>
        </is>
      </c>
      <c r="Y13" t="inlineStr">
        <is>
          <t>(197)</t>
        </is>
      </c>
      <c r="Z13" t="inlineStr">
        <is>
          <t>(318)</t>
        </is>
      </c>
      <c r="AA13" t="inlineStr">
        <is>
          <t>(700)</t>
        </is>
      </c>
      <c r="AB13" t="inlineStr">
        <is>
          <t>(852)</t>
        </is>
      </c>
      <c r="AC13" t="inlineStr">
        <is>
          <t>(850)</t>
        </is>
      </c>
      <c r="AD13" t="inlineStr">
        <is>
          <t>(954)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(15)</t>
        </is>
      </c>
      <c r="H14" t="inlineStr">
        <is>
          <t>- -</t>
        </is>
      </c>
      <c r="I14" t="inlineStr">
        <is>
          <t>(35)</t>
        </is>
      </c>
      <c r="J14" t="inlineStr">
        <is>
          <t>(113)</t>
        </is>
      </c>
      <c r="K14" t="inlineStr">
        <is>
          <t>- -</t>
        </is>
      </c>
      <c r="L14" t="inlineStr">
        <is>
          <t>- -</t>
        </is>
      </c>
      <c r="M14" t="inlineStr">
        <is>
          <t>(785)</t>
        </is>
      </c>
      <c r="N14" t="inlineStr">
        <is>
          <t>(7)</t>
        </is>
      </c>
      <c r="O14" t="inlineStr">
        <is>
          <t>(26)</t>
        </is>
      </c>
      <c r="P14" t="inlineStr">
        <is>
          <t>(30)</t>
        </is>
      </c>
      <c r="Q14" t="inlineStr">
        <is>
          <t>(64)</t>
        </is>
      </c>
      <c r="R14" t="inlineStr">
        <is>
          <t>(20)</t>
        </is>
      </c>
      <c r="S14" t="inlineStr">
        <is>
          <t>(16)</t>
        </is>
      </c>
      <c r="T14" t="inlineStr">
        <is>
          <t>(13)</t>
        </is>
      </c>
      <c r="U14" t="inlineStr">
        <is>
          <t>6</t>
        </is>
      </c>
      <c r="V14" t="inlineStr">
        <is>
          <t>(3)</t>
        </is>
      </c>
      <c r="W14" t="inlineStr">
        <is>
          <t>105</t>
        </is>
      </c>
      <c r="X14" t="inlineStr">
        <is>
          <t>(1,991)</t>
        </is>
      </c>
      <c r="Y14" t="inlineStr">
        <is>
          <t>3,117</t>
        </is>
      </c>
      <c r="Z14" t="inlineStr">
        <is>
          <t>(40)</t>
        </is>
      </c>
      <c r="AA14" t="inlineStr">
        <is>
          <t>397</t>
        </is>
      </c>
      <c r="AB14" t="inlineStr">
        <is>
          <t>(823)</t>
        </is>
      </c>
      <c r="AC14" t="inlineStr">
        <is>
          <t>(12)</t>
        </is>
      </c>
      <c r="AD14" t="inlineStr">
        <is>
          <t>290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(146)</t>
        </is>
      </c>
      <c r="I15" t="inlineStr">
        <is>
          <t>(11)</t>
        </is>
      </c>
      <c r="J15" t="inlineStr">
        <is>
          <t>(12)</t>
        </is>
      </c>
      <c r="K15" t="inlineStr">
        <is>
          <t>- -</t>
        </is>
      </c>
      <c r="L15" t="inlineStr">
        <is>
          <t>(12)</t>
        </is>
      </c>
      <c r="M15" t="inlineStr">
        <is>
          <t>(13)</t>
        </is>
      </c>
      <c r="N15" t="inlineStr">
        <is>
          <t>(1)</t>
        </is>
      </c>
      <c r="O15" t="inlineStr">
        <is>
          <t>(4)</t>
        </is>
      </c>
      <c r="P15" t="inlineStr">
        <is>
          <t>(5)</t>
        </is>
      </c>
      <c r="Q15" t="inlineStr">
        <is>
          <t>(3)</t>
        </is>
      </c>
      <c r="R15" t="inlineStr">
        <is>
          <t>(0)</t>
        </is>
      </c>
      <c r="S15" t="inlineStr">
        <is>
          <t>(1)</t>
        </is>
      </c>
      <c r="T15" t="inlineStr">
        <is>
          <t>(11)</t>
        </is>
      </c>
      <c r="U15" t="inlineStr">
        <is>
          <t>(2)</t>
        </is>
      </c>
      <c r="V15" t="inlineStr">
        <is>
          <t>- -</t>
        </is>
      </c>
      <c r="W15" t="inlineStr">
        <is>
          <t>(33)</t>
        </is>
      </c>
      <c r="X15" t="inlineStr">
        <is>
          <t>- -</t>
        </is>
      </c>
      <c r="Y15" t="inlineStr">
        <is>
          <t>- -</t>
        </is>
      </c>
      <c r="Z15" t="inlineStr">
        <is>
          <t>(0)</t>
        </is>
      </c>
      <c r="AA15" t="inlineStr">
        <is>
          <t>(0)</t>
        </is>
      </c>
      <c r="AB15" t="inlineStr">
        <is>
          <t>- -</t>
        </is>
      </c>
      <c r="AC15" t="inlineStr">
        <is>
          <t>(2)</t>
        </is>
      </c>
      <c r="AD15" t="inlineStr">
        <is>
          <t>(6)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158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3</t>
        </is>
      </c>
      <c r="O16" t="inlineStr">
        <is>
          <t>- -</t>
        </is>
      </c>
      <c r="P16" t="inlineStr">
        <is>
          <t>0</t>
        </is>
      </c>
      <c r="Q16" t="inlineStr">
        <is>
          <t>6</t>
        </is>
      </c>
      <c r="R16" t="inlineStr">
        <is>
          <t>- -</t>
        </is>
      </c>
      <c r="S16" t="inlineStr">
        <is>
          <t>1</t>
        </is>
      </c>
      <c r="T16" t="inlineStr">
        <is>
          <t>2</t>
        </is>
      </c>
      <c r="U16" t="inlineStr">
        <is>
          <t>- -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- -</t>
        </is>
      </c>
      <c r="AA16" t="inlineStr">
        <is>
          <t>- -</t>
        </is>
      </c>
      <c r="AB16" t="inlineStr">
        <is>
          <t>0</t>
        </is>
      </c>
      <c r="AC16" t="inlineStr">
        <is>
          <t>1</t>
        </is>
      </c>
      <c r="AD16" t="inlineStr">
        <is>
          <t>4</t>
        </is>
      </c>
    </row>
    <row r="17">
      <c r="A17" s="1" t="inlineStr">
        <is>
          <t>Other Investing Activities</t>
        </is>
      </c>
      <c r="B17" t="inlineStr">
        <is>
          <t>(108)</t>
        </is>
      </c>
      <c r="C17" t="inlineStr">
        <is>
          <t>16</t>
        </is>
      </c>
      <c r="D17" t="inlineStr">
        <is>
          <t>59</t>
        </is>
      </c>
      <c r="E17" t="inlineStr">
        <is>
          <t>490</t>
        </is>
      </c>
      <c r="F17" t="inlineStr">
        <is>
          <t>(5)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(0)</t>
        </is>
      </c>
      <c r="K17" t="inlineStr">
        <is>
          <t>(3)</t>
        </is>
      </c>
      <c r="L17" t="inlineStr">
        <is>
          <t>(113)</t>
        </is>
      </c>
      <c r="M17" t="inlineStr">
        <is>
          <t>(13)</t>
        </is>
      </c>
      <c r="N17" t="inlineStr">
        <is>
          <t>(3)</t>
        </is>
      </c>
      <c r="O17" t="inlineStr">
        <is>
          <t>(15)</t>
        </is>
      </c>
      <c r="P17" t="inlineStr">
        <is>
          <t>- -</t>
        </is>
      </c>
      <c r="Q17" t="inlineStr">
        <is>
          <t>(102)</t>
        </is>
      </c>
      <c r="R17" t="inlineStr">
        <is>
          <t>(101)</t>
        </is>
      </c>
      <c r="S17" t="inlineStr">
        <is>
          <t>(75)</t>
        </is>
      </c>
      <c r="T17" t="inlineStr">
        <is>
          <t>(191)</t>
        </is>
      </c>
      <c r="U17" t="inlineStr">
        <is>
          <t>(306)</t>
        </is>
      </c>
      <c r="V17" t="inlineStr">
        <is>
          <t>(155)</t>
        </is>
      </c>
      <c r="W17" t="inlineStr">
        <is>
          <t>(118)</t>
        </is>
      </c>
      <c r="X17" t="inlineStr">
        <is>
          <t>(170)</t>
        </is>
      </c>
      <c r="Y17" t="inlineStr">
        <is>
          <t>(197)</t>
        </is>
      </c>
      <c r="Z17" t="inlineStr">
        <is>
          <t>(318)</t>
        </is>
      </c>
      <c r="AA17" t="inlineStr">
        <is>
          <t>(700)</t>
        </is>
      </c>
      <c r="AB17" t="inlineStr">
        <is>
          <t>(841)</t>
        </is>
      </c>
      <c r="AC17" t="inlineStr">
        <is>
          <t>(850)</t>
        </is>
      </c>
      <c r="AD17" t="inlineStr">
        <is>
          <t>(954)</t>
        </is>
      </c>
    </row>
    <row r="18">
      <c r="A18" s="1" t="inlineStr">
        <is>
          <t>Cash Used for Investing Activities</t>
        </is>
      </c>
      <c r="B18" t="inlineStr">
        <is>
          <t>(196)</t>
        </is>
      </c>
      <c r="C18" t="inlineStr">
        <is>
          <t>(54)</t>
        </is>
      </c>
      <c r="D18" t="inlineStr">
        <is>
          <t>(54)</t>
        </is>
      </c>
      <c r="E18" t="inlineStr">
        <is>
          <t>399</t>
        </is>
      </c>
      <c r="F18" t="inlineStr">
        <is>
          <t>(90)</t>
        </is>
      </c>
      <c r="G18" t="inlineStr">
        <is>
          <t>(90)</t>
        </is>
      </c>
      <c r="H18" t="inlineStr">
        <is>
          <t>(66)</t>
        </is>
      </c>
      <c r="I18" t="inlineStr">
        <is>
          <t>(97)</t>
        </is>
      </c>
      <c r="J18" t="inlineStr">
        <is>
          <t>(176)</t>
        </is>
      </c>
      <c r="K18" t="inlineStr">
        <is>
          <t>(41)</t>
        </is>
      </c>
      <c r="L18" t="inlineStr">
        <is>
          <t>(166)</t>
        </is>
      </c>
      <c r="M18" t="inlineStr">
        <is>
          <t>(869)</t>
        </is>
      </c>
      <c r="N18" t="inlineStr">
        <is>
          <t>(78)</t>
        </is>
      </c>
      <c r="O18" t="inlineStr">
        <is>
          <t>(145)</t>
        </is>
      </c>
      <c r="P18" t="inlineStr">
        <is>
          <t>(133)</t>
        </is>
      </c>
      <c r="Q18" t="inlineStr">
        <is>
          <t>(164)</t>
        </is>
      </c>
      <c r="R18" t="inlineStr">
        <is>
          <t>(122)</t>
        </is>
      </c>
      <c r="S18" t="inlineStr">
        <is>
          <t>(92)</t>
        </is>
      </c>
      <c r="T18" t="inlineStr">
        <is>
          <t>(213)</t>
        </is>
      </c>
      <c r="U18" t="inlineStr">
        <is>
          <t>(301)</t>
        </is>
      </c>
      <c r="V18" t="inlineStr">
        <is>
          <t>(158)</t>
        </is>
      </c>
      <c r="W18" t="inlineStr">
        <is>
          <t>(46)</t>
        </is>
      </c>
      <c r="X18" t="inlineStr">
        <is>
          <t>(2,161)</t>
        </is>
      </c>
      <c r="Y18" t="inlineStr">
        <is>
          <t>2,920</t>
        </is>
      </c>
      <c r="Z18" t="inlineStr">
        <is>
          <t>(358)</t>
        </is>
      </c>
      <c r="AA18" t="inlineStr">
        <is>
          <t>(304)</t>
        </is>
      </c>
      <c r="AB18" t="inlineStr">
        <is>
          <t>(1,664)</t>
        </is>
      </c>
      <c r="AC18" t="inlineStr">
        <is>
          <t>(864)</t>
        </is>
      </c>
      <c r="AD18" t="inlineStr">
        <is>
          <t>(667)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(48)</t>
        </is>
      </c>
      <c r="R19" t="inlineStr">
        <is>
          <t>(134)</t>
        </is>
      </c>
      <c r="S19" t="inlineStr">
        <is>
          <t>(424)</t>
        </is>
      </c>
      <c r="T19" t="inlineStr">
        <is>
          <t>(110)</t>
        </is>
      </c>
      <c r="U19" t="inlineStr">
        <is>
          <t>(64)</t>
        </is>
      </c>
      <c r="V19" t="inlineStr">
        <is>
          <t>(136)</t>
        </is>
      </c>
      <c r="W19" t="inlineStr">
        <is>
          <t>(12)</t>
        </is>
      </c>
      <c r="X19" t="inlineStr">
        <is>
          <t>(2,626)</t>
        </is>
      </c>
      <c r="Y19" t="inlineStr">
        <is>
          <t>(1,416)</t>
        </is>
      </c>
      <c r="Z19" t="inlineStr">
        <is>
          <t>(639)</t>
        </is>
      </c>
      <c r="AA19" t="inlineStr">
        <is>
          <t>(114)</t>
        </is>
      </c>
      <c r="AB19" t="inlineStr">
        <is>
          <t>(302)</t>
        </is>
      </c>
      <c r="AC19" t="inlineStr">
        <is>
          <t>(250)</t>
        </is>
      </c>
      <c r="AD19" t="inlineStr">
        <is>
          <t>(1,174)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100</t>
        </is>
      </c>
      <c r="D20" t="inlineStr">
        <is>
          <t>- -</t>
        </is>
      </c>
      <c r="E20" t="inlineStr">
        <is>
          <t>- -</t>
        </is>
      </c>
      <c r="F20" t="inlineStr">
        <is>
          <t>5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- -</t>
        </is>
      </c>
      <c r="K20" t="inlineStr">
        <is>
          <t>- -</t>
        </is>
      </c>
      <c r="L20" t="inlineStr">
        <is>
          <t>2</t>
        </is>
      </c>
      <c r="M20" t="inlineStr">
        <is>
          <t>12</t>
        </is>
      </c>
      <c r="N20" t="inlineStr">
        <is>
          <t>154</t>
        </is>
      </c>
      <c r="O20" t="inlineStr">
        <is>
          <t>21</t>
        </is>
      </c>
      <c r="P20" t="inlineStr">
        <is>
          <t>22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1,454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(252)</t>
        </is>
      </c>
      <c r="F21" t="inlineStr">
        <is>
          <t>(38)</t>
        </is>
      </c>
      <c r="G21" t="inlineStr">
        <is>
          <t>(141)</t>
        </is>
      </c>
      <c r="H21" t="inlineStr">
        <is>
          <t>(15)</t>
        </is>
      </c>
      <c r="I21" t="inlineStr">
        <is>
          <t>(10)</t>
        </is>
      </c>
      <c r="J21" t="inlineStr">
        <is>
          <t>(8)</t>
        </is>
      </c>
      <c r="K21" t="inlineStr">
        <is>
          <t>(93)</t>
        </is>
      </c>
      <c r="L21" t="inlineStr">
        <is>
          <t>(18)</t>
        </is>
      </c>
      <c r="M21" t="inlineStr">
        <is>
          <t>(1)</t>
        </is>
      </c>
      <c r="N21" t="inlineStr">
        <is>
          <t>- -</t>
        </is>
      </c>
      <c r="O21" t="inlineStr">
        <is>
          <t>(32)</t>
        </is>
      </c>
      <c r="P21" t="inlineStr">
        <is>
          <t>(101)</t>
        </is>
      </c>
      <c r="Q21" t="inlineStr">
        <is>
          <t>(169)</t>
        </is>
      </c>
      <c r="R21" t="inlineStr">
        <is>
          <t>(6)</t>
        </is>
      </c>
      <c r="S21" t="inlineStr">
        <is>
          <t>(15)</t>
        </is>
      </c>
      <c r="T21" t="inlineStr">
        <is>
          <t>(178)</t>
        </is>
      </c>
      <c r="U21" t="inlineStr">
        <is>
          <t>(64)</t>
        </is>
      </c>
      <c r="V21" t="inlineStr">
        <is>
          <t>(582)</t>
        </is>
      </c>
      <c r="W21" t="inlineStr">
        <is>
          <t>(150)</t>
        </is>
      </c>
      <c r="X21" t="inlineStr">
        <is>
          <t>- -</t>
        </is>
      </c>
      <c r="Y21" t="inlineStr">
        <is>
          <t>- -</t>
        </is>
      </c>
      <c r="Z21" t="inlineStr">
        <is>
          <t>(250)</t>
        </is>
      </c>
      <c r="AA21" t="inlineStr">
        <is>
          <t>(500)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(10)</t>
        </is>
      </c>
      <c r="D22" t="inlineStr">
        <is>
          <t>(14)</t>
        </is>
      </c>
      <c r="E22" t="inlineStr">
        <is>
          <t>(14)</t>
        </is>
      </c>
      <c r="F22" t="inlineStr">
        <is>
          <t>(17)</t>
        </is>
      </c>
      <c r="G22" t="inlineStr">
        <is>
          <t>(19)</t>
        </is>
      </c>
      <c r="H22" t="inlineStr">
        <is>
          <t>(19)</t>
        </is>
      </c>
      <c r="I22" t="inlineStr">
        <is>
          <t>(20)</t>
        </is>
      </c>
      <c r="J22" t="inlineStr">
        <is>
          <t>(24)</t>
        </is>
      </c>
      <c r="K22" t="inlineStr">
        <is>
          <t>(23)</t>
        </is>
      </c>
      <c r="L22" t="inlineStr">
        <is>
          <t>(26)</t>
        </is>
      </c>
      <c r="M22" t="inlineStr">
        <is>
          <t>(30)</t>
        </is>
      </c>
      <c r="N22" t="inlineStr">
        <is>
          <t>(30)</t>
        </is>
      </c>
      <c r="O22" t="inlineStr">
        <is>
          <t>(32)</t>
        </is>
      </c>
      <c r="P22" t="inlineStr">
        <is>
          <t>(40)</t>
        </is>
      </c>
      <c r="Q22" t="inlineStr">
        <is>
          <t>(56)</t>
        </is>
      </c>
      <c r="R22" t="inlineStr">
        <is>
          <t>(56)</t>
        </is>
      </c>
      <c r="S22" t="inlineStr">
        <is>
          <t>(50)</t>
        </is>
      </c>
      <c r="T22" t="inlineStr">
        <is>
          <t>(58)</t>
        </is>
      </c>
      <c r="U22" t="inlineStr">
        <is>
          <t>(69)</t>
        </is>
      </c>
      <c r="V22" t="inlineStr">
        <is>
          <t>(78)</t>
        </is>
      </c>
      <c r="W22" t="inlineStr">
        <is>
          <t>(84)</t>
        </is>
      </c>
      <c r="X22" t="inlineStr">
        <is>
          <t>(119)</t>
        </is>
      </c>
      <c r="Y22" t="inlineStr">
        <is>
          <t>(135)</t>
        </is>
      </c>
      <c r="Z22" t="inlineStr">
        <is>
          <t>(141)</t>
        </is>
      </c>
      <c r="AA22" t="inlineStr">
        <is>
          <t>(145)</t>
        </is>
      </c>
      <c r="AB22" t="inlineStr">
        <is>
          <t>(152)</t>
        </is>
      </c>
      <c r="AC22" t="inlineStr">
        <is>
          <t>(162)</t>
        </is>
      </c>
      <c r="AD22" t="inlineStr">
        <is>
          <t>(178)</t>
        </is>
      </c>
    </row>
    <row r="23">
      <c r="A23" s="1" t="inlineStr">
        <is>
          <t>Other Financing Activities</t>
        </is>
      </c>
      <c r="B23" t="inlineStr">
        <is>
          <t>84</t>
        </is>
      </c>
      <c r="C23" t="inlineStr">
        <is>
          <t>(147)</t>
        </is>
      </c>
      <c r="D23" t="inlineStr">
        <is>
          <t>(48)</t>
        </is>
      </c>
      <c r="E23" t="inlineStr">
        <is>
          <t>(181)</t>
        </is>
      </c>
      <c r="F23" t="inlineStr">
        <is>
          <t>61</t>
        </is>
      </c>
      <c r="G23" t="inlineStr">
        <is>
          <t>99</t>
        </is>
      </c>
      <c r="H23" t="inlineStr">
        <is>
          <t>(35)</t>
        </is>
      </c>
      <c r="I23" t="inlineStr">
        <is>
          <t>(60)</t>
        </is>
      </c>
      <c r="J23" t="inlineStr">
        <is>
          <t>75</t>
        </is>
      </c>
      <c r="K23" t="inlineStr">
        <is>
          <t>11</t>
        </is>
      </c>
      <c r="L23" t="inlineStr">
        <is>
          <t>36</t>
        </is>
      </c>
      <c r="M23" t="inlineStr">
        <is>
          <t>705</t>
        </is>
      </c>
      <c r="N23" t="inlineStr">
        <is>
          <t>(194)</t>
        </is>
      </c>
      <c r="O23" t="inlineStr">
        <is>
          <t>(102)</t>
        </is>
      </c>
      <c r="P23" t="inlineStr">
        <is>
          <t>(20)</t>
        </is>
      </c>
      <c r="Q23" t="inlineStr">
        <is>
          <t>260</t>
        </is>
      </c>
      <c r="R23" t="inlineStr">
        <is>
          <t>16</t>
        </is>
      </c>
      <c r="S23" t="inlineStr">
        <is>
          <t>481</t>
        </is>
      </c>
      <c r="T23" t="inlineStr">
        <is>
          <t>16</t>
        </is>
      </c>
      <c r="U23" t="inlineStr">
        <is>
          <t>19</t>
        </is>
      </c>
      <c r="V23" t="inlineStr">
        <is>
          <t>508</t>
        </is>
      </c>
      <c r="W23" t="inlineStr">
        <is>
          <t>1,855</t>
        </is>
      </c>
      <c r="X23" t="inlineStr">
        <is>
          <t>2,267</t>
        </is>
      </c>
      <c r="Y23" t="inlineStr">
        <is>
          <t>(27)</t>
        </is>
      </c>
      <c r="Z23" t="inlineStr">
        <is>
          <t>(57)</t>
        </is>
      </c>
      <c r="AA23" t="inlineStr">
        <is>
          <t>(28)</t>
        </is>
      </c>
      <c r="AB23" t="inlineStr">
        <is>
          <t>1,496</t>
        </is>
      </c>
      <c r="AC23" t="inlineStr">
        <is>
          <t>589</t>
        </is>
      </c>
      <c r="AD23" t="inlineStr">
        <is>
          <t>(52)</t>
        </is>
      </c>
    </row>
    <row r="24">
      <c r="A24" s="1" t="inlineStr">
        <is>
          <t>Cash Used/Provided by Financing Activities</t>
        </is>
      </c>
      <c r="B24" t="inlineStr">
        <is>
          <t>84</t>
        </is>
      </c>
      <c r="C24" t="inlineStr">
        <is>
          <t>(57)</t>
        </is>
      </c>
      <c r="D24" t="inlineStr">
        <is>
          <t>(62)</t>
        </is>
      </c>
      <c r="E24" t="inlineStr">
        <is>
          <t>(447)</t>
        </is>
      </c>
      <c r="F24" t="inlineStr">
        <is>
          <t>12</t>
        </is>
      </c>
      <c r="G24" t="inlineStr">
        <is>
          <t>(61)</t>
        </is>
      </c>
      <c r="H24" t="inlineStr">
        <is>
          <t>(68)</t>
        </is>
      </c>
      <c r="I24" t="inlineStr">
        <is>
          <t>(88)</t>
        </is>
      </c>
      <c r="J24" t="inlineStr">
        <is>
          <t>44</t>
        </is>
      </c>
      <c r="K24" t="inlineStr">
        <is>
          <t>(105)</t>
        </is>
      </c>
      <c r="L24" t="inlineStr">
        <is>
          <t>(6)</t>
        </is>
      </c>
      <c r="M24" t="inlineStr">
        <is>
          <t>686</t>
        </is>
      </c>
      <c r="N24" t="inlineStr">
        <is>
          <t>(69)</t>
        </is>
      </c>
      <c r="O24" t="inlineStr">
        <is>
          <t>(144)</t>
        </is>
      </c>
      <c r="P24" t="inlineStr">
        <is>
          <t>(140)</t>
        </is>
      </c>
      <c r="Q24" t="inlineStr">
        <is>
          <t>(14)</t>
        </is>
      </c>
      <c r="R24" t="inlineStr">
        <is>
          <t>(181)</t>
        </is>
      </c>
      <c r="S24" t="inlineStr">
        <is>
          <t>(8)</t>
        </is>
      </c>
      <c r="T24" t="inlineStr">
        <is>
          <t>(329)</t>
        </is>
      </c>
      <c r="U24" t="inlineStr">
        <is>
          <t>(177)</t>
        </is>
      </c>
      <c r="V24" t="inlineStr">
        <is>
          <t>(288)</t>
        </is>
      </c>
      <c r="W24" t="inlineStr">
        <is>
          <t>1,609</t>
        </is>
      </c>
      <c r="X24" t="inlineStr">
        <is>
          <t>(478)</t>
        </is>
      </c>
      <c r="Y24" t="inlineStr">
        <is>
          <t>(1,578)</t>
        </is>
      </c>
      <c r="Z24" t="inlineStr">
        <is>
          <t>(1,087)</t>
        </is>
      </c>
      <c r="AA24" t="inlineStr">
        <is>
          <t>(787)</t>
        </is>
      </c>
      <c r="AB24" t="inlineStr">
        <is>
          <t>1,043</t>
        </is>
      </c>
      <c r="AC24" t="inlineStr">
        <is>
          <t>177</t>
        </is>
      </c>
      <c r="AD24" t="inlineStr">
        <is>
          <t>50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(3)</t>
        </is>
      </c>
      <c r="I25" t="inlineStr">
        <is>
          <t>1</t>
        </is>
      </c>
      <c r="J25" t="inlineStr">
        <is>
          <t>(1)</t>
        </is>
      </c>
      <c r="K25" t="inlineStr">
        <is>
          <t>8</t>
        </is>
      </c>
      <c r="L25" t="inlineStr">
        <is>
          <t>10</t>
        </is>
      </c>
      <c r="M25" t="inlineStr">
        <is>
          <t>2</t>
        </is>
      </c>
      <c r="N25" t="inlineStr">
        <is>
          <t>(9)</t>
        </is>
      </c>
      <c r="O25" t="inlineStr">
        <is>
          <t>3</t>
        </is>
      </c>
      <c r="P25" t="inlineStr">
        <is>
          <t>11</t>
        </is>
      </c>
      <c r="Q25" t="inlineStr">
        <is>
          <t>(16)</t>
        </is>
      </c>
      <c r="R25" t="inlineStr">
        <is>
          <t>(1)</t>
        </is>
      </c>
      <c r="S25" t="inlineStr">
        <is>
          <t>(10)</t>
        </is>
      </c>
      <c r="T25" t="inlineStr">
        <is>
          <t>(6)</t>
        </is>
      </c>
      <c r="U25" t="inlineStr">
        <is>
          <t>(2)</t>
        </is>
      </c>
      <c r="V25" t="inlineStr">
        <is>
          <t>12</t>
        </is>
      </c>
      <c r="W25" t="inlineStr">
        <is>
          <t>(43)</t>
        </is>
      </c>
      <c r="X25" t="inlineStr">
        <is>
          <t>2</t>
        </is>
      </c>
      <c r="Y25" t="inlineStr">
        <is>
          <t>(20)</t>
        </is>
      </c>
      <c r="Z25" t="inlineStr">
        <is>
          <t>8</t>
        </is>
      </c>
      <c r="AA25" t="inlineStr">
        <is>
          <t>(38)</t>
        </is>
      </c>
      <c r="AB25" t="inlineStr">
        <is>
          <t>(41)</t>
        </is>
      </c>
      <c r="AC25" t="inlineStr">
        <is>
          <t>21</t>
        </is>
      </c>
      <c r="AD25" t="inlineStr">
        <is>
          <t>(35)</t>
        </is>
      </c>
    </row>
    <row r="26">
      <c r="A26" s="1" t="inlineStr">
        <is>
          <t>Net Change In Cash</t>
        </is>
      </c>
      <c r="B26" t="inlineStr">
        <is>
          <t>84</t>
        </is>
      </c>
      <c r="C26" t="inlineStr">
        <is>
          <t>(57)</t>
        </is>
      </c>
      <c r="D26" t="inlineStr">
        <is>
          <t>(62)</t>
        </is>
      </c>
      <c r="E26" t="inlineStr">
        <is>
          <t>(19)</t>
        </is>
      </c>
      <c r="F26" t="inlineStr">
        <is>
          <t>20</t>
        </is>
      </c>
      <c r="G26" t="inlineStr">
        <is>
          <t>(13)</t>
        </is>
      </c>
      <c r="H26" t="inlineStr">
        <is>
          <t>27</t>
        </is>
      </c>
      <c r="I26" t="inlineStr">
        <is>
          <t>(29)</t>
        </is>
      </c>
      <c r="J26" t="inlineStr">
        <is>
          <t>11</t>
        </is>
      </c>
      <c r="K26" t="inlineStr">
        <is>
          <t>7</t>
        </is>
      </c>
      <c r="L26" t="inlineStr">
        <is>
          <t>(13)</t>
        </is>
      </c>
      <c r="M26" t="inlineStr">
        <is>
          <t>11</t>
        </is>
      </c>
      <c r="N26" t="inlineStr">
        <is>
          <t>12</t>
        </is>
      </c>
      <c r="O26" t="inlineStr">
        <is>
          <t>91</t>
        </is>
      </c>
      <c r="P26" t="inlineStr">
        <is>
          <t>(19)</t>
        </is>
      </c>
      <c r="Q26" t="inlineStr">
        <is>
          <t>123</t>
        </is>
      </c>
      <c r="R26" t="inlineStr">
        <is>
          <t>55</t>
        </is>
      </c>
      <c r="S26" t="inlineStr">
        <is>
          <t>221</t>
        </is>
      </c>
      <c r="T26" t="inlineStr">
        <is>
          <t>(60)</t>
        </is>
      </c>
      <c r="U26" t="inlineStr">
        <is>
          <t>8</t>
        </is>
      </c>
      <c r="V26" t="inlineStr">
        <is>
          <t>(0)</t>
        </is>
      </c>
      <c r="W26" t="inlineStr">
        <is>
          <t>2,013</t>
        </is>
      </c>
      <c r="X26" t="inlineStr">
        <is>
          <t>(2,276)</t>
        </is>
      </c>
      <c r="Y26" t="inlineStr">
        <is>
          <t>2,056</t>
        </is>
      </c>
      <c r="Z26" t="inlineStr">
        <is>
          <t>(1,132)</t>
        </is>
      </c>
      <c r="AA26" t="inlineStr">
        <is>
          <t>(582)</t>
        </is>
      </c>
      <c r="AB26" t="inlineStr">
        <is>
          <t>58</t>
        </is>
      </c>
      <c r="AC26" t="inlineStr">
        <is>
          <t>134</t>
        </is>
      </c>
      <c r="AD26" t="inlineStr">
        <is>
          <t>(307)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14</t>
        </is>
      </c>
      <c r="F27" t="inlineStr">
        <is>
          <t>34</t>
        </is>
      </c>
      <c r="G27" t="inlineStr">
        <is>
          <t>21</t>
        </is>
      </c>
      <c r="H27" t="inlineStr">
        <is>
          <t>49</t>
        </is>
      </c>
      <c r="I27" t="inlineStr">
        <is>
          <t>19</t>
        </is>
      </c>
      <c r="J27" t="inlineStr">
        <is>
          <t>31</t>
        </is>
      </c>
      <c r="K27" t="inlineStr">
        <is>
          <t>38</t>
        </is>
      </c>
      <c r="L27" t="inlineStr">
        <is>
          <t>35</t>
        </is>
      </c>
      <c r="M27" t="inlineStr">
        <is>
          <t>46</t>
        </is>
      </c>
      <c r="N27" t="inlineStr">
        <is>
          <t>59</t>
        </is>
      </c>
      <c r="O27" t="inlineStr">
        <is>
          <t>149</t>
        </is>
      </c>
      <c r="P27" t="inlineStr">
        <is>
          <t>131</t>
        </is>
      </c>
      <c r="Q27" t="inlineStr">
        <is>
          <t>253</t>
        </is>
      </c>
      <c r="R27" t="inlineStr">
        <is>
          <t>309</t>
        </is>
      </c>
      <c r="S27" t="inlineStr">
        <is>
          <t>530</t>
        </is>
      </c>
      <c r="T27" t="inlineStr">
        <is>
          <t>469</t>
        </is>
      </c>
      <c r="U27" t="inlineStr">
        <is>
          <t>478</t>
        </is>
      </c>
      <c r="V27" t="inlineStr">
        <is>
          <t>477</t>
        </is>
      </c>
      <c r="W27" t="inlineStr">
        <is>
          <t>2,490</t>
        </is>
      </c>
      <c r="X27" t="inlineStr">
        <is>
          <t>214</t>
        </is>
      </c>
      <c r="Y27" t="inlineStr">
        <is>
          <t>2,270</t>
        </is>
      </c>
      <c r="Z27" t="inlineStr">
        <is>
          <t>1,137</t>
        </is>
      </c>
      <c r="AA27" t="inlineStr">
        <is>
          <t>555</t>
        </is>
      </c>
      <c r="AB27" t="inlineStr">
        <is>
          <t>613</t>
        </is>
      </c>
      <c r="AC27" t="inlineStr">
        <is>
          <t>747</t>
        </is>
      </c>
      <c r="AD27" t="inlineStr">
        <is>
          <t>439</t>
        </is>
      </c>
    </row>
    <row r="28">
      <c r="A28" s="1" t="inlineStr">
        <is>
          <t>Cash at the Beginning of Period</t>
        </is>
      </c>
      <c r="B28" t="inlineStr">
        <is>
          <t>43</t>
        </is>
      </c>
      <c r="C28" t="inlineStr">
        <is>
          <t>33</t>
        </is>
      </c>
      <c r="D28" t="inlineStr">
        <is>
          <t>32</t>
        </is>
      </c>
      <c r="E28" t="inlineStr">
        <is>
          <t>33</t>
        </is>
      </c>
      <c r="F28" t="inlineStr">
        <is>
          <t>14</t>
        </is>
      </c>
      <c r="G28" t="inlineStr">
        <is>
          <t>34</t>
        </is>
      </c>
      <c r="H28" t="inlineStr">
        <is>
          <t>21</t>
        </is>
      </c>
      <c r="I28" t="inlineStr">
        <is>
          <t>49</t>
        </is>
      </c>
      <c r="J28" t="inlineStr">
        <is>
          <t>19</t>
        </is>
      </c>
      <c r="K28" t="inlineStr">
        <is>
          <t>31</t>
        </is>
      </c>
      <c r="L28" t="inlineStr">
        <is>
          <t>48</t>
        </is>
      </c>
      <c r="M28" t="inlineStr">
        <is>
          <t>35</t>
        </is>
      </c>
      <c r="N28" t="inlineStr">
        <is>
          <t>46</t>
        </is>
      </c>
      <c r="O28" t="inlineStr">
        <is>
          <t>59</t>
        </is>
      </c>
      <c r="P28" t="inlineStr">
        <is>
          <t>149</t>
        </is>
      </c>
      <c r="Q28" t="inlineStr">
        <is>
          <t>131</t>
        </is>
      </c>
      <c r="R28" t="inlineStr">
        <is>
          <t>253</t>
        </is>
      </c>
      <c r="S28" t="inlineStr">
        <is>
          <t>309</t>
        </is>
      </c>
      <c r="T28" t="inlineStr">
        <is>
          <t>530</t>
        </is>
      </c>
      <c r="U28" t="inlineStr">
        <is>
          <t>469</t>
        </is>
      </c>
      <c r="V28" t="inlineStr">
        <is>
          <t>478</t>
        </is>
      </c>
      <c r="W28" t="inlineStr">
        <is>
          <t>477</t>
        </is>
      </c>
      <c r="X28" t="inlineStr">
        <is>
          <t>2,490</t>
        </is>
      </c>
      <c r="Y28" t="inlineStr">
        <is>
          <t>214</t>
        </is>
      </c>
      <c r="Z28" t="inlineStr">
        <is>
          <t>2,270</t>
        </is>
      </c>
      <c r="AA28" t="inlineStr">
        <is>
          <t>1,137</t>
        </is>
      </c>
      <c r="AB28" t="inlineStr">
        <is>
          <t>555</t>
        </is>
      </c>
      <c r="AC28" t="inlineStr">
        <is>
          <t>613</t>
        </is>
      </c>
      <c r="AD28" t="inlineStr">
        <is>
          <t>747</t>
        </is>
      </c>
    </row>
    <row r="29">
      <c r="A29" s="1" t="inlineStr">
        <is>
          <t>Free Cash Flow</t>
        </is>
      </c>
      <c r="B29" t="inlineStr">
        <is>
          <t>14</t>
        </is>
      </c>
      <c r="C29" t="inlineStr">
        <is>
          <t>40</t>
        </is>
      </c>
      <c r="D29" t="inlineStr">
        <is>
          <t>4</t>
        </is>
      </c>
      <c r="E29" t="inlineStr">
        <is>
          <t>(62)</t>
        </is>
      </c>
      <c r="F29" t="inlineStr">
        <is>
          <t>14</t>
        </is>
      </c>
      <c r="G29" t="inlineStr">
        <is>
          <t>60</t>
        </is>
      </c>
      <c r="H29" t="inlineStr">
        <is>
          <t>87</t>
        </is>
      </c>
      <c r="I29" t="inlineStr">
        <is>
          <t>103</t>
        </is>
      </c>
      <c r="J29" t="inlineStr">
        <is>
          <t>94</t>
        </is>
      </c>
      <c r="K29" t="inlineStr">
        <is>
          <t>106</t>
        </is>
      </c>
      <c r="L29" t="inlineStr">
        <is>
          <t>109</t>
        </is>
      </c>
      <c r="M29" t="inlineStr">
        <is>
          <t>134</t>
        </is>
      </c>
      <c r="N29" t="inlineStr">
        <is>
          <t>99</t>
        </is>
      </c>
      <c r="O29" t="inlineStr">
        <is>
          <t>276</t>
        </is>
      </c>
      <c r="P29" t="inlineStr">
        <is>
          <t>144</t>
        </is>
      </c>
      <c r="Q29" t="inlineStr">
        <is>
          <t>216</t>
        </is>
      </c>
      <c r="R29" t="inlineStr">
        <is>
          <t>258</t>
        </is>
      </c>
      <c r="S29" t="inlineStr">
        <is>
          <t>256</t>
        </is>
      </c>
      <c r="T29" t="inlineStr">
        <is>
          <t>297</t>
        </is>
      </c>
      <c r="U29" t="inlineStr">
        <is>
          <t>208</t>
        </is>
      </c>
      <c r="V29" t="inlineStr">
        <is>
          <t>278</t>
        </is>
      </c>
      <c r="W29" t="inlineStr">
        <is>
          <t>382</t>
        </is>
      </c>
      <c r="X29" t="inlineStr">
        <is>
          <t>133</t>
        </is>
      </c>
      <c r="Y29" t="inlineStr">
        <is>
          <t>537</t>
        </is>
      </c>
      <c r="Z29" t="inlineStr">
        <is>
          <t>(14)</t>
        </is>
      </c>
      <c r="AA29" t="inlineStr">
        <is>
          <t>(154)</t>
        </is>
      </c>
      <c r="AB29" t="inlineStr">
        <is>
          <t>(132)</t>
        </is>
      </c>
      <c r="AC29" t="inlineStr">
        <is>
          <t>(52)</t>
        </is>
      </c>
      <c r="AD29" t="inlineStr">
        <is>
          <t>(609)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2022-11-23T05:01:03Z</dcterms:created>
  <dcterms:modified xmlns:dcterms="http://purl.org/dc/terms/" xmlns:xsi="http://www.w3.org/2001/XMLSchema-instance" xsi:type="dcterms:W3CDTF">2023-03-21T03:04:47Z</dcterms:modified>
  <cp:lastModifiedBy>William Kruta</cp:lastModifiedBy>
</cp:coreProperties>
</file>