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comment1.xml" ContentType="application/vnd.openxmlformats-officedocument.spreadsheetml.comments+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19200" windowHeight="21000" tabRatio="600" firstSheet="0" activeTab="2" autoFilterDateGrouping="1"/>
  </bookViews>
  <sheets>
    <sheet xmlns:r="http://schemas.openxmlformats.org/officeDocument/2006/relationships" name="Main" sheetId="1" state="visible" r:id="rId1"/>
    <sheet xmlns:r="http://schemas.openxmlformats.org/officeDocument/2006/relationships" name="Info" sheetId="2" state="visible" r:id="rId2"/>
    <sheet xmlns:r="http://schemas.openxmlformats.org/officeDocument/2006/relationships" name="Model" sheetId="3" state="visible" r:id="rId3"/>
    <sheet xmlns:r="http://schemas.openxmlformats.org/officeDocument/2006/relationships" name="Summary" sheetId="4" state="visible" r:id="rId4"/>
    <sheet xmlns:r="http://schemas.openxmlformats.org/officeDocument/2006/relationships" name="Income Statement" sheetId="5" state="visible" r:id="rId5"/>
    <sheet xmlns:r="http://schemas.openxmlformats.org/officeDocument/2006/relationships" name="Balance Sheet" sheetId="6" state="visible" r:id="rId6"/>
    <sheet xmlns:r="http://schemas.openxmlformats.org/officeDocument/2006/relationships" name="Cash Flow" sheetId="7" state="visible" r:id="rId7"/>
  </sheets>
  <definedNames/>
  <calcPr calcId="191029" fullCalcOnLoad="1"/>
</workbook>
</file>

<file path=xl/styles.xml><?xml version="1.0" encoding="utf-8"?>
<styleSheet xmlns="http://schemas.openxmlformats.org/spreadsheetml/2006/main">
  <numFmts count="1">
    <numFmt numFmtId="164" formatCode="_([$$-409]* #,##0.00_);_([$$-409]* \(#,##0.00\);_([$$-409]* &quot;-&quot;??_);_(@_)"/>
  </numFmts>
  <fonts count="10">
    <font>
      <name val="Calibri"/>
      <family val="2"/>
      <color theme="1"/>
      <sz val="11"/>
      <scheme val="minor"/>
    </font>
    <font>
      <name val="Calibri"/>
      <family val="2"/>
      <b val="1"/>
      <color theme="1"/>
      <sz val="11"/>
      <scheme val="minor"/>
    </font>
    <font>
      <name val="Tahoma"/>
      <family val="2"/>
      <color indexed="81"/>
      <sz val="9"/>
    </font>
    <font>
      <name val="Tahoma"/>
      <family val="2"/>
      <b val="1"/>
      <color indexed="81"/>
      <sz val="9"/>
    </font>
    <font>
      <name val="Tahoma"/>
      <charset val="1"/>
      <color indexed="81"/>
      <sz val="9"/>
    </font>
    <font>
      <name val="Tahoma"/>
      <charset val="1"/>
      <b val="1"/>
      <color indexed="81"/>
      <sz val="9"/>
    </font>
    <font>
      <name val="Calibri"/>
      <family val="2"/>
      <b val="1"/>
      <color theme="0"/>
      <sz val="11"/>
      <scheme val="minor"/>
    </font>
    <font>
      <name val="Calibri"/>
      <family val="2"/>
      <color theme="0"/>
      <sz val="11"/>
      <scheme val="minor"/>
    </font>
    <font>
      <name val="Calibri"/>
      <family val="2"/>
      <b val="1"/>
      <i val="1"/>
      <color theme="1"/>
      <sz val="11"/>
      <u val="single"/>
      <scheme val="minor"/>
    </font>
    <font>
      <name val="Calibri"/>
      <family val="2"/>
      <i val="1"/>
      <color theme="1"/>
      <sz val="11"/>
      <u val="single"/>
      <scheme val="minor"/>
    </font>
  </fonts>
  <fills count="4">
    <fill>
      <patternFill/>
    </fill>
    <fill>
      <patternFill patternType="gray125"/>
    </fill>
    <fill>
      <patternFill patternType="solid">
        <fgColor theme="0" tint="-0.1499984740745262"/>
        <bgColor indexed="64"/>
      </patternFill>
    </fill>
    <fill>
      <patternFill patternType="solid">
        <fgColor theme="1"/>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7">
    <xf numFmtId="0" fontId="0" fillId="0" borderId="0" pivotButton="0" quotePrefix="0" xfId="0"/>
    <xf numFmtId="0" fontId="1" fillId="0" borderId="1" applyAlignment="1" pivotButton="0" quotePrefix="0" xfId="0">
      <alignment horizontal="center" vertical="top"/>
    </xf>
    <xf numFmtId="0" fontId="0" fillId="0" borderId="2" pivotButton="0" quotePrefix="0" xfId="0"/>
    <xf numFmtId="0" fontId="0" fillId="2" borderId="0" pivotButton="0" quotePrefix="0" xfId="0"/>
    <xf numFmtId="14" fontId="0" fillId="0" borderId="2" pivotButton="0" quotePrefix="0" xfId="0"/>
    <xf numFmtId="14" fontId="0" fillId="0" borderId="0" pivotButton="0" quotePrefix="0" xfId="0"/>
    <xf numFmtId="16" fontId="0" fillId="0" borderId="2" pivotButton="0" quotePrefix="0" xfId="0"/>
    <xf numFmtId="2" fontId="0" fillId="0" borderId="0" pivotButton="0" quotePrefix="0" xfId="0"/>
    <xf numFmtId="0" fontId="1" fillId="0" borderId="0" pivotButton="0" quotePrefix="0" xfId="0"/>
    <xf numFmtId="0" fontId="0" fillId="0" borderId="0" pivotButton="0" quotePrefix="0" xfId="0"/>
    <xf numFmtId="0" fontId="6" fillId="3" borderId="0" pivotButton="0" quotePrefix="0" xfId="0"/>
    <xf numFmtId="0" fontId="7" fillId="3" borderId="0" pivotButton="0" quotePrefix="0" xfId="0"/>
    <xf numFmtId="0" fontId="8" fillId="2" borderId="0" pivotButton="0" quotePrefix="0" xfId="0"/>
    <xf numFmtId="0" fontId="9" fillId="2" borderId="0" pivotButton="0" quotePrefix="0" xfId="0"/>
    <xf numFmtId="0" fontId="1" fillId="0" borderId="3" pivotButton="0" quotePrefix="0" xfId="0"/>
    <xf numFmtId="0" fontId="1" fillId="0" borderId="2" pivotButton="0" quotePrefix="0" xfId="0"/>
    <xf numFmtId="9" fontId="0" fillId="0" borderId="0" pivotButton="0" quotePrefix="0" xfId="0"/>
    <xf numFmtId="9" fontId="0" fillId="0" borderId="2" pivotButton="0" quotePrefix="0" xfId="0"/>
    <xf numFmtId="0" fontId="0" fillId="0" borderId="0" pivotButton="0" quotePrefix="0" xfId="0"/>
    <xf numFmtId="9" fontId="9" fillId="2" borderId="0" pivotButton="0" quotePrefix="0" xfId="0"/>
    <xf numFmtId="9" fontId="0" fillId="0" borderId="0" pivotButton="0" quotePrefix="0" xfId="0"/>
    <xf numFmtId="9" fontId="0" fillId="0" borderId="0" pivotButton="0" quotePrefix="0" xfId="0"/>
    <xf numFmtId="0" fontId="1" fillId="0" borderId="0" pivotButton="0" quotePrefix="0" xfId="0"/>
    <xf numFmtId="0" fontId="1" fillId="0" borderId="0" pivotButton="0" quotePrefix="0" xfId="0"/>
    <xf numFmtId="9" fontId="1" fillId="0" borderId="0" pivotButton="0" quotePrefix="0" xfId="0"/>
    <xf numFmtId="9" fontId="9" fillId="2" borderId="0" pivotButton="0" quotePrefix="0" xfId="0"/>
    <xf numFmtId="0" fontId="0" fillId="0" borderId="4" pivotButton="0" quotePrefix="0" xfId="0"/>
    <xf numFmtId="14" fontId="0" fillId="0" borderId="4" pivotButton="0" quotePrefix="0" xfId="0"/>
    <xf numFmtId="14" fontId="0" fillId="0" borderId="5" pivotButton="0" quotePrefix="0" xfId="0"/>
    <xf numFmtId="0" fontId="7" fillId="3" borderId="4" pivotButton="0" quotePrefix="0" xfId="0"/>
    <xf numFmtId="0" fontId="9" fillId="2" borderId="4" pivotButton="0" quotePrefix="0" xfId="0"/>
    <xf numFmtId="0" fontId="0" fillId="0" borderId="5" pivotButton="0" quotePrefix="0" xfId="0"/>
    <xf numFmtId="0" fontId="1" fillId="0" borderId="4" pivotButton="0" quotePrefix="0" xfId="0"/>
    <xf numFmtId="0" fontId="8" fillId="2" borderId="4" pivotButton="0" quotePrefix="0" xfId="0"/>
    <xf numFmtId="2" fontId="0" fillId="0" borderId="4" pivotButton="0" quotePrefix="0" xfId="0"/>
    <xf numFmtId="9" fontId="0" fillId="0" borderId="4" pivotButton="0" quotePrefix="0" xfId="0"/>
    <xf numFmtId="9" fontId="0" fillId="0" borderId="5" pivotButton="0" quotePrefix="0" xfId="0"/>
    <xf numFmtId="9" fontId="1" fillId="0" borderId="4" pivotButton="0" quotePrefix="0" xfId="0"/>
    <xf numFmtId="9" fontId="9" fillId="2" borderId="4" pivotButton="0" quotePrefix="0" xfId="0"/>
    <xf numFmtId="0" fontId="1" fillId="0" borderId="6" pivotButton="0" quotePrefix="0" xfId="0"/>
    <xf numFmtId="164" fontId="0" fillId="0" borderId="0" pivotButton="0" quotePrefix="0" xfId="0"/>
    <xf numFmtId="3" fontId="0" fillId="0" borderId="0" pivotButton="0" quotePrefix="0" xfId="0"/>
    <xf numFmtId="37" fontId="0" fillId="0" borderId="0" pivotButton="0" quotePrefix="0" xfId="0"/>
    <xf numFmtId="0" fontId="0" fillId="0" borderId="0" pivotButton="0" quotePrefix="0" xfId="0"/>
    <xf numFmtId="0" fontId="0" fillId="0" borderId="2" pivotButton="0" quotePrefix="0" xfId="0"/>
    <xf numFmtId="0" fontId="0" fillId="2" borderId="4"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omments/comment1.xml><?xml version="1.0" encoding="utf-8"?>
<comments xmlns="http://schemas.openxmlformats.org/spreadsheetml/2006/main">
  <authors>
    <author>William</author>
  </authors>
  <commentList>
    <comment ref="B6" authorId="0" shapeId="0">
      <text>
        <t>William:
the Computing and Graphics segment, which primarily includes desktop and notebook processors and chipsets, discrete and integrated graphics processing units (GPUs), datacenter and professional GPUs, and development services. The Company also licenses portions of its IP portfolio</t>
      </text>
    </comment>
    <comment ref="B7" authorId="0" shapeId="0">
      <text>
        <t>William:
the Enterprise, Embedded and Semi-Custom segment, which primarily includes server and embedded processors, semi-custom System-on-Chip (SoC) products, development services, and technology for game consoles. The Company also licenses portions of its IP portfolio.</t>
      </text>
    </comment>
    <comment ref="B81" authorId="0" shapeId="0">
      <text>
        <t>William:
Also known as: "Marketable securities"</t>
      </text>
    </comment>
    <comment ref="AC82" authorId="0" shapeId="0">
      <text>
        <t>William:
Includes "Receivables from related parties"</t>
      </text>
    </comment>
    <comment ref="AL82" authorId="0" shapeId="0">
      <text>
        <t>William:
Includes "Receivables from related parties"</t>
      </text>
    </comment>
    <comment ref="AN82" authorId="0" shapeId="0">
      <text>
        <t>William:
Includes "Receivables from related parties"</t>
      </text>
    </comment>
    <comment ref="L84" authorId="0" shapeId="0">
      <text>
        <t>William:
Includes payment to "GLOBALFOUNDRIES".</t>
      </text>
    </comment>
    <comment ref="AN87" authorId="0" shapeId="0">
      <text>
        <t>William:
Includes "Operating lease right-of-use assets"</t>
      </text>
    </comment>
    <comment ref="N98" authorId="0" shapeId="0">
      <text>
        <t xml:space="preserve">William:
Payable to "GLOBALFOUNDRIES" </t>
      </text>
    </comment>
    <comment ref="Q98" authorId="0" shapeId="0">
      <text>
        <t xml:space="preserve">William:
Payable to "GLOBALFOUNDRIES" and "ATMP JV"
</t>
      </text>
    </comment>
    <comment ref="L99" authorId="0" shapeId="0">
      <text>
        <t>William:
For this period they have accrued liabilities and other current liabilities all in one line under "Accrued and other current liabilities"</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B7"/>
  <sheetViews>
    <sheetView workbookViewId="0">
      <selection activeCell="D4" sqref="D4"/>
    </sheetView>
  </sheetViews>
  <sheetFormatPr baseColWidth="8" defaultRowHeight="14.5"/>
  <sheetData>
    <row r="1">
      <c r="A1" t="e">
        <v>#VALUE!</v>
      </c>
    </row>
    <row r="2">
      <c r="A2" s="1" t="inlineStr">
        <is>
          <t>Price</t>
        </is>
      </c>
      <c r="B2" s="46">
        <f t="array" ref="B2">_FV(A1,"Price")</f>
        <v/>
      </c>
    </row>
    <row r="3">
      <c r="A3" s="1" t="inlineStr">
        <is>
          <t>Shares</t>
        </is>
      </c>
      <c r="B3" s="41">
        <f t="array" ref="B3">_FV(A1,"Shares outstanding",TRUE)/1000000</f>
        <v/>
      </c>
    </row>
    <row r="4">
      <c r="A4" s="1" t="inlineStr">
        <is>
          <t>MC</t>
        </is>
      </c>
      <c r="B4" s="42">
        <f>B2*B3</f>
        <v/>
      </c>
    </row>
    <row r="5">
      <c r="A5" s="1" t="inlineStr">
        <is>
          <t>Cash</t>
        </is>
      </c>
      <c r="B5" s="41">
        <f>Model!BJ80</f>
        <v/>
      </c>
    </row>
    <row r="6">
      <c r="A6" s="1" t="inlineStr">
        <is>
          <t>Debt</t>
        </is>
      </c>
      <c r="B6" s="41">
        <f>Model!BJ96+Model!BJ100+Model!BJ105</f>
        <v/>
      </c>
    </row>
    <row r="7">
      <c r="A7" s="1" t="inlineStr">
        <is>
          <t>EV</t>
        </is>
      </c>
      <c r="B7" s="42">
        <f>B4-B5+B6</f>
        <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4" sqref="A4:B8"/>
    </sheetView>
  </sheetViews>
  <sheetFormatPr baseColWidth="8" defaultRowHeight="14.5"/>
  <cols>
    <col width="20.36328125" customWidth="1" style="43" min="1" max="1"/>
  </cols>
  <sheetData>
    <row r="1">
      <c r="A1" t="inlineStr">
        <is>
          <t>Company Name</t>
        </is>
      </c>
      <c r="B1" t="inlineStr">
        <is>
          <t>Advanced Micro Devices, Inc.</t>
        </is>
      </c>
    </row>
    <row r="2">
      <c r="A2" t="inlineStr">
        <is>
          <t>Ticker</t>
        </is>
      </c>
      <c r="B2" t="inlineStr">
        <is>
          <t>AMD</t>
        </is>
      </c>
    </row>
    <row r="3">
      <c r="A3" t="inlineStr">
        <is>
          <t>Country</t>
        </is>
      </c>
      <c r="B3" t="inlineStr">
        <is>
          <t>USA</t>
        </is>
      </c>
    </row>
    <row r="4">
      <c r="A4" t="inlineStr">
        <is>
          <t>Sector</t>
        </is>
      </c>
      <c r="B4" t="inlineStr">
        <is>
          <t>Information Technology</t>
        </is>
      </c>
    </row>
    <row r="5">
      <c r="A5" t="inlineStr">
        <is>
          <t>Industry</t>
        </is>
      </c>
      <c r="B5" t="inlineStr">
        <is>
          <t>Semiconductors</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S135"/>
  <sheetViews>
    <sheetView tabSelected="1" zoomScale="85" zoomScaleNormal="85" workbookViewId="0">
      <pane xSplit="2" ySplit="3" topLeftCell="AH4" activePane="bottomRight" state="frozen"/>
      <selection pane="topRight" activeCell="B1" sqref="B1"/>
      <selection pane="bottomLeft" activeCell="A3" sqref="A3"/>
      <selection pane="bottomRight" activeCell="B75" sqref="B75"/>
    </sheetView>
  </sheetViews>
  <sheetFormatPr baseColWidth="8" defaultRowHeight="14.5"/>
  <cols>
    <col width="20.08984375" customWidth="1" style="43" min="2" max="2"/>
    <col width="11.6328125" customWidth="1" style="43" min="3" max="18"/>
    <col width="11.6328125" customWidth="1" style="26" min="19" max="19"/>
    <col width="11.6328125" customWidth="1" style="43" min="20" max="42"/>
    <col width="9.6328125" customWidth="1" style="43" min="43" max="70"/>
  </cols>
  <sheetData>
    <row r="1">
      <c r="B1" t="inlineStr">
        <is>
          <t>Quarter</t>
        </is>
      </c>
    </row>
    <row r="2">
      <c r="B2" t="inlineStr">
        <is>
          <t>Filing Date</t>
        </is>
      </c>
      <c r="O2" s="5" t="n">
        <v>42488</v>
      </c>
      <c r="P2" s="5" t="n">
        <v>42577</v>
      </c>
      <c r="Q2" s="5" t="n">
        <v>42669</v>
      </c>
      <c r="S2" s="27" t="n">
        <v>42863</v>
      </c>
      <c r="T2" s="5" t="n">
        <v>42950</v>
      </c>
      <c r="U2" s="5" t="n">
        <v>43041</v>
      </c>
      <c r="W2" s="5" t="n">
        <v>43223</v>
      </c>
      <c r="X2" s="5" t="n">
        <v>43314</v>
      </c>
      <c r="Y2" s="5" t="n">
        <v>43403</v>
      </c>
      <c r="AA2" s="5" t="n">
        <v>43586</v>
      </c>
      <c r="AB2" s="5" t="n">
        <v>43677</v>
      </c>
      <c r="AC2" s="5" t="n">
        <v>43768</v>
      </c>
      <c r="AE2" s="5" t="n">
        <v>43950</v>
      </c>
      <c r="AF2" s="5" t="n">
        <v>44041</v>
      </c>
      <c r="AG2" s="5" t="n">
        <v>44132</v>
      </c>
      <c r="AI2" s="5" t="n">
        <v>44314</v>
      </c>
      <c r="AJ2" s="5" t="n">
        <v>44405</v>
      </c>
      <c r="AK2" s="5" t="n">
        <v>44496</v>
      </c>
      <c r="AM2" s="5" t="n">
        <v>44685</v>
      </c>
      <c r="AN2" s="5" t="n">
        <v>44776</v>
      </c>
    </row>
    <row r="3">
      <c r="B3" s="44" t="inlineStr">
        <is>
          <t>Period of Report</t>
        </is>
      </c>
      <c r="C3" s="44" t="n"/>
      <c r="D3" s="44" t="n"/>
      <c r="E3" s="44" t="n"/>
      <c r="F3" s="44" t="n"/>
      <c r="G3" s="44" t="n"/>
      <c r="H3" s="44" t="n"/>
      <c r="I3" s="44" t="n"/>
      <c r="J3" s="44" t="n"/>
      <c r="K3" s="4" t="n">
        <v>42091</v>
      </c>
      <c r="L3" s="4" t="n">
        <v>42212</v>
      </c>
      <c r="M3" s="4" t="n">
        <v>42273</v>
      </c>
      <c r="N3" s="44" t="n">
        <v>12</v>
      </c>
      <c r="O3" s="4" t="n">
        <v>42455</v>
      </c>
      <c r="P3" s="4" t="n">
        <v>42546</v>
      </c>
      <c r="Q3" s="4" t="n">
        <v>42637</v>
      </c>
      <c r="R3" s="4" t="n">
        <v>42735</v>
      </c>
      <c r="S3" s="28" t="n">
        <v>42826</v>
      </c>
      <c r="T3" s="4" t="n">
        <v>42917</v>
      </c>
      <c r="U3" s="4" t="n">
        <v>43008</v>
      </c>
      <c r="V3" s="4" t="n">
        <v>43099</v>
      </c>
      <c r="W3" s="4" t="n">
        <v>43190</v>
      </c>
      <c r="X3" s="4" t="n">
        <v>43281</v>
      </c>
      <c r="Y3" s="4" t="n">
        <v>43371</v>
      </c>
      <c r="Z3" s="44" t="n"/>
      <c r="AA3" s="4" t="n">
        <v>43554</v>
      </c>
      <c r="AB3" s="4" t="n">
        <v>43645</v>
      </c>
      <c r="AC3" s="4" t="n">
        <v>43736</v>
      </c>
      <c r="AD3" s="4" t="n">
        <v>43827</v>
      </c>
      <c r="AE3" s="4" t="n">
        <v>43918</v>
      </c>
      <c r="AF3" s="4" t="n">
        <v>44009</v>
      </c>
      <c r="AG3" s="4" t="n">
        <v>44100</v>
      </c>
      <c r="AH3" s="4" t="n">
        <v>44191</v>
      </c>
      <c r="AI3" s="4" t="n">
        <v>44282</v>
      </c>
      <c r="AJ3" s="4" t="n">
        <v>44373</v>
      </c>
      <c r="AK3" s="4" t="n">
        <v>44464</v>
      </c>
      <c r="AL3" s="4" t="n">
        <v>44555</v>
      </c>
      <c r="AM3" s="6" t="n">
        <v>44646</v>
      </c>
      <c r="AN3" s="4" t="n">
        <v>44737</v>
      </c>
      <c r="AO3" s="44" t="n"/>
      <c r="AP3" s="44" t="n"/>
      <c r="AQ3" s="44" t="n"/>
      <c r="AR3" s="44" t="n"/>
      <c r="AS3" s="44" t="n"/>
      <c r="AT3" s="44" t="n"/>
      <c r="AU3" s="44" t="n"/>
      <c r="AV3" s="44" t="n"/>
      <c r="AW3" s="44" t="n"/>
      <c r="AX3" s="44" t="n"/>
      <c r="AY3" s="44" t="n"/>
      <c r="AZ3" s="44" t="n"/>
      <c r="BC3" t="n">
        <v>2015</v>
      </c>
      <c r="BD3">
        <f>BC3+1</f>
        <v/>
      </c>
      <c r="BE3">
        <f>BD3+1</f>
        <v/>
      </c>
      <c r="BF3">
        <f>BE3+1</f>
        <v/>
      </c>
      <c r="BG3">
        <f>BF3+1</f>
        <v/>
      </c>
      <c r="BH3">
        <f>BG3+1</f>
        <v/>
      </c>
      <c r="BI3">
        <f>BH3+1</f>
        <v/>
      </c>
      <c r="BJ3">
        <f>BI3+1</f>
        <v/>
      </c>
      <c r="BK3">
        <f>BJ3+1</f>
        <v/>
      </c>
      <c r="BL3">
        <f>BK3+1</f>
        <v/>
      </c>
      <c r="BM3">
        <f>BL3+1</f>
        <v/>
      </c>
      <c r="BN3">
        <f>BM3+1</f>
        <v/>
      </c>
    </row>
    <row r="4" customFormat="1" s="11">
      <c r="B4" s="10" t="inlineStr">
        <is>
          <t>Revenue Breakdown</t>
        </is>
      </c>
      <c r="S4" s="29" t="n"/>
    </row>
    <row r="5" customFormat="1" s="13">
      <c r="B5" s="13" t="inlineStr">
        <is>
          <t xml:space="preserve">Revenue   </t>
        </is>
      </c>
      <c r="S5" s="30" t="n"/>
    </row>
    <row r="6">
      <c r="B6" t="inlineStr">
        <is>
          <t>Computing &amp; Graphics</t>
        </is>
      </c>
      <c r="K6" t="n">
        <v>532</v>
      </c>
      <c r="L6" t="n">
        <v>379</v>
      </c>
      <c r="M6" t="n">
        <v>424</v>
      </c>
      <c r="N6">
        <f>BC6-K6-L6-M6</f>
        <v/>
      </c>
      <c r="O6" t="n">
        <v>460</v>
      </c>
      <c r="P6" t="n">
        <v>435</v>
      </c>
      <c r="Q6" t="n">
        <v>472</v>
      </c>
      <c r="R6">
        <f>BD6-O6-P6-Q6</f>
        <v/>
      </c>
      <c r="S6" s="26" t="n">
        <v>573</v>
      </c>
      <c r="T6" t="n">
        <v>661</v>
      </c>
      <c r="U6" t="n">
        <v>835</v>
      </c>
      <c r="V6">
        <f>BE6-S6-T6-U6</f>
        <v/>
      </c>
      <c r="W6" t="n">
        <v>1115</v>
      </c>
      <c r="X6" t="n">
        <v>1086</v>
      </c>
      <c r="Y6" t="n">
        <v>938</v>
      </c>
      <c r="Z6">
        <f>BF6-W6-X6-Y6</f>
        <v/>
      </c>
      <c r="AA6" t="n">
        <v>831</v>
      </c>
      <c r="AB6" t="n">
        <v>940</v>
      </c>
      <c r="AC6" t="n">
        <v>1276</v>
      </c>
      <c r="AD6">
        <f>BG6-AA6-AB6-AC6</f>
        <v/>
      </c>
      <c r="BC6" t="n">
        <v>1805</v>
      </c>
      <c r="BD6" t="n">
        <v>1967</v>
      </c>
      <c r="BE6" t="n">
        <v>3029</v>
      </c>
      <c r="BF6" t="n">
        <v>4125</v>
      </c>
      <c r="BG6" t="n">
        <v>4709</v>
      </c>
      <c r="BH6" t="n">
        <v>6432</v>
      </c>
      <c r="BI6" t="n">
        <v>9332</v>
      </c>
    </row>
    <row r="7">
      <c r="B7" s="44" t="inlineStr">
        <is>
          <t>Enterprise, embedded &amp; Semi-custom</t>
        </is>
      </c>
      <c r="C7" s="44" t="n"/>
      <c r="D7" s="44" t="n"/>
      <c r="E7" s="44" t="n"/>
      <c r="F7" s="44" t="n"/>
      <c r="G7" s="44" t="n"/>
      <c r="H7" s="44" t="n"/>
      <c r="I7" s="44" t="n"/>
      <c r="J7" s="44" t="n"/>
      <c r="K7" s="44" t="n">
        <v>498</v>
      </c>
      <c r="L7" s="44" t="n">
        <v>563</v>
      </c>
      <c r="M7" s="44" t="n">
        <v>637</v>
      </c>
      <c r="N7" s="44">
        <f>BC7-K7-L7-M7</f>
        <v/>
      </c>
      <c r="O7" s="44" t="n">
        <v>372</v>
      </c>
      <c r="P7" s="44" t="n">
        <v>592</v>
      </c>
      <c r="Q7" s="44" t="n">
        <v>835</v>
      </c>
      <c r="R7" s="44">
        <f>BD7-O7-P7-Q7</f>
        <v/>
      </c>
      <c r="S7" s="31" t="n">
        <v>605</v>
      </c>
      <c r="T7" s="44" t="n">
        <v>490</v>
      </c>
      <c r="U7" s="44" t="n">
        <v>749</v>
      </c>
      <c r="V7" s="44">
        <f>BE7-S7-T7-U7</f>
        <v/>
      </c>
      <c r="W7" s="44" t="n">
        <v>532</v>
      </c>
      <c r="X7" s="44" t="n">
        <v>670</v>
      </c>
      <c r="Y7" s="44" t="n">
        <v>715</v>
      </c>
      <c r="Z7" s="44">
        <f>BF7-W7-X7-Y7</f>
        <v/>
      </c>
      <c r="AA7" s="44" t="n">
        <v>441</v>
      </c>
      <c r="AB7" s="44" t="n">
        <v>591</v>
      </c>
      <c r="AC7" s="44" t="n">
        <v>525</v>
      </c>
      <c r="AD7" s="44">
        <f>BG7-AA7-AB7-AC7</f>
        <v/>
      </c>
      <c r="AE7" s="44" t="n"/>
      <c r="AF7" s="44" t="n"/>
      <c r="AG7" s="44" t="n"/>
      <c r="AH7" s="44" t="n"/>
      <c r="AI7" s="44" t="n"/>
      <c r="AJ7" s="44" t="n"/>
      <c r="AK7" s="44" t="n"/>
      <c r="AL7" s="44" t="n"/>
      <c r="AM7" s="44" t="n"/>
      <c r="AN7" s="44" t="n"/>
      <c r="AO7" s="44" t="n"/>
      <c r="AP7" s="44" t="n"/>
      <c r="AQ7" s="44" t="n"/>
      <c r="AR7" s="44" t="n"/>
      <c r="AS7" s="44" t="n"/>
      <c r="AT7" s="44" t="n"/>
      <c r="AU7" s="44" t="n"/>
      <c r="AV7" s="44" t="n"/>
      <c r="AW7" s="44" t="n"/>
      <c r="AX7" s="44" t="n"/>
      <c r="AY7" s="44" t="n"/>
      <c r="AZ7" s="44" t="n"/>
      <c r="BC7" s="44" t="n">
        <v>2186</v>
      </c>
      <c r="BD7" s="44" t="n">
        <v>2305</v>
      </c>
      <c r="BE7" s="44" t="n">
        <v>2300</v>
      </c>
      <c r="BF7" s="44" t="n">
        <v>2350</v>
      </c>
      <c r="BG7" s="44" t="n">
        <v>2022</v>
      </c>
      <c r="BH7" s="44" t="n">
        <v>3331</v>
      </c>
      <c r="BI7" s="44" t="n">
        <v>7102</v>
      </c>
      <c r="BJ7" s="44" t="n"/>
      <c r="BK7" s="44" t="n"/>
      <c r="BL7" s="44" t="n"/>
      <c r="BM7" s="44" t="n"/>
      <c r="BN7" s="44" t="n"/>
      <c r="BO7" s="44" t="n"/>
      <c r="BP7" s="44" t="n"/>
      <c r="BQ7" s="44" t="n"/>
      <c r="BR7" s="44" t="n"/>
    </row>
    <row r="8" customFormat="1" s="23">
      <c r="B8" s="23" t="inlineStr">
        <is>
          <t>Total net revenue</t>
        </is>
      </c>
      <c r="C8" s="23">
        <f>C6+C7</f>
        <v/>
      </c>
      <c r="D8" s="23">
        <f>D6+D7</f>
        <v/>
      </c>
      <c r="E8" s="23">
        <f>E6+E7</f>
        <v/>
      </c>
      <c r="F8" s="23">
        <f>F6+F7</f>
        <v/>
      </c>
      <c r="G8" s="23">
        <f>G6+G7</f>
        <v/>
      </c>
      <c r="H8" s="23">
        <f>H6+H7</f>
        <v/>
      </c>
      <c r="I8" s="23">
        <f>I6+I7</f>
        <v/>
      </c>
      <c r="J8" s="23">
        <f>J6+J7</f>
        <v/>
      </c>
      <c r="K8" s="23">
        <f>K6+K7</f>
        <v/>
      </c>
      <c r="L8" s="23">
        <f>L6+L7</f>
        <v/>
      </c>
      <c r="M8" s="23">
        <f>M6+M7</f>
        <v/>
      </c>
      <c r="N8" s="23">
        <f>N6+N7</f>
        <v/>
      </c>
      <c r="O8" s="23">
        <f>O6+O7</f>
        <v/>
      </c>
      <c r="P8" s="23">
        <f>P6+P7</f>
        <v/>
      </c>
      <c r="Q8" s="23">
        <f>Q6+Q7</f>
        <v/>
      </c>
      <c r="R8" s="23">
        <f>R6+R7</f>
        <v/>
      </c>
      <c r="S8" s="32">
        <f>S6+S7</f>
        <v/>
      </c>
      <c r="T8" s="23">
        <f>T6+T7</f>
        <v/>
      </c>
      <c r="U8" s="23">
        <f>U6+U7</f>
        <v/>
      </c>
      <c r="V8" s="23">
        <f>V6+V7</f>
        <v/>
      </c>
      <c r="W8" s="23">
        <f>W6+W7</f>
        <v/>
      </c>
      <c r="X8" s="23">
        <f>X6+X7</f>
        <v/>
      </c>
      <c r="Y8" s="23">
        <f>Y6+Y7</f>
        <v/>
      </c>
      <c r="Z8" s="23">
        <f>Z6+Z7</f>
        <v/>
      </c>
      <c r="AA8" s="23">
        <f>AA6+AA7</f>
        <v/>
      </c>
      <c r="AB8" s="23">
        <f>AB6+AB7</f>
        <v/>
      </c>
      <c r="AC8" s="23">
        <f>AC6+AC7</f>
        <v/>
      </c>
      <c r="AD8" s="23">
        <f>AD6+AD7</f>
        <v/>
      </c>
      <c r="AE8" s="23">
        <f>AE6+AE7</f>
        <v/>
      </c>
      <c r="AF8" s="23">
        <f>AF6+AF7</f>
        <v/>
      </c>
      <c r="AG8" s="23">
        <f>AG6+AG7</f>
        <v/>
      </c>
      <c r="AH8" s="23">
        <f>AH6+AH7</f>
        <v/>
      </c>
      <c r="AI8" s="23">
        <f>AI6+AI7</f>
        <v/>
      </c>
      <c r="AJ8" s="23">
        <f>AJ6+AJ7</f>
        <v/>
      </c>
      <c r="AK8" s="23">
        <f>AK6+AK7</f>
        <v/>
      </c>
      <c r="AL8" s="23">
        <f>AL6+AL7</f>
        <v/>
      </c>
      <c r="AM8" s="23">
        <f>AM6+AM7</f>
        <v/>
      </c>
      <c r="AN8" s="23">
        <f>AN6+AN7</f>
        <v/>
      </c>
      <c r="AO8" s="23">
        <f>AO6+AO7</f>
        <v/>
      </c>
      <c r="AP8" s="23">
        <f>AP6+AP7</f>
        <v/>
      </c>
      <c r="AQ8" s="23">
        <f>AQ6+AQ7</f>
        <v/>
      </c>
      <c r="AR8" s="23">
        <f>AR6+AR7</f>
        <v/>
      </c>
      <c r="AS8" s="23">
        <f>AS6+AS7</f>
        <v/>
      </c>
      <c r="AT8" s="23">
        <f>AT6+AT7</f>
        <v/>
      </c>
      <c r="BC8" s="23">
        <f>BC6+BC7</f>
        <v/>
      </c>
      <c r="BD8" s="23">
        <f>BD6+BD7</f>
        <v/>
      </c>
      <c r="BE8" s="23">
        <f>BE6+BE7</f>
        <v/>
      </c>
      <c r="BF8" s="23">
        <f>BF6+BF7</f>
        <v/>
      </c>
      <c r="BG8" s="23">
        <f>BG6+BG7</f>
        <v/>
      </c>
      <c r="BH8" s="23">
        <f>BH6+BH7</f>
        <v/>
      </c>
      <c r="BI8" s="23">
        <f>BI6+BI7</f>
        <v/>
      </c>
      <c r="BJ8" s="23">
        <f>BJ6+BJ7</f>
        <v/>
      </c>
      <c r="BK8" s="23">
        <f>BK6+BK7</f>
        <v/>
      </c>
      <c r="BL8" s="23">
        <f>BL6+BL7</f>
        <v/>
      </c>
      <c r="BM8" s="23">
        <f>BM6+BM7</f>
        <v/>
      </c>
      <c r="BN8" s="23">
        <f>BN6+BN7</f>
        <v/>
      </c>
      <c r="BO8" s="23">
        <f>BO6+BO7</f>
        <v/>
      </c>
      <c r="BP8" s="23">
        <f>BP6+BP7</f>
        <v/>
      </c>
      <c r="BQ8" s="23">
        <f>BQ6+BQ7</f>
        <v/>
      </c>
      <c r="BR8" s="23">
        <f>BR6+BR7</f>
        <v/>
      </c>
    </row>
    <row r="9">
      <c r="B9" t="inlineStr">
        <is>
          <t xml:space="preserve"> </t>
        </is>
      </c>
    </row>
    <row r="10">
      <c r="B10" s="23" t="inlineStr">
        <is>
          <t>Operating Income (loss)</t>
        </is>
      </c>
    </row>
    <row r="11">
      <c r="B11" t="inlineStr">
        <is>
          <t>Computing &amp; Graphics</t>
        </is>
      </c>
      <c r="K11" t="n">
        <v>-75</v>
      </c>
      <c r="L11" t="n">
        <v>-147</v>
      </c>
      <c r="M11" t="n">
        <v>-181</v>
      </c>
      <c r="N11">
        <f>BC11-M11-L11-K11</f>
        <v/>
      </c>
      <c r="O11" t="n">
        <v>-70</v>
      </c>
      <c r="P11" t="n">
        <v>-81</v>
      </c>
      <c r="Q11" t="n">
        <v>-66</v>
      </c>
      <c r="R11">
        <f>BD11-O11-P11-Q11</f>
        <v/>
      </c>
      <c r="S11" s="26" t="n">
        <v>-21</v>
      </c>
      <c r="T11" t="n">
        <v>7</v>
      </c>
      <c r="U11" t="n">
        <v>73</v>
      </c>
      <c r="V11">
        <f>BE11-S11-T11-U11</f>
        <v/>
      </c>
      <c r="W11" t="n">
        <v>138</v>
      </c>
      <c r="X11" t="n">
        <v>117</v>
      </c>
      <c r="Y11" t="n">
        <v>100</v>
      </c>
      <c r="Z11">
        <f>BF11-W11-X11-Y11</f>
        <v/>
      </c>
      <c r="AA11" t="n">
        <v>16</v>
      </c>
      <c r="AB11" t="n">
        <v>22</v>
      </c>
      <c r="AC11" t="n">
        <v>179</v>
      </c>
      <c r="AD11">
        <f>BG11-AC11-AB11-AA11</f>
        <v/>
      </c>
      <c r="BC11" t="n">
        <v>-502</v>
      </c>
      <c r="BD11" t="n">
        <v>-238</v>
      </c>
      <c r="BE11" t="n">
        <v>147</v>
      </c>
      <c r="BF11" t="n">
        <v>470</v>
      </c>
      <c r="BG11" t="n">
        <v>577</v>
      </c>
      <c r="BH11" t="n">
        <v>1266</v>
      </c>
      <c r="BI11" t="n">
        <v>2090</v>
      </c>
    </row>
    <row r="12">
      <c r="B12" t="inlineStr">
        <is>
          <t>Enterprise, Embedded and Semi-Custom</t>
        </is>
      </c>
      <c r="K12" t="n">
        <v>45</v>
      </c>
      <c r="L12" t="n">
        <v>27</v>
      </c>
      <c r="M12" t="n">
        <v>84</v>
      </c>
      <c r="N12">
        <f>BC12-M12-L12-K12</f>
        <v/>
      </c>
      <c r="O12" t="n">
        <v>16</v>
      </c>
      <c r="P12" t="n">
        <v>84</v>
      </c>
      <c r="Q12" t="n">
        <v>136</v>
      </c>
      <c r="R12">
        <f>BD12-O12-P12-Q12</f>
        <v/>
      </c>
      <c r="S12" s="26" t="n">
        <v>55</v>
      </c>
      <c r="T12" t="n">
        <v>16</v>
      </c>
      <c r="U12" t="n">
        <v>74</v>
      </c>
      <c r="V12">
        <f>BE12-S12-T12-U12</f>
        <v/>
      </c>
      <c r="W12" t="n">
        <v>14</v>
      </c>
      <c r="X12" t="n">
        <v>69</v>
      </c>
      <c r="Y12" t="n">
        <v>86</v>
      </c>
      <c r="Z12">
        <f>BF12-W12-X12-Y12</f>
        <v/>
      </c>
      <c r="AA12" t="n">
        <v>68</v>
      </c>
      <c r="AB12" t="n">
        <v>89</v>
      </c>
      <c r="AC12" t="n">
        <v>61</v>
      </c>
      <c r="AD12">
        <f>BG12-AC12-AB12-AA12</f>
        <v/>
      </c>
      <c r="BC12" t="n">
        <v>215</v>
      </c>
      <c r="BD12" t="n">
        <v>283</v>
      </c>
      <c r="BE12" t="n">
        <v>154</v>
      </c>
      <c r="BF12" t="n">
        <v>163</v>
      </c>
      <c r="BG12" t="n">
        <v>263</v>
      </c>
      <c r="BH12" t="n">
        <v>391</v>
      </c>
      <c r="BI12" t="n">
        <v>1979</v>
      </c>
    </row>
    <row r="13">
      <c r="B13" s="44" t="inlineStr">
        <is>
          <t>All Other</t>
        </is>
      </c>
      <c r="C13" s="44" t="n"/>
      <c r="D13" s="44" t="n"/>
      <c r="E13" s="44" t="n"/>
      <c r="F13" s="44" t="n"/>
      <c r="G13" s="44" t="n"/>
      <c r="H13" s="44" t="n"/>
      <c r="I13" s="44" t="n"/>
      <c r="J13" s="44" t="n"/>
      <c r="K13" s="44" t="n">
        <v>-107</v>
      </c>
      <c r="L13" s="44" t="n">
        <v>-17</v>
      </c>
      <c r="M13" s="44" t="n">
        <v>-61</v>
      </c>
      <c r="N13" s="44">
        <f>BC13-M13-L13-K13</f>
        <v/>
      </c>
      <c r="O13" s="44" t="n">
        <v>-14</v>
      </c>
      <c r="P13" s="44" t="n">
        <v>-11</v>
      </c>
      <c r="Q13" s="44" t="n">
        <v>-363</v>
      </c>
      <c r="R13" s="44">
        <f>BD13-O13-P13-Q13</f>
        <v/>
      </c>
      <c r="S13" s="31" t="n">
        <v>-23</v>
      </c>
      <c r="T13" s="44" t="n">
        <v>-24</v>
      </c>
      <c r="U13" s="44" t="n">
        <v>-28</v>
      </c>
      <c r="V13">
        <f>BE13-S13-T13-U13</f>
        <v/>
      </c>
      <c r="W13" s="44" t="n">
        <v>-32</v>
      </c>
      <c r="X13" s="44" t="n">
        <v>-33</v>
      </c>
      <c r="Y13" s="44" t="n">
        <v>-36</v>
      </c>
      <c r="Z13" s="44">
        <f>BF13-W13-X13-Y13</f>
        <v/>
      </c>
      <c r="AA13" s="44" t="n">
        <v>-46</v>
      </c>
      <c r="AB13" s="44" t="n">
        <v>-52</v>
      </c>
      <c r="AC13" s="44" t="n">
        <v>-54</v>
      </c>
      <c r="AD13" s="44">
        <f>BG13-AC13-AB13-AA13</f>
        <v/>
      </c>
      <c r="AE13" s="44" t="n"/>
      <c r="AF13" s="44" t="n"/>
      <c r="AG13" s="44" t="n"/>
      <c r="AH13" s="44" t="n"/>
      <c r="AI13" s="44" t="n"/>
      <c r="AJ13" s="44" t="n"/>
      <c r="AK13" s="44" t="n"/>
      <c r="AL13" s="44" t="n"/>
      <c r="AM13" s="44" t="n"/>
      <c r="AN13" s="44" t="n"/>
      <c r="AO13" s="44" t="n"/>
      <c r="AP13" s="44" t="n"/>
      <c r="AQ13" s="44" t="n"/>
      <c r="AR13" s="44" t="n"/>
      <c r="AS13" s="44" t="n"/>
      <c r="AT13" s="44" t="n"/>
      <c r="AU13" s="44" t="n"/>
      <c r="AV13" s="44" t="n"/>
      <c r="AW13" s="44" t="n"/>
      <c r="AX13" s="44" t="n"/>
      <c r="AY13" s="44" t="n"/>
      <c r="AZ13" s="44" t="n"/>
      <c r="BC13" s="44" t="n">
        <v>-194</v>
      </c>
      <c r="BD13" s="44" t="n">
        <v>-417</v>
      </c>
      <c r="BE13" s="44" t="n">
        <v>-97</v>
      </c>
      <c r="BF13" s="44" t="n">
        <v>-182</v>
      </c>
      <c r="BG13" s="44" t="n">
        <v>-209</v>
      </c>
      <c r="BH13" s="44" t="n">
        <v>-288</v>
      </c>
      <c r="BI13" s="44" t="n">
        <v>-421</v>
      </c>
      <c r="BJ13" s="44" t="n"/>
      <c r="BK13" s="44" t="n"/>
      <c r="BL13" s="44" t="n"/>
      <c r="BM13" s="44" t="n"/>
      <c r="BN13" s="44" t="n"/>
      <c r="BO13" s="44" t="n"/>
      <c r="BP13" s="44" t="n"/>
      <c r="BQ13" s="44" t="n"/>
      <c r="BR13" s="44" t="n"/>
    </row>
    <row r="14">
      <c r="B14" t="inlineStr">
        <is>
          <t>Total operating income</t>
        </is>
      </c>
      <c r="C14">
        <f>SUM(C11:C13)</f>
        <v/>
      </c>
      <c r="D14">
        <f>SUM(D11:D13)</f>
        <v/>
      </c>
      <c r="E14">
        <f>SUM(E11:E13)</f>
        <v/>
      </c>
      <c r="F14">
        <f>SUM(F11:F13)</f>
        <v/>
      </c>
      <c r="G14">
        <f>SUM(G11:G13)</f>
        <v/>
      </c>
      <c r="H14">
        <f>SUM(H11:H13)</f>
        <v/>
      </c>
      <c r="I14">
        <f>SUM(I11:I13)</f>
        <v/>
      </c>
      <c r="J14">
        <f>SUM(J11:J13)</f>
        <v/>
      </c>
      <c r="K14">
        <f>SUM(K11:K13)</f>
        <v/>
      </c>
      <c r="L14">
        <f>SUM(L11:L13)</f>
        <v/>
      </c>
      <c r="M14">
        <f>SUM(M11:M13)</f>
        <v/>
      </c>
      <c r="N14">
        <f>SUM(N11:N13)</f>
        <v/>
      </c>
      <c r="O14">
        <f>SUM(O11:O13)</f>
        <v/>
      </c>
      <c r="P14">
        <f>SUM(P11:P13)</f>
        <v/>
      </c>
      <c r="Q14">
        <f>SUM(Q11:Q13)</f>
        <v/>
      </c>
      <c r="R14">
        <f>SUM(R11:R13)</f>
        <v/>
      </c>
      <c r="S14" s="26">
        <f>SUM(S11:S13)</f>
        <v/>
      </c>
      <c r="T14">
        <f>SUM(T11:T13)</f>
        <v/>
      </c>
      <c r="U14">
        <f>SUM(U11:U13)</f>
        <v/>
      </c>
      <c r="V14">
        <f>SUM(V11:V13)</f>
        <v/>
      </c>
      <c r="W14">
        <f>SUM(W11:W13)</f>
        <v/>
      </c>
      <c r="X14">
        <f>SUM(X11:X13)</f>
        <v/>
      </c>
      <c r="Y14">
        <f>SUM(Y11:Y13)</f>
        <v/>
      </c>
      <c r="Z14">
        <f>SUM(Z11:Z13)</f>
        <v/>
      </c>
      <c r="AA14">
        <f>SUM(AA11:AA13)</f>
        <v/>
      </c>
      <c r="AB14">
        <f>SUM(AB11:AB13)</f>
        <v/>
      </c>
      <c r="AC14">
        <f>SUM(AC11:AC13)</f>
        <v/>
      </c>
      <c r="AD14">
        <f>SUM(AD11:AD13)</f>
        <v/>
      </c>
      <c r="AE14">
        <f>SUM(AE11:AE13)</f>
        <v/>
      </c>
      <c r="AF14">
        <f>SUM(AF11:AF13)</f>
        <v/>
      </c>
      <c r="AG14">
        <f>SUM(AG11:AG13)</f>
        <v/>
      </c>
      <c r="AH14">
        <f>SUM(AH11:AH13)</f>
        <v/>
      </c>
      <c r="AI14">
        <f>SUM(AI11:AI13)</f>
        <v/>
      </c>
      <c r="AJ14">
        <f>SUM(AJ11:AJ13)</f>
        <v/>
      </c>
      <c r="AK14">
        <f>SUM(AK11:AK13)</f>
        <v/>
      </c>
      <c r="AL14">
        <f>SUM(AL11:AL13)</f>
        <v/>
      </c>
      <c r="AM14">
        <f>SUM(AM11:AM13)</f>
        <v/>
      </c>
      <c r="AN14">
        <f>SUM(AN11:AN13)</f>
        <v/>
      </c>
      <c r="AO14">
        <f>SUM(AO11:AO13)</f>
        <v/>
      </c>
      <c r="AP14">
        <f>SUM(AP11:AP13)</f>
        <v/>
      </c>
      <c r="AQ14">
        <f>SUM(AQ11:AQ13)</f>
        <v/>
      </c>
      <c r="AR14">
        <f>SUM(AR11:AR13)</f>
        <v/>
      </c>
      <c r="AS14">
        <f>SUM(AS11:AS13)</f>
        <v/>
      </c>
      <c r="AT14">
        <f>SUM(AT11:AT13)</f>
        <v/>
      </c>
      <c r="BC14">
        <f>BC11+BC12+BC13</f>
        <v/>
      </c>
      <c r="BD14">
        <f>BD11+BD12+BD13</f>
        <v/>
      </c>
      <c r="BE14">
        <f>BE11+BE12+BE13</f>
        <v/>
      </c>
      <c r="BF14">
        <f>BF11+BF12+BF13</f>
        <v/>
      </c>
      <c r="BG14">
        <f>BG11+BG12+BG13</f>
        <v/>
      </c>
      <c r="BH14">
        <f>BH11+BH12+BH13</f>
        <v/>
      </c>
      <c r="BI14">
        <f>BI11+BI12+BI13</f>
        <v/>
      </c>
      <c r="BJ14">
        <f>BJ11+BJ12+BJ13</f>
        <v/>
      </c>
      <c r="BK14">
        <f>BK11+BK12+BK13</f>
        <v/>
      </c>
      <c r="BL14">
        <f>BL11+BL12+BL13</f>
        <v/>
      </c>
      <c r="BM14">
        <f>BM11+BM12+BM13</f>
        <v/>
      </c>
      <c r="BN14">
        <f>BN11+BN12+BN13</f>
        <v/>
      </c>
      <c r="BO14">
        <f>BO11+BO12+BO13</f>
        <v/>
      </c>
      <c r="BP14">
        <f>BP11+BP12+BP13</f>
        <v/>
      </c>
      <c r="BQ14">
        <f>BQ11+BQ12+BQ13</f>
        <v/>
      </c>
      <c r="BR14">
        <f>BR11+BR12+BR13</f>
        <v/>
      </c>
    </row>
    <row r="16" customFormat="1" s="13">
      <c r="B16" s="13" t="inlineStr">
        <is>
          <t>Data Center</t>
        </is>
      </c>
      <c r="S16" s="30" t="n"/>
    </row>
    <row r="17">
      <c r="B17" t="inlineStr">
        <is>
          <t>Revenue</t>
        </is>
      </c>
      <c r="BH17" t="n">
        <v>1685</v>
      </c>
      <c r="BI17" t="n">
        <v>3694</v>
      </c>
      <c r="BJ17" t="n">
        <v>6043</v>
      </c>
    </row>
    <row r="18" customFormat="1" s="44">
      <c r="B18" s="44" t="inlineStr">
        <is>
          <t>Expenses</t>
        </is>
      </c>
      <c r="S18" s="31" t="n"/>
      <c r="BC18" s="44">
        <f>BC17-BC19</f>
        <v/>
      </c>
      <c r="BD18" s="44">
        <f>BD17-BD19</f>
        <v/>
      </c>
      <c r="BE18" s="44">
        <f>BE17-BE19</f>
        <v/>
      </c>
      <c r="BF18" s="44">
        <f>BF17-BF19</f>
        <v/>
      </c>
      <c r="BG18" s="44">
        <f>BG17-BG19</f>
        <v/>
      </c>
      <c r="BH18" s="44">
        <f>BH17-BH19</f>
        <v/>
      </c>
      <c r="BI18" s="44">
        <f>BI17-BI19</f>
        <v/>
      </c>
      <c r="BJ18" s="44">
        <f>BJ17-BJ19</f>
        <v/>
      </c>
    </row>
    <row r="19" s="43">
      <c r="B19" t="inlineStr">
        <is>
          <t>Operating Income</t>
        </is>
      </c>
      <c r="BH19" t="n">
        <v>198</v>
      </c>
      <c r="BI19" t="n">
        <v>991</v>
      </c>
      <c r="BJ19" t="n">
        <v>1848</v>
      </c>
    </row>
    <row r="20" customFormat="1" s="21">
      <c r="B20" s="21" t="inlineStr">
        <is>
          <t>Margin</t>
        </is>
      </c>
    </row>
    <row r="21" customFormat="1" s="13">
      <c r="B21" s="13" t="inlineStr">
        <is>
          <t>Client</t>
        </is>
      </c>
      <c r="S21" s="30" t="n"/>
    </row>
    <row r="22">
      <c r="B22" t="inlineStr">
        <is>
          <t>Revenue</t>
        </is>
      </c>
      <c r="BH22" t="n">
        <v>5189</v>
      </c>
      <c r="BI22" t="n">
        <v>6887</v>
      </c>
      <c r="BJ22" t="n">
        <v>6201</v>
      </c>
    </row>
    <row r="23" customFormat="1" s="44">
      <c r="B23" s="44" t="inlineStr">
        <is>
          <t>Expenses</t>
        </is>
      </c>
      <c r="S23" s="31" t="n"/>
      <c r="BC23" s="44">
        <f>BC22-BC24</f>
        <v/>
      </c>
      <c r="BD23" s="44">
        <f>BD22-BD24</f>
        <v/>
      </c>
      <c r="BE23" s="44">
        <f>BE22-BE24</f>
        <v/>
      </c>
      <c r="BF23" s="44">
        <f>BF22-BF24</f>
        <v/>
      </c>
      <c r="BG23" s="44">
        <f>BG22-BG24</f>
        <v/>
      </c>
      <c r="BH23" s="44">
        <f>BH22-BH24</f>
        <v/>
      </c>
      <c r="BI23" s="44">
        <f>BI22-BI24</f>
        <v/>
      </c>
      <c r="BJ23" s="44">
        <f>BJ22-BJ24</f>
        <v/>
      </c>
    </row>
    <row r="24" s="43">
      <c r="B24" t="inlineStr">
        <is>
          <t>Operating Income</t>
        </is>
      </c>
      <c r="BH24" t="n">
        <v>1608</v>
      </c>
      <c r="BI24" t="n">
        <v>2088</v>
      </c>
      <c r="BJ24" t="n">
        <v>1190</v>
      </c>
    </row>
    <row r="25" customFormat="1" s="21">
      <c r="B25" s="21" t="inlineStr">
        <is>
          <t>Margin</t>
        </is>
      </c>
    </row>
    <row r="26" customFormat="1" s="3">
      <c r="B26" s="13" t="inlineStr">
        <is>
          <t>Gaming</t>
        </is>
      </c>
      <c r="S26" s="45" t="n"/>
    </row>
    <row r="27">
      <c r="A27" t="inlineStr">
        <is>
          <t xml:space="preserve"> </t>
        </is>
      </c>
      <c r="B27" t="inlineStr">
        <is>
          <t>Revenue</t>
        </is>
      </c>
      <c r="BH27" t="n">
        <v>2746</v>
      </c>
      <c r="BI27" t="n">
        <v>5607</v>
      </c>
      <c r="BJ27" t="n">
        <v>6805</v>
      </c>
    </row>
    <row r="28" customFormat="1" s="44">
      <c r="B28" s="44" t="inlineStr">
        <is>
          <t>Expenses</t>
        </is>
      </c>
      <c r="S28" s="31" t="n"/>
      <c r="BC28" s="44">
        <f>BC27-BC29</f>
        <v/>
      </c>
      <c r="BD28" s="44">
        <f>BD27-BD29</f>
        <v/>
      </c>
      <c r="BE28" s="44">
        <f>BE27-BE29</f>
        <v/>
      </c>
      <c r="BF28" s="44">
        <f>BF27-BF29</f>
        <v/>
      </c>
      <c r="BG28" s="44">
        <f>BG27-BG29</f>
        <v/>
      </c>
      <c r="BH28" s="44">
        <f>BH27-BH29</f>
        <v/>
      </c>
      <c r="BI28" s="44">
        <f>BI27-BI29</f>
        <v/>
      </c>
      <c r="BJ28" s="44">
        <f>BJ27-BJ29</f>
        <v/>
      </c>
    </row>
    <row r="29" s="43">
      <c r="B29" t="inlineStr">
        <is>
          <t>Operating Income</t>
        </is>
      </c>
      <c r="BH29" t="n">
        <v>-138</v>
      </c>
      <c r="BI29" t="n">
        <v>934</v>
      </c>
      <c r="BJ29" t="n">
        <v>253</v>
      </c>
    </row>
    <row r="30" customFormat="1" s="21">
      <c r="B30" s="21" t="inlineStr">
        <is>
          <t>Margin</t>
        </is>
      </c>
    </row>
    <row r="31" customFormat="1" s="13">
      <c r="B31" s="13" t="inlineStr">
        <is>
          <t>Embedded</t>
        </is>
      </c>
      <c r="S31" s="30" t="n"/>
    </row>
    <row r="32">
      <c r="B32" t="inlineStr">
        <is>
          <t>Revenue</t>
        </is>
      </c>
      <c r="BH32" t="n">
        <v>143</v>
      </c>
      <c r="BI32" t="n">
        <v>246</v>
      </c>
      <c r="BJ32" t="n">
        <v>4552</v>
      </c>
    </row>
    <row r="33" customFormat="1" s="44">
      <c r="B33" s="44" t="inlineStr">
        <is>
          <t>Expenses</t>
        </is>
      </c>
      <c r="S33" s="31" t="n"/>
      <c r="BC33" s="44">
        <f>BC32-BC34</f>
        <v/>
      </c>
      <c r="BD33" s="44">
        <f>BD32-BD34</f>
        <v/>
      </c>
      <c r="BE33" s="44">
        <f>BE32-BE34</f>
        <v/>
      </c>
      <c r="BF33" s="44">
        <f>BF32-BF34</f>
        <v/>
      </c>
      <c r="BG33" s="44">
        <f>BG32-BG34</f>
        <v/>
      </c>
      <c r="BH33" s="44">
        <f>BH32-BH34</f>
        <v/>
      </c>
      <c r="BI33" s="44">
        <f>BI32-BI34</f>
        <v/>
      </c>
      <c r="BJ33" s="44">
        <f>BJ32-BJ34</f>
        <v/>
      </c>
    </row>
    <row r="34" s="43">
      <c r="B34" t="inlineStr">
        <is>
          <t>Operating Income</t>
        </is>
      </c>
      <c r="BH34" t="n">
        <v>-11</v>
      </c>
      <c r="BI34" t="n">
        <v>44</v>
      </c>
      <c r="BJ34" t="n">
        <v>2252</v>
      </c>
    </row>
    <row r="35" customFormat="1" s="21">
      <c r="B35" s="21" t="inlineStr">
        <is>
          <t>Margin</t>
        </is>
      </c>
    </row>
    <row r="39" customFormat="1" s="11">
      <c r="B39" s="10" t="inlineStr">
        <is>
          <t>Income Statement</t>
        </is>
      </c>
      <c r="S39" s="29" t="n"/>
    </row>
    <row r="40">
      <c r="B40" t="inlineStr">
        <is>
          <t>Revenue</t>
        </is>
      </c>
      <c r="K40" t="n">
        <v>1030</v>
      </c>
      <c r="L40" t="n">
        <v>942</v>
      </c>
      <c r="M40" t="n">
        <v>1061</v>
      </c>
      <c r="N40">
        <f>BC40</f>
        <v/>
      </c>
      <c r="O40" t="n">
        <v>832</v>
      </c>
      <c r="P40" t="n">
        <v>1027</v>
      </c>
      <c r="Q40" t="n">
        <v>1307</v>
      </c>
      <c r="R40">
        <f>BD40-Q40-P40-O40</f>
        <v/>
      </c>
      <c r="S40" s="26" t="n">
        <v>1178</v>
      </c>
      <c r="T40" t="n">
        <v>1151</v>
      </c>
      <c r="U40" t="n">
        <v>1584</v>
      </c>
      <c r="V40">
        <f>BE40</f>
        <v/>
      </c>
      <c r="W40" t="n">
        <v>1647</v>
      </c>
      <c r="X40" t="n">
        <v>1756</v>
      </c>
      <c r="Y40" t="n">
        <v>1653</v>
      </c>
      <c r="Z40">
        <f>BF40-W40-X40-Y40</f>
        <v/>
      </c>
      <c r="AA40" t="n">
        <v>1272</v>
      </c>
      <c r="AB40" t="n">
        <v>1531</v>
      </c>
      <c r="AC40" t="n">
        <v>1801</v>
      </c>
      <c r="AD40">
        <f>BG40-AA40-AB40-AC40</f>
        <v/>
      </c>
      <c r="AE40" t="n">
        <v>1786</v>
      </c>
      <c r="AF40" t="n">
        <v>1932</v>
      </c>
      <c r="AG40" t="n">
        <v>2801</v>
      </c>
      <c r="AH40">
        <f>BH40-AG40-AF40-AE40</f>
        <v/>
      </c>
      <c r="AI40" t="n">
        <v>3445</v>
      </c>
      <c r="AJ40" t="n">
        <v>3850</v>
      </c>
      <c r="AK40" t="n">
        <v>4313</v>
      </c>
      <c r="AL40">
        <f>BI40-AK40-AJ40-AI40</f>
        <v/>
      </c>
      <c r="AM40" t="n">
        <v>5887</v>
      </c>
      <c r="AN40" t="n">
        <v>6550</v>
      </c>
      <c r="BC40" t="n">
        <v>3991</v>
      </c>
      <c r="BD40" t="n">
        <v>4272</v>
      </c>
      <c r="BE40" t="n">
        <v>5329</v>
      </c>
      <c r="BF40" t="n">
        <v>6475</v>
      </c>
      <c r="BG40" t="n">
        <v>6731</v>
      </c>
      <c r="BH40" t="n">
        <v>9763</v>
      </c>
      <c r="BI40" t="n">
        <v>16434</v>
      </c>
      <c r="BJ40" t="n">
        <v>23601</v>
      </c>
    </row>
    <row r="41" customFormat="1" s="44">
      <c r="B41" s="44" t="inlineStr">
        <is>
          <t>COGs</t>
        </is>
      </c>
      <c r="K41" s="44" t="n">
        <v>704</v>
      </c>
      <c r="L41" s="44" t="n">
        <v>710</v>
      </c>
      <c r="M41" s="44" t="n">
        <v>822</v>
      </c>
      <c r="N41" s="44">
        <f>BC41</f>
        <v/>
      </c>
      <c r="O41" s="44" t="n">
        <v>563</v>
      </c>
      <c r="P41" s="44" t="n">
        <v>708</v>
      </c>
      <c r="Q41" s="44" t="n">
        <v>1248</v>
      </c>
      <c r="R41" s="44">
        <f>BD41-Q41-P41-O41</f>
        <v/>
      </c>
      <c r="S41" s="31" t="n">
        <v>800</v>
      </c>
      <c r="T41" s="44" t="n">
        <v>765</v>
      </c>
      <c r="U41" s="44" t="n">
        <v>1013</v>
      </c>
      <c r="V41" s="44">
        <f>BE41</f>
        <v/>
      </c>
      <c r="W41" s="44" t="n">
        <v>1050</v>
      </c>
      <c r="X41" s="44" t="n">
        <v>1104</v>
      </c>
      <c r="Y41" s="44" t="n">
        <v>992</v>
      </c>
      <c r="Z41" s="44">
        <f>BF41-W41-X41-Y41</f>
        <v/>
      </c>
      <c r="AA41" s="44" t="n">
        <v>751</v>
      </c>
      <c r="AB41" s="44" t="n">
        <v>910</v>
      </c>
      <c r="AC41" s="44" t="n">
        <v>1024</v>
      </c>
      <c r="AD41" s="44">
        <f>BG41-AA41-AB41-AC41</f>
        <v/>
      </c>
      <c r="AE41" s="44" t="n">
        <v>968</v>
      </c>
      <c r="AF41" s="44" t="n">
        <v>1084</v>
      </c>
      <c r="AG41" s="44" t="n">
        <v>1571</v>
      </c>
      <c r="AH41" s="44">
        <f>BH41-AG41-AF41-AE41</f>
        <v/>
      </c>
      <c r="AI41" s="44" t="n">
        <v>1858</v>
      </c>
      <c r="AJ41" s="44" t="n">
        <v>2020</v>
      </c>
      <c r="AK41" s="44" t="n">
        <v>2227</v>
      </c>
      <c r="AL41" s="44">
        <f>BI41-AK41-AJ41-AI41</f>
        <v/>
      </c>
      <c r="AM41" s="44">
        <f>2883+186</f>
        <v/>
      </c>
      <c r="AN41" s="44">
        <f>3115+407</f>
        <v/>
      </c>
      <c r="BC41" s="44" t="n">
        <v>2911</v>
      </c>
      <c r="BD41" s="44" t="n">
        <v>3274</v>
      </c>
      <c r="BE41" s="44" t="n">
        <v>3506</v>
      </c>
      <c r="BF41" s="44" t="n">
        <v>4028</v>
      </c>
      <c r="BG41" s="44" t="n">
        <v>3863</v>
      </c>
      <c r="BH41" s="44" t="n">
        <v>5416</v>
      </c>
      <c r="BI41" s="44" t="n">
        <v>8505</v>
      </c>
      <c r="BJ41" s="44">
        <f>11550+1448</f>
        <v/>
      </c>
    </row>
    <row r="42" customFormat="1" s="23">
      <c r="B42" s="23" t="inlineStr">
        <is>
          <t>Gross Profit</t>
        </is>
      </c>
      <c r="C42" s="23">
        <f>C40-C41</f>
        <v/>
      </c>
      <c r="D42" s="23">
        <f>D40-D41</f>
        <v/>
      </c>
      <c r="E42" s="23">
        <f>E40-E41</f>
        <v/>
      </c>
      <c r="F42" s="23">
        <f>F40-F41</f>
        <v/>
      </c>
      <c r="G42" s="23">
        <f>G40-G41</f>
        <v/>
      </c>
      <c r="H42" s="23">
        <f>H40-H41</f>
        <v/>
      </c>
      <c r="I42" s="23">
        <f>I40-I41</f>
        <v/>
      </c>
      <c r="J42" s="23">
        <f>J40-J41</f>
        <v/>
      </c>
      <c r="K42" s="23">
        <f>K40-K41</f>
        <v/>
      </c>
      <c r="L42" s="23">
        <f>L40-L41</f>
        <v/>
      </c>
      <c r="M42" s="23">
        <f>M40-M41</f>
        <v/>
      </c>
      <c r="N42" s="23">
        <f>BC42</f>
        <v/>
      </c>
      <c r="O42" s="23">
        <f>O40-O41</f>
        <v/>
      </c>
      <c r="P42" s="23">
        <f>P40-P41</f>
        <v/>
      </c>
      <c r="Q42" s="23">
        <f>Q40-Q41</f>
        <v/>
      </c>
      <c r="R42" s="23">
        <f>R40-R41</f>
        <v/>
      </c>
      <c r="S42" s="32">
        <f>S40-S41</f>
        <v/>
      </c>
      <c r="T42" s="23">
        <f>T40-T41</f>
        <v/>
      </c>
      <c r="U42" s="23">
        <f>U40-U41</f>
        <v/>
      </c>
      <c r="V42" s="23">
        <f>BE42</f>
        <v/>
      </c>
      <c r="W42" s="23">
        <f>W40-W41</f>
        <v/>
      </c>
      <c r="X42" s="23">
        <f>X40-X41</f>
        <v/>
      </c>
      <c r="Y42" s="23">
        <f>Y40-Y41</f>
        <v/>
      </c>
      <c r="Z42" s="23">
        <f>BF42-W42-X42-Y42</f>
        <v/>
      </c>
      <c r="AA42" s="23">
        <f>AA40-AA41</f>
        <v/>
      </c>
      <c r="AB42" s="23">
        <f>AB40-AB41</f>
        <v/>
      </c>
      <c r="AC42" s="23">
        <f>AC40-AC41</f>
        <v/>
      </c>
      <c r="AD42" s="23">
        <f>BG42-AA42-AB42-AC42</f>
        <v/>
      </c>
      <c r="AE42" s="23">
        <f>AE40-AE41</f>
        <v/>
      </c>
      <c r="AF42" s="23">
        <f>AF40-AF41</f>
        <v/>
      </c>
      <c r="AG42" s="23">
        <f>AG40-AG41</f>
        <v/>
      </c>
      <c r="AH42" s="23">
        <f>BH42-AG42-AF42-AE42</f>
        <v/>
      </c>
      <c r="AI42" s="23">
        <f>AI40-AI41</f>
        <v/>
      </c>
      <c r="AJ42" s="23">
        <f>AJ40-AJ41</f>
        <v/>
      </c>
      <c r="AK42" s="23">
        <f>AK40-AK41</f>
        <v/>
      </c>
      <c r="AL42" s="23">
        <f>BI42-AK42-AJ42-AI42</f>
        <v/>
      </c>
      <c r="AM42" s="23">
        <f>AM40-AM41</f>
        <v/>
      </c>
      <c r="AN42" s="23">
        <f>AN40-AN41</f>
        <v/>
      </c>
      <c r="AO42" s="23">
        <f>AO40-AO41</f>
        <v/>
      </c>
      <c r="AP42" s="23">
        <f>AP40-AP41</f>
        <v/>
      </c>
      <c r="AQ42" s="23">
        <f>AQ40-AQ41</f>
        <v/>
      </c>
      <c r="AR42" s="23">
        <f>AR40-AR41</f>
        <v/>
      </c>
      <c r="AS42" s="23">
        <f>AS40-AS41</f>
        <v/>
      </c>
      <c r="AT42" s="23">
        <f>AT40-AT41</f>
        <v/>
      </c>
      <c r="BC42" s="23">
        <f>BC40-BC41</f>
        <v/>
      </c>
      <c r="BD42" s="23">
        <f>BD40-BD41</f>
        <v/>
      </c>
      <c r="BE42" s="23">
        <f>BE40-BE41</f>
        <v/>
      </c>
      <c r="BF42" s="23">
        <f>BF40-BF41</f>
        <v/>
      </c>
      <c r="BG42" s="23">
        <f>BG40-BG41</f>
        <v/>
      </c>
      <c r="BH42" s="23">
        <f>BH40-BH41</f>
        <v/>
      </c>
      <c r="BI42" s="23">
        <f>BI40-BI41</f>
        <v/>
      </c>
      <c r="BJ42" s="23">
        <f>BJ40-BJ41</f>
        <v/>
      </c>
      <c r="BK42" s="23">
        <f>BK40-BK41</f>
        <v/>
      </c>
      <c r="BL42" s="23">
        <f>BL40-BL41</f>
        <v/>
      </c>
      <c r="BM42" s="23">
        <f>BM40-BM41</f>
        <v/>
      </c>
      <c r="BN42" s="23">
        <f>BN40-BN41</f>
        <v/>
      </c>
      <c r="BO42" s="23">
        <f>BO40-BO41</f>
        <v/>
      </c>
      <c r="BP42" s="23">
        <f>BP40-BP41</f>
        <v/>
      </c>
      <c r="BQ42" s="23">
        <f>BQ40-BQ41</f>
        <v/>
      </c>
      <c r="BR42" s="23">
        <f>BR40-BR41</f>
        <v/>
      </c>
    </row>
    <row r="43" customFormat="1" s="12">
      <c r="B43" s="13" t="inlineStr">
        <is>
          <t>Operating Expenses</t>
        </is>
      </c>
      <c r="S43" s="33" t="n"/>
    </row>
    <row r="44">
      <c r="B44" t="inlineStr">
        <is>
          <t>R&amp;D</t>
        </is>
      </c>
      <c r="K44" t="n">
        <v>242</v>
      </c>
      <c r="L44" t="n">
        <v>235</v>
      </c>
      <c r="M44" t="n">
        <v>241</v>
      </c>
      <c r="N44">
        <f>BC44</f>
        <v/>
      </c>
      <c r="O44" t="n">
        <v>242</v>
      </c>
      <c r="P44" t="n">
        <v>243</v>
      </c>
      <c r="Q44" t="n">
        <v>259</v>
      </c>
      <c r="R44">
        <f>BD44-Q44-P44-O44</f>
        <v/>
      </c>
      <c r="S44" s="26" t="n">
        <v>271</v>
      </c>
      <c r="T44" t="n">
        <v>285</v>
      </c>
      <c r="U44" t="n">
        <v>320</v>
      </c>
      <c r="V44">
        <f>BE44</f>
        <v/>
      </c>
      <c r="W44" t="n">
        <v>343</v>
      </c>
      <c r="X44" t="n">
        <v>357</v>
      </c>
      <c r="Y44" t="n">
        <v>363</v>
      </c>
      <c r="Z44">
        <f>BF44-W44-X44-Y44</f>
        <v/>
      </c>
      <c r="AA44" t="n">
        <v>373</v>
      </c>
      <c r="AB44" t="n">
        <v>373</v>
      </c>
      <c r="AC44" t="n">
        <v>406</v>
      </c>
      <c r="AD44">
        <f>BG44-AA44-AB44-AC44</f>
        <v/>
      </c>
      <c r="AE44" t="n">
        <v>442</v>
      </c>
      <c r="AF44" t="n">
        <v>460</v>
      </c>
      <c r="AG44" t="n">
        <v>508</v>
      </c>
      <c r="AH44">
        <f>BH44-AG44-AF44-AE44</f>
        <v/>
      </c>
      <c r="AI44" t="n">
        <v>610</v>
      </c>
      <c r="AJ44" t="n">
        <v>659</v>
      </c>
      <c r="AK44" t="n">
        <v>765</v>
      </c>
      <c r="AL44">
        <f>BI44-AK44-AJ44-AI44</f>
        <v/>
      </c>
      <c r="AM44" t="n">
        <v>1060</v>
      </c>
      <c r="AN44" t="n">
        <v>1300</v>
      </c>
      <c r="BC44" t="n">
        <v>947</v>
      </c>
      <c r="BD44" t="n">
        <v>1008</v>
      </c>
      <c r="BE44" t="n">
        <v>1160</v>
      </c>
      <c r="BF44" t="n">
        <v>1434</v>
      </c>
      <c r="BG44" t="n">
        <v>1547</v>
      </c>
      <c r="BH44" t="n">
        <v>1983</v>
      </c>
      <c r="BI44" t="n">
        <v>2845</v>
      </c>
      <c r="BJ44" t="n">
        <v>5005</v>
      </c>
    </row>
    <row r="45">
      <c r="B45" t="inlineStr">
        <is>
          <t>MG&amp;A</t>
        </is>
      </c>
      <c r="K45" t="n">
        <v>131</v>
      </c>
      <c r="L45" t="n">
        <v>134</v>
      </c>
      <c r="M45" t="n">
        <v>108</v>
      </c>
      <c r="N45">
        <f>BC45</f>
        <v/>
      </c>
      <c r="O45" t="n">
        <v>105</v>
      </c>
      <c r="P45" t="n">
        <v>117</v>
      </c>
      <c r="Q45" t="n">
        <v>117</v>
      </c>
      <c r="R45">
        <f>BD45-Q45-P45-O45</f>
        <v/>
      </c>
      <c r="S45" s="26" t="n">
        <v>123</v>
      </c>
      <c r="T45" t="n">
        <v>127</v>
      </c>
      <c r="U45" t="n">
        <v>132</v>
      </c>
      <c r="V45">
        <f>BE45</f>
        <v/>
      </c>
      <c r="W45" t="n">
        <v>134</v>
      </c>
      <c r="X45" t="n">
        <v>142</v>
      </c>
      <c r="Y45" t="n">
        <v>148</v>
      </c>
      <c r="Z45">
        <f>BF45-W45-X45-Y45</f>
        <v/>
      </c>
      <c r="AA45" t="n">
        <v>170</v>
      </c>
      <c r="AB45" t="n">
        <v>189</v>
      </c>
      <c r="AC45" t="n">
        <v>185</v>
      </c>
      <c r="AD45">
        <f>BG45-AA45-AB45-AC45</f>
        <v/>
      </c>
      <c r="AE45" t="n">
        <v>199</v>
      </c>
      <c r="AF45" t="n">
        <v>215</v>
      </c>
      <c r="AG45" t="n">
        <v>273</v>
      </c>
      <c r="AH45">
        <f>BH45-AG45-AF45-AE45</f>
        <v/>
      </c>
      <c r="AI45" t="n">
        <v>319</v>
      </c>
      <c r="AJ45" t="n">
        <v>341</v>
      </c>
      <c r="AK45" t="n">
        <v>376</v>
      </c>
      <c r="AL45">
        <f>BI45-AK45-AJ45-AI45</f>
        <v/>
      </c>
      <c r="AM45" t="n">
        <v>597</v>
      </c>
      <c r="AN45" t="n">
        <v>592</v>
      </c>
      <c r="BC45" t="n">
        <v>482</v>
      </c>
      <c r="BD45" t="n">
        <v>460</v>
      </c>
      <c r="BE45" t="n">
        <v>511</v>
      </c>
      <c r="BF45" t="n">
        <v>562</v>
      </c>
      <c r="BG45" t="n">
        <v>750</v>
      </c>
      <c r="BH45" t="n">
        <v>995</v>
      </c>
      <c r="BI45" t="n">
        <v>1448</v>
      </c>
      <c r="BJ45" t="n">
        <v>2336</v>
      </c>
    </row>
    <row r="46">
      <c r="B46" t="inlineStr">
        <is>
          <t>Restructuring and other special charges, net</t>
        </is>
      </c>
      <c r="K46">
        <f>3+87</f>
        <v/>
      </c>
      <c r="L46" t="n">
        <v>0</v>
      </c>
      <c r="M46" t="n">
        <v>48</v>
      </c>
      <c r="N46">
        <f>BC46</f>
        <v/>
      </c>
      <c r="O46" t="n">
        <v>-3</v>
      </c>
      <c r="P46" t="n">
        <v>-7</v>
      </c>
      <c r="Q46" t="n">
        <v>0</v>
      </c>
      <c r="R46">
        <f>BD46-Q46-P46-O46</f>
        <v/>
      </c>
      <c r="S46" s="26" t="n">
        <v>0</v>
      </c>
      <c r="T46" t="n">
        <v>0</v>
      </c>
      <c r="U46" t="n">
        <v>0</v>
      </c>
      <c r="V46">
        <f>BE46</f>
        <v/>
      </c>
      <c r="W46" t="n">
        <v>0</v>
      </c>
      <c r="X46" t="n">
        <v>0</v>
      </c>
      <c r="Y46" t="n">
        <v>0</v>
      </c>
      <c r="Z46">
        <f>BF46-W46-X46-Y46</f>
        <v/>
      </c>
      <c r="AA46" t="n">
        <v>0</v>
      </c>
      <c r="AB46" t="n">
        <v>0</v>
      </c>
      <c r="AC46" t="n">
        <v>0</v>
      </c>
      <c r="AD46">
        <f>BG46-AA46-AB46-AC46</f>
        <v/>
      </c>
      <c r="AE46" t="n">
        <v>0</v>
      </c>
      <c r="AF46" t="n">
        <v>0</v>
      </c>
      <c r="AG46" t="n">
        <v>0</v>
      </c>
      <c r="AH46">
        <f>BH46-AG46-AF46-AE46</f>
        <v/>
      </c>
      <c r="AI46" t="n">
        <v>0</v>
      </c>
      <c r="AJ46" t="n">
        <v>0</v>
      </c>
      <c r="AK46" t="n">
        <v>0</v>
      </c>
      <c r="AL46">
        <f>BI46-AK46-AJ46-AI46</f>
        <v/>
      </c>
      <c r="AM46" t="n">
        <v>293</v>
      </c>
      <c r="AN46" t="n">
        <v>616</v>
      </c>
      <c r="BC46">
        <f>3+129</f>
        <v/>
      </c>
      <c r="BD46" t="n">
        <v>-10</v>
      </c>
      <c r="BE46" t="n">
        <v>0</v>
      </c>
      <c r="BF46" t="n">
        <v>0</v>
      </c>
      <c r="BG46" t="n">
        <v>0</v>
      </c>
      <c r="BH46" t="n">
        <v>0</v>
      </c>
      <c r="BI46" t="n">
        <v>0</v>
      </c>
      <c r="BJ46" t="n">
        <v>2100</v>
      </c>
    </row>
    <row r="47" customFormat="1" s="44">
      <c r="B47" s="44" t="inlineStr">
        <is>
          <t>Licensing gain</t>
        </is>
      </c>
      <c r="K47" s="44" t="n">
        <v>0</v>
      </c>
      <c r="L47" s="44" t="n">
        <v>0</v>
      </c>
      <c r="M47" s="44" t="n">
        <v>0</v>
      </c>
      <c r="N47" s="44">
        <f>BC47</f>
        <v/>
      </c>
      <c r="O47" s="44" t="n">
        <v>-7</v>
      </c>
      <c r="P47" s="44" t="n">
        <v>-26</v>
      </c>
      <c r="Q47" s="44" t="n">
        <v>-24</v>
      </c>
      <c r="R47" s="44">
        <f>BD47-Q47-P47-O47</f>
        <v/>
      </c>
      <c r="S47" s="31" t="n">
        <v>-27</v>
      </c>
      <c r="T47" s="44" t="n">
        <v>-25</v>
      </c>
      <c r="U47" s="44" t="n">
        <v>0</v>
      </c>
      <c r="V47" s="44">
        <f>BE47</f>
        <v/>
      </c>
      <c r="W47" s="44" t="n">
        <v>0</v>
      </c>
      <c r="X47" s="44" t="n">
        <v>0</v>
      </c>
      <c r="Y47" s="44" t="n">
        <v>0</v>
      </c>
      <c r="Z47" s="44">
        <f>BF47-W47-X47-Y47</f>
        <v/>
      </c>
      <c r="AA47" s="44" t="n">
        <v>-60</v>
      </c>
      <c r="AB47" s="44" t="n">
        <v>0</v>
      </c>
      <c r="AC47" s="44" t="n">
        <v>0</v>
      </c>
      <c r="AD47" s="44">
        <f>BG47-AA47-AB47-AC47</f>
        <v/>
      </c>
      <c r="AE47" s="44" t="n">
        <v>0</v>
      </c>
      <c r="AF47" s="44" t="n">
        <v>0</v>
      </c>
      <c r="AG47" s="44" t="n">
        <v>0</v>
      </c>
      <c r="AH47" s="44">
        <f>BH47-AG47-AF47-AE47</f>
        <v/>
      </c>
      <c r="AI47" s="44" t="n">
        <v>-4</v>
      </c>
      <c r="AJ47" s="44" t="n">
        <v>-1</v>
      </c>
      <c r="AK47" s="44" t="n">
        <v>-3</v>
      </c>
      <c r="AL47" s="44">
        <f>BI47-AK47-AJ47-AI47</f>
        <v/>
      </c>
      <c r="AM47" s="44" t="n">
        <v>-83</v>
      </c>
      <c r="AN47" s="44" t="n">
        <v>-6</v>
      </c>
      <c r="BC47" s="44" t="n">
        <v>0</v>
      </c>
      <c r="BD47" s="44" t="n">
        <v>-88</v>
      </c>
      <c r="BE47" s="44" t="n">
        <v>-52</v>
      </c>
      <c r="BF47" s="44" t="n">
        <v>0</v>
      </c>
      <c r="BG47" s="44" t="n">
        <v>-60</v>
      </c>
      <c r="BH47" s="44" t="n">
        <v>0</v>
      </c>
      <c r="BI47" s="44" t="n">
        <v>-12</v>
      </c>
      <c r="BJ47" s="44" t="n">
        <v>-102</v>
      </c>
    </row>
    <row r="48" customFormat="1" s="23">
      <c r="B48" s="23" t="inlineStr">
        <is>
          <t>Operating Income</t>
        </is>
      </c>
      <c r="C48" s="23">
        <f>C42-C44-C45-C46-C47</f>
        <v/>
      </c>
      <c r="D48" s="23">
        <f>D42-D44-D45-D46-D47</f>
        <v/>
      </c>
      <c r="E48" s="23">
        <f>E42-E44-E45-E46-E47</f>
        <v/>
      </c>
      <c r="F48" s="23">
        <f>F42-F44-F45-F46-F47</f>
        <v/>
      </c>
      <c r="G48" s="23">
        <f>G42-G44-G45-G46-G47</f>
        <v/>
      </c>
      <c r="H48" s="23">
        <f>H42-H44-H45-H46-H47</f>
        <v/>
      </c>
      <c r="I48" s="23">
        <f>I42-I44-I45-I46-I47</f>
        <v/>
      </c>
      <c r="J48" s="23">
        <f>J42-J44-J45-J46-J47</f>
        <v/>
      </c>
      <c r="K48" s="23">
        <f>K42-K44-K45-K46-K47</f>
        <v/>
      </c>
      <c r="L48" s="23">
        <f>L42-L44-L45-L46-L47</f>
        <v/>
      </c>
      <c r="M48" s="23">
        <f>M42-M44-M45-M46-M47</f>
        <v/>
      </c>
      <c r="N48" s="23">
        <f>BC48</f>
        <v/>
      </c>
      <c r="O48" s="23">
        <f>O42-O44-O45-O46-O47</f>
        <v/>
      </c>
      <c r="P48" s="23">
        <f>P42-P44-P45-P46-P47</f>
        <v/>
      </c>
      <c r="Q48" s="23">
        <f>Q42-Q44-Q45-Q46-Q47</f>
        <v/>
      </c>
      <c r="R48" s="23">
        <f>BD13</f>
        <v/>
      </c>
      <c r="S48" s="32">
        <f>S42-S44-S45-S46-S47</f>
        <v/>
      </c>
      <c r="T48" s="23">
        <f>T42-T44-T45-T46-T47</f>
        <v/>
      </c>
      <c r="U48" s="23">
        <f>U42-U44-U45-U46-U47</f>
        <v/>
      </c>
      <c r="V48" s="23">
        <f>BE48</f>
        <v/>
      </c>
      <c r="W48" s="23">
        <f>W42-W44-W45-W46-W47</f>
        <v/>
      </c>
      <c r="X48" s="23">
        <f>X42-X44-X45-X46-X47</f>
        <v/>
      </c>
      <c r="Y48" s="23">
        <f>Y42-Y44-Y45-Y46-Y47</f>
        <v/>
      </c>
      <c r="Z48" s="23">
        <f>BF48-W48-X48-Y48</f>
        <v/>
      </c>
      <c r="AA48" s="23">
        <f>AA42-AA44-AA45-AA46-AA47</f>
        <v/>
      </c>
      <c r="AB48" s="23">
        <f>AB42-AB44-AB45-AB46-AB47</f>
        <v/>
      </c>
      <c r="AC48" s="23">
        <f>AC42-AC44-AC45-AC46-AC47</f>
        <v/>
      </c>
      <c r="AD48" s="23">
        <f>BG48-AA48-AB48-AC48</f>
        <v/>
      </c>
      <c r="AE48" s="23">
        <f>AE42-AE44-AE45-AE46-AE47</f>
        <v/>
      </c>
      <c r="AF48" s="23">
        <f>AF42-AF44-AF45-AF46-AF47</f>
        <v/>
      </c>
      <c r="AG48" s="23">
        <f>AG42-AG44-AG45-AG46-AG47</f>
        <v/>
      </c>
      <c r="AH48" s="23">
        <f>BH48-AG48-AF48-AE48</f>
        <v/>
      </c>
      <c r="AI48" s="23">
        <f>AI42-AI44-AI45-AI46-AI47</f>
        <v/>
      </c>
      <c r="AJ48" s="23">
        <f>AJ42-AJ44-AJ45-AJ46-AJ47</f>
        <v/>
      </c>
      <c r="AK48" s="23">
        <f>AK42-AK44-AK45-AK46-AK47</f>
        <v/>
      </c>
      <c r="AL48" s="23">
        <f>BI48-AK48-AJ48-AI48</f>
        <v/>
      </c>
      <c r="AM48" s="23">
        <f>AM42-AM44-AM45-AM46-AM47</f>
        <v/>
      </c>
      <c r="AN48" s="23">
        <f>AN42-AN44-AN45-AN46-AN47</f>
        <v/>
      </c>
      <c r="AO48" s="23">
        <f>AO42-AO44-AO45-AO46-AO47</f>
        <v/>
      </c>
      <c r="AP48" s="23">
        <f>AP42-AP44-AP45-AP46-AP47</f>
        <v/>
      </c>
      <c r="AQ48" s="23">
        <f>AQ42-AQ44-AQ45-AQ46-AQ47</f>
        <v/>
      </c>
      <c r="AR48" s="23">
        <f>AR42-AR44-AR45-AR46-AR47</f>
        <v/>
      </c>
      <c r="AS48" s="23">
        <f>AS42-AS44-AS45-AS46-AS47</f>
        <v/>
      </c>
      <c r="AT48" s="23">
        <f>AT42-AT44-AT45-AT46-AT47</f>
        <v/>
      </c>
      <c r="BC48" s="23">
        <f>BC42-BC44-BC45-BC46-BC47</f>
        <v/>
      </c>
      <c r="BD48" s="23">
        <f>BD42-BD44-BD45-BD46-BD47</f>
        <v/>
      </c>
      <c r="BE48" s="23">
        <f>BE42-BE44-BE45-BE46-BE47</f>
        <v/>
      </c>
      <c r="BF48" s="23">
        <f>BF42-BF44-BF45-BF46-BF47</f>
        <v/>
      </c>
      <c r="BG48" s="23">
        <f>BG42-BG44-BG45-BG46-BG47</f>
        <v/>
      </c>
      <c r="BH48" s="23">
        <f>BH42-BH44-BH45-BH46-BH47</f>
        <v/>
      </c>
      <c r="BI48" s="23">
        <f>BI42-BI44-BI45-BI46-BI47</f>
        <v/>
      </c>
      <c r="BJ48" s="23">
        <f>BJ42-BJ44-BJ45-BJ46-BJ47</f>
        <v/>
      </c>
      <c r="BK48" s="23">
        <f>BK42-BK44-BK45-BK46-BK47</f>
        <v/>
      </c>
      <c r="BL48" s="23">
        <f>BL42-BL44-BL45-BL46-BL47</f>
        <v/>
      </c>
      <c r="BM48" s="23">
        <f>BM42-BM44-BM45-BM46-BM47</f>
        <v/>
      </c>
      <c r="BN48" s="23">
        <f>BN42-BN44-BN45-BN46-BN47</f>
        <v/>
      </c>
      <c r="BO48" s="23">
        <f>BO42-BO44-BO45-BO46-BO47</f>
        <v/>
      </c>
      <c r="BP48" s="23">
        <f>BP42-BP44-BP45-BP46-BP47</f>
        <v/>
      </c>
      <c r="BQ48" s="23">
        <f>BQ42-BQ44-BQ45-BQ46-BQ47</f>
        <v/>
      </c>
      <c r="BR48" s="23">
        <f>BR42-BR44-BR45-BR46-BR47</f>
        <v/>
      </c>
    </row>
    <row r="49" customFormat="1" s="12">
      <c r="B49" s="13" t="inlineStr">
        <is>
          <t>Other expenses</t>
        </is>
      </c>
      <c r="S49" s="33" t="n"/>
    </row>
    <row r="50">
      <c r="B50" t="inlineStr">
        <is>
          <t>Interest expense</t>
        </is>
      </c>
      <c r="K50" t="n">
        <v>-40</v>
      </c>
      <c r="L50" t="n">
        <v>-40</v>
      </c>
      <c r="M50" t="n">
        <v>-39</v>
      </c>
      <c r="N50">
        <f>BC50</f>
        <v/>
      </c>
      <c r="O50" t="n">
        <v>-40</v>
      </c>
      <c r="P50" t="n">
        <v>-41</v>
      </c>
      <c r="Q50" t="n">
        <v>-41</v>
      </c>
      <c r="R50">
        <f>BD50-Q50-P50-O50</f>
        <v/>
      </c>
      <c r="S50" s="26" t="n">
        <v>-32</v>
      </c>
      <c r="T50" t="n">
        <v>-32</v>
      </c>
      <c r="U50" t="n">
        <v>-31</v>
      </c>
      <c r="V50">
        <f>BE50</f>
        <v/>
      </c>
      <c r="W50" t="n">
        <v>-31</v>
      </c>
      <c r="X50" t="n">
        <v>-31</v>
      </c>
      <c r="Y50" t="n">
        <v>-30</v>
      </c>
      <c r="Z50">
        <f>BF50-W50-X50-Y50</f>
        <v/>
      </c>
      <c r="AA50" t="n">
        <v>-27</v>
      </c>
      <c r="AB50" t="n">
        <v>-25</v>
      </c>
      <c r="AC50" t="n">
        <v>-24</v>
      </c>
      <c r="AD50">
        <f>BG50-AA50-AB50-AC50</f>
        <v/>
      </c>
      <c r="AE50" t="n">
        <v>-13</v>
      </c>
      <c r="AF50" t="n">
        <v>-14</v>
      </c>
      <c r="AG50" t="n">
        <v>-11</v>
      </c>
      <c r="AH50">
        <f>BH50-AG50-AF50-AE50</f>
        <v/>
      </c>
      <c r="AI50" t="n">
        <v>-9</v>
      </c>
      <c r="AJ50" t="n">
        <v>-10</v>
      </c>
      <c r="AK50" t="n">
        <v>-7</v>
      </c>
      <c r="AL50">
        <f>BI50-AK50-AJ50-AI50</f>
        <v/>
      </c>
      <c r="AM50" t="n">
        <v>-13</v>
      </c>
      <c r="AN50" t="n">
        <v>-25</v>
      </c>
      <c r="BC50" t="n">
        <v>-160</v>
      </c>
      <c r="BD50" t="n">
        <v>-156</v>
      </c>
      <c r="BE50" t="n">
        <v>-126</v>
      </c>
      <c r="BF50" t="n">
        <v>-121</v>
      </c>
      <c r="BG50" t="n">
        <v>-94</v>
      </c>
      <c r="BH50" t="n">
        <v>-47</v>
      </c>
      <c r="BI50" t="n">
        <v>-34</v>
      </c>
      <c r="BJ50" t="n">
        <v>-88</v>
      </c>
    </row>
    <row r="51" customFormat="1" s="44">
      <c r="B51" s="44" t="inlineStr">
        <is>
          <t>Other expense</t>
        </is>
      </c>
      <c r="K51" s="44" t="n">
        <v>0</v>
      </c>
      <c r="L51" s="44" t="n">
        <v>-3</v>
      </c>
      <c r="M51" s="44" t="n">
        <v>0</v>
      </c>
      <c r="N51" s="44">
        <f>BC51</f>
        <v/>
      </c>
      <c r="O51" s="44" t="n">
        <v>0</v>
      </c>
      <c r="P51" s="44" t="n">
        <v>150</v>
      </c>
      <c r="Q51" s="44" t="n">
        <v>-63</v>
      </c>
      <c r="R51" s="44">
        <f>BD51-Q51-P51-O51</f>
        <v/>
      </c>
      <c r="S51" s="31" t="n">
        <v>-5</v>
      </c>
      <c r="T51" s="44" t="n">
        <v>-3</v>
      </c>
      <c r="U51" s="44" t="n">
        <v>-3</v>
      </c>
      <c r="V51" s="44">
        <f>BE51</f>
        <v/>
      </c>
      <c r="W51" s="44" t="n">
        <v>1</v>
      </c>
      <c r="X51" s="44" t="n">
        <v>1</v>
      </c>
      <c r="Y51" s="44" t="n">
        <v>-6</v>
      </c>
      <c r="Z51" s="44">
        <f>BF51-W51-X51-Y51</f>
        <v/>
      </c>
      <c r="AA51" s="44" t="n">
        <v>-7</v>
      </c>
      <c r="AB51" s="44" t="n">
        <v>3</v>
      </c>
      <c r="AC51" s="44" t="n">
        <v>-36</v>
      </c>
      <c r="AD51" s="44">
        <f>BG51-AA51-AB51-AC51</f>
        <v/>
      </c>
      <c r="AE51" s="44" t="n">
        <v>4</v>
      </c>
      <c r="AF51" s="44" t="n">
        <v>1</v>
      </c>
      <c r="AG51" s="44" t="n">
        <v>-37</v>
      </c>
      <c r="AH51" s="44">
        <f>BH51-AG51-AF51-AE51</f>
        <v/>
      </c>
      <c r="AI51" s="44" t="n">
        <v>-11</v>
      </c>
      <c r="AJ51" s="44" t="n">
        <v>0</v>
      </c>
      <c r="AK51" s="44" t="n">
        <v>62</v>
      </c>
      <c r="AL51" s="44">
        <f>BI51-AK51-AJ51-AI51</f>
        <v/>
      </c>
      <c r="AM51" s="44" t="n">
        <v>-42</v>
      </c>
      <c r="AN51" s="44" t="n">
        <v>-4</v>
      </c>
      <c r="BC51" s="44" t="n">
        <v>-5</v>
      </c>
      <c r="BD51" s="44" t="n">
        <v>80</v>
      </c>
      <c r="BE51" s="44" t="n">
        <v>-9</v>
      </c>
      <c r="BF51" s="44" t="n">
        <v>0</v>
      </c>
      <c r="BG51" s="44" t="n">
        <v>-165</v>
      </c>
      <c r="BH51" s="44" t="n">
        <v>-47</v>
      </c>
      <c r="BI51" s="44" t="n">
        <v>55</v>
      </c>
      <c r="BJ51" s="44" t="n">
        <v>8</v>
      </c>
    </row>
    <row r="52">
      <c r="B52" t="inlineStr">
        <is>
          <t>Income before taxes</t>
        </is>
      </c>
      <c r="C52">
        <f>SUM(C48:C51)</f>
        <v/>
      </c>
      <c r="D52">
        <f>SUM(D48:D51)</f>
        <v/>
      </c>
      <c r="E52">
        <f>SUM(E48:E51)</f>
        <v/>
      </c>
      <c r="F52">
        <f>SUM(F48:F51)</f>
        <v/>
      </c>
      <c r="G52">
        <f>SUM(G48:G51)</f>
        <v/>
      </c>
      <c r="H52">
        <f>SUM(H48:H51)</f>
        <v/>
      </c>
      <c r="I52">
        <f>SUM(I48:I51)</f>
        <v/>
      </c>
      <c r="J52">
        <f>SUM(J48:J51)</f>
        <v/>
      </c>
      <c r="K52">
        <f>SUM(K48:K51)</f>
        <v/>
      </c>
      <c r="L52">
        <f>SUM(L48:L51)</f>
        <v/>
      </c>
      <c r="M52">
        <f>SUM(M48:M51)</f>
        <v/>
      </c>
      <c r="N52">
        <f>BC52</f>
        <v/>
      </c>
      <c r="O52">
        <f>SUM(O48:O51)</f>
        <v/>
      </c>
      <c r="P52">
        <f>SUM(P48:P51)</f>
        <v/>
      </c>
      <c r="Q52">
        <f>SUM(Q48:Q51)</f>
        <v/>
      </c>
      <c r="R52">
        <f>SUM(R48:R51)</f>
        <v/>
      </c>
      <c r="S52" s="26">
        <f>SUM(S48:S51)</f>
        <v/>
      </c>
      <c r="T52">
        <f>SUM(T48:T51)</f>
        <v/>
      </c>
      <c r="U52">
        <f>SUM(U48:U51)</f>
        <v/>
      </c>
      <c r="V52">
        <f>BE52</f>
        <v/>
      </c>
      <c r="W52">
        <f>SUM(W48:W51)</f>
        <v/>
      </c>
      <c r="X52">
        <f>SUM(X48:X51)</f>
        <v/>
      </c>
      <c r="Y52">
        <f>SUM(Y48:Y51)</f>
        <v/>
      </c>
      <c r="Z52">
        <f>BF52-W52-X52-Y52</f>
        <v/>
      </c>
      <c r="AA52">
        <f>SUM(AA48:AA51)</f>
        <v/>
      </c>
      <c r="AB52">
        <f>SUM(AB48:AB51)</f>
        <v/>
      </c>
      <c r="AC52">
        <f>SUM(AC48:AC51)</f>
        <v/>
      </c>
      <c r="AD52">
        <f>BG52-AA52-AB52-AC52</f>
        <v/>
      </c>
      <c r="AE52">
        <f>SUM(AE48:AE51)</f>
        <v/>
      </c>
      <c r="AF52">
        <f>SUM(AF48:AF51)</f>
        <v/>
      </c>
      <c r="AG52">
        <f>SUM(AG48:AG51)</f>
        <v/>
      </c>
      <c r="AH52">
        <f>BH52-AG52-AF52-AE52</f>
        <v/>
      </c>
      <c r="AI52">
        <f>SUM(AI48:AI51)</f>
        <v/>
      </c>
      <c r="AJ52">
        <f>SUM(AJ48:AJ51)</f>
        <v/>
      </c>
      <c r="AK52">
        <f>SUM(AK48:AK51)</f>
        <v/>
      </c>
      <c r="AL52">
        <f>BI52-AK52-AJ52-AI52</f>
        <v/>
      </c>
      <c r="AM52">
        <f>SUM(AM48:AM51)</f>
        <v/>
      </c>
      <c r="AN52">
        <f>SUM(AN48:AN51)</f>
        <v/>
      </c>
      <c r="AO52">
        <f>SUM(AO48:AO51)</f>
        <v/>
      </c>
      <c r="AP52">
        <f>SUM(AP48:AP51)</f>
        <v/>
      </c>
      <c r="AQ52">
        <f>SUM(AQ48:AQ51)</f>
        <v/>
      </c>
      <c r="AR52">
        <f>SUM(AR48:AR51)</f>
        <v/>
      </c>
      <c r="AS52">
        <f>SUM(AS48:AS51)</f>
        <v/>
      </c>
      <c r="AT52">
        <f>SUM(AT48:AT51)</f>
        <v/>
      </c>
      <c r="BC52">
        <f>SUM(BC48:BC51)</f>
        <v/>
      </c>
      <c r="BD52">
        <f>SUM(BD48:BD51)</f>
        <v/>
      </c>
      <c r="BE52">
        <f>SUM(BE48:BE51)</f>
        <v/>
      </c>
      <c r="BF52">
        <f>SUM(BF48:BF51)</f>
        <v/>
      </c>
      <c r="BG52">
        <f>SUM(BG48:BG51)</f>
        <v/>
      </c>
      <c r="BH52">
        <f>SUM(BH48:BH51)</f>
        <v/>
      </c>
      <c r="BI52">
        <f>SUM(BI48:BI51)</f>
        <v/>
      </c>
      <c r="BJ52">
        <f>SUM(BJ48:BJ51)</f>
        <v/>
      </c>
      <c r="BK52">
        <f>SUM(BK48:BK51)</f>
        <v/>
      </c>
      <c r="BL52">
        <f>SUM(BL48:BL51)</f>
        <v/>
      </c>
      <c r="BM52">
        <f>SUM(BM48:BM51)</f>
        <v/>
      </c>
      <c r="BN52">
        <f>SUM(BN48:BN51)</f>
        <v/>
      </c>
      <c r="BO52">
        <f>SUM(BO48:BO51)</f>
        <v/>
      </c>
      <c r="BP52">
        <f>SUM(BP48:BP51)</f>
        <v/>
      </c>
      <c r="BQ52">
        <f>SUM(BQ48:BQ51)</f>
        <v/>
      </c>
      <c r="BR52">
        <f>SUM(BR48:BR51)</f>
        <v/>
      </c>
    </row>
    <row r="53">
      <c r="B53" t="inlineStr">
        <is>
          <t>Tax provision</t>
        </is>
      </c>
      <c r="K53" t="n">
        <v>3</v>
      </c>
      <c r="L53" t="n">
        <v>1</v>
      </c>
      <c r="M53" t="n">
        <v>0</v>
      </c>
      <c r="N53">
        <f>BC53</f>
        <v/>
      </c>
      <c r="O53" t="n">
        <v>1</v>
      </c>
      <c r="P53" t="n">
        <v>29</v>
      </c>
      <c r="Q53" t="n">
        <v>4</v>
      </c>
      <c r="R53">
        <f>BD53-Q53-P53-O53</f>
        <v/>
      </c>
      <c r="S53" s="26" t="n">
        <v>5</v>
      </c>
      <c r="T53" t="n">
        <v>3</v>
      </c>
      <c r="U53" t="n">
        <v>22</v>
      </c>
      <c r="V53">
        <f>BE53</f>
        <v/>
      </c>
      <c r="W53" t="n">
        <v>8</v>
      </c>
      <c r="X53" t="n">
        <v>6</v>
      </c>
      <c r="Y53" t="n">
        <v>12</v>
      </c>
      <c r="Z53">
        <f>BF53-W53-X53-Y53</f>
        <v/>
      </c>
      <c r="AA53" t="n">
        <v>-13</v>
      </c>
      <c r="AB53" t="n">
        <v>2</v>
      </c>
      <c r="AC53" t="n">
        <v>7</v>
      </c>
      <c r="AD53">
        <f>BG53-AA53-AB53-AC53</f>
        <v/>
      </c>
      <c r="AE53" t="n">
        <v>6</v>
      </c>
      <c r="AF53" t="n">
        <v>4</v>
      </c>
      <c r="AG53" t="n">
        <v>12</v>
      </c>
      <c r="AH53">
        <f>BH53-AG53-AF53-AE53</f>
        <v/>
      </c>
      <c r="AI53" t="n">
        <v>89</v>
      </c>
      <c r="AJ53" t="n">
        <v>113</v>
      </c>
      <c r="AK53" t="n">
        <v>82</v>
      </c>
      <c r="AL53">
        <f>BI53-AK53-AJ53-AI53</f>
        <v/>
      </c>
      <c r="AM53" t="n">
        <v>113</v>
      </c>
      <c r="AN53" t="n">
        <v>54</v>
      </c>
      <c r="BC53" t="n">
        <v>14</v>
      </c>
      <c r="BD53" t="n">
        <v>39</v>
      </c>
      <c r="BE53" t="n">
        <v>19</v>
      </c>
      <c r="BF53" t="n">
        <v>-9</v>
      </c>
      <c r="BG53" t="n">
        <v>31</v>
      </c>
      <c r="BH53" t="n">
        <v>-1210</v>
      </c>
      <c r="BI53" t="n">
        <v>513</v>
      </c>
      <c r="BJ53" t="n">
        <v>-122</v>
      </c>
    </row>
    <row r="54" customFormat="1" s="44">
      <c r="B54" s="44" t="inlineStr">
        <is>
          <t>Equity income in investee</t>
        </is>
      </c>
      <c r="K54" s="44" t="n">
        <v>0</v>
      </c>
      <c r="L54" s="44" t="n">
        <v>0</v>
      </c>
      <c r="M54" s="44" t="n">
        <v>0</v>
      </c>
      <c r="N54" s="44">
        <f>BC54</f>
        <v/>
      </c>
      <c r="O54" s="44" t="n">
        <v>0</v>
      </c>
      <c r="P54" s="44" t="n">
        <v>-3</v>
      </c>
      <c r="Q54" s="44" t="n">
        <v>-5</v>
      </c>
      <c r="R54" s="44">
        <f>BD54-Q54-P54-O54</f>
        <v/>
      </c>
      <c r="S54" s="31" t="n">
        <v>-2</v>
      </c>
      <c r="T54" s="44" t="n">
        <v>-3</v>
      </c>
      <c r="U54" s="44" t="n">
        <v>-2</v>
      </c>
      <c r="V54" s="44">
        <f>BE54</f>
        <v/>
      </c>
      <c r="W54" s="44" t="n">
        <v>-1</v>
      </c>
      <c r="X54" s="44" t="n">
        <v>-1</v>
      </c>
      <c r="Y54" s="44" t="n">
        <v>0</v>
      </c>
      <c r="Z54" s="44">
        <f>BF54-W54-X54-Y54</f>
        <v/>
      </c>
      <c r="AA54" s="44" t="n">
        <v>-1</v>
      </c>
      <c r="AB54" s="44" t="n">
        <v>0</v>
      </c>
      <c r="AC54" s="44" t="n">
        <v>1</v>
      </c>
      <c r="AD54" s="44">
        <f>BG54-AA54-AB54-AC54</f>
        <v/>
      </c>
      <c r="AE54" s="44" t="n">
        <v>0</v>
      </c>
      <c r="AF54" s="44" t="n">
        <v>1</v>
      </c>
      <c r="AG54" s="44" t="n">
        <v>1</v>
      </c>
      <c r="AH54" s="44">
        <f>BH54-AG54-AF54-AE54</f>
        <v/>
      </c>
      <c r="AI54" s="44" t="n">
        <v>2</v>
      </c>
      <c r="AJ54" s="44" t="n">
        <v>2</v>
      </c>
      <c r="AK54" s="44" t="n">
        <v>2</v>
      </c>
      <c r="AL54" s="44">
        <f>BI54-AK54-AJ54-AI54</f>
        <v/>
      </c>
      <c r="AM54" s="44" t="n">
        <v>3</v>
      </c>
      <c r="AN54" s="44" t="n">
        <v>4</v>
      </c>
      <c r="BC54" s="44" t="n">
        <v>0</v>
      </c>
      <c r="BD54" s="44" t="n">
        <v>-10</v>
      </c>
      <c r="BE54" s="44" t="n">
        <v>-7</v>
      </c>
      <c r="BF54" s="44" t="n">
        <v>-2</v>
      </c>
      <c r="BG54" s="44" t="n">
        <v>0</v>
      </c>
      <c r="BH54" s="44" t="n">
        <v>5</v>
      </c>
      <c r="BI54" s="44" t="n">
        <v>6</v>
      </c>
      <c r="BJ54" s="44" t="n">
        <v>14</v>
      </c>
    </row>
    <row r="55" customFormat="1" s="23">
      <c r="B55" s="23" t="inlineStr">
        <is>
          <t>Net Income</t>
        </is>
      </c>
      <c r="C55" s="23">
        <f>C52-C53+C54</f>
        <v/>
      </c>
      <c r="D55" s="23">
        <f>D52-D53+D54</f>
        <v/>
      </c>
      <c r="E55" s="23">
        <f>E52-E53+E54</f>
        <v/>
      </c>
      <c r="F55" s="23">
        <f>F52-F53+F54</f>
        <v/>
      </c>
      <c r="G55" s="23">
        <f>G52-G53+G54</f>
        <v/>
      </c>
      <c r="H55" s="23">
        <f>H52-H53+H54</f>
        <v/>
      </c>
      <c r="I55" s="23">
        <f>I52-I53+I54</f>
        <v/>
      </c>
      <c r="J55" s="23">
        <f>J52-J53+J54</f>
        <v/>
      </c>
      <c r="K55" s="23">
        <f>K52-K53+K54</f>
        <v/>
      </c>
      <c r="L55" s="23">
        <f>L52-L53+L54</f>
        <v/>
      </c>
      <c r="M55" s="23">
        <f>M52-M53+M54</f>
        <v/>
      </c>
      <c r="N55" s="23">
        <f>BC55</f>
        <v/>
      </c>
      <c r="O55" s="23">
        <f>O52-O53+O54</f>
        <v/>
      </c>
      <c r="P55" s="23">
        <f>P52-P53+P54</f>
        <v/>
      </c>
      <c r="Q55" s="23">
        <f>Q52-Q53+Q54</f>
        <v/>
      </c>
      <c r="R55" s="23">
        <f>R52-R53+R54</f>
        <v/>
      </c>
      <c r="S55" s="32">
        <f>S52-S53+S54</f>
        <v/>
      </c>
      <c r="T55" s="23">
        <f>T52-T53+T54</f>
        <v/>
      </c>
      <c r="U55" s="23">
        <f>U52-U53+U54</f>
        <v/>
      </c>
      <c r="V55" s="23">
        <f>BE55</f>
        <v/>
      </c>
      <c r="W55" s="23">
        <f>W52-W53+W54</f>
        <v/>
      </c>
      <c r="X55" s="23">
        <f>X52-X53+X54</f>
        <v/>
      </c>
      <c r="Y55" s="23">
        <f>Y52-Y53+Y54</f>
        <v/>
      </c>
      <c r="Z55" s="23">
        <f>BF55-W55-X55-Y55</f>
        <v/>
      </c>
      <c r="AA55" s="23">
        <f>AA52-AA53+AA54</f>
        <v/>
      </c>
      <c r="AB55" s="23">
        <f>AB52-AB53+AB54</f>
        <v/>
      </c>
      <c r="AC55" s="23">
        <f>AC52-AC53+AC54</f>
        <v/>
      </c>
      <c r="AD55" s="23">
        <f>BG55-AA55-AB55-AC55</f>
        <v/>
      </c>
      <c r="AE55" s="23">
        <f>AE52-AE53+AE54</f>
        <v/>
      </c>
      <c r="AF55" s="23">
        <f>AF52-AF53+AF54</f>
        <v/>
      </c>
      <c r="AG55" s="23">
        <f>AG52-AG53+AG54</f>
        <v/>
      </c>
      <c r="AH55" s="23">
        <f>BH55-AG55-AF55-AE55</f>
        <v/>
      </c>
      <c r="AI55" s="23">
        <f>AI52-AI53+AI54</f>
        <v/>
      </c>
      <c r="AJ55" s="23">
        <f>AJ52-AJ53+AJ54</f>
        <v/>
      </c>
      <c r="AK55" s="23">
        <f>AK52-AK53+AK54</f>
        <v/>
      </c>
      <c r="AL55" s="23">
        <f>BI55-AK55-AJ55-AI55</f>
        <v/>
      </c>
      <c r="AM55" s="23">
        <f>AM52-AM53+AM54</f>
        <v/>
      </c>
      <c r="AN55" s="23">
        <f>AN52-AN53+AN54</f>
        <v/>
      </c>
      <c r="AO55" s="23">
        <f>AO52-AO53+AO54</f>
        <v/>
      </c>
      <c r="AP55" s="23">
        <f>AP52-AP53+AP54</f>
        <v/>
      </c>
      <c r="AQ55" s="23">
        <f>AQ52-AQ53+AQ54</f>
        <v/>
      </c>
      <c r="AR55" s="23">
        <f>AR52-AR53+AR54</f>
        <v/>
      </c>
      <c r="AS55" s="23">
        <f>AS52-AS53+AS54</f>
        <v/>
      </c>
      <c r="AT55" s="23">
        <f>AT52-AT53+AT54</f>
        <v/>
      </c>
      <c r="BC55" s="23">
        <f>BC52-BC53+BC54</f>
        <v/>
      </c>
      <c r="BD55" s="23">
        <f>BD52-BD53+BD54</f>
        <v/>
      </c>
      <c r="BE55" s="23">
        <f>BE52-BE53+BE54</f>
        <v/>
      </c>
      <c r="BF55" s="23">
        <f>BF52-BF53+BF54</f>
        <v/>
      </c>
      <c r="BG55" s="23">
        <f>BG52-BG53+BG54</f>
        <v/>
      </c>
      <c r="BH55" s="23">
        <f>BH52-BH53+BH54</f>
        <v/>
      </c>
      <c r="BI55" s="23">
        <f>BI52-BI53+BI54</f>
        <v/>
      </c>
      <c r="BJ55" s="23">
        <f>BJ52-BJ53+BJ54</f>
        <v/>
      </c>
      <c r="BK55" s="23">
        <f>BK52-BK53+BK54</f>
        <v/>
      </c>
      <c r="BL55" s="23">
        <f>BL52-BL53+BL54</f>
        <v/>
      </c>
      <c r="BM55" s="23">
        <f>BM52-BM53+BM54</f>
        <v/>
      </c>
      <c r="BN55" s="23">
        <f>BN52-BN53+BN54</f>
        <v/>
      </c>
      <c r="BO55" s="23">
        <f>BO52-BO53+BO54</f>
        <v/>
      </c>
      <c r="BP55" s="23">
        <f>BP52-BP53+BP54</f>
        <v/>
      </c>
      <c r="BQ55" s="23">
        <f>BQ52-BQ53+BQ54</f>
        <v/>
      </c>
      <c r="BR55" s="23">
        <f>BR52-BR53+BR54</f>
        <v/>
      </c>
    </row>
    <row r="56" customFormat="1" s="7">
      <c r="B56" s="7" t="inlineStr">
        <is>
          <t xml:space="preserve">EPS </t>
        </is>
      </c>
      <c r="C56" s="7">
        <f>C55/C57</f>
        <v/>
      </c>
      <c r="D56" s="7">
        <f>D55/D57</f>
        <v/>
      </c>
      <c r="E56" s="7">
        <f>E55/E57</f>
        <v/>
      </c>
      <c r="F56" s="7">
        <f>F55/F57</f>
        <v/>
      </c>
      <c r="G56" s="7">
        <f>G55/G57</f>
        <v/>
      </c>
      <c r="H56" s="7">
        <f>H55/H57</f>
        <v/>
      </c>
      <c r="I56" s="7">
        <f>I55/I57</f>
        <v/>
      </c>
      <c r="J56" s="7">
        <f>J55/J57</f>
        <v/>
      </c>
      <c r="K56" s="7">
        <f>K55/K57</f>
        <v/>
      </c>
      <c r="L56" s="7">
        <f>L55/L57</f>
        <v/>
      </c>
      <c r="M56" s="7">
        <f>M55/M57</f>
        <v/>
      </c>
      <c r="N56" s="7">
        <f>N55/N57</f>
        <v/>
      </c>
      <c r="O56" s="7">
        <f>O55/O57</f>
        <v/>
      </c>
      <c r="P56" s="7">
        <f>P55/P57</f>
        <v/>
      </c>
      <c r="Q56" s="7">
        <f>Q55/Q57</f>
        <v/>
      </c>
      <c r="R56" s="7">
        <f>R55/R57</f>
        <v/>
      </c>
      <c r="S56" s="34">
        <f>S55/S57</f>
        <v/>
      </c>
      <c r="T56" s="7">
        <f>T55/T57</f>
        <v/>
      </c>
      <c r="U56" s="7">
        <f>U55/U57</f>
        <v/>
      </c>
      <c r="V56" s="7">
        <f>V55/V57</f>
        <v/>
      </c>
      <c r="W56" s="7">
        <f>W55/W57</f>
        <v/>
      </c>
      <c r="X56" s="7">
        <f>X55/X57</f>
        <v/>
      </c>
      <c r="Y56" s="7">
        <f>Y55/Y57</f>
        <v/>
      </c>
      <c r="Z56" s="7">
        <f>Z55/Z57</f>
        <v/>
      </c>
      <c r="AA56" s="7">
        <f>AA55/AA57</f>
        <v/>
      </c>
      <c r="AB56" s="7">
        <f>AB55/AB57</f>
        <v/>
      </c>
      <c r="AC56" s="7">
        <f>AC55/AC57</f>
        <v/>
      </c>
      <c r="AD56" s="7">
        <f>AD55/AD57</f>
        <v/>
      </c>
      <c r="AE56" s="7">
        <f>AE55/AE57</f>
        <v/>
      </c>
      <c r="AF56" s="7">
        <f>AF55/AF57</f>
        <v/>
      </c>
      <c r="AG56" s="7">
        <f>AG55/AG57</f>
        <v/>
      </c>
      <c r="AH56" s="7">
        <f>AH55/AH57</f>
        <v/>
      </c>
      <c r="AI56" s="7">
        <f>AI55/AI57</f>
        <v/>
      </c>
      <c r="AJ56" s="7">
        <f>AJ55/AJ57</f>
        <v/>
      </c>
      <c r="AK56" s="7">
        <f>AK55/AK57</f>
        <v/>
      </c>
      <c r="AL56" s="7">
        <f>AL55/AL57</f>
        <v/>
      </c>
      <c r="AM56" s="7">
        <f>AM55/AM57</f>
        <v/>
      </c>
      <c r="AN56" s="7">
        <f>AN55/AN57</f>
        <v/>
      </c>
      <c r="AO56" s="7">
        <f>AO55/AO57</f>
        <v/>
      </c>
      <c r="AP56" s="7">
        <f>AP55/AP57</f>
        <v/>
      </c>
      <c r="AQ56" s="7">
        <f>AQ55/AQ57</f>
        <v/>
      </c>
      <c r="AR56" s="7">
        <f>AR55/AR57</f>
        <v/>
      </c>
      <c r="AS56" s="7">
        <f>AS55/AS57</f>
        <v/>
      </c>
      <c r="AT56" s="7">
        <f>AT55/AT57</f>
        <v/>
      </c>
      <c r="BC56" s="7">
        <f>BC55/BC57</f>
        <v/>
      </c>
      <c r="BD56" s="7">
        <f>BD55/BD57</f>
        <v/>
      </c>
      <c r="BE56" s="7">
        <f>BE55/BE57</f>
        <v/>
      </c>
      <c r="BF56" s="7">
        <f>BF55/BF57</f>
        <v/>
      </c>
      <c r="BG56" s="7">
        <f>BG55/BG57</f>
        <v/>
      </c>
      <c r="BH56" s="7">
        <f>BH55/BH57</f>
        <v/>
      </c>
      <c r="BI56" s="7">
        <f>BI55/BI57</f>
        <v/>
      </c>
      <c r="BJ56" s="7">
        <f>BJ55/BJ57</f>
        <v/>
      </c>
      <c r="BK56" s="7">
        <f>BK55/BK57</f>
        <v/>
      </c>
      <c r="BL56" s="7">
        <f>BL55/BL57</f>
        <v/>
      </c>
      <c r="BM56" s="7">
        <f>BM55/BM57</f>
        <v/>
      </c>
      <c r="BN56" s="7">
        <f>BN55/BN57</f>
        <v/>
      </c>
      <c r="BO56" s="7">
        <f>BO55/BO57</f>
        <v/>
      </c>
      <c r="BP56" s="7">
        <f>BP55/BP57</f>
        <v/>
      </c>
      <c r="BQ56" s="7">
        <f>BQ55/BQ57</f>
        <v/>
      </c>
      <c r="BR56" s="7">
        <f>BR55/BR57</f>
        <v/>
      </c>
    </row>
    <row r="57">
      <c r="B57" t="inlineStr">
        <is>
          <t>Shares - Basic</t>
        </is>
      </c>
      <c r="K57" t="n">
        <v>777</v>
      </c>
      <c r="L57" t="n">
        <v>778</v>
      </c>
      <c r="M57" t="n">
        <v>785</v>
      </c>
      <c r="N57">
        <f>BC57</f>
        <v/>
      </c>
      <c r="O57" t="n">
        <v>793</v>
      </c>
      <c r="P57" t="n">
        <v>794</v>
      </c>
      <c r="Q57" t="n">
        <v>815</v>
      </c>
      <c r="R57">
        <f>BD57</f>
        <v/>
      </c>
      <c r="S57" s="26" t="n">
        <v>939</v>
      </c>
      <c r="T57" t="n">
        <v>945</v>
      </c>
      <c r="U57" t="n">
        <v>957</v>
      </c>
      <c r="V57">
        <f>BE57</f>
        <v/>
      </c>
      <c r="W57" t="n">
        <v>968</v>
      </c>
      <c r="X57" t="n">
        <v>972</v>
      </c>
      <c r="Y57" t="n">
        <v>987</v>
      </c>
      <c r="Z57">
        <f>BF57</f>
        <v/>
      </c>
      <c r="AA57" t="n">
        <v>1044</v>
      </c>
      <c r="AB57" t="n">
        <v>1084</v>
      </c>
      <c r="AC57" t="n">
        <v>1097</v>
      </c>
      <c r="AD57">
        <f>BG57</f>
        <v/>
      </c>
      <c r="AE57" t="n">
        <v>1170</v>
      </c>
      <c r="AF57" t="n">
        <v>1174</v>
      </c>
      <c r="AG57" t="n">
        <v>1184</v>
      </c>
      <c r="AH57">
        <f>BH57</f>
        <v/>
      </c>
      <c r="AI57" t="n">
        <v>1213</v>
      </c>
      <c r="AJ57" t="n">
        <v>1216</v>
      </c>
      <c r="AK57" t="n">
        <v>1214</v>
      </c>
      <c r="AL57">
        <f>BI57</f>
        <v/>
      </c>
      <c r="AM57" t="n">
        <v>1393</v>
      </c>
      <c r="AN57" t="n">
        <v>1618</v>
      </c>
      <c r="BC57" t="n">
        <v>783</v>
      </c>
      <c r="BD57" t="n">
        <v>835</v>
      </c>
      <c r="BE57" t="n">
        <v>952</v>
      </c>
      <c r="BF57" t="n">
        <v>982</v>
      </c>
      <c r="BG57" t="n">
        <v>1091</v>
      </c>
      <c r="BH57" t="n">
        <v>1184</v>
      </c>
      <c r="BI57" t="n">
        <v>1213</v>
      </c>
      <c r="BJ57" t="n">
        <v>1561</v>
      </c>
    </row>
    <row r="58">
      <c r="B58" t="inlineStr">
        <is>
          <t>Shares - Diluted</t>
        </is>
      </c>
      <c r="K58" t="n">
        <v>777</v>
      </c>
      <c r="L58" t="n">
        <v>778</v>
      </c>
      <c r="M58" t="n">
        <v>785</v>
      </c>
      <c r="N58">
        <f>BC58</f>
        <v/>
      </c>
      <c r="O58" t="n">
        <v>793</v>
      </c>
      <c r="P58" t="n">
        <v>821</v>
      </c>
      <c r="Q58" t="n">
        <v>815</v>
      </c>
      <c r="R58">
        <f>BD58</f>
        <v/>
      </c>
      <c r="S58" s="26" t="n">
        <v>939</v>
      </c>
      <c r="T58" t="n">
        <v>945</v>
      </c>
      <c r="U58" t="n">
        <v>1042</v>
      </c>
      <c r="V58">
        <f>BE58</f>
        <v/>
      </c>
      <c r="W58" t="n">
        <v>1039</v>
      </c>
      <c r="X58" t="n">
        <v>1147</v>
      </c>
      <c r="Y58" t="n">
        <v>1076</v>
      </c>
      <c r="Z58">
        <f>BF58</f>
        <v/>
      </c>
      <c r="AA58" t="n">
        <v>1094</v>
      </c>
      <c r="AB58" t="n">
        <v>1109</v>
      </c>
      <c r="AC58" t="n">
        <v>1117</v>
      </c>
      <c r="AD58">
        <f>BG58</f>
        <v/>
      </c>
      <c r="AE58" t="n">
        <v>1224</v>
      </c>
      <c r="AF58" t="n">
        <v>1227</v>
      </c>
      <c r="AG58" t="n">
        <v>1215</v>
      </c>
      <c r="AH58">
        <f>BH58</f>
        <v/>
      </c>
      <c r="AI58" t="n">
        <v>1231</v>
      </c>
      <c r="AJ58" t="n">
        <v>1232</v>
      </c>
      <c r="AK58" t="n">
        <v>1230</v>
      </c>
      <c r="AL58">
        <f>BI58</f>
        <v/>
      </c>
      <c r="AM58" t="n">
        <v>1410</v>
      </c>
      <c r="AN58" t="n">
        <v>1632</v>
      </c>
      <c r="BC58" t="n">
        <v>783</v>
      </c>
      <c r="BD58" t="n">
        <v>835</v>
      </c>
      <c r="BE58" t="n">
        <v>1039</v>
      </c>
      <c r="BF58" t="n">
        <v>1064</v>
      </c>
      <c r="BG58" t="n">
        <v>1120</v>
      </c>
      <c r="BH58" t="n">
        <v>1207</v>
      </c>
      <c r="BI58" t="n">
        <v>1229</v>
      </c>
      <c r="BJ58" t="n">
        <v>1571</v>
      </c>
    </row>
    <row r="60" customFormat="1" s="13">
      <c r="B60" s="13" t="inlineStr">
        <is>
          <t>Operating Expenses/Gross Profit</t>
        </is>
      </c>
      <c r="S60" s="30" t="n"/>
    </row>
    <row r="61">
      <c r="B61" t="inlineStr">
        <is>
          <t>R&amp;D %</t>
        </is>
      </c>
      <c r="K61" s="21">
        <f>K44/K42</f>
        <v/>
      </c>
      <c r="L61" s="21">
        <f>L44/L42</f>
        <v/>
      </c>
      <c r="M61" s="21">
        <f>M44/M42</f>
        <v/>
      </c>
      <c r="N61" s="21">
        <f>N44/N42</f>
        <v/>
      </c>
      <c r="O61" s="21">
        <f>O44/O42</f>
        <v/>
      </c>
      <c r="P61" s="21">
        <f>P44/P42</f>
        <v/>
      </c>
      <c r="Q61" s="21">
        <f>Q44/Q42</f>
        <v/>
      </c>
      <c r="R61" s="21">
        <f>R44/R42</f>
        <v/>
      </c>
      <c r="S61" s="35">
        <f>S44/S42</f>
        <v/>
      </c>
      <c r="T61" s="21">
        <f>T44/T42</f>
        <v/>
      </c>
      <c r="U61" s="21">
        <f>U44/U42</f>
        <v/>
      </c>
      <c r="V61" s="21">
        <f>V44/V42</f>
        <v/>
      </c>
      <c r="W61" s="21">
        <f>W44/W42</f>
        <v/>
      </c>
      <c r="X61" s="21">
        <f>X44/X42</f>
        <v/>
      </c>
      <c r="Y61" s="21">
        <f>Y44/Y42</f>
        <v/>
      </c>
      <c r="Z61" s="21">
        <f>Z44/Z42</f>
        <v/>
      </c>
      <c r="AA61" s="21">
        <f>AA44/AA42</f>
        <v/>
      </c>
      <c r="AB61" s="21">
        <f>AB44/AB42</f>
        <v/>
      </c>
      <c r="AC61" s="21">
        <f>AC44/AC42</f>
        <v/>
      </c>
      <c r="AD61" s="21">
        <f>AD44/AD42</f>
        <v/>
      </c>
      <c r="AE61" s="21">
        <f>AE44/AE42</f>
        <v/>
      </c>
      <c r="AF61" s="21">
        <f>AF44/AF42</f>
        <v/>
      </c>
      <c r="AG61" s="21">
        <f>AG44/AG42</f>
        <v/>
      </c>
      <c r="AH61" s="21">
        <f>AH44/AH42</f>
        <v/>
      </c>
      <c r="AI61" s="21">
        <f>AI44/AI42</f>
        <v/>
      </c>
      <c r="AJ61" s="21">
        <f>AJ44/AJ42</f>
        <v/>
      </c>
      <c r="AK61" s="21">
        <f>AK44/AK42</f>
        <v/>
      </c>
      <c r="AL61" s="21">
        <f>AL44/AL42</f>
        <v/>
      </c>
      <c r="AM61" s="21">
        <f>AM44/AM42</f>
        <v/>
      </c>
      <c r="AN61" s="21">
        <f>AN44/AN42</f>
        <v/>
      </c>
      <c r="BC61" s="21">
        <f>BC44/BC42</f>
        <v/>
      </c>
      <c r="BD61" s="21">
        <f>BD44/BD42</f>
        <v/>
      </c>
      <c r="BE61" s="21">
        <f>BE44/BE42</f>
        <v/>
      </c>
      <c r="BF61" s="21">
        <f>BF44/BF42</f>
        <v/>
      </c>
      <c r="BG61" s="21">
        <f>BG44/BG42</f>
        <v/>
      </c>
      <c r="BH61" s="21">
        <f>BH44/BH42</f>
        <v/>
      </c>
      <c r="BI61" s="21">
        <f>BI44/BI42</f>
        <v/>
      </c>
      <c r="BJ61" s="21">
        <f>BJ44/BJ42</f>
        <v/>
      </c>
      <c r="BK61" s="21">
        <f>BK44/BK42</f>
        <v/>
      </c>
      <c r="BL61" s="21">
        <f>BL44/BL42</f>
        <v/>
      </c>
      <c r="BM61" s="21">
        <f>BM44/BM42</f>
        <v/>
      </c>
      <c r="BN61" s="21">
        <f>BN44/BN42</f>
        <v/>
      </c>
      <c r="BO61" s="21">
        <f>BO44/BO42</f>
        <v/>
      </c>
      <c r="BP61" s="21">
        <f>BP44/BP42</f>
        <v/>
      </c>
      <c r="BQ61" s="21">
        <f>BQ44/BQ42</f>
        <v/>
      </c>
      <c r="BR61" s="21">
        <f>BR44/BR42</f>
        <v/>
      </c>
    </row>
    <row r="62">
      <c r="B62" t="inlineStr">
        <is>
          <t>MGA%</t>
        </is>
      </c>
      <c r="K62" s="21">
        <f>K45/K42</f>
        <v/>
      </c>
      <c r="L62" s="21">
        <f>L45/L42</f>
        <v/>
      </c>
      <c r="M62" s="21">
        <f>M45/M42</f>
        <v/>
      </c>
      <c r="N62" s="21">
        <f>N45/N42</f>
        <v/>
      </c>
      <c r="O62" s="21">
        <f>O45/O42</f>
        <v/>
      </c>
      <c r="P62" s="21">
        <f>P45/P42</f>
        <v/>
      </c>
      <c r="Q62" s="21">
        <f>Q45/Q42</f>
        <v/>
      </c>
      <c r="R62" s="21">
        <f>R45/R42</f>
        <v/>
      </c>
      <c r="S62" s="35">
        <f>S45/S42</f>
        <v/>
      </c>
      <c r="T62" s="21">
        <f>T45/T42</f>
        <v/>
      </c>
      <c r="U62" s="21">
        <f>U45/U42</f>
        <v/>
      </c>
      <c r="V62" s="21">
        <f>V45/V42</f>
        <v/>
      </c>
      <c r="W62" s="21">
        <f>W45/W42</f>
        <v/>
      </c>
      <c r="X62" s="21">
        <f>X45/X42</f>
        <v/>
      </c>
      <c r="Y62" s="21">
        <f>Y45/Y42</f>
        <v/>
      </c>
      <c r="Z62" s="21">
        <f>Z45/Z42</f>
        <v/>
      </c>
      <c r="AA62" s="21">
        <f>AA45/AA42</f>
        <v/>
      </c>
      <c r="AB62" s="21">
        <f>AB45/AB42</f>
        <v/>
      </c>
      <c r="AC62" s="21">
        <f>AC45/AC42</f>
        <v/>
      </c>
      <c r="AD62" s="21">
        <f>AD45/AD42</f>
        <v/>
      </c>
      <c r="AE62" s="21">
        <f>AE45/AE42</f>
        <v/>
      </c>
      <c r="AF62" s="21">
        <f>AF45/AF42</f>
        <v/>
      </c>
      <c r="AG62" s="21">
        <f>AG45/AG42</f>
        <v/>
      </c>
      <c r="AH62" s="21">
        <f>AH45/AH42</f>
        <v/>
      </c>
      <c r="AI62" s="21">
        <f>AI45/AI42</f>
        <v/>
      </c>
      <c r="AJ62" s="21">
        <f>AJ45/AJ42</f>
        <v/>
      </c>
      <c r="AK62" s="21">
        <f>AK45/AK42</f>
        <v/>
      </c>
      <c r="AL62" s="21">
        <f>AL45/AL42</f>
        <v/>
      </c>
      <c r="AM62" s="21">
        <f>AM45/AM42</f>
        <v/>
      </c>
      <c r="AN62" s="21">
        <f>AN45/AN42</f>
        <v/>
      </c>
      <c r="BC62" s="21">
        <f>BC45/BC42</f>
        <v/>
      </c>
      <c r="BD62" s="21">
        <f>BD45/BD42</f>
        <v/>
      </c>
      <c r="BE62" s="21">
        <f>BE45/BE42</f>
        <v/>
      </c>
      <c r="BF62" s="21">
        <f>BF45/BF42</f>
        <v/>
      </c>
      <c r="BG62" s="21">
        <f>BG45/BG42</f>
        <v/>
      </c>
      <c r="BH62" s="21">
        <f>BH45/BH42</f>
        <v/>
      </c>
      <c r="BI62" s="21">
        <f>BI45/BI42</f>
        <v/>
      </c>
      <c r="BJ62" s="21">
        <f>BJ45/BJ42</f>
        <v/>
      </c>
      <c r="BK62" s="21">
        <f>BK45/BK42</f>
        <v/>
      </c>
      <c r="BL62" s="21">
        <f>BL45/BL42</f>
        <v/>
      </c>
      <c r="BM62" s="21">
        <f>BM45/BM42</f>
        <v/>
      </c>
      <c r="BN62" s="21">
        <f>BN45/BN42</f>
        <v/>
      </c>
      <c r="BO62" s="21">
        <f>BO45/BO42</f>
        <v/>
      </c>
      <c r="BP62" s="21">
        <f>BP45/BP42</f>
        <v/>
      </c>
      <c r="BQ62" s="21">
        <f>BQ45/BQ42</f>
        <v/>
      </c>
      <c r="BR62" s="21">
        <f>BR45/BR42</f>
        <v/>
      </c>
    </row>
    <row r="63">
      <c r="B63" t="inlineStr">
        <is>
          <t xml:space="preserve">Restructuring and other </t>
        </is>
      </c>
      <c r="K63" s="21">
        <f>K46/K42</f>
        <v/>
      </c>
      <c r="L63" s="21">
        <f>L46/L42</f>
        <v/>
      </c>
      <c r="M63" s="21">
        <f>M46/M42</f>
        <v/>
      </c>
      <c r="N63" s="21">
        <f>N46/N42</f>
        <v/>
      </c>
      <c r="O63" s="21">
        <f>O46/O42</f>
        <v/>
      </c>
      <c r="P63" s="21">
        <f>P46/P42</f>
        <v/>
      </c>
      <c r="Q63" s="21">
        <f>Q46/Q42</f>
        <v/>
      </c>
      <c r="R63" s="21">
        <f>R46/R42</f>
        <v/>
      </c>
      <c r="S63" s="35">
        <f>S46/S42</f>
        <v/>
      </c>
      <c r="T63" s="21">
        <f>T46/T42</f>
        <v/>
      </c>
      <c r="U63" s="21">
        <f>U46/U42</f>
        <v/>
      </c>
      <c r="V63" s="21">
        <f>V46/V42</f>
        <v/>
      </c>
      <c r="W63" s="21">
        <f>W46/W42</f>
        <v/>
      </c>
      <c r="X63" s="21">
        <f>X46/X42</f>
        <v/>
      </c>
      <c r="Y63" s="21">
        <f>Y46/Y42</f>
        <v/>
      </c>
      <c r="Z63" s="21">
        <f>Z46/Z42</f>
        <v/>
      </c>
      <c r="AA63" s="21">
        <f>AA46/AA42</f>
        <v/>
      </c>
      <c r="AB63" s="21">
        <f>AB46/AB42</f>
        <v/>
      </c>
      <c r="AC63" s="21">
        <f>AC46/AC42</f>
        <v/>
      </c>
      <c r="AD63" s="21">
        <f>AD46/AD42</f>
        <v/>
      </c>
      <c r="AE63" s="21">
        <f>AE46/AE42</f>
        <v/>
      </c>
      <c r="AF63" s="21">
        <f>AF46/AF42</f>
        <v/>
      </c>
      <c r="AG63" s="21">
        <f>AG46/AG42</f>
        <v/>
      </c>
      <c r="AH63" s="21">
        <f>AH46/AH42</f>
        <v/>
      </c>
      <c r="AI63" s="21">
        <f>AI46/AI42</f>
        <v/>
      </c>
      <c r="AJ63" s="21">
        <f>AJ46/AJ42</f>
        <v/>
      </c>
      <c r="AK63" s="21">
        <f>AK46/AK42</f>
        <v/>
      </c>
      <c r="AL63" s="21">
        <f>AL46/AL42</f>
        <v/>
      </c>
      <c r="AM63" s="21">
        <f>AM46/AM42</f>
        <v/>
      </c>
      <c r="AN63" s="21">
        <f>AN46/AN42</f>
        <v/>
      </c>
      <c r="BC63" s="21">
        <f>BC46/BC42</f>
        <v/>
      </c>
      <c r="BD63" s="21">
        <f>BD46/BD42</f>
        <v/>
      </c>
      <c r="BE63" s="21">
        <f>BE46/BE42</f>
        <v/>
      </c>
      <c r="BF63" s="21">
        <f>BF46/BF42</f>
        <v/>
      </c>
      <c r="BG63" s="21">
        <f>BG46/BG42</f>
        <v/>
      </c>
      <c r="BH63" s="21">
        <f>BH46/BH42</f>
        <v/>
      </c>
      <c r="BI63" s="21">
        <f>BI46/BI42</f>
        <v/>
      </c>
      <c r="BJ63" s="21">
        <f>BJ46/BJ42</f>
        <v/>
      </c>
      <c r="BK63" s="21">
        <f>BK46/BK42</f>
        <v/>
      </c>
      <c r="BL63" s="21">
        <f>BL46/BL42</f>
        <v/>
      </c>
      <c r="BM63" s="21">
        <f>BM46/BM42</f>
        <v/>
      </c>
      <c r="BN63" s="21">
        <f>BN46/BN42</f>
        <v/>
      </c>
      <c r="BO63" s="21">
        <f>BO46/BO42</f>
        <v/>
      </c>
      <c r="BP63" s="21">
        <f>BP46/BP42</f>
        <v/>
      </c>
      <c r="BQ63" s="21">
        <f>BQ46/BQ42</f>
        <v/>
      </c>
      <c r="BR63" s="21">
        <f>BR46/BR42</f>
        <v/>
      </c>
    </row>
    <row r="64" customFormat="1" s="44">
      <c r="B64" s="44" t="inlineStr">
        <is>
          <t>Licensing Gain (reduces operating expenses)</t>
        </is>
      </c>
      <c r="K64" s="17">
        <f>K47/K42</f>
        <v/>
      </c>
      <c r="L64" s="17">
        <f>L47/L42</f>
        <v/>
      </c>
      <c r="M64" s="17">
        <f>M47/M42</f>
        <v/>
      </c>
      <c r="N64" s="17">
        <f>N47/N42</f>
        <v/>
      </c>
      <c r="O64" s="17">
        <f>O47/O42</f>
        <v/>
      </c>
      <c r="P64" s="17">
        <f>P47/P42</f>
        <v/>
      </c>
      <c r="Q64" s="17">
        <f>Q47/Q42</f>
        <v/>
      </c>
      <c r="R64" s="17">
        <f>R47/R42</f>
        <v/>
      </c>
      <c r="S64" s="36">
        <f>S47/S42</f>
        <v/>
      </c>
      <c r="T64" s="17">
        <f>T47/T42</f>
        <v/>
      </c>
      <c r="U64" s="17">
        <f>U47/U42</f>
        <v/>
      </c>
      <c r="V64" s="17">
        <f>V47/V42</f>
        <v/>
      </c>
      <c r="W64" s="17">
        <f>W47/W42</f>
        <v/>
      </c>
      <c r="X64" s="17">
        <f>X47/X42</f>
        <v/>
      </c>
      <c r="Y64" s="17">
        <f>Y47/Y42</f>
        <v/>
      </c>
      <c r="Z64" s="17">
        <f>Z47/Z42</f>
        <v/>
      </c>
      <c r="AA64" s="17">
        <f>AA47/AA42</f>
        <v/>
      </c>
      <c r="AB64" s="17">
        <f>AB47/AB42</f>
        <v/>
      </c>
      <c r="AC64" s="17">
        <f>AC47/AC42</f>
        <v/>
      </c>
      <c r="AD64" s="17">
        <f>AD47/AD42</f>
        <v/>
      </c>
      <c r="AE64" s="17">
        <f>AE47/AE42</f>
        <v/>
      </c>
      <c r="AF64" s="17">
        <f>AF47/AF42</f>
        <v/>
      </c>
      <c r="AG64" s="17">
        <f>AG47/AG42</f>
        <v/>
      </c>
      <c r="AH64" s="17">
        <f>AH47/AH42</f>
        <v/>
      </c>
      <c r="AI64" s="17">
        <f>AI47/AI42</f>
        <v/>
      </c>
      <c r="AJ64" s="17">
        <f>AJ47/AJ42</f>
        <v/>
      </c>
      <c r="AK64" s="17">
        <f>AK47/AK42</f>
        <v/>
      </c>
      <c r="AL64" s="17">
        <f>AL47/AL42</f>
        <v/>
      </c>
      <c r="AM64" s="17">
        <f>AM47/AM42</f>
        <v/>
      </c>
      <c r="AN64" s="17">
        <f>AN47/AN42</f>
        <v/>
      </c>
      <c r="BC64" s="17">
        <f>BC47/BC42</f>
        <v/>
      </c>
      <c r="BD64" s="17">
        <f>BD47/BD42</f>
        <v/>
      </c>
      <c r="BE64" s="17">
        <f>BE47/BE42</f>
        <v/>
      </c>
      <c r="BF64" s="17">
        <f>BF47/BF42</f>
        <v/>
      </c>
      <c r="BG64" s="17">
        <f>BG47/BG42</f>
        <v/>
      </c>
      <c r="BH64" s="17">
        <f>BH47/BH42</f>
        <v/>
      </c>
      <c r="BI64" s="17">
        <f>BI47/BI42</f>
        <v/>
      </c>
      <c r="BJ64" s="17">
        <f>BJ47/BJ42</f>
        <v/>
      </c>
      <c r="BK64" s="17">
        <f>BK47/BK42</f>
        <v/>
      </c>
      <c r="BL64" s="17">
        <f>BL47/BL42</f>
        <v/>
      </c>
      <c r="BM64" s="17">
        <f>BM47/BM42</f>
        <v/>
      </c>
      <c r="BN64" s="17">
        <f>BN47/BN42</f>
        <v/>
      </c>
      <c r="BO64" s="17">
        <f>BO47/BO42</f>
        <v/>
      </c>
      <c r="BP64" s="17">
        <f>BP47/BP42</f>
        <v/>
      </c>
      <c r="BQ64" s="17">
        <f>BQ47/BQ42</f>
        <v/>
      </c>
      <c r="BR64" s="17">
        <f>BR47/BR42</f>
        <v/>
      </c>
    </row>
    <row r="65" customFormat="1" s="23">
      <c r="B65" s="23" t="inlineStr">
        <is>
          <t>Operating Expenses/Gross Profit</t>
        </is>
      </c>
      <c r="K65" s="24">
        <f>SUM(K61:K64)</f>
        <v/>
      </c>
      <c r="L65" s="24">
        <f>SUM(L61:L64)</f>
        <v/>
      </c>
      <c r="M65" s="24">
        <f>SUM(M61:M64)</f>
        <v/>
      </c>
      <c r="N65" s="24">
        <f>SUM(N61:N64)</f>
        <v/>
      </c>
      <c r="O65" s="24">
        <f>SUM(O61:O64)</f>
        <v/>
      </c>
      <c r="P65" s="24">
        <f>SUM(P61:P64)</f>
        <v/>
      </c>
      <c r="Q65" s="24">
        <f>SUM(Q61:Q64)</f>
        <v/>
      </c>
      <c r="R65" s="24">
        <f>SUM(R61:R64)</f>
        <v/>
      </c>
      <c r="S65" s="37">
        <f>SUM(S61:S64)</f>
        <v/>
      </c>
      <c r="T65" s="24">
        <f>SUM(T61:T64)</f>
        <v/>
      </c>
      <c r="U65" s="24">
        <f>SUM(U61:U64)</f>
        <v/>
      </c>
      <c r="V65" s="24">
        <f>SUM(V61:V64)</f>
        <v/>
      </c>
      <c r="W65" s="24">
        <f>SUM(W61:W64)</f>
        <v/>
      </c>
      <c r="X65" s="24">
        <f>SUM(X61:X64)</f>
        <v/>
      </c>
      <c r="Y65" s="24">
        <f>SUM(Y61:Y64)</f>
        <v/>
      </c>
      <c r="Z65" s="24">
        <f>SUM(Z61:Z64)</f>
        <v/>
      </c>
      <c r="AA65" s="24">
        <f>SUM(AA61:AA64)</f>
        <v/>
      </c>
      <c r="AB65" s="24">
        <f>SUM(AB61:AB64)</f>
        <v/>
      </c>
      <c r="AC65" s="24">
        <f>SUM(AC61:AC64)</f>
        <v/>
      </c>
      <c r="AD65" s="24">
        <f>SUM(AD61:AD64)</f>
        <v/>
      </c>
      <c r="AE65" s="24">
        <f>SUM(AE61:AE64)</f>
        <v/>
      </c>
      <c r="AF65" s="24">
        <f>SUM(AF61:AF64)</f>
        <v/>
      </c>
      <c r="AG65" s="24">
        <f>SUM(AG61:AG64)</f>
        <v/>
      </c>
      <c r="AH65" s="24">
        <f>SUM(AH61:AH64)</f>
        <v/>
      </c>
      <c r="AI65" s="24">
        <f>SUM(AI61:AI64)</f>
        <v/>
      </c>
      <c r="AJ65" s="24">
        <f>SUM(AJ61:AJ64)</f>
        <v/>
      </c>
      <c r="AK65" s="24">
        <f>SUM(AK61:AK64)</f>
        <v/>
      </c>
      <c r="AL65" s="24">
        <f>SUM(AL61:AL64)</f>
        <v/>
      </c>
      <c r="AM65" s="24">
        <f>SUM(AM61:AM64)</f>
        <v/>
      </c>
      <c r="AN65" s="24">
        <f>SUM(AN61:AN64)</f>
        <v/>
      </c>
      <c r="AO65" s="24" t="n"/>
      <c r="BC65" s="24">
        <f>SUM(BC61:BC64)</f>
        <v/>
      </c>
      <c r="BD65" s="24">
        <f>SUM(BD61:BD64)</f>
        <v/>
      </c>
      <c r="BE65" s="24">
        <f>SUM(BE61:BE64)</f>
        <v/>
      </c>
      <c r="BF65" s="24">
        <f>SUM(BF61:BF64)</f>
        <v/>
      </c>
      <c r="BG65" s="24">
        <f>SUM(BG61:BG64)</f>
        <v/>
      </c>
      <c r="BH65" s="24">
        <f>SUM(BH61:BH64)</f>
        <v/>
      </c>
      <c r="BI65" s="24">
        <f>SUM(BI61:BI64)</f>
        <v/>
      </c>
      <c r="BJ65" s="24">
        <f>SUM(BJ61:BJ64)</f>
        <v/>
      </c>
      <c r="BK65" s="24">
        <f>SUM(BK61:BK64)</f>
        <v/>
      </c>
      <c r="BL65" s="24">
        <f>SUM(BL61:BL64)</f>
        <v/>
      </c>
      <c r="BM65" s="24">
        <f>SUM(BM61:BM64)</f>
        <v/>
      </c>
      <c r="BN65" s="24">
        <f>SUM(BN61:BN64)</f>
        <v/>
      </c>
      <c r="BO65" s="24">
        <f>SUM(BO61:BO64)</f>
        <v/>
      </c>
      <c r="BP65" s="24">
        <f>SUM(BP61:BP64)</f>
        <v/>
      </c>
      <c r="BQ65" s="24">
        <f>SUM(BQ61:BQ64)</f>
        <v/>
      </c>
      <c r="BR65" s="24">
        <f>SUM(BR61:BR64)</f>
        <v/>
      </c>
    </row>
    <row r="66" customFormat="1" s="13">
      <c r="B66" s="13" t="inlineStr">
        <is>
          <t>Margins</t>
        </is>
      </c>
      <c r="K66" s="25" t="n"/>
      <c r="S66" s="30" t="n"/>
    </row>
    <row r="67" customFormat="1" s="21">
      <c r="B67" s="21" t="inlineStr">
        <is>
          <t>Gross Margin</t>
        </is>
      </c>
      <c r="K67" s="21">
        <f>K42/K40</f>
        <v/>
      </c>
      <c r="L67" s="21">
        <f>L42/L40</f>
        <v/>
      </c>
      <c r="M67" s="21">
        <f>M42/M40</f>
        <v/>
      </c>
      <c r="N67" s="21">
        <f>N42/N40</f>
        <v/>
      </c>
      <c r="O67" s="21">
        <f>O42/O40</f>
        <v/>
      </c>
      <c r="P67" s="21">
        <f>P42/P40</f>
        <v/>
      </c>
      <c r="Q67" s="21">
        <f>Q42/Q40</f>
        <v/>
      </c>
      <c r="R67" s="21">
        <f>R42/R40</f>
        <v/>
      </c>
      <c r="S67" s="35">
        <f>S42/S40</f>
        <v/>
      </c>
      <c r="T67" s="21">
        <f>T42/T40</f>
        <v/>
      </c>
      <c r="U67" s="21">
        <f>U42/U40</f>
        <v/>
      </c>
      <c r="V67" s="21">
        <f>V42/V40</f>
        <v/>
      </c>
      <c r="W67" s="21">
        <f>W42/W40</f>
        <v/>
      </c>
      <c r="X67" s="21">
        <f>X42/X40</f>
        <v/>
      </c>
      <c r="Y67" s="21">
        <f>Y42/Y40</f>
        <v/>
      </c>
      <c r="Z67" s="21">
        <f>Z42/Z40</f>
        <v/>
      </c>
      <c r="AA67" s="21">
        <f>AA42/AA40</f>
        <v/>
      </c>
      <c r="AB67" s="21">
        <f>AB42/AB40</f>
        <v/>
      </c>
      <c r="AC67" s="21">
        <f>AC42/AC40</f>
        <v/>
      </c>
      <c r="AD67" s="21">
        <f>AD42/AD40</f>
        <v/>
      </c>
      <c r="AE67" s="21">
        <f>AE42/AE40</f>
        <v/>
      </c>
      <c r="AF67" s="21">
        <f>AF42/AF40</f>
        <v/>
      </c>
      <c r="AG67" s="21">
        <f>AG42/AG40</f>
        <v/>
      </c>
      <c r="AH67" s="21">
        <f>AH42/AH40</f>
        <v/>
      </c>
      <c r="AI67" s="21">
        <f>AI42/AI40</f>
        <v/>
      </c>
      <c r="AJ67" s="21">
        <f>AJ42/AJ40</f>
        <v/>
      </c>
      <c r="AK67" s="21">
        <f>AK42/AK40</f>
        <v/>
      </c>
      <c r="AL67" s="21">
        <f>AL42/AL40</f>
        <v/>
      </c>
      <c r="AM67" s="21">
        <f>AM42/AM40</f>
        <v/>
      </c>
      <c r="AN67" s="21">
        <f>AN42/AN40</f>
        <v/>
      </c>
      <c r="BC67" s="21">
        <f>BC42/BC40</f>
        <v/>
      </c>
      <c r="BD67" s="21">
        <f>BD42/BD40</f>
        <v/>
      </c>
      <c r="BE67" s="21">
        <f>BE42/BE40</f>
        <v/>
      </c>
      <c r="BF67" s="21">
        <f>BF42/BF40</f>
        <v/>
      </c>
      <c r="BG67" s="21">
        <f>BG42/BG40</f>
        <v/>
      </c>
      <c r="BH67" s="21">
        <f>BH42/BH40</f>
        <v/>
      </c>
      <c r="BI67" s="21">
        <f>BI42/BI40</f>
        <v/>
      </c>
      <c r="BJ67" s="21">
        <f>BJ42/BJ40</f>
        <v/>
      </c>
      <c r="BK67" s="21">
        <f>BK42/BK40</f>
        <v/>
      </c>
      <c r="BL67" s="21">
        <f>BL42/BL40</f>
        <v/>
      </c>
      <c r="BM67" s="21">
        <f>BM42/BM40</f>
        <v/>
      </c>
      <c r="BN67" s="21">
        <f>BN42/BN40</f>
        <v/>
      </c>
      <c r="BO67" s="21">
        <f>BO42/BO40</f>
        <v/>
      </c>
      <c r="BP67" s="21">
        <f>BP42/BP40</f>
        <v/>
      </c>
      <c r="BQ67" s="21">
        <f>BQ42/BQ40</f>
        <v/>
      </c>
      <c r="BR67" s="21">
        <f>BR42/BR40</f>
        <v/>
      </c>
    </row>
    <row r="68" customFormat="1" s="21">
      <c r="B68" s="21" t="inlineStr">
        <is>
          <t>Operating Margin</t>
        </is>
      </c>
      <c r="K68" s="21">
        <f>K48/K40</f>
        <v/>
      </c>
      <c r="L68" s="21">
        <f>L48/L40</f>
        <v/>
      </c>
      <c r="M68" s="21">
        <f>M48/M40</f>
        <v/>
      </c>
      <c r="N68" s="21">
        <f>N48/N40</f>
        <v/>
      </c>
      <c r="O68" s="21">
        <f>O48/O40</f>
        <v/>
      </c>
      <c r="P68" s="21">
        <f>P48/P40</f>
        <v/>
      </c>
      <c r="Q68" s="21">
        <f>Q48/Q40</f>
        <v/>
      </c>
      <c r="R68" s="21">
        <f>R48/R40</f>
        <v/>
      </c>
      <c r="S68" s="35">
        <f>S48/S40</f>
        <v/>
      </c>
      <c r="T68" s="21">
        <f>T48/T40</f>
        <v/>
      </c>
      <c r="U68" s="21">
        <f>U48/U40</f>
        <v/>
      </c>
      <c r="V68" s="21">
        <f>V48/V40</f>
        <v/>
      </c>
      <c r="W68" s="21">
        <f>W48/W40</f>
        <v/>
      </c>
      <c r="X68" s="21">
        <f>X48/X40</f>
        <v/>
      </c>
      <c r="Y68" s="21">
        <f>Y48/Y40</f>
        <v/>
      </c>
      <c r="Z68" s="21">
        <f>Z48/Z40</f>
        <v/>
      </c>
      <c r="AA68" s="21">
        <f>AA48/AA40</f>
        <v/>
      </c>
      <c r="AB68" s="21">
        <f>AB48/AB40</f>
        <v/>
      </c>
      <c r="AC68" s="21">
        <f>AC48/AC40</f>
        <v/>
      </c>
      <c r="AD68" s="21">
        <f>AD48/AD40</f>
        <v/>
      </c>
      <c r="AE68" s="21">
        <f>AE48/AE40</f>
        <v/>
      </c>
      <c r="AF68" s="21">
        <f>AF48/AF40</f>
        <v/>
      </c>
      <c r="AG68" s="21">
        <f>AG48/AG40</f>
        <v/>
      </c>
      <c r="AH68" s="21">
        <f>AH48/AH40</f>
        <v/>
      </c>
      <c r="AI68" s="21">
        <f>AI48/AI40</f>
        <v/>
      </c>
      <c r="AJ68" s="21">
        <f>AJ48/AJ40</f>
        <v/>
      </c>
      <c r="AK68" s="21">
        <f>AK48/AK40</f>
        <v/>
      </c>
      <c r="AL68" s="21">
        <f>AL48/AL40</f>
        <v/>
      </c>
      <c r="AM68" s="21">
        <f>AM48/AM40</f>
        <v/>
      </c>
      <c r="AN68" s="21">
        <f>AN48/AN40</f>
        <v/>
      </c>
      <c r="BC68" s="21">
        <f>BC48/BC40</f>
        <v/>
      </c>
      <c r="BD68" s="21">
        <f>BD48/BD40</f>
        <v/>
      </c>
      <c r="BE68" s="21">
        <f>BE48/BE40</f>
        <v/>
      </c>
      <c r="BF68" s="21">
        <f>BF48/BF40</f>
        <v/>
      </c>
      <c r="BG68" s="21">
        <f>BG48/BG40</f>
        <v/>
      </c>
      <c r="BH68" s="21">
        <f>BH48/BH40</f>
        <v/>
      </c>
      <c r="BI68" s="21">
        <f>BI48/BI40</f>
        <v/>
      </c>
      <c r="BJ68" s="21">
        <f>BJ48/BJ40</f>
        <v/>
      </c>
      <c r="BK68" s="21">
        <f>BK48/BK40</f>
        <v/>
      </c>
      <c r="BL68" s="21">
        <f>BL48/BL40</f>
        <v/>
      </c>
      <c r="BM68" s="21">
        <f>BM48/BM40</f>
        <v/>
      </c>
      <c r="BN68" s="21">
        <f>BN48/BN40</f>
        <v/>
      </c>
      <c r="BO68" s="21">
        <f>BO48/BO40</f>
        <v/>
      </c>
      <c r="BP68" s="21">
        <f>BP48/BP40</f>
        <v/>
      </c>
      <c r="BQ68" s="21">
        <f>BQ48/BQ40</f>
        <v/>
      </c>
      <c r="BR68" s="21">
        <f>BR48/BR40</f>
        <v/>
      </c>
    </row>
    <row r="69" customFormat="1" s="21">
      <c r="B69" s="21" t="inlineStr">
        <is>
          <t>Net Margin</t>
        </is>
      </c>
      <c r="K69" s="21">
        <f>K55/K40</f>
        <v/>
      </c>
      <c r="L69" s="21">
        <f>L55/L40</f>
        <v/>
      </c>
      <c r="M69" s="21">
        <f>M55/M40</f>
        <v/>
      </c>
      <c r="N69" s="21">
        <f>N55/N40</f>
        <v/>
      </c>
      <c r="O69" s="21">
        <f>O55/O40</f>
        <v/>
      </c>
      <c r="P69" s="21">
        <f>P55/P40</f>
        <v/>
      </c>
      <c r="Q69" s="21">
        <f>Q55/Q40</f>
        <v/>
      </c>
      <c r="R69" s="21">
        <f>R55/R40</f>
        <v/>
      </c>
      <c r="S69" s="35">
        <f>S55/S40</f>
        <v/>
      </c>
      <c r="T69" s="21">
        <f>T55/T40</f>
        <v/>
      </c>
      <c r="U69" s="21">
        <f>U55/U40</f>
        <v/>
      </c>
      <c r="V69" s="21">
        <f>V55/V40</f>
        <v/>
      </c>
      <c r="W69" s="21">
        <f>W55/W40</f>
        <v/>
      </c>
      <c r="X69" s="21">
        <f>X55/X40</f>
        <v/>
      </c>
      <c r="Y69" s="21">
        <f>Y55/Y40</f>
        <v/>
      </c>
      <c r="Z69" s="21">
        <f>Z55/Z40</f>
        <v/>
      </c>
      <c r="AA69" s="21">
        <f>AA55/AA40</f>
        <v/>
      </c>
      <c r="AB69" s="21">
        <f>AB55/AB40</f>
        <v/>
      </c>
      <c r="AC69" s="21">
        <f>AC55/AC40</f>
        <v/>
      </c>
      <c r="AD69" s="21">
        <f>AD55/AD40</f>
        <v/>
      </c>
      <c r="AE69" s="21">
        <f>AE55/AE40</f>
        <v/>
      </c>
      <c r="AF69" s="21">
        <f>AF55/AF40</f>
        <v/>
      </c>
      <c r="AG69" s="21">
        <f>AG55/AG40</f>
        <v/>
      </c>
      <c r="AH69" s="21">
        <f>AH55/AH40</f>
        <v/>
      </c>
      <c r="AI69" s="21">
        <f>AI55/AI40</f>
        <v/>
      </c>
      <c r="AJ69" s="21">
        <f>AJ55/AJ40</f>
        <v/>
      </c>
      <c r="AK69" s="21">
        <f>AK55/AK40</f>
        <v/>
      </c>
      <c r="AL69" s="21">
        <f>AL55/AL40</f>
        <v/>
      </c>
      <c r="AM69" s="21">
        <f>AM55/AM40</f>
        <v/>
      </c>
      <c r="AN69" s="21">
        <f>AN55/AN40</f>
        <v/>
      </c>
      <c r="BC69" s="21">
        <f>BC55/BC40</f>
        <v/>
      </c>
      <c r="BD69" s="21">
        <f>BD55/BD40</f>
        <v/>
      </c>
      <c r="BE69" s="21">
        <f>BE55/BE40</f>
        <v/>
      </c>
      <c r="BF69" s="21">
        <f>BF55/BF40</f>
        <v/>
      </c>
      <c r="BG69" s="21">
        <f>BG55/BG40</f>
        <v/>
      </c>
      <c r="BH69" s="21">
        <f>BH55/BH40</f>
        <v/>
      </c>
      <c r="BI69" s="21">
        <f>BI55/BI40</f>
        <v/>
      </c>
      <c r="BJ69" s="21">
        <f>BJ55/BJ40</f>
        <v/>
      </c>
      <c r="BK69" s="21">
        <f>BK55/BK40</f>
        <v/>
      </c>
      <c r="BL69" s="21">
        <f>BL55/BL40</f>
        <v/>
      </c>
      <c r="BM69" s="21">
        <f>BM55/BM40</f>
        <v/>
      </c>
      <c r="BN69" s="21">
        <f>BN55/BN40</f>
        <v/>
      </c>
      <c r="BO69" s="21">
        <f>BO55/BO40</f>
        <v/>
      </c>
      <c r="BP69" s="21">
        <f>BP55/BP40</f>
        <v/>
      </c>
      <c r="BQ69" s="21">
        <f>BQ55/BQ40</f>
        <v/>
      </c>
      <c r="BR69" s="21">
        <f>BR55/BR40</f>
        <v/>
      </c>
    </row>
    <row r="70" customFormat="1" s="25">
      <c r="B70" s="25" t="inlineStr">
        <is>
          <t>Y/y Growth</t>
        </is>
      </c>
      <c r="S70" s="38" t="n"/>
    </row>
    <row r="71" customFormat="1" s="21">
      <c r="B71" s="21" t="inlineStr">
        <is>
          <t>Revenue y/y</t>
        </is>
      </c>
      <c r="O71" s="21">
        <f>O40/K40-1</f>
        <v/>
      </c>
      <c r="P71" s="21">
        <f>P40/L40-1</f>
        <v/>
      </c>
      <c r="Q71" s="21">
        <f>Q40/M40-1</f>
        <v/>
      </c>
      <c r="R71" s="21">
        <f>R40/N40-1</f>
        <v/>
      </c>
      <c r="S71" s="35">
        <f>S40/O40-1</f>
        <v/>
      </c>
      <c r="T71" s="21">
        <f>T40/P40-1</f>
        <v/>
      </c>
      <c r="U71" s="21">
        <f>U40/Q40-1</f>
        <v/>
      </c>
      <c r="V71" s="21">
        <f>V40/R40-1</f>
        <v/>
      </c>
      <c r="W71" s="21">
        <f>W40/S40-1</f>
        <v/>
      </c>
      <c r="X71" s="21">
        <f>X40/T40-1</f>
        <v/>
      </c>
      <c r="Y71" s="21">
        <f>Y40/U40-1</f>
        <v/>
      </c>
      <c r="Z71" s="21">
        <f>Z40/V40-1</f>
        <v/>
      </c>
      <c r="AA71" s="21">
        <f>AA40/W40-1</f>
        <v/>
      </c>
      <c r="AB71" s="21">
        <f>AB40/X40-1</f>
        <v/>
      </c>
      <c r="AC71" s="21">
        <f>AC40/Y40-1</f>
        <v/>
      </c>
      <c r="AD71" s="21">
        <f>AD40/Z40-1</f>
        <v/>
      </c>
      <c r="AE71" s="21">
        <f>AE40/AA40-1</f>
        <v/>
      </c>
      <c r="AF71" s="21">
        <f>AF40/AB40-1</f>
        <v/>
      </c>
      <c r="AG71" s="21">
        <f>AG40/AC40-1</f>
        <v/>
      </c>
      <c r="AH71" s="21">
        <f>AH40/AD40-1</f>
        <v/>
      </c>
      <c r="AI71" s="21">
        <f>AI40/AE40-1</f>
        <v/>
      </c>
      <c r="AJ71" s="21">
        <f>AJ40/AF40-1</f>
        <v/>
      </c>
      <c r="AK71" s="21">
        <f>AK40/AG40-1</f>
        <v/>
      </c>
      <c r="AL71" s="21">
        <f>AL40/AH40-1</f>
        <v/>
      </c>
      <c r="AM71" s="21">
        <f>AM40/AI40-1</f>
        <v/>
      </c>
      <c r="AN71" s="21">
        <f>AN40/AJ40-1</f>
        <v/>
      </c>
    </row>
    <row r="72" customFormat="1" s="21">
      <c r="B72" s="21" t="inlineStr">
        <is>
          <t>Operating Income y/y</t>
        </is>
      </c>
      <c r="O72" s="21">
        <f>O48/K48-1</f>
        <v/>
      </c>
      <c r="P72" s="21">
        <f>P48/L48-1</f>
        <v/>
      </c>
      <c r="Q72" s="21">
        <f>Q48/M48-1</f>
        <v/>
      </c>
      <c r="R72" s="21">
        <f>R48/N48-1</f>
        <v/>
      </c>
      <c r="S72" s="35">
        <f>S48/O48-1</f>
        <v/>
      </c>
      <c r="T72" s="21">
        <f>T48/P48-1</f>
        <v/>
      </c>
      <c r="U72" s="21">
        <f>U48/Q48-1</f>
        <v/>
      </c>
      <c r="V72" s="21">
        <f>V48/R48-1</f>
        <v/>
      </c>
      <c r="W72" s="21">
        <f>W48/S48-1</f>
        <v/>
      </c>
      <c r="X72" s="21">
        <f>(X48/T48-1)*-1</f>
        <v/>
      </c>
      <c r="Y72" s="21">
        <f>Y48/U48-1</f>
        <v/>
      </c>
      <c r="Z72" s="21">
        <f>Z48/V48-1</f>
        <v/>
      </c>
      <c r="AA72" s="21">
        <f>AA48/W48-1</f>
        <v/>
      </c>
      <c r="AB72" s="21">
        <f>AB48/X48-1</f>
        <v/>
      </c>
      <c r="AC72" s="21">
        <f>AC48/Y48-1</f>
        <v/>
      </c>
      <c r="AD72" s="21">
        <f>AD48/Z48-1</f>
        <v/>
      </c>
      <c r="AE72" s="21">
        <f>AE48/AA48-1</f>
        <v/>
      </c>
      <c r="AF72" s="21">
        <f>AF48/AB48-1</f>
        <v/>
      </c>
      <c r="AG72" s="21">
        <f>AG48/AC48-1</f>
        <v/>
      </c>
      <c r="AH72" s="21">
        <f>AH48/AD48-1</f>
        <v/>
      </c>
      <c r="AI72" s="21">
        <f>AI48/AE48-1</f>
        <v/>
      </c>
      <c r="AJ72" s="21">
        <f>AJ48/AF48-1</f>
        <v/>
      </c>
      <c r="AK72" s="21">
        <f>AK48/AG48-1</f>
        <v/>
      </c>
      <c r="AL72" s="21">
        <f>AL48/AH48-1</f>
        <v/>
      </c>
      <c r="AM72" s="21">
        <f>AM48/AI48-1</f>
        <v/>
      </c>
      <c r="AN72" s="21">
        <f>AN48/AJ48-1</f>
        <v/>
      </c>
    </row>
    <row r="73" customFormat="1" s="21">
      <c r="B73" s="21" t="inlineStr">
        <is>
          <t>Net Income y/y</t>
        </is>
      </c>
      <c r="O73" s="21">
        <f>O55/K55-1</f>
        <v/>
      </c>
      <c r="P73" s="21">
        <f>P55/L55-1</f>
        <v/>
      </c>
      <c r="Q73" s="21">
        <f>Q55/M55-1</f>
        <v/>
      </c>
      <c r="R73" s="21">
        <f>R55/N55-1</f>
        <v/>
      </c>
      <c r="S73" s="21">
        <f>S55/O55-1</f>
        <v/>
      </c>
      <c r="T73" s="21">
        <f>T55/P55-1</f>
        <v/>
      </c>
      <c r="U73" s="21">
        <f>U55/Q55-1</f>
        <v/>
      </c>
      <c r="V73" s="21">
        <f>V55/R55-1</f>
        <v/>
      </c>
      <c r="W73" s="21">
        <f>W55/S55-1</f>
        <v/>
      </c>
      <c r="X73" s="21">
        <f>X55/T55-1</f>
        <v/>
      </c>
      <c r="Y73" s="21">
        <f>Y55/U55-1</f>
        <v/>
      </c>
      <c r="Z73" s="21">
        <f>Z55/V55-1</f>
        <v/>
      </c>
      <c r="AA73" s="21">
        <f>AA55/W55-1</f>
        <v/>
      </c>
      <c r="AB73" s="21">
        <f>AB55/X55-1</f>
        <v/>
      </c>
      <c r="AC73" s="21">
        <f>AC55/Y55-1</f>
        <v/>
      </c>
      <c r="AD73" s="21">
        <f>AD55/Z55-1</f>
        <v/>
      </c>
      <c r="AE73" s="21">
        <f>AE55/AA55-1</f>
        <v/>
      </c>
      <c r="AF73" s="21">
        <f>AF55/AB55-1</f>
        <v/>
      </c>
      <c r="AG73" s="21">
        <f>AG55/AC55-1</f>
        <v/>
      </c>
      <c r="AH73" s="21">
        <f>AH55/AD55-1</f>
        <v/>
      </c>
      <c r="AI73" s="21">
        <f>AI55/AE55-1</f>
        <v/>
      </c>
      <c r="AJ73" s="21">
        <f>AJ55/AF55-1</f>
        <v/>
      </c>
      <c r="AK73" s="21">
        <f>AK55/AG55-1</f>
        <v/>
      </c>
      <c r="AL73" s="21">
        <f>AL55/AH55-1</f>
        <v/>
      </c>
      <c r="AM73" s="21">
        <f>AM55/AI55-1</f>
        <v/>
      </c>
      <c r="AN73" s="21">
        <f>AN55/AJ55-1</f>
        <v/>
      </c>
    </row>
    <row r="74" customFormat="1" s="21">
      <c r="B74" s="21" t="n"/>
      <c r="S74" s="35" t="n"/>
    </row>
    <row r="75" customFormat="1" s="21">
      <c r="B75" s="21" t="n"/>
      <c r="S75" s="35" t="n"/>
    </row>
    <row r="78" customFormat="1" s="11">
      <c r="B78" s="10" t="inlineStr">
        <is>
          <t>Balance Sheet</t>
        </is>
      </c>
      <c r="S78" s="29" t="n"/>
    </row>
    <row r="79" customFormat="1" s="13">
      <c r="B79" s="13" t="inlineStr">
        <is>
          <t>Current Assets</t>
        </is>
      </c>
      <c r="S79" s="30" t="n"/>
    </row>
    <row r="80">
      <c r="B80" t="inlineStr">
        <is>
          <t>Cash &amp; cash equiv</t>
        </is>
      </c>
      <c r="K80" t="n">
        <v>677</v>
      </c>
      <c r="L80" t="n">
        <v>829</v>
      </c>
      <c r="M80" t="n">
        <v>755</v>
      </c>
      <c r="N80" t="n">
        <v>785</v>
      </c>
      <c r="O80" t="n">
        <v>716</v>
      </c>
      <c r="P80" t="n">
        <v>957</v>
      </c>
      <c r="Q80" t="n">
        <v>1258</v>
      </c>
      <c r="R80" t="n">
        <v>1264</v>
      </c>
      <c r="S80" s="26" t="n">
        <v>722</v>
      </c>
      <c r="T80" t="n">
        <v>760</v>
      </c>
      <c r="U80" t="n">
        <v>879</v>
      </c>
      <c r="V80" t="n">
        <v>1185</v>
      </c>
      <c r="W80" t="n">
        <v>1045</v>
      </c>
      <c r="X80" t="n">
        <v>948</v>
      </c>
      <c r="Y80" t="n">
        <v>1046</v>
      </c>
      <c r="Z80" t="n">
        <v>1078</v>
      </c>
      <c r="AA80" t="n">
        <v>978</v>
      </c>
      <c r="AB80" t="n">
        <v>963</v>
      </c>
      <c r="AC80" t="n">
        <v>1156</v>
      </c>
      <c r="AD80" t="n">
        <v>1466</v>
      </c>
      <c r="AE80" t="n">
        <v>1330</v>
      </c>
      <c r="AF80" t="n">
        <v>1775</v>
      </c>
      <c r="AG80" t="n">
        <v>1296</v>
      </c>
      <c r="AH80" t="n">
        <v>1595</v>
      </c>
      <c r="AI80" t="n">
        <v>1763</v>
      </c>
      <c r="AJ80" t="n">
        <v>2623</v>
      </c>
      <c r="AK80" t="n">
        <v>2440</v>
      </c>
      <c r="AL80" t="n">
        <v>2535</v>
      </c>
      <c r="AM80" t="n">
        <v>4740</v>
      </c>
      <c r="AN80" t="n">
        <v>4964</v>
      </c>
      <c r="BC80">
        <f>N80</f>
        <v/>
      </c>
      <c r="BD80">
        <f>R80</f>
        <v/>
      </c>
      <c r="BE80">
        <f>V80</f>
        <v/>
      </c>
      <c r="BF80">
        <f>Z80</f>
        <v/>
      </c>
      <c r="BG80">
        <f>AD80</f>
        <v/>
      </c>
      <c r="BH80">
        <f>AH80</f>
        <v/>
      </c>
      <c r="BI80">
        <f>AL80</f>
        <v/>
      </c>
      <c r="BJ80" t="n">
        <v>4835</v>
      </c>
    </row>
    <row r="81">
      <c r="B81" t="inlineStr">
        <is>
          <t>Short-term investment</t>
        </is>
      </c>
      <c r="K81" t="n">
        <v>229</v>
      </c>
      <c r="L81" t="n">
        <v>0</v>
      </c>
      <c r="M81" t="n">
        <v>0</v>
      </c>
      <c r="N81" t="n">
        <v>0</v>
      </c>
      <c r="O81" t="n">
        <v>0</v>
      </c>
      <c r="P81" t="n">
        <v>0</v>
      </c>
      <c r="Q81" t="n">
        <v>0</v>
      </c>
      <c r="R81" t="n">
        <v>0</v>
      </c>
      <c r="S81" s="26" t="n">
        <v>221</v>
      </c>
      <c r="T81" t="n">
        <v>84</v>
      </c>
      <c r="U81" t="n">
        <v>0</v>
      </c>
      <c r="V81" t="n">
        <v>0</v>
      </c>
      <c r="W81">
        <f>738+18</f>
        <v/>
      </c>
      <c r="X81" t="n">
        <v>35</v>
      </c>
      <c r="Y81" t="n">
        <v>10</v>
      </c>
      <c r="Z81" t="n">
        <v>78</v>
      </c>
      <c r="AA81" t="n">
        <v>216</v>
      </c>
      <c r="AB81" t="n">
        <v>165</v>
      </c>
      <c r="AC81" t="n">
        <v>53</v>
      </c>
      <c r="AD81" t="n">
        <v>37</v>
      </c>
      <c r="AE81" t="n">
        <v>55</v>
      </c>
      <c r="AF81" t="n">
        <v>0</v>
      </c>
      <c r="AG81" t="n">
        <v>475</v>
      </c>
      <c r="AH81" t="n">
        <v>695</v>
      </c>
      <c r="AI81" t="n">
        <v>1353</v>
      </c>
      <c r="AJ81" t="n">
        <v>1170</v>
      </c>
      <c r="AK81" t="n">
        <v>1168</v>
      </c>
      <c r="AL81" t="n">
        <v>1073</v>
      </c>
      <c r="AM81" t="n">
        <v>1792</v>
      </c>
      <c r="AN81" t="n">
        <v>1028</v>
      </c>
      <c r="BC81">
        <f>N81</f>
        <v/>
      </c>
      <c r="BD81">
        <f>R81</f>
        <v/>
      </c>
      <c r="BE81">
        <f>V81</f>
        <v/>
      </c>
      <c r="BF81">
        <f>Z81</f>
        <v/>
      </c>
      <c r="BG81">
        <f>AD81</f>
        <v/>
      </c>
      <c r="BH81">
        <f>AH81</f>
        <v/>
      </c>
      <c r="BI81">
        <f>AL81</f>
        <v/>
      </c>
      <c r="BJ81" t="n">
        <v>1020</v>
      </c>
    </row>
    <row r="82">
      <c r="B82" t="inlineStr">
        <is>
          <t>AR</t>
        </is>
      </c>
      <c r="K82" t="n">
        <v>771</v>
      </c>
      <c r="L82" t="n">
        <v>687</v>
      </c>
      <c r="M82">
        <f>648+20</f>
        <v/>
      </c>
      <c r="N82">
        <f>533+33</f>
        <v/>
      </c>
      <c r="O82">
        <f>508+26</f>
        <v/>
      </c>
      <c r="P82">
        <f>671+12</f>
        <v/>
      </c>
      <c r="Q82">
        <f>640+13</f>
        <v/>
      </c>
      <c r="R82">
        <f>311+32</f>
        <v/>
      </c>
      <c r="S82" s="26">
        <f>494+31</f>
        <v/>
      </c>
      <c r="T82">
        <f>614+10</f>
        <v/>
      </c>
      <c r="U82">
        <f>771+26</f>
        <v/>
      </c>
      <c r="V82">
        <f>454+33</f>
        <v/>
      </c>
      <c r="W82" t="n">
        <v>715</v>
      </c>
      <c r="X82">
        <f>1118+25</f>
        <v/>
      </c>
      <c r="Y82">
        <f>1207+53</f>
        <v/>
      </c>
      <c r="Z82">
        <f>1235+34</f>
        <v/>
      </c>
      <c r="AA82">
        <f>1241+50</f>
        <v/>
      </c>
      <c r="AB82">
        <f>1333+30</f>
        <v/>
      </c>
      <c r="AC82">
        <f>1393+17</f>
        <v/>
      </c>
      <c r="AD82">
        <f>1859+20</f>
        <v/>
      </c>
      <c r="AE82">
        <f>1691+17</f>
        <v/>
      </c>
      <c r="AF82">
        <f>1789+10</f>
        <v/>
      </c>
      <c r="AG82">
        <f>2134+4</f>
        <v/>
      </c>
      <c r="AH82">
        <f>2066+10</f>
        <v/>
      </c>
      <c r="AI82">
        <f>2178+7</f>
        <v/>
      </c>
      <c r="AJ82">
        <f>2020+6</f>
        <v/>
      </c>
      <c r="AK82">
        <f>2224+5</f>
        <v/>
      </c>
      <c r="AL82">
        <f>2706+2</f>
        <v/>
      </c>
      <c r="AM82">
        <f>3677+4</f>
        <v/>
      </c>
      <c r="AN82">
        <f>4050+3</f>
        <v/>
      </c>
      <c r="BC82">
        <f>N82</f>
        <v/>
      </c>
      <c r="BD82">
        <f>R82</f>
        <v/>
      </c>
      <c r="BE82">
        <f>V82</f>
        <v/>
      </c>
      <c r="BF82">
        <f>Z82</f>
        <v/>
      </c>
      <c r="BG82">
        <f>AD82</f>
        <v/>
      </c>
      <c r="BH82">
        <f>AH82</f>
        <v/>
      </c>
      <c r="BI82">
        <f>AL82</f>
        <v/>
      </c>
      <c r="BJ82" t="n">
        <v>4128</v>
      </c>
    </row>
    <row r="83">
      <c r="B83" t="inlineStr">
        <is>
          <t>Inventories</t>
        </is>
      </c>
      <c r="K83" t="n">
        <v>688</v>
      </c>
      <c r="L83" t="n">
        <v>799</v>
      </c>
      <c r="M83" t="n">
        <v>761</v>
      </c>
      <c r="N83" t="n">
        <v>678</v>
      </c>
      <c r="O83" t="n">
        <v>675</v>
      </c>
      <c r="P83" t="n">
        <v>743</v>
      </c>
      <c r="Q83" t="n">
        <v>772</v>
      </c>
      <c r="R83" t="n">
        <v>751</v>
      </c>
      <c r="S83" s="26" t="n">
        <v>839</v>
      </c>
      <c r="T83" t="n">
        <v>833</v>
      </c>
      <c r="U83" t="n">
        <v>794</v>
      </c>
      <c r="V83" t="n">
        <v>694</v>
      </c>
      <c r="W83" t="n">
        <v>67</v>
      </c>
      <c r="X83" t="n">
        <v>750</v>
      </c>
      <c r="Y83" t="n">
        <v>738</v>
      </c>
      <c r="Z83" t="n">
        <v>845</v>
      </c>
      <c r="AA83" t="n">
        <v>955</v>
      </c>
      <c r="AB83" t="n">
        <v>1015</v>
      </c>
      <c r="AC83" t="n">
        <v>1040</v>
      </c>
      <c r="AD83" t="n">
        <v>982</v>
      </c>
      <c r="AE83" t="n">
        <v>1056</v>
      </c>
      <c r="AF83" t="n">
        <v>1324</v>
      </c>
      <c r="AG83" t="n">
        <v>1292</v>
      </c>
      <c r="AH83" t="n">
        <v>1399</v>
      </c>
      <c r="AI83" t="n">
        <v>1653</v>
      </c>
      <c r="AJ83" t="n">
        <v>1765</v>
      </c>
      <c r="AK83" t="n">
        <v>1902</v>
      </c>
      <c r="AL83" t="n">
        <v>1955</v>
      </c>
      <c r="AM83" t="n">
        <v>2431</v>
      </c>
      <c r="AN83" t="n">
        <v>2648</v>
      </c>
      <c r="BC83">
        <f>N83</f>
        <v/>
      </c>
      <c r="BD83">
        <f>R83</f>
        <v/>
      </c>
      <c r="BE83">
        <f>V83</f>
        <v/>
      </c>
      <c r="BF83">
        <f>Z83</f>
        <v/>
      </c>
      <c r="BG83">
        <f>AD83</f>
        <v/>
      </c>
      <c r="BH83">
        <f>AH83</f>
        <v/>
      </c>
      <c r="BI83">
        <f>AL83</f>
        <v/>
      </c>
      <c r="BJ83" t="n">
        <v>3771</v>
      </c>
    </row>
    <row r="84" customFormat="1" s="44">
      <c r="B84" s="44" t="inlineStr">
        <is>
          <t>Prepaid expneses and other current assets</t>
        </is>
      </c>
      <c r="K84" s="44">
        <f>44+88</f>
        <v/>
      </c>
      <c r="L84" s="44">
        <f>19+117</f>
        <v/>
      </c>
      <c r="M84" s="44">
        <f>63+219</f>
        <v/>
      </c>
      <c r="N84" s="44">
        <f>43+248</f>
        <v/>
      </c>
      <c r="O84" s="44">
        <f>252+49</f>
        <v/>
      </c>
      <c r="P84" s="44">
        <f>68+55</f>
        <v/>
      </c>
      <c r="Q84" s="44">
        <f>63+78</f>
        <v/>
      </c>
      <c r="R84" s="44">
        <f>63+109</f>
        <v/>
      </c>
      <c r="S84" s="31">
        <f>73+118</f>
        <v/>
      </c>
      <c r="T84" s="44">
        <f>68+142</f>
        <v/>
      </c>
      <c r="U84" s="44">
        <f>157+72</f>
        <v/>
      </c>
      <c r="V84" s="44">
        <f>77+191</f>
        <v/>
      </c>
      <c r="W84" s="44" t="n">
        <v>168</v>
      </c>
      <c r="X84" s="44">
        <f>68+155</f>
        <v/>
      </c>
      <c r="Y84" s="44">
        <f>60+200</f>
        <v/>
      </c>
      <c r="Z84" s="44" t="n">
        <v>270</v>
      </c>
      <c r="AA84" s="44">
        <f>172+65</f>
        <v/>
      </c>
      <c r="AB84" s="44" t="n">
        <v>248</v>
      </c>
      <c r="AC84" s="44" t="n">
        <v>253</v>
      </c>
      <c r="AD84" s="44" t="n">
        <v>233</v>
      </c>
      <c r="AE84" s="44" t="n">
        <v>241</v>
      </c>
      <c r="AF84" s="44" t="n">
        <v>211</v>
      </c>
      <c r="AG84" s="44" t="n">
        <v>299</v>
      </c>
      <c r="AH84" s="44" t="n">
        <v>378</v>
      </c>
      <c r="AI84" s="44" t="n">
        <v>243</v>
      </c>
      <c r="AJ84" s="44" t="n">
        <v>234</v>
      </c>
      <c r="AK84" s="44" t="n">
        <v>249</v>
      </c>
      <c r="AL84" s="44" t="n">
        <v>312</v>
      </c>
      <c r="AM84" s="44" t="n">
        <v>725</v>
      </c>
      <c r="AN84" s="44" t="n">
        <v>769</v>
      </c>
      <c r="BC84" s="44">
        <f>N84</f>
        <v/>
      </c>
      <c r="BD84" s="44">
        <f>R84</f>
        <v/>
      </c>
      <c r="BE84" s="44">
        <f>V84</f>
        <v/>
      </c>
      <c r="BF84" s="44">
        <f>Z84</f>
        <v/>
      </c>
      <c r="BG84" s="44">
        <f>AD84</f>
        <v/>
      </c>
      <c r="BH84" s="44">
        <f>AH84</f>
        <v/>
      </c>
      <c r="BI84" s="44">
        <f>AL84</f>
        <v/>
      </c>
      <c r="BJ84" s="44" t="n">
        <v>1265</v>
      </c>
    </row>
    <row r="85" customFormat="1" s="23">
      <c r="B85" s="23" t="inlineStr">
        <is>
          <t>Total current assets</t>
        </is>
      </c>
      <c r="C85" s="23">
        <f>SUM(C80:C84)</f>
        <v/>
      </c>
      <c r="D85" s="23">
        <f>SUM(D80:D84)</f>
        <v/>
      </c>
      <c r="E85" s="23">
        <f>SUM(E80:E84)</f>
        <v/>
      </c>
      <c r="F85" s="23">
        <f>SUM(F80:F84)</f>
        <v/>
      </c>
      <c r="G85" s="23">
        <f>SUM(G80:G84)</f>
        <v/>
      </c>
      <c r="H85" s="23">
        <f>SUM(H80:H84)</f>
        <v/>
      </c>
      <c r="I85" s="23">
        <f>SUM(I80:I84)</f>
        <v/>
      </c>
      <c r="J85" s="23">
        <f>SUM(J80:J84)</f>
        <v/>
      </c>
      <c r="K85" s="23">
        <f>SUM(K80:K84)</f>
        <v/>
      </c>
      <c r="L85" s="23">
        <f>SUM(L80:L84)</f>
        <v/>
      </c>
      <c r="M85" s="23">
        <f>SUM(M80:M84)</f>
        <v/>
      </c>
      <c r="N85" s="23">
        <f>SUM(N80:N84)</f>
        <v/>
      </c>
      <c r="O85" s="23">
        <f>SUM(O80:O84)</f>
        <v/>
      </c>
      <c r="P85" s="23">
        <f>SUM(P80:P84)</f>
        <v/>
      </c>
      <c r="Q85" s="23">
        <f>SUM(Q80:Q84)</f>
        <v/>
      </c>
      <c r="R85" s="23">
        <f>SUM(R80:R84)</f>
        <v/>
      </c>
      <c r="S85" s="32">
        <f>SUM(S80:S84)</f>
        <v/>
      </c>
      <c r="T85" s="23">
        <f>SUM(T80:T84)</f>
        <v/>
      </c>
      <c r="U85" s="23">
        <f>SUM(U80:U84)</f>
        <v/>
      </c>
      <c r="V85" s="23">
        <f>SUM(V80:V84)</f>
        <v/>
      </c>
      <c r="W85" s="23">
        <f>SUM(W80:W84)</f>
        <v/>
      </c>
      <c r="X85" s="23">
        <f>SUM(X80:X84)</f>
        <v/>
      </c>
      <c r="Y85" s="23">
        <f>SUM(Y80:Y84)</f>
        <v/>
      </c>
      <c r="Z85" s="23">
        <f>SUM(Z80:Z84)</f>
        <v/>
      </c>
      <c r="AA85" s="23">
        <f>SUM(AA80:AA84)</f>
        <v/>
      </c>
      <c r="AB85" s="23">
        <f>SUM(AB80:AB84)</f>
        <v/>
      </c>
      <c r="AC85" s="23">
        <f>SUM(AC80:AC84)</f>
        <v/>
      </c>
      <c r="AD85" s="23">
        <f>SUM(AD80:AD84)</f>
        <v/>
      </c>
      <c r="AE85" s="23">
        <f>SUM(AE80:AE84)</f>
        <v/>
      </c>
      <c r="AF85" s="23">
        <f>SUM(AF80:AF84)</f>
        <v/>
      </c>
      <c r="AG85" s="23">
        <f>SUM(AG80:AG84)</f>
        <v/>
      </c>
      <c r="AH85" s="23">
        <f>SUM(AH80:AH84)</f>
        <v/>
      </c>
      <c r="AI85" s="23">
        <f>SUM(AI80:AI84)</f>
        <v/>
      </c>
      <c r="AJ85" s="23">
        <f>SUM(AJ80:AJ84)</f>
        <v/>
      </c>
      <c r="AK85" s="23">
        <f>SUM(AK80:AK84)</f>
        <v/>
      </c>
      <c r="AL85" s="23">
        <f>SUM(AL80:AL84)</f>
        <v/>
      </c>
      <c r="AM85" s="23">
        <f>SUM(AM80:AM84)</f>
        <v/>
      </c>
      <c r="AN85" s="23">
        <f>SUM(AN80:AN84)</f>
        <v/>
      </c>
      <c r="AO85" s="23">
        <f>SUM(AO80:AO84)</f>
        <v/>
      </c>
      <c r="AP85" s="23">
        <f>SUM(AP80:AP84)</f>
        <v/>
      </c>
      <c r="AQ85" s="23">
        <f>SUM(AQ80:AQ84)</f>
        <v/>
      </c>
      <c r="AR85" s="23">
        <f>SUM(AR80:AR84)</f>
        <v/>
      </c>
      <c r="AS85" s="23">
        <f>SUM(AS80:AS84)</f>
        <v/>
      </c>
      <c r="AT85" s="23">
        <f>SUM(AT80:AT84)</f>
        <v/>
      </c>
      <c r="BC85" s="23">
        <f>N85</f>
        <v/>
      </c>
      <c r="BD85" s="23">
        <f>R85</f>
        <v/>
      </c>
      <c r="BE85" s="23">
        <f>V85</f>
        <v/>
      </c>
      <c r="BF85" s="23">
        <f>Z85</f>
        <v/>
      </c>
      <c r="BG85" s="23">
        <f>AD85</f>
        <v/>
      </c>
      <c r="BH85" s="23">
        <f>AH85</f>
        <v/>
      </c>
      <c r="BI85" s="23">
        <f>AL85</f>
        <v/>
      </c>
      <c r="BJ85" s="23">
        <f>SUM(BJ80:BJ84)</f>
        <v/>
      </c>
    </row>
    <row r="86" customFormat="1" s="13">
      <c r="B86" s="13" t="inlineStr">
        <is>
          <t>Non-current Assets</t>
        </is>
      </c>
      <c r="S86" s="30" t="n"/>
    </row>
    <row r="87">
      <c r="B87" t="inlineStr">
        <is>
          <t>PP&amp;E</t>
        </is>
      </c>
      <c r="K87" t="n">
        <v>297</v>
      </c>
      <c r="L87" t="n">
        <v>289</v>
      </c>
      <c r="M87" t="n">
        <v>194</v>
      </c>
      <c r="N87" t="n">
        <v>188</v>
      </c>
      <c r="O87" t="n">
        <v>176</v>
      </c>
      <c r="P87" t="n">
        <v>169</v>
      </c>
      <c r="Q87" t="n">
        <v>161</v>
      </c>
      <c r="R87" t="n">
        <v>164</v>
      </c>
      <c r="S87" s="26" t="n">
        <v>180</v>
      </c>
      <c r="T87" t="n">
        <v>200</v>
      </c>
      <c r="U87" t="n">
        <v>236</v>
      </c>
      <c r="V87" t="n">
        <v>261</v>
      </c>
      <c r="W87" t="n">
        <v>290</v>
      </c>
      <c r="X87" t="n">
        <v>295</v>
      </c>
      <c r="Y87" t="n">
        <v>318</v>
      </c>
      <c r="Z87" t="n">
        <v>348</v>
      </c>
      <c r="AA87">
        <f>377+214</f>
        <v/>
      </c>
      <c r="AB87">
        <f>458+212</f>
        <v/>
      </c>
      <c r="AC87">
        <f>453+205</f>
        <v/>
      </c>
      <c r="AD87">
        <f>500+205</f>
        <v/>
      </c>
      <c r="AE87">
        <f>540+221</f>
        <v/>
      </c>
      <c r="AF87">
        <f>585+215</f>
        <v/>
      </c>
      <c r="AG87">
        <f>595+215</f>
        <v/>
      </c>
      <c r="AH87">
        <f>641+208</f>
        <v/>
      </c>
      <c r="AI87" t="n">
        <v>681</v>
      </c>
      <c r="AJ87" t="n">
        <v>671</v>
      </c>
      <c r="AK87" t="n">
        <v>717</v>
      </c>
      <c r="AL87">
        <f>702+367</f>
        <v/>
      </c>
      <c r="AM87">
        <f>1406+416</f>
        <v/>
      </c>
      <c r="AN87">
        <f>1441+482</f>
        <v/>
      </c>
      <c r="BC87">
        <f>N87</f>
        <v/>
      </c>
      <c r="BD87">
        <f>R87</f>
        <v/>
      </c>
      <c r="BE87">
        <f>V87</f>
        <v/>
      </c>
      <c r="BF87">
        <f>Z87</f>
        <v/>
      </c>
      <c r="BG87">
        <f>AD87</f>
        <v/>
      </c>
      <c r="BH87">
        <f>AH87</f>
        <v/>
      </c>
      <c r="BI87" t="n">
        <v>702</v>
      </c>
      <c r="BJ87" t="n">
        <v>1513</v>
      </c>
    </row>
    <row r="88">
      <c r="B88" t="inlineStr">
        <is>
          <t>Operating lease right-of-use assets</t>
        </is>
      </c>
      <c r="BI88" t="n">
        <v>367</v>
      </c>
      <c r="BJ88" t="n">
        <v>460</v>
      </c>
    </row>
    <row r="89">
      <c r="B89" t="inlineStr">
        <is>
          <t>Goodwill</t>
        </is>
      </c>
      <c r="K89" t="n">
        <v>320</v>
      </c>
      <c r="L89" t="n">
        <v>320</v>
      </c>
      <c r="M89" t="n">
        <v>283</v>
      </c>
      <c r="N89" t="n">
        <v>278</v>
      </c>
      <c r="O89" t="n">
        <v>278</v>
      </c>
      <c r="P89" t="n">
        <v>289</v>
      </c>
      <c r="Q89" t="n">
        <v>289</v>
      </c>
      <c r="R89" t="n">
        <v>289</v>
      </c>
      <c r="S89" s="26" t="n">
        <v>289</v>
      </c>
      <c r="T89" t="n">
        <v>289</v>
      </c>
      <c r="U89" t="n">
        <v>289</v>
      </c>
      <c r="V89" t="n">
        <v>289</v>
      </c>
      <c r="W89" t="n">
        <v>289</v>
      </c>
      <c r="X89" t="n">
        <v>289</v>
      </c>
      <c r="Y89" t="n">
        <v>289</v>
      </c>
      <c r="Z89" t="n">
        <v>289</v>
      </c>
      <c r="AA89" t="n">
        <v>289</v>
      </c>
      <c r="AB89" t="n">
        <v>289</v>
      </c>
      <c r="AC89" t="n">
        <v>289</v>
      </c>
      <c r="AD89" t="n">
        <v>289</v>
      </c>
      <c r="AE89" t="n">
        <v>289</v>
      </c>
      <c r="AF89" t="n">
        <v>289</v>
      </c>
      <c r="AG89" t="n">
        <v>289</v>
      </c>
      <c r="AH89" t="n">
        <v>289</v>
      </c>
      <c r="AI89" t="n">
        <v>241</v>
      </c>
      <c r="AJ89" t="n">
        <v>247</v>
      </c>
      <c r="AK89" t="n">
        <v>284</v>
      </c>
      <c r="AL89" t="n">
        <v>289</v>
      </c>
      <c r="AM89" t="n">
        <v>23083</v>
      </c>
      <c r="AN89" t="n">
        <v>24193</v>
      </c>
      <c r="BC89">
        <f>N89</f>
        <v/>
      </c>
      <c r="BD89">
        <f>R89</f>
        <v/>
      </c>
      <c r="BE89">
        <f>V89</f>
        <v/>
      </c>
      <c r="BF89">
        <f>Z89</f>
        <v/>
      </c>
      <c r="BG89">
        <f>AD89</f>
        <v/>
      </c>
      <c r="BH89">
        <f>AH89</f>
        <v/>
      </c>
      <c r="BI89">
        <f>AL89</f>
        <v/>
      </c>
      <c r="BJ89" t="n">
        <v>24177</v>
      </c>
    </row>
    <row r="90">
      <c r="B90" t="inlineStr">
        <is>
          <t>Acquisition-related intangibles</t>
        </is>
      </c>
      <c r="K90" t="n">
        <v>0</v>
      </c>
      <c r="L90" t="n">
        <v>0</v>
      </c>
      <c r="M90" t="n">
        <v>0</v>
      </c>
      <c r="N90" t="n">
        <v>0</v>
      </c>
      <c r="O90" t="n">
        <v>0</v>
      </c>
      <c r="P90" t="n">
        <v>0</v>
      </c>
      <c r="Q90" t="n">
        <v>0</v>
      </c>
      <c r="R90" t="n">
        <v>0</v>
      </c>
      <c r="S90" s="26" t="n">
        <v>0</v>
      </c>
      <c r="T90" t="n">
        <v>0</v>
      </c>
      <c r="U90" t="n">
        <v>0</v>
      </c>
      <c r="V90" t="n">
        <v>0</v>
      </c>
      <c r="W90" t="n">
        <v>0</v>
      </c>
      <c r="X90" t="n">
        <v>0</v>
      </c>
      <c r="Y90" t="n">
        <v>0</v>
      </c>
      <c r="Z90" t="n">
        <v>0</v>
      </c>
      <c r="AA90" t="n">
        <v>0</v>
      </c>
      <c r="AB90" t="n">
        <v>0</v>
      </c>
      <c r="AC90" t="n">
        <v>0</v>
      </c>
      <c r="AD90" t="n">
        <v>0</v>
      </c>
      <c r="AE90" t="n">
        <v>0</v>
      </c>
      <c r="AF90" t="n">
        <v>0</v>
      </c>
      <c r="AG90" t="n">
        <v>0</v>
      </c>
      <c r="AH90" t="n">
        <v>0</v>
      </c>
      <c r="AI90" t="n">
        <v>289</v>
      </c>
      <c r="AJ90" t="n">
        <v>289</v>
      </c>
      <c r="AK90" t="n">
        <v>289</v>
      </c>
      <c r="AL90" t="n">
        <v>0</v>
      </c>
      <c r="AM90" t="n">
        <v>26832</v>
      </c>
      <c r="AN90" t="n">
        <v>26159</v>
      </c>
      <c r="BC90">
        <f>N90</f>
        <v/>
      </c>
      <c r="BD90">
        <f>R90</f>
        <v/>
      </c>
      <c r="BE90">
        <f>V90</f>
        <v/>
      </c>
      <c r="BF90">
        <f>Z90</f>
        <v/>
      </c>
      <c r="BG90">
        <f>AD90</f>
        <v/>
      </c>
      <c r="BH90">
        <f>AH90</f>
        <v/>
      </c>
      <c r="BI90">
        <f>AL90</f>
        <v/>
      </c>
      <c r="BJ90" t="n">
        <v>24118</v>
      </c>
    </row>
    <row r="91">
      <c r="B91" t="inlineStr">
        <is>
          <t>Investment: equity method</t>
        </is>
      </c>
      <c r="K91" t="n">
        <v>0</v>
      </c>
      <c r="L91" t="n">
        <v>0</v>
      </c>
      <c r="M91" t="n">
        <v>0</v>
      </c>
      <c r="N91" t="n">
        <v>0</v>
      </c>
      <c r="O91" t="n">
        <v>0</v>
      </c>
      <c r="P91" t="n">
        <v>62</v>
      </c>
      <c r="Q91" t="n">
        <v>60</v>
      </c>
      <c r="R91" t="n">
        <v>59</v>
      </c>
      <c r="S91" s="26" t="n">
        <v>58</v>
      </c>
      <c r="T91" t="n">
        <v>58</v>
      </c>
      <c r="U91" t="n">
        <v>57</v>
      </c>
      <c r="V91" t="n">
        <v>58</v>
      </c>
      <c r="W91" t="n">
        <v>57</v>
      </c>
      <c r="X91" t="n">
        <v>57</v>
      </c>
      <c r="Y91" t="n">
        <v>58</v>
      </c>
      <c r="Z91" t="n">
        <v>58</v>
      </c>
      <c r="AA91" t="n">
        <v>57</v>
      </c>
      <c r="AB91" t="n">
        <v>58</v>
      </c>
      <c r="AC91" t="n">
        <v>59</v>
      </c>
      <c r="AD91" t="n">
        <v>58</v>
      </c>
      <c r="AE91" t="n">
        <v>58</v>
      </c>
      <c r="AF91" t="n">
        <v>59</v>
      </c>
      <c r="AG91" t="n">
        <v>60</v>
      </c>
      <c r="AH91" t="n">
        <v>63</v>
      </c>
      <c r="AI91" t="n">
        <v>65</v>
      </c>
      <c r="AJ91" t="n">
        <v>67</v>
      </c>
      <c r="AK91" t="n">
        <v>69</v>
      </c>
      <c r="AL91" t="n">
        <v>69</v>
      </c>
      <c r="AM91" t="n">
        <v>72</v>
      </c>
      <c r="AN91" t="n">
        <v>76</v>
      </c>
      <c r="BC91">
        <f>N91</f>
        <v/>
      </c>
      <c r="BD91">
        <f>R91</f>
        <v/>
      </c>
      <c r="BE91">
        <f>V91</f>
        <v/>
      </c>
      <c r="BF91">
        <f>Z91</f>
        <v/>
      </c>
      <c r="BG91">
        <f>AD91</f>
        <v/>
      </c>
      <c r="BH91">
        <f>AH91</f>
        <v/>
      </c>
      <c r="BI91">
        <f>AL91</f>
        <v/>
      </c>
      <c r="BJ91" t="n">
        <v>83</v>
      </c>
    </row>
    <row r="92">
      <c r="B92" t="inlineStr">
        <is>
          <t>Deferred tax assets</t>
        </is>
      </c>
      <c r="K92" t="n">
        <v>0</v>
      </c>
      <c r="L92" t="n">
        <v>0</v>
      </c>
      <c r="M92" t="n">
        <v>0</v>
      </c>
      <c r="N92" t="n">
        <v>0</v>
      </c>
      <c r="O92" t="n">
        <v>0</v>
      </c>
      <c r="P92" t="n">
        <v>0</v>
      </c>
      <c r="Q92" t="n">
        <v>0</v>
      </c>
      <c r="R92" t="n">
        <v>0</v>
      </c>
      <c r="S92" s="26" t="n">
        <v>0</v>
      </c>
      <c r="T92" t="n">
        <v>0</v>
      </c>
      <c r="U92" t="n">
        <v>0</v>
      </c>
      <c r="V92" t="n">
        <v>0</v>
      </c>
      <c r="W92" t="n">
        <v>0</v>
      </c>
      <c r="X92" t="n">
        <v>0</v>
      </c>
      <c r="Y92" t="n">
        <v>0</v>
      </c>
      <c r="Z92" t="n">
        <v>0</v>
      </c>
      <c r="AA92" t="n">
        <v>0</v>
      </c>
      <c r="AB92" t="n">
        <v>0</v>
      </c>
      <c r="AC92" t="n">
        <v>0</v>
      </c>
      <c r="AD92" t="n">
        <v>0</v>
      </c>
      <c r="AE92" t="n">
        <v>0</v>
      </c>
      <c r="AF92" t="n">
        <v>0</v>
      </c>
      <c r="AG92" t="n">
        <v>0</v>
      </c>
      <c r="AH92" t="n">
        <v>1245</v>
      </c>
      <c r="AI92" t="n">
        <v>1162</v>
      </c>
      <c r="AJ92" t="n">
        <v>1090</v>
      </c>
      <c r="AK92" t="n">
        <v>1036</v>
      </c>
      <c r="AL92" t="n">
        <v>931</v>
      </c>
      <c r="AM92" t="n">
        <v>32</v>
      </c>
      <c r="AN92" t="n">
        <v>32</v>
      </c>
      <c r="BC92">
        <f>N92</f>
        <v/>
      </c>
      <c r="BD92">
        <f>R92</f>
        <v/>
      </c>
      <c r="BE92">
        <f>V92</f>
        <v/>
      </c>
      <c r="BF92">
        <f>Z92</f>
        <v/>
      </c>
      <c r="BG92">
        <f>AD92</f>
        <v/>
      </c>
      <c r="BH92">
        <f>AH92</f>
        <v/>
      </c>
      <c r="BI92">
        <f>AL92</f>
        <v/>
      </c>
      <c r="BJ92" t="n">
        <v>58</v>
      </c>
    </row>
    <row r="93" customFormat="1" s="44">
      <c r="B93" s="44" t="inlineStr">
        <is>
          <t>Other non-current assets</t>
        </is>
      </c>
      <c r="K93" s="44" t="n">
        <v>314</v>
      </c>
      <c r="L93" s="44" t="n">
        <v>321</v>
      </c>
      <c r="M93" s="44" t="n">
        <v>286</v>
      </c>
      <c r="N93" s="44" t="n">
        <v>298</v>
      </c>
      <c r="O93" s="44" t="n">
        <v>301</v>
      </c>
      <c r="P93" s="44" t="n">
        <v>290</v>
      </c>
      <c r="Q93" s="44" t="n">
        <v>282</v>
      </c>
      <c r="R93" s="44" t="n">
        <v>279</v>
      </c>
      <c r="S93" s="31" t="n">
        <v>274</v>
      </c>
      <c r="T93" s="44" t="n">
        <v>312</v>
      </c>
      <c r="U93" s="44" t="n">
        <v>305</v>
      </c>
      <c r="V93" s="44" t="n">
        <v>310</v>
      </c>
      <c r="W93" s="44" t="n">
        <v>376</v>
      </c>
      <c r="X93" s="44" t="n">
        <v>363</v>
      </c>
      <c r="Y93" s="44" t="n">
        <v>368</v>
      </c>
      <c r="Z93" s="44" t="n">
        <v>321</v>
      </c>
      <c r="AA93" s="44" t="n">
        <v>317</v>
      </c>
      <c r="AB93" s="44" t="n">
        <v>331</v>
      </c>
      <c r="AC93" s="44" t="n">
        <v>335</v>
      </c>
      <c r="AD93" s="44" t="n">
        <v>379</v>
      </c>
      <c r="AE93" s="44" t="n">
        <v>366</v>
      </c>
      <c r="AF93" s="44" t="n">
        <v>326</v>
      </c>
      <c r="AG93" s="44" t="n">
        <v>364</v>
      </c>
      <c r="AH93" s="44" t="n">
        <v>373</v>
      </c>
      <c r="AI93" s="44" t="n">
        <v>412</v>
      </c>
      <c r="AJ93" s="44" t="n">
        <v>509</v>
      </c>
      <c r="AK93" s="44" t="n">
        <v>770</v>
      </c>
      <c r="AL93" s="44" t="n">
        <v>1478</v>
      </c>
      <c r="AM93" s="44" t="n">
        <v>1705</v>
      </c>
      <c r="AN93" s="44" t="n">
        <v>1657</v>
      </c>
      <c r="BC93" s="44">
        <f>N93</f>
        <v/>
      </c>
      <c r="BD93" s="44">
        <f>R93</f>
        <v/>
      </c>
      <c r="BE93" s="44">
        <f>V93</f>
        <v/>
      </c>
      <c r="BF93" s="44">
        <f>Z93</f>
        <v/>
      </c>
      <c r="BG93" s="44">
        <f>AD93</f>
        <v/>
      </c>
      <c r="BH93" s="44">
        <f>AH93</f>
        <v/>
      </c>
      <c r="BI93" s="44">
        <f>AL93</f>
        <v/>
      </c>
      <c r="BJ93" s="44" t="n">
        <v>2152</v>
      </c>
    </row>
    <row r="94" customFormat="1" s="23">
      <c r="B94" s="23" t="inlineStr">
        <is>
          <t>Total assets</t>
        </is>
      </c>
      <c r="D94" s="23">
        <f>SUM(D85:D93)</f>
        <v/>
      </c>
      <c r="E94" s="23">
        <f>SUM(E85:E93)</f>
        <v/>
      </c>
      <c r="F94" s="23">
        <f>SUM(F85:F93)</f>
        <v/>
      </c>
      <c r="G94" s="23">
        <f>SUM(G85:G93)</f>
        <v/>
      </c>
      <c r="H94" s="23">
        <f>SUM(H85:H93)</f>
        <v/>
      </c>
      <c r="I94" s="23">
        <f>SUM(I85:I93)</f>
        <v/>
      </c>
      <c r="J94" s="23">
        <f>SUM(J85:J93)</f>
        <v/>
      </c>
      <c r="K94" s="23">
        <f>SUM(K85:K93)</f>
        <v/>
      </c>
      <c r="L94" s="23">
        <f>SUM(L85:L93)</f>
        <v/>
      </c>
      <c r="M94" s="23">
        <f>SUM(M85:M93)</f>
        <v/>
      </c>
      <c r="N94" s="23">
        <f>SUM(N85:N93)</f>
        <v/>
      </c>
      <c r="O94" s="23">
        <f>SUM(O85:O93)</f>
        <v/>
      </c>
      <c r="P94" s="23">
        <f>SUM(P85:P93)</f>
        <v/>
      </c>
      <c r="Q94" s="23">
        <f>SUM(Q85:Q93)</f>
        <v/>
      </c>
      <c r="R94" s="23">
        <f>SUM(R85:R93)</f>
        <v/>
      </c>
      <c r="S94" s="32">
        <f>SUM(S85:S93)</f>
        <v/>
      </c>
      <c r="T94" s="23">
        <f>SUM(T85:T93)</f>
        <v/>
      </c>
      <c r="U94" s="23">
        <f>SUM(U85:U93)</f>
        <v/>
      </c>
      <c r="V94" s="23">
        <f>SUM(V85:V93)</f>
        <v/>
      </c>
      <c r="W94" s="23">
        <f>SUM(W85:W93)</f>
        <v/>
      </c>
      <c r="X94" s="23">
        <f>SUM(X85:X93)</f>
        <v/>
      </c>
      <c r="Y94" s="23">
        <f>SUM(Y85:Y93)</f>
        <v/>
      </c>
      <c r="Z94" s="23">
        <f>SUM(Z85:Z93)</f>
        <v/>
      </c>
      <c r="AA94" s="23">
        <f>SUM(AA85:AA93)</f>
        <v/>
      </c>
      <c r="AB94" s="23">
        <f>SUM(AB85:AB93)</f>
        <v/>
      </c>
      <c r="AC94" s="23">
        <f>SUM(AC85:AC93)</f>
        <v/>
      </c>
      <c r="AD94" s="23">
        <f>SUM(AD85:AD93)</f>
        <v/>
      </c>
      <c r="AE94" s="23">
        <f>SUM(AE85:AE93)</f>
        <v/>
      </c>
      <c r="AF94" s="23">
        <f>SUM(AF85:AF93)</f>
        <v/>
      </c>
      <c r="AG94" s="23">
        <f>SUM(AG85:AG93)</f>
        <v/>
      </c>
      <c r="AH94" s="23">
        <f>SUM(AH85:AH93)</f>
        <v/>
      </c>
      <c r="AI94" s="23">
        <f>SUM(AI85:AI93)</f>
        <v/>
      </c>
      <c r="AJ94" s="23">
        <f>SUM(AJ85:AJ93)</f>
        <v/>
      </c>
      <c r="AK94" s="23">
        <f>SUM(AK85:AK93)</f>
        <v/>
      </c>
      <c r="AL94" s="23">
        <f>SUM(AL85:AL93)</f>
        <v/>
      </c>
      <c r="AM94" s="23">
        <f>SUM(AM85:AM93)</f>
        <v/>
      </c>
      <c r="AN94" s="23">
        <f>SUM(AN85:AN93)</f>
        <v/>
      </c>
      <c r="AO94" s="23">
        <f>SUM(AO85:AO93)</f>
        <v/>
      </c>
      <c r="AP94" s="23">
        <f>SUM(AP85:AP93)</f>
        <v/>
      </c>
      <c r="AQ94" s="23">
        <f>SUM(AQ85:AQ93)</f>
        <v/>
      </c>
      <c r="AR94" s="23">
        <f>SUM(AR85:AR93)</f>
        <v/>
      </c>
      <c r="AS94" s="23">
        <f>SUM(AS85:AS93)</f>
        <v/>
      </c>
      <c r="AT94" s="23">
        <f>SUM(AT85:AT93)</f>
        <v/>
      </c>
      <c r="BC94" s="23">
        <f>N94</f>
        <v/>
      </c>
      <c r="BD94" s="23">
        <f>R94</f>
        <v/>
      </c>
      <c r="BE94" s="23">
        <f>V94</f>
        <v/>
      </c>
      <c r="BF94" s="23">
        <f>Z94</f>
        <v/>
      </c>
      <c r="BG94" s="23">
        <f>AD94</f>
        <v/>
      </c>
      <c r="BH94" s="23">
        <f>AH94</f>
        <v/>
      </c>
      <c r="BI94" s="23">
        <f>AL94</f>
        <v/>
      </c>
      <c r="BJ94" s="23">
        <f>SUM(BJ87:BJ93)+BJ85</f>
        <v/>
      </c>
    </row>
    <row r="95" customFormat="1" s="13">
      <c r="B95" s="13" t="inlineStr">
        <is>
          <t>Current Liabilities</t>
        </is>
      </c>
      <c r="S95" s="30" t="n"/>
    </row>
    <row r="96">
      <c r="B96" t="inlineStr">
        <is>
          <t>Short-term debt</t>
        </is>
      </c>
      <c r="K96" t="n">
        <v>235</v>
      </c>
      <c r="L96" t="n">
        <v>235</v>
      </c>
      <c r="M96" t="n">
        <v>230</v>
      </c>
      <c r="N96" t="n">
        <v>230</v>
      </c>
      <c r="O96" t="n">
        <v>230</v>
      </c>
      <c r="P96" t="n">
        <v>226</v>
      </c>
      <c r="Q96" t="n">
        <v>0</v>
      </c>
      <c r="R96" t="n">
        <v>0</v>
      </c>
      <c r="S96" s="26" t="n">
        <v>0</v>
      </c>
      <c r="T96" t="n">
        <v>42</v>
      </c>
      <c r="U96" t="n">
        <v>70</v>
      </c>
      <c r="V96" t="n">
        <v>70</v>
      </c>
      <c r="W96" t="n">
        <v>223</v>
      </c>
      <c r="X96" t="n">
        <v>223</v>
      </c>
      <c r="Y96" t="n">
        <v>136</v>
      </c>
      <c r="Z96" t="n">
        <v>136</v>
      </c>
      <c r="AA96" t="n">
        <v>70</v>
      </c>
      <c r="AB96" t="n">
        <v>0</v>
      </c>
      <c r="AC96" t="n">
        <v>0</v>
      </c>
      <c r="AD96" t="n">
        <v>0</v>
      </c>
      <c r="AE96" t="n">
        <v>0</v>
      </c>
      <c r="AF96" t="n">
        <v>200</v>
      </c>
      <c r="AG96" t="n">
        <v>0</v>
      </c>
      <c r="AH96" t="n">
        <v>0</v>
      </c>
      <c r="AI96" t="n">
        <v>0</v>
      </c>
      <c r="AJ96" t="n">
        <v>0</v>
      </c>
      <c r="AK96" t="n">
        <v>0</v>
      </c>
      <c r="AL96" t="n">
        <v>0</v>
      </c>
      <c r="AM96" t="n">
        <v>0</v>
      </c>
      <c r="AN96" t="n">
        <v>0</v>
      </c>
      <c r="AO96" t="n">
        <v>0</v>
      </c>
      <c r="AP96" t="n">
        <v>0</v>
      </c>
      <c r="AQ96" t="n">
        <v>0</v>
      </c>
      <c r="AR96" t="n">
        <v>0</v>
      </c>
      <c r="AS96" t="n">
        <v>0</v>
      </c>
      <c r="AT96" t="n">
        <v>0</v>
      </c>
      <c r="BC96">
        <f>N96</f>
        <v/>
      </c>
      <c r="BD96">
        <f>R96</f>
        <v/>
      </c>
      <c r="BE96">
        <f>V96</f>
        <v/>
      </c>
      <c r="BF96">
        <f>Z96</f>
        <v/>
      </c>
      <c r="BG96">
        <f>AD96</f>
        <v/>
      </c>
      <c r="BH96">
        <f>AH96</f>
        <v/>
      </c>
      <c r="BI96">
        <f>AL96</f>
        <v/>
      </c>
      <c r="BJ96" t="n">
        <v>0</v>
      </c>
    </row>
    <row r="97">
      <c r="B97" t="inlineStr">
        <is>
          <t>Accounts Payable</t>
        </is>
      </c>
      <c r="K97" t="n">
        <v>381</v>
      </c>
      <c r="L97" t="n">
        <v>454</v>
      </c>
      <c r="M97" t="n">
        <v>388</v>
      </c>
      <c r="N97" t="n">
        <v>279</v>
      </c>
      <c r="O97">
        <f>324</f>
        <v/>
      </c>
      <c r="P97" t="n">
        <v>616</v>
      </c>
      <c r="Q97" t="n">
        <v>582</v>
      </c>
      <c r="R97" t="n">
        <v>440</v>
      </c>
      <c r="S97" s="26" t="n">
        <v>529</v>
      </c>
      <c r="T97" t="n">
        <v>483</v>
      </c>
      <c r="U97" t="n">
        <v>472</v>
      </c>
      <c r="V97" t="n">
        <v>384</v>
      </c>
      <c r="W97" t="n">
        <v>456</v>
      </c>
      <c r="X97" t="n">
        <v>520</v>
      </c>
      <c r="Y97" t="n">
        <v>508</v>
      </c>
      <c r="Z97" t="n">
        <v>834</v>
      </c>
      <c r="AA97" t="n">
        <v>484</v>
      </c>
      <c r="AB97" t="n">
        <v>828</v>
      </c>
      <c r="AC97" t="n">
        <v>763</v>
      </c>
      <c r="AD97" t="n">
        <v>988</v>
      </c>
      <c r="AE97" t="n">
        <v>653</v>
      </c>
      <c r="AF97" t="n">
        <v>802</v>
      </c>
      <c r="AG97" t="n">
        <v>752</v>
      </c>
      <c r="AH97" t="n">
        <v>468</v>
      </c>
      <c r="AI97" t="n">
        <v>949</v>
      </c>
      <c r="AJ97" t="n">
        <v>836</v>
      </c>
      <c r="AK97" t="n">
        <v>1048</v>
      </c>
      <c r="AL97" t="n">
        <v>1321</v>
      </c>
      <c r="AM97" t="n">
        <v>1476</v>
      </c>
      <c r="AN97" t="n">
        <v>1518</v>
      </c>
      <c r="BC97">
        <f>N97</f>
        <v/>
      </c>
      <c r="BD97">
        <f>R97</f>
        <v/>
      </c>
      <c r="BE97">
        <f>V97</f>
        <v/>
      </c>
      <c r="BF97">
        <f>Z97</f>
        <v/>
      </c>
      <c r="BG97">
        <f>AD97</f>
        <v/>
      </c>
      <c r="BH97">
        <f>AH97</f>
        <v/>
      </c>
      <c r="BI97">
        <f>AL97</f>
        <v/>
      </c>
      <c r="BJ97" t="n">
        <v>2493</v>
      </c>
    </row>
    <row r="98">
      <c r="B98" t="inlineStr">
        <is>
          <t>Payables to related parties</t>
        </is>
      </c>
      <c r="K98" t="n">
        <v>121</v>
      </c>
      <c r="L98" t="n">
        <v>197</v>
      </c>
      <c r="M98" t="n">
        <v>226</v>
      </c>
      <c r="N98" t="n">
        <v>245</v>
      </c>
      <c r="O98" t="n">
        <v>233</v>
      </c>
      <c r="P98">
        <f>94+150</f>
        <v/>
      </c>
      <c r="Q98">
        <f>284+144</f>
        <v/>
      </c>
      <c r="R98" t="n">
        <v>383</v>
      </c>
      <c r="S98" s="26" t="n">
        <v>329</v>
      </c>
      <c r="T98" t="n">
        <v>374</v>
      </c>
      <c r="U98" t="n">
        <v>444</v>
      </c>
      <c r="V98" t="n">
        <v>412</v>
      </c>
      <c r="W98" t="n">
        <v>374</v>
      </c>
      <c r="X98" t="n">
        <v>475</v>
      </c>
      <c r="Y98" t="n">
        <v>533</v>
      </c>
      <c r="Z98" t="n">
        <v>207</v>
      </c>
      <c r="AA98" t="n">
        <v>446</v>
      </c>
      <c r="AB98" t="n">
        <v>201</v>
      </c>
      <c r="AC98" t="n">
        <v>215</v>
      </c>
      <c r="AD98" t="n">
        <v>213</v>
      </c>
      <c r="AE98" t="n">
        <v>187</v>
      </c>
      <c r="AF98" t="n">
        <v>192</v>
      </c>
      <c r="AG98" t="n">
        <v>115</v>
      </c>
      <c r="AH98" t="n">
        <v>78</v>
      </c>
      <c r="AI98" t="n">
        <v>40</v>
      </c>
      <c r="AJ98" t="n">
        <v>36</v>
      </c>
      <c r="AK98" t="n">
        <v>36</v>
      </c>
      <c r="AL98" t="n">
        <v>85</v>
      </c>
      <c r="AM98" t="n">
        <v>205</v>
      </c>
      <c r="AN98" t="n">
        <v>361</v>
      </c>
      <c r="BC98">
        <f>N98</f>
        <v/>
      </c>
      <c r="BD98">
        <f>R98</f>
        <v/>
      </c>
      <c r="BE98">
        <f>V98</f>
        <v/>
      </c>
      <c r="BF98">
        <f>Z98</f>
        <v/>
      </c>
      <c r="BG98">
        <f>AD98</f>
        <v/>
      </c>
      <c r="BH98">
        <f>AH98</f>
        <v/>
      </c>
      <c r="BI98">
        <f>AL98</f>
        <v/>
      </c>
      <c r="BJ98" t="n">
        <v>463</v>
      </c>
    </row>
    <row r="99">
      <c r="B99" t="inlineStr">
        <is>
          <t>Accrued liabilities</t>
        </is>
      </c>
      <c r="K99" t="n">
        <v>0</v>
      </c>
      <c r="L99" t="n">
        <v>0</v>
      </c>
      <c r="M99" t="n">
        <v>408</v>
      </c>
      <c r="N99" t="n">
        <v>472</v>
      </c>
      <c r="O99" t="n">
        <v>347</v>
      </c>
      <c r="P99" t="n">
        <v>392</v>
      </c>
      <c r="Q99" t="n">
        <v>384</v>
      </c>
      <c r="R99" t="n">
        <v>391</v>
      </c>
      <c r="S99" s="26" t="n">
        <v>385</v>
      </c>
      <c r="T99" t="n">
        <v>430</v>
      </c>
      <c r="U99" t="n">
        <v>460</v>
      </c>
      <c r="V99" t="n">
        <v>555</v>
      </c>
      <c r="W99" t="n">
        <v>485</v>
      </c>
      <c r="X99" t="n">
        <v>577</v>
      </c>
      <c r="Y99" t="n">
        <v>688</v>
      </c>
      <c r="Z99" t="n">
        <v>783</v>
      </c>
      <c r="AA99" t="n">
        <v>719</v>
      </c>
      <c r="AB99" t="n">
        <v>727</v>
      </c>
      <c r="AC99" t="n">
        <v>837</v>
      </c>
      <c r="AD99" t="n">
        <v>1084</v>
      </c>
      <c r="AE99" t="n">
        <v>1070</v>
      </c>
      <c r="AF99" t="n">
        <v>1172</v>
      </c>
      <c r="AG99" t="n">
        <v>1478</v>
      </c>
      <c r="AH99" t="n">
        <v>1796</v>
      </c>
      <c r="AI99" t="n">
        <v>1779</v>
      </c>
      <c r="AJ99" t="n">
        <v>1911</v>
      </c>
      <c r="AK99" t="n">
        <v>2048</v>
      </c>
      <c r="AL99" t="n">
        <v>2424</v>
      </c>
      <c r="AM99" t="n">
        <v>3070</v>
      </c>
      <c r="AN99" t="n">
        <v>3074</v>
      </c>
      <c r="BC99">
        <f>N99</f>
        <v/>
      </c>
      <c r="BD99">
        <f>R99</f>
        <v/>
      </c>
      <c r="BE99">
        <f>V99</f>
        <v/>
      </c>
      <c r="BF99">
        <f>Z99</f>
        <v/>
      </c>
      <c r="BG99">
        <f>AD99</f>
        <v/>
      </c>
      <c r="BH99">
        <f>AH99</f>
        <v/>
      </c>
      <c r="BI99">
        <f>AL99</f>
        <v/>
      </c>
      <c r="BJ99" t="n">
        <v>3077</v>
      </c>
    </row>
    <row r="100">
      <c r="B100" t="inlineStr">
        <is>
          <t>Current protion of long-term debt</t>
        </is>
      </c>
      <c r="K100" t="n">
        <v>0</v>
      </c>
      <c r="L100" t="n">
        <v>0</v>
      </c>
      <c r="M100" t="n">
        <v>0</v>
      </c>
      <c r="N100" t="n">
        <v>0</v>
      </c>
      <c r="O100" t="n">
        <v>0</v>
      </c>
      <c r="P100" t="n">
        <v>0</v>
      </c>
      <c r="Q100" t="n">
        <v>0</v>
      </c>
      <c r="R100" t="n">
        <v>0</v>
      </c>
      <c r="S100" s="26"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312</v>
      </c>
      <c r="AL100" t="n">
        <v>312</v>
      </c>
      <c r="AM100" t="n">
        <v>312</v>
      </c>
      <c r="AN100" t="n">
        <v>312</v>
      </c>
      <c r="BC100">
        <f>N100</f>
        <v/>
      </c>
      <c r="BD100">
        <f>R100</f>
        <v/>
      </c>
      <c r="BE100">
        <f>V100</f>
        <v/>
      </c>
      <c r="BF100">
        <f>Z100</f>
        <v/>
      </c>
      <c r="BG100">
        <f>AD100</f>
        <v/>
      </c>
      <c r="BH100">
        <f>AH100</f>
        <v/>
      </c>
      <c r="BI100">
        <f>AL100</f>
        <v/>
      </c>
      <c r="BJ100" t="n">
        <v>0</v>
      </c>
    </row>
    <row r="101">
      <c r="B101" t="inlineStr">
        <is>
          <t>Other current liabilities</t>
        </is>
      </c>
      <c r="K101" t="n">
        <v>494</v>
      </c>
      <c r="L101" t="n">
        <v>462</v>
      </c>
      <c r="M101" t="n">
        <v>137</v>
      </c>
      <c r="N101" t="n">
        <v>124</v>
      </c>
      <c r="O101" t="n">
        <v>151</v>
      </c>
      <c r="P101" t="n">
        <v>61</v>
      </c>
      <c r="Q101" t="n">
        <v>25</v>
      </c>
      <c r="R101" t="n">
        <v>69</v>
      </c>
      <c r="S101" s="26" t="n">
        <v>67</v>
      </c>
      <c r="T101" t="n">
        <v>48</v>
      </c>
      <c r="U101" t="n">
        <v>73</v>
      </c>
      <c r="V101" t="n">
        <v>92</v>
      </c>
      <c r="W101" t="n">
        <v>159</v>
      </c>
      <c r="X101" t="n">
        <v>73</v>
      </c>
      <c r="Y101" t="n">
        <v>13</v>
      </c>
      <c r="Z101" t="n">
        <v>24</v>
      </c>
      <c r="AA101" t="n">
        <v>45</v>
      </c>
      <c r="AB101" t="n">
        <v>48</v>
      </c>
      <c r="AC101" t="n">
        <v>49</v>
      </c>
      <c r="AD101" t="n">
        <v>74</v>
      </c>
      <c r="AE101" t="n">
        <v>75</v>
      </c>
      <c r="AF101" t="n">
        <v>68</v>
      </c>
      <c r="AG101" t="n">
        <v>72</v>
      </c>
      <c r="AH101" t="n">
        <v>75</v>
      </c>
      <c r="AI101" t="n">
        <v>96</v>
      </c>
      <c r="AJ101" t="n">
        <v>109</v>
      </c>
      <c r="AK101" t="n">
        <v>120</v>
      </c>
      <c r="AL101" t="n">
        <v>98</v>
      </c>
      <c r="AM101" t="n">
        <v>518</v>
      </c>
      <c r="AN101" t="n">
        <v>258</v>
      </c>
      <c r="BC101">
        <f>N101</f>
        <v/>
      </c>
      <c r="BD101">
        <f>R101</f>
        <v/>
      </c>
      <c r="BE101">
        <f>V101</f>
        <v/>
      </c>
      <c r="BF101">
        <f>Z101</f>
        <v/>
      </c>
      <c r="BG101">
        <f>AD101</f>
        <v/>
      </c>
      <c r="BH101">
        <f>AH101</f>
        <v/>
      </c>
      <c r="BI101">
        <f>AL101</f>
        <v/>
      </c>
      <c r="BJ101" t="n">
        <v>336</v>
      </c>
    </row>
    <row r="102" customFormat="1" s="44">
      <c r="B102" s="44" t="inlineStr">
        <is>
          <t>Deferred income on shipments to distributors</t>
        </is>
      </c>
      <c r="K102" s="44" t="n">
        <v>61</v>
      </c>
      <c r="L102" s="44" t="n">
        <v>51</v>
      </c>
      <c r="M102" s="44" t="n">
        <v>60</v>
      </c>
      <c r="N102" s="44" t="n">
        <v>53</v>
      </c>
      <c r="O102" s="44" t="n">
        <v>43</v>
      </c>
      <c r="P102" s="44" t="n">
        <v>42</v>
      </c>
      <c r="Q102" s="44" t="n">
        <v>54</v>
      </c>
      <c r="R102" s="44" t="n">
        <v>63</v>
      </c>
      <c r="S102" s="31" t="n">
        <v>62</v>
      </c>
      <c r="T102" s="44" t="n">
        <v>72</v>
      </c>
      <c r="U102" s="44" t="n">
        <v>72</v>
      </c>
      <c r="V102" s="44" t="n">
        <v>0</v>
      </c>
      <c r="W102" s="44" t="n">
        <v>0</v>
      </c>
      <c r="X102" s="44" t="n">
        <v>0</v>
      </c>
      <c r="Y102" s="44" t="n">
        <v>0</v>
      </c>
      <c r="Z102" s="44" t="n">
        <v>0</v>
      </c>
      <c r="AA102" s="44" t="n">
        <v>0</v>
      </c>
      <c r="AB102" s="44" t="n">
        <v>0</v>
      </c>
      <c r="AC102" s="44" t="n">
        <v>0</v>
      </c>
      <c r="AD102" s="44" t="n">
        <v>0</v>
      </c>
      <c r="AE102" s="44" t="n">
        <v>0</v>
      </c>
      <c r="AF102" s="44" t="n">
        <v>0</v>
      </c>
      <c r="AG102" s="44" t="n">
        <v>0</v>
      </c>
      <c r="AH102" s="44" t="n">
        <v>0</v>
      </c>
      <c r="AI102" s="44" t="n">
        <v>0</v>
      </c>
      <c r="AJ102" s="44" t="n">
        <v>0</v>
      </c>
      <c r="AK102" s="44" t="n">
        <v>0</v>
      </c>
      <c r="AL102" s="44" t="n">
        <v>0</v>
      </c>
      <c r="AM102" s="44" t="n">
        <v>0</v>
      </c>
      <c r="AN102" s="44" t="n">
        <v>0</v>
      </c>
      <c r="BC102" s="44">
        <f>N102</f>
        <v/>
      </c>
      <c r="BD102" s="44">
        <f>R102</f>
        <v/>
      </c>
      <c r="BE102" s="44">
        <f>V102</f>
        <v/>
      </c>
      <c r="BF102" s="44">
        <f>Z102</f>
        <v/>
      </c>
      <c r="BG102" s="44">
        <f>AD102</f>
        <v/>
      </c>
      <c r="BH102" s="44">
        <f>AH102</f>
        <v/>
      </c>
      <c r="BI102" s="44">
        <f>AL102</f>
        <v/>
      </c>
      <c r="BJ102" s="44" t="n">
        <v>0</v>
      </c>
    </row>
    <row r="103" customFormat="1" s="23">
      <c r="B103" s="23" t="inlineStr">
        <is>
          <t>Total current liabilities</t>
        </is>
      </c>
      <c r="D103" s="23">
        <f>SUM(D97:D101)</f>
        <v/>
      </c>
      <c r="E103" s="23">
        <f>SUM(E97:E101)</f>
        <v/>
      </c>
      <c r="F103" s="23">
        <f>SUM(F97:F101)</f>
        <v/>
      </c>
      <c r="G103" s="23">
        <f>SUM(G96:G101)</f>
        <v/>
      </c>
      <c r="H103" s="23">
        <f>SUM(H96:H101)</f>
        <v/>
      </c>
      <c r="I103" s="23">
        <f>SUM(I96:I101)</f>
        <v/>
      </c>
      <c r="J103" s="23">
        <f>SUM(J96:J101)</f>
        <v/>
      </c>
      <c r="K103" s="23">
        <f>SUM(K96:K102)</f>
        <v/>
      </c>
      <c r="L103" s="23">
        <f>SUM(L96:L102)</f>
        <v/>
      </c>
      <c r="M103" s="23">
        <f>SUM(M96:M102)</f>
        <v/>
      </c>
      <c r="N103" s="23">
        <f>SUM(N96:N102)</f>
        <v/>
      </c>
      <c r="O103" s="23">
        <f>SUM(O96:O102)</f>
        <v/>
      </c>
      <c r="P103" s="23">
        <f>SUM(P96:P102)</f>
        <v/>
      </c>
      <c r="Q103" s="23">
        <f>SUM(Q96:Q102)</f>
        <v/>
      </c>
      <c r="R103" s="23">
        <f>SUM(R96:R102)</f>
        <v/>
      </c>
      <c r="S103" s="32">
        <f>SUM(S96:S102)</f>
        <v/>
      </c>
      <c r="T103" s="23">
        <f>SUM(T96:T101)</f>
        <v/>
      </c>
      <c r="U103" s="23">
        <f>SUM(U96:U101)</f>
        <v/>
      </c>
      <c r="V103" s="23">
        <f>SUM(V96:V101)</f>
        <v/>
      </c>
      <c r="W103" s="23">
        <f>SUM(W96:W101)</f>
        <v/>
      </c>
      <c r="X103" s="23">
        <f>SUM(X96:X101)</f>
        <v/>
      </c>
      <c r="Y103" s="23">
        <f>SUM(Y96:Y101)</f>
        <v/>
      </c>
      <c r="Z103" s="23">
        <f>SUM(Z96:Z101)</f>
        <v/>
      </c>
      <c r="AA103" s="23">
        <f>SUM(AA96:AA101)</f>
        <v/>
      </c>
      <c r="AB103" s="23">
        <f>SUM(AB96:AB101)</f>
        <v/>
      </c>
      <c r="AC103" s="23">
        <f>SUM(AC96:AC101)</f>
        <v/>
      </c>
      <c r="AD103" s="23">
        <f>SUM(AD96:AD101)</f>
        <v/>
      </c>
      <c r="AE103" s="23">
        <f>SUM(AE96:AE101)</f>
        <v/>
      </c>
      <c r="AF103" s="23">
        <f>SUM(AF96:AF101)</f>
        <v/>
      </c>
      <c r="AG103" s="23">
        <f>SUM(AG96:AG101)</f>
        <v/>
      </c>
      <c r="AH103" s="23">
        <f>SUM(AH96:AH101)</f>
        <v/>
      </c>
      <c r="AI103" s="23">
        <f>SUM(AI96:AI101)</f>
        <v/>
      </c>
      <c r="AJ103" s="23">
        <f>SUM(AJ96:AJ101)</f>
        <v/>
      </c>
      <c r="AK103" s="23">
        <f>SUM(AK96:AK101)</f>
        <v/>
      </c>
      <c r="AL103" s="23">
        <f>SUM(AL96:AL101)</f>
        <v/>
      </c>
      <c r="AM103" s="23">
        <f>SUM(AM96:AM101)</f>
        <v/>
      </c>
      <c r="AN103" s="23">
        <f>SUM(AN96:AN101)</f>
        <v/>
      </c>
      <c r="AO103" s="23">
        <f>SUM(AO96:AO101)</f>
        <v/>
      </c>
      <c r="AP103" s="23">
        <f>SUM(AP96:AP101)</f>
        <v/>
      </c>
      <c r="AQ103" s="23">
        <f>SUM(AQ96:AQ101)</f>
        <v/>
      </c>
      <c r="AR103" s="23">
        <f>SUM(AR96:AR101)</f>
        <v/>
      </c>
      <c r="AS103" s="23">
        <f>SUM(AS96:AS101)</f>
        <v/>
      </c>
      <c r="AT103" s="23">
        <f>SUM(AT96:AT101)</f>
        <v/>
      </c>
      <c r="BC103" s="23">
        <f>SUM(BC96:BC102)</f>
        <v/>
      </c>
      <c r="BD103" s="23">
        <f>SUM(BD96:BD102)</f>
        <v/>
      </c>
      <c r="BE103" s="23">
        <f>SUM(BE96:BE102)</f>
        <v/>
      </c>
      <c r="BF103" s="23">
        <f>SUM(BF96:BF102)</f>
        <v/>
      </c>
      <c r="BG103" s="23">
        <f>SUM(BG96:BG102)</f>
        <v/>
      </c>
      <c r="BH103" s="23">
        <f>SUM(BH96:BH102)</f>
        <v/>
      </c>
      <c r="BI103" s="23">
        <f>SUM(BI96:BI102)</f>
        <v/>
      </c>
      <c r="BJ103" s="23">
        <f>SUM(BJ96:BJ102)</f>
        <v/>
      </c>
    </row>
    <row r="104" customFormat="1" s="13">
      <c r="B104" s="13" t="inlineStr">
        <is>
          <t>Non-current Liabilities</t>
        </is>
      </c>
      <c r="S104" s="30" t="n"/>
    </row>
    <row r="105">
      <c r="B105" t="inlineStr">
        <is>
          <t>Long-term debt, net of current portion</t>
        </is>
      </c>
      <c r="K105" t="n">
        <v>2033</v>
      </c>
      <c r="L105" t="n">
        <v>2034</v>
      </c>
      <c r="M105" t="n">
        <v>2030</v>
      </c>
      <c r="N105" t="n">
        <v>2007</v>
      </c>
      <c r="O105" t="n">
        <v>2006</v>
      </c>
      <c r="P105" t="n">
        <v>2012</v>
      </c>
      <c r="Q105" t="n">
        <v>1632</v>
      </c>
      <c r="R105" t="n">
        <v>1435</v>
      </c>
      <c r="S105" s="26" t="n">
        <v>1408</v>
      </c>
      <c r="T105" t="n">
        <v>1375</v>
      </c>
      <c r="U105" t="n">
        <v>1356</v>
      </c>
      <c r="V105" t="n">
        <v>1325</v>
      </c>
      <c r="W105" t="n">
        <v>1165</v>
      </c>
      <c r="X105" t="n">
        <v>1170</v>
      </c>
      <c r="Y105" t="n">
        <v>1167</v>
      </c>
      <c r="Z105" t="n">
        <v>1114</v>
      </c>
      <c r="AA105" t="n">
        <v>1024</v>
      </c>
      <c r="AB105" t="n">
        <v>1031</v>
      </c>
      <c r="AC105" t="n">
        <v>872</v>
      </c>
      <c r="AD105" t="n">
        <v>486</v>
      </c>
      <c r="AE105" t="n">
        <v>488</v>
      </c>
      <c r="AF105" t="n">
        <v>490</v>
      </c>
      <c r="AG105" t="n">
        <v>373</v>
      </c>
      <c r="AH105" t="n">
        <v>330</v>
      </c>
      <c r="AI105" t="n">
        <v>313</v>
      </c>
      <c r="AJ105" t="n">
        <v>313</v>
      </c>
      <c r="AK105" t="n">
        <v>1</v>
      </c>
      <c r="AL105" t="n">
        <v>1</v>
      </c>
      <c r="AM105" t="n">
        <v>1475</v>
      </c>
      <c r="AN105" t="n">
        <v>2465</v>
      </c>
      <c r="BC105">
        <f>N105</f>
        <v/>
      </c>
      <c r="BD105">
        <f>R105</f>
        <v/>
      </c>
      <c r="BE105">
        <f>V105</f>
        <v/>
      </c>
      <c r="BF105">
        <f>Z105</f>
        <v/>
      </c>
      <c r="BG105">
        <f>AD105</f>
        <v/>
      </c>
      <c r="BH105">
        <f>AH105</f>
        <v/>
      </c>
      <c r="BI105">
        <f>AL105</f>
        <v/>
      </c>
      <c r="BJ105" t="n">
        <v>2467</v>
      </c>
    </row>
    <row r="106">
      <c r="B106" t="inlineStr">
        <is>
          <t>Long-term operating lease liabilities</t>
        </is>
      </c>
      <c r="K106" t="n">
        <v>0</v>
      </c>
      <c r="L106" t="n">
        <v>0</v>
      </c>
      <c r="M106" t="n">
        <v>0</v>
      </c>
      <c r="N106" t="n">
        <v>0</v>
      </c>
      <c r="O106" t="n">
        <v>0</v>
      </c>
      <c r="P106" t="n">
        <v>0</v>
      </c>
      <c r="Q106" t="n">
        <v>0</v>
      </c>
      <c r="R106" t="n">
        <v>0</v>
      </c>
      <c r="S106" s="26" t="n">
        <v>0</v>
      </c>
      <c r="T106" t="n">
        <v>0</v>
      </c>
      <c r="U106" t="n">
        <v>0</v>
      </c>
      <c r="V106" t="n">
        <v>0</v>
      </c>
      <c r="W106" t="n">
        <v>0</v>
      </c>
      <c r="X106" t="n">
        <v>0</v>
      </c>
      <c r="Y106" t="n">
        <v>0</v>
      </c>
      <c r="Z106" t="n">
        <v>0</v>
      </c>
      <c r="AA106" t="n">
        <v>213</v>
      </c>
      <c r="AB106" t="n">
        <v>211</v>
      </c>
      <c r="AC106" t="n">
        <v>201</v>
      </c>
      <c r="AD106" t="n">
        <v>199</v>
      </c>
      <c r="AE106" t="n">
        <v>211</v>
      </c>
      <c r="AF106" t="n">
        <v>204</v>
      </c>
      <c r="AG106" t="n">
        <v>205</v>
      </c>
      <c r="AH106" t="n">
        <v>201</v>
      </c>
      <c r="AI106" t="n">
        <v>238</v>
      </c>
      <c r="AJ106" t="n">
        <v>240</v>
      </c>
      <c r="AK106" t="n">
        <v>269</v>
      </c>
      <c r="AL106" t="n">
        <v>348</v>
      </c>
      <c r="AM106" t="n">
        <v>370</v>
      </c>
      <c r="AN106" t="n">
        <v>422</v>
      </c>
      <c r="BC106">
        <f>N106</f>
        <v/>
      </c>
      <c r="BD106">
        <f>R106</f>
        <v/>
      </c>
      <c r="BE106">
        <f>V106</f>
        <v/>
      </c>
      <c r="BF106">
        <f>Z106</f>
        <v/>
      </c>
      <c r="BG106">
        <f>AD106</f>
        <v/>
      </c>
      <c r="BH106">
        <f>AH106</f>
        <v/>
      </c>
      <c r="BI106">
        <f>AL106</f>
        <v/>
      </c>
      <c r="BJ106" t="n">
        <v>396</v>
      </c>
    </row>
    <row r="107">
      <c r="B107" t="inlineStr">
        <is>
          <t>Deferred tax liabilities</t>
        </is>
      </c>
      <c r="K107" t="n">
        <v>0</v>
      </c>
      <c r="L107" t="n">
        <v>0</v>
      </c>
      <c r="M107" t="n">
        <v>0</v>
      </c>
      <c r="N107" t="n">
        <v>0</v>
      </c>
      <c r="O107" t="n">
        <v>0</v>
      </c>
      <c r="P107" t="n">
        <v>0</v>
      </c>
      <c r="Q107" t="n">
        <v>0</v>
      </c>
      <c r="R107" t="n">
        <v>0</v>
      </c>
      <c r="S107" s="26"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12</v>
      </c>
      <c r="AM107" t="n">
        <v>3109</v>
      </c>
      <c r="AN107" t="n">
        <v>2805</v>
      </c>
      <c r="BC107">
        <f>N107</f>
        <v/>
      </c>
      <c r="BD107">
        <f>R107</f>
        <v/>
      </c>
      <c r="BE107">
        <f>V107</f>
        <v/>
      </c>
      <c r="BF107">
        <f>Z107</f>
        <v/>
      </c>
      <c r="BG107">
        <f>AD107</f>
        <v/>
      </c>
      <c r="BH107">
        <f>AH107</f>
        <v/>
      </c>
      <c r="BI107">
        <f>AL107</f>
        <v/>
      </c>
      <c r="BJ107" t="n">
        <v>1934</v>
      </c>
    </row>
    <row r="108" customFormat="1" s="44">
      <c r="B108" s="44" t="inlineStr">
        <is>
          <t>Other long-term liabilities</t>
        </is>
      </c>
      <c r="K108" s="44" t="n">
        <v>86</v>
      </c>
      <c r="L108" s="44" t="n">
        <v>89</v>
      </c>
      <c r="M108" s="44" t="n">
        <v>86</v>
      </c>
      <c r="N108" s="44" t="n">
        <v>86</v>
      </c>
      <c r="O108" s="44" t="n">
        <v>150</v>
      </c>
      <c r="P108" s="44" t="n">
        <v>136</v>
      </c>
      <c r="Q108" s="44" t="n">
        <v>126</v>
      </c>
      <c r="R108" s="44" t="n">
        <v>124</v>
      </c>
      <c r="S108" s="31" t="n">
        <v>110</v>
      </c>
      <c r="T108" s="44" t="n">
        <v>129</v>
      </c>
      <c r="U108" s="44" t="n">
        <v>119</v>
      </c>
      <c r="V108" s="44" t="n">
        <v>118</v>
      </c>
      <c r="W108" s="44" t="n">
        <v>186</v>
      </c>
      <c r="X108" s="44" t="n">
        <v>186</v>
      </c>
      <c r="Y108" s="44" t="n">
        <v>177</v>
      </c>
      <c r="Z108" s="44" t="n">
        <v>192</v>
      </c>
      <c r="AA108" s="44" t="n">
        <v>142</v>
      </c>
      <c r="AB108" s="44" t="n">
        <v>155</v>
      </c>
      <c r="AC108" s="44" t="n">
        <v>140</v>
      </c>
      <c r="AD108" s="44" t="n">
        <v>157</v>
      </c>
      <c r="AE108" s="44" t="n">
        <v>143</v>
      </c>
      <c r="AF108" s="44" t="n">
        <v>150</v>
      </c>
      <c r="AG108" s="44" t="n">
        <v>161</v>
      </c>
      <c r="AH108" s="44" t="n">
        <v>177</v>
      </c>
      <c r="AI108" s="44" t="n">
        <v>155</v>
      </c>
      <c r="AJ108" s="44" t="n">
        <v>181</v>
      </c>
      <c r="AK108" s="44" t="n">
        <v>183</v>
      </c>
      <c r="AL108" s="44" t="n">
        <v>321</v>
      </c>
      <c r="AM108" s="44" t="n">
        <v>1047</v>
      </c>
      <c r="AN108" s="44" t="n">
        <v>1118</v>
      </c>
      <c r="BC108" s="44">
        <f>N108</f>
        <v/>
      </c>
      <c r="BD108" s="44">
        <f>R108</f>
        <v/>
      </c>
      <c r="BE108" s="44">
        <f>V108</f>
        <v/>
      </c>
      <c r="BF108" s="44">
        <f>Z108</f>
        <v/>
      </c>
      <c r="BG108" s="44">
        <f>AD108</f>
        <v/>
      </c>
      <c r="BH108" s="44">
        <f>AH108</f>
        <v/>
      </c>
      <c r="BI108" s="44">
        <f>AL108</f>
        <v/>
      </c>
      <c r="BJ108" s="44" t="n">
        <v>1664</v>
      </c>
    </row>
    <row r="109" customFormat="1" s="23">
      <c r="B109" s="23" t="inlineStr">
        <is>
          <t xml:space="preserve">Total Liabilities   </t>
        </is>
      </c>
      <c r="S109" s="32" t="n"/>
      <c r="BC109" s="23">
        <f>SUM(BC105:BC108)+BC103</f>
        <v/>
      </c>
      <c r="BD109" s="23">
        <f>SUM(BD105:BD108)+BD103</f>
        <v/>
      </c>
      <c r="BE109" s="23">
        <f>SUM(BE105:BE108)+BE103</f>
        <v/>
      </c>
      <c r="BF109" s="23">
        <f>SUM(BF105:BF108)+BF103</f>
        <v/>
      </c>
      <c r="BG109" s="23">
        <f>SUM(BG105:BG108)+BG103</f>
        <v/>
      </c>
      <c r="BH109" s="23">
        <f>SUM(BH105:BH108)+BH103</f>
        <v/>
      </c>
      <c r="BI109" s="23">
        <f>SUM(BI105:BI108)+BI103</f>
        <v/>
      </c>
      <c r="BJ109" s="23">
        <f>SUM(BJ105:BJ108)+BJ103</f>
        <v/>
      </c>
    </row>
    <row r="110" customFormat="1" s="13">
      <c r="B110" s="13" t="inlineStr">
        <is>
          <t>Equity</t>
        </is>
      </c>
      <c r="S110" s="30" t="n"/>
    </row>
    <row r="111">
      <c r="B111" t="inlineStr">
        <is>
          <t>Common stock</t>
        </is>
      </c>
      <c r="K111" t="n">
        <v>8</v>
      </c>
      <c r="L111" t="n">
        <v>8</v>
      </c>
      <c r="M111" t="n">
        <v>8</v>
      </c>
      <c r="N111" t="n">
        <v>8</v>
      </c>
      <c r="O111" t="n">
        <v>8</v>
      </c>
      <c r="P111" t="n">
        <v>8</v>
      </c>
      <c r="Q111" t="n">
        <v>9</v>
      </c>
      <c r="R111" t="n">
        <v>9</v>
      </c>
      <c r="S111" s="26" t="n">
        <v>9</v>
      </c>
      <c r="T111" t="n">
        <v>9</v>
      </c>
      <c r="U111" t="n">
        <v>10</v>
      </c>
      <c r="V111" t="n">
        <v>9</v>
      </c>
      <c r="W111" t="n">
        <v>10</v>
      </c>
      <c r="X111" t="n">
        <v>10</v>
      </c>
      <c r="Y111" t="n">
        <v>10</v>
      </c>
      <c r="Z111" t="n">
        <v>10</v>
      </c>
      <c r="AA111" t="n">
        <v>11</v>
      </c>
      <c r="AB111" t="n">
        <v>11</v>
      </c>
      <c r="AC111" t="n">
        <v>11</v>
      </c>
      <c r="AD111" t="n">
        <v>12</v>
      </c>
      <c r="AE111" t="n">
        <v>12</v>
      </c>
      <c r="AF111" t="n">
        <v>12</v>
      </c>
      <c r="AG111" t="n">
        <v>12</v>
      </c>
      <c r="AH111" t="n">
        <v>12</v>
      </c>
      <c r="AI111" t="n">
        <v>12</v>
      </c>
      <c r="AJ111" t="n">
        <v>12</v>
      </c>
      <c r="AK111" t="n">
        <v>12</v>
      </c>
      <c r="AL111" t="n">
        <v>12</v>
      </c>
      <c r="AM111" t="n">
        <v>16</v>
      </c>
      <c r="AN111" t="n">
        <v>16</v>
      </c>
      <c r="BC111">
        <f>N111</f>
        <v/>
      </c>
      <c r="BD111">
        <f>R111</f>
        <v/>
      </c>
      <c r="BE111">
        <f>V111</f>
        <v/>
      </c>
      <c r="BF111">
        <f>Z111</f>
        <v/>
      </c>
      <c r="BG111">
        <f>AD111</f>
        <v/>
      </c>
      <c r="BH111">
        <f>AH111</f>
        <v/>
      </c>
      <c r="BI111">
        <f>AL111</f>
        <v/>
      </c>
      <c r="BJ111" t="n">
        <v>16</v>
      </c>
    </row>
    <row r="112">
      <c r="B112" t="inlineStr">
        <is>
          <t>Additional paid in capital</t>
        </is>
      </c>
      <c r="K112" t="n">
        <v>6967</v>
      </c>
      <c r="L112" t="n">
        <v>6984</v>
      </c>
      <c r="M112" t="n">
        <v>6997</v>
      </c>
      <c r="N112" t="n">
        <v>7017</v>
      </c>
      <c r="O112" t="n">
        <v>7033</v>
      </c>
      <c r="P112" t="n">
        <v>7053</v>
      </c>
      <c r="Q112" t="n">
        <v>8258</v>
      </c>
      <c r="R112" t="n">
        <v>8334</v>
      </c>
      <c r="S112" s="26" t="n">
        <v>8379</v>
      </c>
      <c r="T112" t="n">
        <v>8405</v>
      </c>
      <c r="U112" t="n">
        <v>8437</v>
      </c>
      <c r="V112" t="n">
        <v>8464</v>
      </c>
      <c r="W112" t="n">
        <v>8502</v>
      </c>
      <c r="X112" t="n">
        <v>8564</v>
      </c>
      <c r="Y112" t="n">
        <v>8666</v>
      </c>
      <c r="Z112" t="n">
        <v>8750</v>
      </c>
      <c r="AA112" t="n">
        <v>9246</v>
      </c>
      <c r="AB112" t="n">
        <v>9325</v>
      </c>
      <c r="AC112" t="n">
        <v>9490</v>
      </c>
      <c r="AD112" t="n">
        <v>9963</v>
      </c>
      <c r="AE112" t="n">
        <v>10026</v>
      </c>
      <c r="AF112" t="n">
        <v>10127</v>
      </c>
      <c r="AG112" t="n">
        <v>10362</v>
      </c>
      <c r="AH112" t="n">
        <v>10544</v>
      </c>
      <c r="AI112" t="n">
        <v>10658</v>
      </c>
      <c r="AJ112" t="n">
        <v>10795</v>
      </c>
      <c r="AK112" t="n">
        <v>10905</v>
      </c>
      <c r="AL112" t="n">
        <v>11069</v>
      </c>
      <c r="AM112" t="n">
        <v>56925</v>
      </c>
      <c r="AN112" t="n">
        <v>57297</v>
      </c>
      <c r="BC112">
        <f>N112</f>
        <v/>
      </c>
      <c r="BD112">
        <f>R112</f>
        <v/>
      </c>
      <c r="BE112">
        <f>V112</f>
        <v/>
      </c>
      <c r="BF112">
        <f>Z112</f>
        <v/>
      </c>
      <c r="BG112">
        <f>AD112</f>
        <v/>
      </c>
      <c r="BH112">
        <f>AH112</f>
        <v/>
      </c>
      <c r="BI112">
        <f>AL112</f>
        <v/>
      </c>
      <c r="BJ112" t="n">
        <v>58005</v>
      </c>
    </row>
    <row r="113">
      <c r="B113" t="inlineStr">
        <is>
          <t>Treasury Stock</t>
        </is>
      </c>
      <c r="K113" t="n">
        <v>-120</v>
      </c>
      <c r="L113" t="n">
        <v>-121</v>
      </c>
      <c r="M113" t="n">
        <v>-122</v>
      </c>
      <c r="N113" t="n">
        <v>-123</v>
      </c>
      <c r="O113" t="n">
        <v>-123</v>
      </c>
      <c r="P113" t="n">
        <v>-125</v>
      </c>
      <c r="Q113" t="n">
        <v>-127</v>
      </c>
      <c r="R113" t="n">
        <v>-119</v>
      </c>
      <c r="S113" s="26" t="n">
        <v>-99</v>
      </c>
      <c r="T113" t="n">
        <v>-105</v>
      </c>
      <c r="U113" t="n">
        <v>-108</v>
      </c>
      <c r="V113" t="n">
        <v>-108</v>
      </c>
      <c r="W113" t="n">
        <v>-108</v>
      </c>
      <c r="X113" t="n">
        <v>-109</v>
      </c>
      <c r="Y113" t="n">
        <v>-67</v>
      </c>
      <c r="Z113" t="n">
        <v>-50</v>
      </c>
      <c r="AA113" t="n">
        <v>-48</v>
      </c>
      <c r="AB113" t="n">
        <v>-50</v>
      </c>
      <c r="AC113" t="n">
        <v>-53</v>
      </c>
      <c r="AD113" t="n">
        <v>-53</v>
      </c>
      <c r="AE113" t="n">
        <v>-54</v>
      </c>
      <c r="AF113" t="n">
        <v>-54</v>
      </c>
      <c r="AG113" t="n">
        <v>-126</v>
      </c>
      <c r="AH113" t="n">
        <v>-131</v>
      </c>
      <c r="AI113" t="n">
        <v>-141</v>
      </c>
      <c r="AJ113" t="n">
        <v>-401</v>
      </c>
      <c r="AK113" t="n">
        <v>-1356</v>
      </c>
      <c r="AL113" t="n">
        <v>-2130</v>
      </c>
      <c r="AM113" t="n">
        <v>-941</v>
      </c>
      <c r="AN113" t="n">
        <v>-1893</v>
      </c>
      <c r="BC113">
        <f>N113</f>
        <v/>
      </c>
      <c r="BD113">
        <f>R113</f>
        <v/>
      </c>
      <c r="BE113">
        <f>V113</f>
        <v/>
      </c>
      <c r="BF113">
        <f>Z113</f>
        <v/>
      </c>
      <c r="BG113">
        <f>AD113</f>
        <v/>
      </c>
      <c r="BH113">
        <f>AH113</f>
        <v/>
      </c>
      <c r="BI113">
        <f>AL113</f>
        <v/>
      </c>
      <c r="BJ113" t="n">
        <v>-3099</v>
      </c>
    </row>
    <row r="114">
      <c r="B114" t="inlineStr">
        <is>
          <t>Accumulated deficit</t>
        </is>
      </c>
      <c r="K114" t="n">
        <v>-6826</v>
      </c>
      <c r="L114" t="n">
        <v>-7007</v>
      </c>
      <c r="M114" t="n">
        <v>-7204</v>
      </c>
      <c r="N114" t="n">
        <v>-7306</v>
      </c>
      <c r="O114" t="n">
        <v>-7415</v>
      </c>
      <c r="P114" t="n">
        <v>-7346</v>
      </c>
      <c r="Q114" t="n">
        <v>-7752</v>
      </c>
      <c r="R114" t="n">
        <v>-7803</v>
      </c>
      <c r="S114" s="26" t="n">
        <v>-7876</v>
      </c>
      <c r="T114" t="n">
        <v>-7892</v>
      </c>
      <c r="U114" t="n">
        <v>-7821</v>
      </c>
      <c r="V114" t="n">
        <v>-7775</v>
      </c>
      <c r="W114" t="n">
        <v>-7692</v>
      </c>
      <c r="X114" t="n">
        <v>-7576</v>
      </c>
      <c r="Y114" t="n">
        <v>-7474</v>
      </c>
      <c r="Z114" t="n">
        <v>-7436</v>
      </c>
      <c r="AA114" t="n">
        <v>-7420</v>
      </c>
      <c r="AB114" t="n">
        <v>-7385</v>
      </c>
      <c r="AC114" t="n">
        <v>-7265</v>
      </c>
      <c r="AD114" t="n">
        <v>-7095</v>
      </c>
      <c r="AE114" t="n">
        <v>-6933</v>
      </c>
      <c r="AF114" t="n">
        <v>-6776</v>
      </c>
      <c r="AG114" t="n">
        <v>-6386</v>
      </c>
      <c r="AH114" t="n">
        <v>-4605</v>
      </c>
      <c r="AI114" t="n">
        <v>-4058</v>
      </c>
      <c r="AJ114" t="n">
        <v>-3348</v>
      </c>
      <c r="AK114" t="n">
        <v>-2425</v>
      </c>
      <c r="AL114" t="n">
        <v>-1451</v>
      </c>
      <c r="AM114" t="n">
        <v>-665</v>
      </c>
      <c r="AN114" t="n">
        <v>-218</v>
      </c>
      <c r="BC114">
        <f>N114</f>
        <v/>
      </c>
      <c r="BD114">
        <f>R114</f>
        <v/>
      </c>
      <c r="BE114">
        <f>V114</f>
        <v/>
      </c>
      <c r="BF114">
        <f>Z114</f>
        <v/>
      </c>
      <c r="BG114">
        <f>AD114</f>
        <v/>
      </c>
      <c r="BH114">
        <f>AH114</f>
        <v/>
      </c>
      <c r="BI114">
        <f>AL114</f>
        <v/>
      </c>
      <c r="BJ114" t="n">
        <v>-131</v>
      </c>
    </row>
    <row r="115">
      <c r="B115" s="44" t="inlineStr">
        <is>
          <t>Accumulated other comprehensive loss</t>
        </is>
      </c>
      <c r="C115" s="44" t="n"/>
      <c r="D115" s="44" t="n"/>
      <c r="E115" s="44" t="n"/>
      <c r="F115" s="44" t="n"/>
      <c r="G115" s="44" t="n"/>
      <c r="H115" s="44" t="n"/>
      <c r="I115" s="44" t="n"/>
      <c r="J115" s="44" t="n"/>
      <c r="K115" s="44" t="n">
        <v>-12</v>
      </c>
      <c r="L115" s="44" t="n">
        <v>-5</v>
      </c>
      <c r="M115" s="44" t="n">
        <v>-15</v>
      </c>
      <c r="N115" s="44" t="n">
        <v>-8</v>
      </c>
      <c r="O115" s="44" t="n">
        <v>-6</v>
      </c>
      <c r="P115" s="44" t="n">
        <v>-3</v>
      </c>
      <c r="Q115" s="44" t="n">
        <v>-3</v>
      </c>
      <c r="R115" s="44" t="n">
        <v>-5</v>
      </c>
      <c r="S115" s="31" t="n">
        <v>-4</v>
      </c>
      <c r="T115" s="44" t="n">
        <v>0</v>
      </c>
      <c r="U115" s="44" t="n">
        <v>2</v>
      </c>
      <c r="V115" s="44" t="n">
        <v>6</v>
      </c>
      <c r="W115" s="44" t="n">
        <v>3</v>
      </c>
      <c r="X115" s="44" t="n">
        <v>-10</v>
      </c>
      <c r="Y115" s="44" t="n">
        <v>-10</v>
      </c>
      <c r="Z115" s="44" t="n">
        <v>-8</v>
      </c>
      <c r="AA115" s="44" t="n">
        <v>-1</v>
      </c>
      <c r="AB115" s="44" t="n">
        <v>0</v>
      </c>
      <c r="AC115" s="44" t="n">
        <v>-7</v>
      </c>
      <c r="AD115" s="44" t="n">
        <v>0</v>
      </c>
      <c r="AE115" s="44" t="n">
        <v>-14</v>
      </c>
      <c r="AF115" s="44" t="n">
        <v>-4</v>
      </c>
      <c r="AG115" s="44" t="n">
        <v>5</v>
      </c>
      <c r="AH115" s="44" t="n">
        <v>17</v>
      </c>
      <c r="AI115" s="44" t="n">
        <v>6</v>
      </c>
      <c r="AJ115" s="44" t="n">
        <v>7</v>
      </c>
      <c r="AK115" s="44" t="n">
        <v>0</v>
      </c>
      <c r="AL115" s="44" t="n">
        <v>-3</v>
      </c>
      <c r="AM115" s="44" t="n">
        <v>-2</v>
      </c>
      <c r="AN115" s="44" t="n">
        <v>-33</v>
      </c>
      <c r="AO115" s="44" t="n"/>
      <c r="AP115" s="44" t="n"/>
      <c r="AQ115" s="44" t="n"/>
      <c r="AR115" s="44" t="n"/>
      <c r="AS115" s="44" t="n"/>
      <c r="AT115" s="44" t="n"/>
      <c r="AU115" s="44" t="n"/>
      <c r="AV115" s="44" t="n"/>
      <c r="AW115" s="44" t="n"/>
      <c r="AX115" s="44" t="n"/>
      <c r="AY115" s="44" t="n"/>
      <c r="AZ115" s="44" t="n"/>
      <c r="BC115" s="44">
        <f>N115</f>
        <v/>
      </c>
      <c r="BD115" s="44">
        <f>R115</f>
        <v/>
      </c>
      <c r="BE115" s="44">
        <f>V115</f>
        <v/>
      </c>
      <c r="BF115" s="44">
        <f>Z115</f>
        <v/>
      </c>
      <c r="BG115" s="44">
        <f>AD115</f>
        <v/>
      </c>
      <c r="BH115" s="44">
        <f>AH115</f>
        <v/>
      </c>
      <c r="BI115" s="44">
        <f>AL115</f>
        <v/>
      </c>
      <c r="BJ115" s="44" t="n">
        <v>-41</v>
      </c>
      <c r="BK115" s="44" t="n"/>
      <c r="BL115" s="44" t="n"/>
      <c r="BM115" s="44" t="n"/>
      <c r="BN115" s="44" t="n"/>
      <c r="BO115" s="44" t="n"/>
      <c r="BP115" s="44" t="n"/>
      <c r="BQ115" s="44" t="n"/>
      <c r="BR115" s="44" t="n"/>
    </row>
    <row r="116" customFormat="1" s="23">
      <c r="B116" s="14" t="inlineStr">
        <is>
          <t>Total stockholders' equity</t>
        </is>
      </c>
      <c r="C116" s="14">
        <f>SUM(C111:C115)</f>
        <v/>
      </c>
      <c r="D116" s="14">
        <f>SUM(D111:D115)</f>
        <v/>
      </c>
      <c r="E116" s="14">
        <f>SUM(E111:E115)</f>
        <v/>
      </c>
      <c r="F116" s="14">
        <f>SUM(F111:F115)</f>
        <v/>
      </c>
      <c r="G116" s="14">
        <f>SUM(G111:G115)</f>
        <v/>
      </c>
      <c r="H116" s="14">
        <f>SUM(H111:H115)</f>
        <v/>
      </c>
      <c r="I116" s="14">
        <f>SUM(I111:I115)</f>
        <v/>
      </c>
      <c r="J116" s="14">
        <f>SUM(J111:J115)</f>
        <v/>
      </c>
      <c r="K116" s="14">
        <f>SUM(K111:K115)</f>
        <v/>
      </c>
      <c r="L116" s="14">
        <f>SUM(L111:L115)</f>
        <v/>
      </c>
      <c r="M116" s="14">
        <f>SUM(M111:M115)</f>
        <v/>
      </c>
      <c r="N116" s="14">
        <f>SUM(N111:N115)</f>
        <v/>
      </c>
      <c r="O116" s="14">
        <f>SUM(O111:O115)</f>
        <v/>
      </c>
      <c r="P116" s="14">
        <f>SUM(P111:P115)</f>
        <v/>
      </c>
      <c r="Q116" s="14">
        <f>SUM(Q111:Q115)</f>
        <v/>
      </c>
      <c r="R116" s="14">
        <f>SUM(R111:R115)</f>
        <v/>
      </c>
      <c r="S116" s="39">
        <f>SUM(S111:S115)</f>
        <v/>
      </c>
      <c r="T116" s="14">
        <f>SUM(T111:T115)</f>
        <v/>
      </c>
      <c r="U116" s="14">
        <f>SUM(U111:U115)</f>
        <v/>
      </c>
      <c r="V116" s="14">
        <f>SUM(V111:V115)</f>
        <v/>
      </c>
      <c r="W116" s="14">
        <f>SUM(W111:W115)</f>
        <v/>
      </c>
      <c r="X116" s="14">
        <f>SUM(X111:X115)</f>
        <v/>
      </c>
      <c r="Y116" s="14">
        <f>SUM(Y111:Y115)</f>
        <v/>
      </c>
      <c r="Z116" s="14">
        <f>SUM(Z111:Z115)</f>
        <v/>
      </c>
      <c r="AA116" s="14">
        <f>SUM(AA111:AA115)</f>
        <v/>
      </c>
      <c r="AB116" s="14">
        <f>SUM(AB111:AB115)</f>
        <v/>
      </c>
      <c r="AC116" s="14">
        <f>SUM(AC111:AC115)</f>
        <v/>
      </c>
      <c r="AD116" s="14">
        <f>SUM(AD111:AD115)</f>
        <v/>
      </c>
      <c r="AE116" s="14">
        <f>SUM(AE111:AE115)</f>
        <v/>
      </c>
      <c r="AF116" s="14">
        <f>SUM(AF111:AF115)</f>
        <v/>
      </c>
      <c r="AG116" s="14">
        <f>SUM(AG111:AG115)</f>
        <v/>
      </c>
      <c r="AH116" s="14">
        <f>SUM(AH111:AH115)</f>
        <v/>
      </c>
      <c r="AI116" s="14">
        <f>SUM(AI111:AI115)</f>
        <v/>
      </c>
      <c r="AJ116" s="14">
        <f>SUM(AJ111:AJ115)</f>
        <v/>
      </c>
      <c r="AK116" s="14">
        <f>SUM(AK111:AK115)</f>
        <v/>
      </c>
      <c r="AL116" s="14">
        <f>SUM(AL111:AL115)</f>
        <v/>
      </c>
      <c r="AM116" s="14">
        <f>SUM(AM111:AM115)</f>
        <v/>
      </c>
      <c r="AN116" s="14">
        <f>SUM(AN111:AN115)</f>
        <v/>
      </c>
      <c r="AO116" s="14">
        <f>SUM(AO111:AO115)</f>
        <v/>
      </c>
      <c r="AP116" s="14">
        <f>SUM(AP111:AP115)</f>
        <v/>
      </c>
      <c r="AQ116" s="14">
        <f>SUM(AQ111:AQ115)</f>
        <v/>
      </c>
      <c r="AR116" s="14">
        <f>SUM(AR111:AR115)</f>
        <v/>
      </c>
      <c r="AS116" s="14">
        <f>SUM(AS111:AS115)</f>
        <v/>
      </c>
      <c r="AT116" s="14">
        <f>SUM(AT111:AT115)</f>
        <v/>
      </c>
      <c r="AU116" s="14" t="n"/>
      <c r="AV116" s="14" t="n"/>
      <c r="AW116" s="14" t="n"/>
      <c r="AX116" s="14" t="n"/>
      <c r="AY116" s="14" t="n"/>
      <c r="AZ116" s="14" t="n"/>
      <c r="BC116" s="15">
        <f>N116</f>
        <v/>
      </c>
      <c r="BD116" s="14">
        <f>R116</f>
        <v/>
      </c>
      <c r="BE116" s="14">
        <f>V116</f>
        <v/>
      </c>
      <c r="BF116" s="14">
        <f>Z116</f>
        <v/>
      </c>
      <c r="BG116" s="14">
        <f>AD116</f>
        <v/>
      </c>
      <c r="BH116" s="14">
        <f>AH116</f>
        <v/>
      </c>
      <c r="BI116" s="14">
        <f>AL116</f>
        <v/>
      </c>
      <c r="BJ116" s="15">
        <f>SUM(BJ111:BJ115)</f>
        <v/>
      </c>
      <c r="BK116" s="15" t="n"/>
      <c r="BL116" s="15" t="n"/>
      <c r="BM116" s="15" t="n"/>
      <c r="BN116" s="15" t="n"/>
      <c r="BO116" s="15" t="n"/>
      <c r="BP116" s="15" t="n"/>
      <c r="BQ116" s="15" t="n"/>
      <c r="BR116" s="15" t="n"/>
    </row>
    <row r="117" customFormat="1" s="23">
      <c r="B117" s="23" t="inlineStr">
        <is>
          <t>Total liabilities and stockholder's equity</t>
        </is>
      </c>
      <c r="C117" s="23">
        <f>SUM(C103:C115)</f>
        <v/>
      </c>
      <c r="D117" s="23">
        <f>SUM(D103:D115)</f>
        <v/>
      </c>
      <c r="E117" s="23">
        <f>SUM(E103:E115)</f>
        <v/>
      </c>
      <c r="F117" s="23">
        <f>SUM(F103:F115)</f>
        <v/>
      </c>
      <c r="G117" s="23">
        <f>SUM(G103:G115)</f>
        <v/>
      </c>
      <c r="H117" s="23">
        <f>SUM(H103:H115)</f>
        <v/>
      </c>
      <c r="I117" s="23">
        <f>SUM(I103:I115)</f>
        <v/>
      </c>
      <c r="J117" s="23">
        <f>SUM(J103:J115)</f>
        <v/>
      </c>
      <c r="K117" s="23">
        <f>SUM(K103:K115)</f>
        <v/>
      </c>
      <c r="L117" s="23">
        <f>SUM(L103:L115)</f>
        <v/>
      </c>
      <c r="M117" s="23">
        <f>SUM(M103:M115)</f>
        <v/>
      </c>
      <c r="N117" s="23">
        <f>SUM(N103:N115)</f>
        <v/>
      </c>
      <c r="O117" s="23">
        <f>SUM(O103:O115)</f>
        <v/>
      </c>
      <c r="P117" s="23">
        <f>SUM(P103:P115)</f>
        <v/>
      </c>
      <c r="Q117" s="23">
        <f>SUM(Q103:Q115)</f>
        <v/>
      </c>
      <c r="R117" s="23">
        <f>SUM(R103:R115)</f>
        <v/>
      </c>
      <c r="S117" s="32">
        <f>SUM(S103:S115)</f>
        <v/>
      </c>
      <c r="T117" s="23">
        <f>SUM(T103:T115)</f>
        <v/>
      </c>
      <c r="U117" s="23">
        <f>SUM(U103:U115)</f>
        <v/>
      </c>
      <c r="V117" s="23">
        <f>SUM(V103:V115)</f>
        <v/>
      </c>
      <c r="W117" s="23">
        <f>SUM(W103:W115)</f>
        <v/>
      </c>
      <c r="X117" s="23">
        <f>SUM(X103:X115)</f>
        <v/>
      </c>
      <c r="Y117" s="23">
        <f>SUM(Y103:Y115)</f>
        <v/>
      </c>
      <c r="Z117" s="23">
        <f>SUM(Z103:Z115)</f>
        <v/>
      </c>
      <c r="AA117" s="23">
        <f>SUM(AA103:AA115)</f>
        <v/>
      </c>
      <c r="AB117" s="23">
        <f>SUM(AB103:AB115)</f>
        <v/>
      </c>
      <c r="AC117" s="23">
        <f>SUM(AC103:AC115)</f>
        <v/>
      </c>
      <c r="AD117" s="23">
        <f>SUM(AD103:AD115)</f>
        <v/>
      </c>
      <c r="AE117" s="23">
        <f>SUM(AE103:AE115)</f>
        <v/>
      </c>
      <c r="AF117" s="23">
        <f>SUM(AF103:AF115)</f>
        <v/>
      </c>
      <c r="AG117" s="23">
        <f>SUM(AG103:AG115)</f>
        <v/>
      </c>
      <c r="AH117" s="23">
        <f>SUM(AH103:AH115)</f>
        <v/>
      </c>
      <c r="AI117" s="23">
        <f>SUM(AI103:AI115)</f>
        <v/>
      </c>
      <c r="AJ117" s="23">
        <f>SUM(AJ103:AJ115)</f>
        <v/>
      </c>
      <c r="AK117" s="23">
        <f>SUM(AK103:AK115)</f>
        <v/>
      </c>
      <c r="AL117" s="23">
        <f>SUM(AL103:AL115)</f>
        <v/>
      </c>
      <c r="AM117" s="23">
        <f>SUM(AM103:AM115)</f>
        <v/>
      </c>
      <c r="AN117" s="23">
        <f>SUM(AN103:AN115)</f>
        <v/>
      </c>
      <c r="AO117" s="23">
        <f>SUM(AO103:AO115)</f>
        <v/>
      </c>
      <c r="AP117" s="23">
        <f>SUM(AP103:AP115)</f>
        <v/>
      </c>
      <c r="AQ117" s="23">
        <f>SUM(AQ103:AQ115)</f>
        <v/>
      </c>
      <c r="AR117" s="23">
        <f>SUM(AR103:AR115)</f>
        <v/>
      </c>
      <c r="AS117" s="23">
        <f>SUM(AS103:AS115)</f>
        <v/>
      </c>
      <c r="AT117" s="23">
        <f>SUM(AT103:AT115)</f>
        <v/>
      </c>
      <c r="BC117" s="23">
        <f>N117</f>
        <v/>
      </c>
      <c r="BD117" s="23">
        <f>R117</f>
        <v/>
      </c>
      <c r="BE117" s="23">
        <f>V117</f>
        <v/>
      </c>
      <c r="BF117" s="23">
        <f>Z117</f>
        <v/>
      </c>
      <c r="BG117" s="23">
        <f>AD117</f>
        <v/>
      </c>
      <c r="BH117" s="23">
        <f>AH117</f>
        <v/>
      </c>
      <c r="BI117" s="23">
        <f>AL117</f>
        <v/>
      </c>
      <c r="BJ117" s="23">
        <f>BJ116+BJ109</f>
        <v/>
      </c>
    </row>
    <row r="123" customFormat="1" s="11">
      <c r="B123" s="10" t="inlineStr">
        <is>
          <t>Cash Flow *in million</t>
        </is>
      </c>
      <c r="S123" s="29" t="n"/>
    </row>
    <row r="124" s="43">
      <c r="B124" t="inlineStr">
        <is>
          <t>CFFO</t>
        </is>
      </c>
      <c r="BH124" t="n">
        <v>1071</v>
      </c>
      <c r="BI124" t="n">
        <v>3521</v>
      </c>
      <c r="BJ124" t="n">
        <v>3565</v>
      </c>
    </row>
    <row r="125" customFormat="1" s="44">
      <c r="B125" s="44" t="inlineStr">
        <is>
          <t>CapEx</t>
        </is>
      </c>
      <c r="BH125" s="44" t="n">
        <v>-294</v>
      </c>
      <c r="BI125" s="44" t="n">
        <v>-301</v>
      </c>
      <c r="BJ125" s="44">
        <f>-450</f>
        <v/>
      </c>
    </row>
    <row r="126" s="43">
      <c r="B126" t="inlineStr">
        <is>
          <t>FCF</t>
        </is>
      </c>
      <c r="BC126">
        <f>SUM(BC124:BC125)</f>
        <v/>
      </c>
      <c r="BD126">
        <f>SUM(BD124:BD125)</f>
        <v/>
      </c>
      <c r="BE126">
        <f>SUM(BE124:BE125)</f>
        <v/>
      </c>
      <c r="BF126">
        <f>SUM(BF124:BF125)</f>
        <v/>
      </c>
      <c r="BG126">
        <f>SUM(BG124:BG125)</f>
        <v/>
      </c>
      <c r="BH126">
        <f>SUM(BH124:BH125)</f>
        <v/>
      </c>
      <c r="BI126">
        <f>SUM(BI124:BI125)</f>
        <v/>
      </c>
      <c r="BJ126">
        <f>SUM(BJ124:BJ125)</f>
        <v/>
      </c>
    </row>
    <row r="127" s="43"/>
    <row r="128" s="43"/>
    <row r="129" s="43"/>
    <row r="130">
      <c r="B130" t="inlineStr">
        <is>
          <t>Cash at beginning of period</t>
        </is>
      </c>
      <c r="K130" t="n">
        <v>805</v>
      </c>
      <c r="L130" t="n">
        <v>805</v>
      </c>
      <c r="M130" t="n">
        <v>805</v>
      </c>
      <c r="O130" t="n">
        <v>785</v>
      </c>
      <c r="P130" t="n">
        <v>785</v>
      </c>
      <c r="Q130" t="n">
        <v>785</v>
      </c>
      <c r="BC130" t="n">
        <v>805</v>
      </c>
      <c r="BD130" t="n">
        <v>785</v>
      </c>
      <c r="BE130" t="n">
        <v>1264</v>
      </c>
      <c r="BF130" t="n">
        <v>1191</v>
      </c>
      <c r="BG130" t="n">
        <v>1083</v>
      </c>
      <c r="BH130" t="n">
        <v>1470</v>
      </c>
      <c r="BI130" t="n">
        <v>1595</v>
      </c>
    </row>
    <row r="131">
      <c r="B131" s="44" t="inlineStr">
        <is>
          <t>Cash at end of period</t>
        </is>
      </c>
      <c r="C131" s="44" t="n"/>
      <c r="D131" s="44" t="n"/>
      <c r="E131" s="44" t="n"/>
      <c r="F131" s="44" t="n"/>
      <c r="G131" s="44" t="n"/>
      <c r="H131" s="44" t="n"/>
      <c r="I131" s="44" t="n"/>
      <c r="J131" s="44" t="n"/>
      <c r="K131" s="44" t="n">
        <v>677</v>
      </c>
      <c r="L131" s="44" t="n">
        <v>829</v>
      </c>
      <c r="M131" s="44" t="n">
        <v>755</v>
      </c>
      <c r="N131" s="44" t="n"/>
      <c r="O131" s="44" t="n">
        <v>716</v>
      </c>
      <c r="P131" s="44" t="n">
        <v>957</v>
      </c>
      <c r="Q131" s="44" t="n">
        <v>1258</v>
      </c>
      <c r="R131" s="44" t="n"/>
      <c r="S131" s="31" t="n"/>
      <c r="T131" s="44" t="n"/>
      <c r="U131" s="44" t="n"/>
      <c r="V131" s="44" t="n"/>
      <c r="W131" s="44" t="n"/>
      <c r="X131" s="44" t="n"/>
      <c r="Y131" s="44" t="n"/>
      <c r="Z131" s="44" t="n"/>
      <c r="AA131" s="44" t="n"/>
      <c r="AB131" s="44" t="n"/>
      <c r="AC131" s="44" t="n"/>
      <c r="AD131" s="44" t="n"/>
      <c r="AE131" s="44" t="n"/>
      <c r="AF131" s="44" t="n"/>
      <c r="AG131" s="44" t="n"/>
      <c r="AH131" s="44" t="n"/>
      <c r="AI131" s="44" t="n"/>
      <c r="AJ131" s="44" t="n"/>
      <c r="AK131" s="44" t="n"/>
      <c r="AL131" s="44" t="n"/>
      <c r="AM131" s="44" t="n"/>
      <c r="AN131" s="44" t="n"/>
      <c r="AO131" s="44" t="n"/>
      <c r="AP131" s="44" t="n"/>
      <c r="AQ131" s="44" t="n"/>
      <c r="AR131" s="44" t="n"/>
      <c r="AS131" s="44" t="n"/>
      <c r="AT131" s="44" t="n"/>
      <c r="AU131" s="44" t="n"/>
      <c r="AV131" s="44" t="n"/>
      <c r="AW131" s="44" t="n"/>
      <c r="AX131" s="44" t="n"/>
      <c r="AY131" s="44" t="n"/>
      <c r="AZ131" s="44" t="n"/>
      <c r="BC131" s="44" t="n">
        <v>785</v>
      </c>
      <c r="BD131" s="44" t="n">
        <v>1264</v>
      </c>
      <c r="BE131" s="44" t="n">
        <v>1185</v>
      </c>
      <c r="BF131" s="44" t="n">
        <v>1083</v>
      </c>
      <c r="BG131" s="44" t="n">
        <v>1470</v>
      </c>
      <c r="BH131" s="44" t="n">
        <v>1595</v>
      </c>
      <c r="BI131" s="44" t="n">
        <v>2535</v>
      </c>
      <c r="BJ131" s="44" t="n"/>
      <c r="BK131" s="44" t="n"/>
      <c r="BL131" s="44" t="n"/>
      <c r="BM131" s="44" t="n"/>
      <c r="BN131" s="44" t="n"/>
      <c r="BO131" s="44" t="n"/>
      <c r="BP131" s="44" t="n"/>
      <c r="BQ131" s="44" t="n"/>
      <c r="BR131" s="44" t="n"/>
      <c r="BS131" s="44" t="n"/>
    </row>
    <row r="132">
      <c r="B132" t="inlineStr">
        <is>
          <t>Net increase (decrease) in cash and cash equivalents</t>
        </is>
      </c>
      <c r="C132">
        <f>C131-C130</f>
        <v/>
      </c>
      <c r="D132">
        <f>D131-D130</f>
        <v/>
      </c>
      <c r="E132">
        <f>E131-E130</f>
        <v/>
      </c>
      <c r="F132">
        <f>F131-F130</f>
        <v/>
      </c>
      <c r="G132">
        <f>G131-G130</f>
        <v/>
      </c>
      <c r="H132">
        <f>H131-H130</f>
        <v/>
      </c>
      <c r="I132">
        <f>I131-I130</f>
        <v/>
      </c>
      <c r="J132">
        <f>J131-J130</f>
        <v/>
      </c>
      <c r="K132">
        <f>K131-K130</f>
        <v/>
      </c>
      <c r="L132">
        <f>L131-L130</f>
        <v/>
      </c>
      <c r="M132">
        <f>M131-M130</f>
        <v/>
      </c>
      <c r="O132">
        <f>O131-O130</f>
        <v/>
      </c>
      <c r="P132">
        <f>P131-P130</f>
        <v/>
      </c>
      <c r="Q132">
        <f>Q131-Q130</f>
        <v/>
      </c>
      <c r="R132">
        <f>R131-R130</f>
        <v/>
      </c>
      <c r="S132" s="26">
        <f>S131-S130</f>
        <v/>
      </c>
      <c r="T132">
        <f>T131-T130</f>
        <v/>
      </c>
      <c r="U132">
        <f>U131-U130</f>
        <v/>
      </c>
      <c r="V132">
        <f>V131-V130</f>
        <v/>
      </c>
      <c r="W132">
        <f>W131-W130</f>
        <v/>
      </c>
      <c r="X132">
        <f>X131-X130</f>
        <v/>
      </c>
      <c r="Y132">
        <f>Y131-Y130</f>
        <v/>
      </c>
      <c r="Z132">
        <f>Z131-Z130</f>
        <v/>
      </c>
      <c r="AA132">
        <f>AA131-AA130</f>
        <v/>
      </c>
      <c r="AB132">
        <f>AB131-AB130</f>
        <v/>
      </c>
      <c r="AC132">
        <f>AC131-AC130</f>
        <v/>
      </c>
      <c r="AD132">
        <f>AD131-AD130</f>
        <v/>
      </c>
      <c r="AE132">
        <f>AE131-AE130</f>
        <v/>
      </c>
      <c r="AF132">
        <f>AF131-AF130</f>
        <v/>
      </c>
      <c r="AG132">
        <f>AG131-AG130</f>
        <v/>
      </c>
      <c r="AH132">
        <f>AH131-AH130</f>
        <v/>
      </c>
      <c r="AI132">
        <f>AI131-AI130</f>
        <v/>
      </c>
      <c r="AJ132">
        <f>AJ131-AJ130</f>
        <v/>
      </c>
      <c r="AK132">
        <f>AK131-AK130</f>
        <v/>
      </c>
      <c r="AL132">
        <f>AL131-AL130</f>
        <v/>
      </c>
      <c r="AM132">
        <f>AM131-AM130</f>
        <v/>
      </c>
      <c r="AN132">
        <f>AN131-AN130</f>
        <v/>
      </c>
      <c r="AO132">
        <f>AO131-AO130</f>
        <v/>
      </c>
      <c r="AP132">
        <f>AP131-AP130</f>
        <v/>
      </c>
      <c r="AQ132">
        <f>AQ131-AQ130</f>
        <v/>
      </c>
      <c r="AR132">
        <f>AR131-AR130</f>
        <v/>
      </c>
      <c r="AS132">
        <f>AS131-AS130</f>
        <v/>
      </c>
      <c r="AT132">
        <f>AT131-AT130</f>
        <v/>
      </c>
      <c r="BC132">
        <f>BC131-BC130</f>
        <v/>
      </c>
      <c r="BD132">
        <f>BD131-BD130</f>
        <v/>
      </c>
      <c r="BE132">
        <f>BE131-BE130</f>
        <v/>
      </c>
      <c r="BF132">
        <f>BF131-BF130</f>
        <v/>
      </c>
      <c r="BG132">
        <f>BG131-BG130</f>
        <v/>
      </c>
      <c r="BH132">
        <f>BH131-BH130</f>
        <v/>
      </c>
      <c r="BI132">
        <f>BI131-BI130</f>
        <v/>
      </c>
      <c r="BJ132">
        <f>BJ131-BJ130</f>
        <v/>
      </c>
      <c r="BK132">
        <f>BK131-BK130</f>
        <v/>
      </c>
      <c r="BL132">
        <f>BL131-BL130</f>
        <v/>
      </c>
      <c r="BM132">
        <f>BM131-BM130</f>
        <v/>
      </c>
      <c r="BN132">
        <f>BN131-BN130</f>
        <v/>
      </c>
      <c r="BO132">
        <f>BO131-BO130</f>
        <v/>
      </c>
      <c r="BP132">
        <f>BP131-BP130</f>
        <v/>
      </c>
      <c r="BQ132">
        <f>BQ131-BQ130</f>
        <v/>
      </c>
      <c r="BR132">
        <f>BR131-BR130</f>
        <v/>
      </c>
      <c r="BS132">
        <f>BS131-BS130</f>
        <v/>
      </c>
    </row>
    <row r="134">
      <c r="B134" t="inlineStr">
        <is>
          <t>CFFO</t>
        </is>
      </c>
    </row>
    <row r="135">
      <c r="B135" t="inlineStr">
        <is>
          <t>CapEx</t>
        </is>
      </c>
    </row>
  </sheetData>
  <conditionalFormatting sqref="AN61:AN64">
    <cfRule type="colorScale" priority="19">
      <colorScale>
        <cfvo type="min"/>
        <cfvo type="max"/>
        <color rgb="FFFCFCFF"/>
        <color rgb="FF63BE7B"/>
      </colorScale>
    </cfRule>
  </conditionalFormatting>
  <conditionalFormatting sqref="AM61:AM64">
    <cfRule type="colorScale" priority="18">
      <colorScale>
        <cfvo type="min"/>
        <cfvo type="max"/>
        <color rgb="FFFCFCFF"/>
        <color rgb="FF63BE7B"/>
      </colorScale>
    </cfRule>
  </conditionalFormatting>
  <conditionalFormatting sqref="K61:AN64">
    <cfRule type="colorScale" priority="17">
      <colorScale>
        <cfvo type="min"/>
        <cfvo type="max"/>
        <color rgb="FFFCFCFF"/>
        <color rgb="FF63BE7B"/>
      </colorScale>
    </cfRule>
  </conditionalFormatting>
  <conditionalFormatting sqref="K67:AN69">
    <cfRule type="colorScale" priority="16">
      <colorScale>
        <cfvo type="min"/>
        <cfvo type="max"/>
        <color rgb="FFFCFCFF"/>
        <color rgb="FF63BE7B"/>
      </colorScale>
    </cfRule>
  </conditionalFormatting>
  <conditionalFormatting sqref="K65:AN65">
    <cfRule type="colorScale" priority="15">
      <colorScale>
        <cfvo type="min"/>
        <cfvo type="max"/>
        <color rgb="FFFCFCFF"/>
        <color rgb="FF63BE7B"/>
      </colorScale>
    </cfRule>
  </conditionalFormatting>
  <conditionalFormatting sqref="K67:AN67">
    <cfRule type="colorScale" priority="14">
      <colorScale>
        <cfvo type="min"/>
        <cfvo type="max"/>
        <color rgb="FFFCFCFF"/>
        <color rgb="FF63BE7B"/>
      </colorScale>
    </cfRule>
  </conditionalFormatting>
  <conditionalFormatting sqref="K68:AN68">
    <cfRule type="colorScale" priority="13">
      <colorScale>
        <cfvo type="min"/>
        <cfvo type="max"/>
        <color rgb="FFFCFCFF"/>
        <color rgb="FF63BE7B"/>
      </colorScale>
    </cfRule>
  </conditionalFormatting>
  <conditionalFormatting sqref="K69:AN69">
    <cfRule type="colorScale" priority="12">
      <colorScale>
        <cfvo type="min"/>
        <cfvo type="max"/>
        <color rgb="FFFCFCFF"/>
        <color rgb="FF63BE7B"/>
      </colorScale>
    </cfRule>
  </conditionalFormatting>
  <conditionalFormatting sqref="O71:AN71">
    <cfRule type="colorScale" priority="11">
      <colorScale>
        <cfvo type="min"/>
        <cfvo type="max"/>
        <color rgb="FFFCFCFF"/>
        <color rgb="FF63BE7B"/>
      </colorScale>
    </cfRule>
  </conditionalFormatting>
  <conditionalFormatting sqref="O72:AN72">
    <cfRule type="colorScale" priority="8">
      <colorScale>
        <cfvo type="min"/>
        <cfvo type="percentile" val="50"/>
        <cfvo type="max"/>
        <color rgb="FFF8696B"/>
        <color rgb="FFFCFCFF"/>
        <color rgb="FF63BE7B"/>
      </colorScale>
    </cfRule>
    <cfRule type="colorScale" priority="10">
      <colorScale>
        <cfvo type="min"/>
        <cfvo type="max"/>
        <color rgb="FFFCFCFF"/>
        <color rgb="FF63BE7B"/>
      </colorScale>
    </cfRule>
  </conditionalFormatting>
  <conditionalFormatting sqref="O73:AN73">
    <cfRule type="colorScale" priority="9">
      <colorScale>
        <cfvo type="min"/>
        <cfvo type="percentile" val="50"/>
        <cfvo type="max"/>
        <color rgb="FFF8696B"/>
        <color rgb="FFFCFCFF"/>
        <color rgb="FF63BE7B"/>
      </colorScale>
    </cfRule>
  </conditionalFormatting>
  <conditionalFormatting sqref="BC61:BJ61">
    <cfRule type="colorScale" priority="7">
      <colorScale>
        <cfvo type="min"/>
        <cfvo type="max"/>
        <color rgb="FFFCFCFF"/>
        <color rgb="FF63BE7B"/>
      </colorScale>
    </cfRule>
  </conditionalFormatting>
  <conditionalFormatting sqref="BC62:BJ62">
    <cfRule type="colorScale" priority="6">
      <colorScale>
        <cfvo type="min"/>
        <cfvo type="max"/>
        <color rgb="FFFCFCFF"/>
        <color rgb="FF63BE7B"/>
      </colorScale>
    </cfRule>
  </conditionalFormatting>
  <conditionalFormatting sqref="BC63:BJ63">
    <cfRule type="colorScale" priority="5">
      <colorScale>
        <cfvo type="min"/>
        <cfvo type="max"/>
        <color rgb="FFFCFCFF"/>
        <color rgb="FF63BE7B"/>
      </colorScale>
    </cfRule>
  </conditionalFormatting>
  <conditionalFormatting sqref="BC64:BJ64">
    <cfRule type="colorScale" priority="4">
      <colorScale>
        <cfvo type="min"/>
        <cfvo type="max"/>
        <color rgb="FFFCFCFF"/>
        <color rgb="FF63BE7B"/>
      </colorScale>
    </cfRule>
  </conditionalFormatting>
  <conditionalFormatting sqref="BC67:BJ67">
    <cfRule type="colorScale" priority="3">
      <colorScale>
        <cfvo type="min"/>
        <cfvo type="percentile" val="50"/>
        <cfvo type="max"/>
        <color rgb="FFF8696B"/>
        <color rgb="FFFCFCFF"/>
        <color rgb="FF63BE7B"/>
      </colorScale>
    </cfRule>
  </conditionalFormatting>
  <conditionalFormatting sqref="BC68:BJ68">
    <cfRule type="colorScale" priority="2">
      <colorScale>
        <cfvo type="min"/>
        <cfvo type="percentile" val="50"/>
        <cfvo type="max"/>
        <color rgb="FF63BE7B"/>
        <color rgb="FFFCFCFF"/>
        <color rgb="FFF8696B"/>
      </colorScale>
    </cfRule>
  </conditionalFormatting>
  <conditionalFormatting sqref="BC69:BJ69">
    <cfRule type="colorScale" priority="1">
      <colorScale>
        <cfvo type="min"/>
        <cfvo type="percentile" val="50"/>
        <cfvo type="max"/>
        <color rgb="FFF8696B"/>
        <color rgb="FFFCFCFF"/>
        <color rgb="FF63BE7B"/>
      </colorScale>
    </cfRule>
  </conditionalFormatting>
  <pageMargins left="0.7" right="0.7" top="0.75" bottom="0.75" header="0.3" footer="0.3"/>
  <pageSetup orientation="portrait"/>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R25"/>
  <sheetViews>
    <sheetView workbookViewId="0">
      <pane xSplit="1" ySplit="1" topLeftCell="B2" activePane="bottomRight" state="frozen"/>
      <selection pane="topRight" activeCell="B1" sqref="B1"/>
      <selection pane="bottomLeft" activeCell="A2" sqref="A2"/>
      <selection pane="bottomRight" activeCell="G55" sqref="G55"/>
    </sheetView>
  </sheetViews>
  <sheetFormatPr baseColWidth="8" defaultRowHeight="14.5"/>
  <cols>
    <col width="18.1796875" customWidth="1" style="43" min="1" max="1"/>
  </cols>
  <sheetData>
    <row r="1">
      <c r="B1" s="1" t="inlineStr">
        <is>
          <t>2006</t>
        </is>
      </c>
      <c r="C1" s="1" t="inlineStr">
        <is>
          <t>2007</t>
        </is>
      </c>
      <c r="D1" s="1" t="inlineStr">
        <is>
          <t>2008</t>
        </is>
      </c>
      <c r="E1" s="1" t="inlineStr">
        <is>
          <t>2009</t>
        </is>
      </c>
      <c r="F1" s="1" t="inlineStr">
        <is>
          <t>2010</t>
        </is>
      </c>
      <c r="G1" s="1" t="inlineStr">
        <is>
          <t>2011</t>
        </is>
      </c>
      <c r="H1" s="1" t="inlineStr">
        <is>
          <t>2012</t>
        </is>
      </c>
      <c r="I1" s="1" t="inlineStr">
        <is>
          <t>2013</t>
        </is>
      </c>
      <c r="J1" s="1" t="inlineStr">
        <is>
          <t>2014</t>
        </is>
      </c>
      <c r="K1" s="1" t="inlineStr">
        <is>
          <t>2015</t>
        </is>
      </c>
      <c r="L1" s="1" t="inlineStr">
        <is>
          <t>2016</t>
        </is>
      </c>
      <c r="M1" s="1" t="inlineStr">
        <is>
          <t>2017</t>
        </is>
      </c>
      <c r="N1" s="1" t="inlineStr">
        <is>
          <t>2018</t>
        </is>
      </c>
      <c r="O1" s="1" t="inlineStr">
        <is>
          <t>2019</t>
        </is>
      </c>
      <c r="P1" s="1" t="inlineStr">
        <is>
          <t>2020</t>
        </is>
      </c>
      <c r="Q1" s="1" t="inlineStr">
        <is>
          <t>2021</t>
        </is>
      </c>
      <c r="R1" s="1" t="inlineStr">
        <is>
          <t>TTM</t>
        </is>
      </c>
    </row>
    <row r="2">
      <c r="A2" s="1" t="inlineStr">
        <is>
          <t>Revenue per share</t>
        </is>
      </c>
      <c r="B2" t="inlineStr">
        <is>
          <t>11.48</t>
        </is>
      </c>
      <c r="C2" t="inlineStr">
        <is>
          <t>10.78</t>
        </is>
      </c>
      <c r="D2" t="inlineStr">
        <is>
          <t>9.57</t>
        </is>
      </c>
      <c r="E2" t="inlineStr">
        <is>
          <t>8.03</t>
        </is>
      </c>
      <c r="F2" t="inlineStr">
        <is>
          <t>9.13</t>
        </is>
      </c>
      <c r="G2" t="inlineStr">
        <is>
          <t>9.03</t>
        </is>
      </c>
      <c r="H2" t="inlineStr">
        <is>
          <t>7.32</t>
        </is>
      </c>
      <c r="I2" t="inlineStr">
        <is>
          <t>7.03</t>
        </is>
      </c>
      <c r="J2" t="inlineStr">
        <is>
          <t>7.17</t>
        </is>
      </c>
      <c r="K2" t="inlineStr">
        <is>
          <t>5.10</t>
        </is>
      </c>
      <c r="L2" t="inlineStr">
        <is>
          <t>5.12</t>
        </is>
      </c>
      <c r="M2" t="inlineStr">
        <is>
          <t>5.52</t>
        </is>
      </c>
      <c r="N2" t="inlineStr">
        <is>
          <t>6.59</t>
        </is>
      </c>
      <c r="O2" t="inlineStr">
        <is>
          <t>6.17</t>
        </is>
      </c>
      <c r="P2" t="inlineStr">
        <is>
          <t>8.25</t>
        </is>
      </c>
      <c r="Q2" t="inlineStr">
        <is>
          <t>13.88</t>
        </is>
      </c>
      <c r="R2" t="inlineStr">
        <is>
          <t>15.89</t>
        </is>
      </c>
    </row>
    <row r="3">
      <c r="A3" s="1" t="inlineStr">
        <is>
          <t>Earnings per share</t>
        </is>
      </c>
      <c r="B3" t="inlineStr">
        <is>
          <t>(0.34)</t>
        </is>
      </c>
      <c r="C3" t="inlineStr">
        <is>
          <t>(6.06)</t>
        </is>
      </c>
      <c r="D3" t="inlineStr">
        <is>
          <t>(5.10)</t>
        </is>
      </c>
      <c r="E3" t="inlineStr">
        <is>
          <t>0.56</t>
        </is>
      </c>
      <c r="F3" t="inlineStr">
        <is>
          <t>0.66</t>
        </is>
      </c>
      <c r="G3" t="inlineStr">
        <is>
          <t>0.68</t>
        </is>
      </c>
      <c r="H3" t="inlineStr">
        <is>
          <t>(1.60)</t>
        </is>
      </c>
      <c r="I3" t="inlineStr">
        <is>
          <t>(0.11)</t>
        </is>
      </c>
      <c r="J3" t="inlineStr">
        <is>
          <t>(0.52)</t>
        </is>
      </c>
      <c r="K3" t="inlineStr">
        <is>
          <t>(0.84)</t>
        </is>
      </c>
      <c r="L3" t="inlineStr">
        <is>
          <t>(0.60)</t>
        </is>
      </c>
      <c r="M3" t="inlineStr">
        <is>
          <t>(0.03)</t>
        </is>
      </c>
      <c r="N3" t="inlineStr">
        <is>
          <t>0.34</t>
        </is>
      </c>
      <c r="O3" t="inlineStr">
        <is>
          <t>0.31</t>
        </is>
      </c>
      <c r="P3" t="inlineStr">
        <is>
          <t>2.10</t>
        </is>
      </c>
      <c r="Q3" t="inlineStr">
        <is>
          <t>2.67</t>
        </is>
      </c>
      <c r="R3" t="inlineStr">
        <is>
          <t>2.41</t>
        </is>
      </c>
    </row>
    <row r="4">
      <c r="A4" s="1" t="inlineStr">
        <is>
          <t>FCF per share</t>
        </is>
      </c>
      <c r="B4" t="inlineStr">
        <is>
          <t>(1.16)</t>
        </is>
      </c>
      <c r="C4" t="inlineStr">
        <is>
          <t>(3.58)</t>
        </is>
      </c>
      <c r="D4" t="inlineStr">
        <is>
          <t>(2.17)</t>
        </is>
      </c>
      <c r="E4" t="inlineStr">
        <is>
          <t>0.01</t>
        </is>
      </c>
      <c r="F4" t="inlineStr">
        <is>
          <t>(0.79)</t>
        </is>
      </c>
      <c r="G4" t="inlineStr">
        <is>
          <t>0.18</t>
        </is>
      </c>
      <c r="H4" t="inlineStr">
        <is>
          <t>(0.64)</t>
        </is>
      </c>
      <c r="I4" t="inlineStr">
        <is>
          <t>(0.31)</t>
        </is>
      </c>
      <c r="J4" t="inlineStr">
        <is>
          <t>(0.25)</t>
        </is>
      </c>
      <c r="K4" t="inlineStr">
        <is>
          <t>(0.41)</t>
        </is>
      </c>
      <c r="L4" t="inlineStr">
        <is>
          <t>0.02</t>
        </is>
      </c>
      <c r="M4" t="inlineStr">
        <is>
          <t>(0.05)</t>
        </is>
      </c>
      <c r="N4" t="inlineStr">
        <is>
          <t>(0.13)</t>
        </is>
      </c>
      <c r="O4" t="inlineStr">
        <is>
          <t>0.25</t>
        </is>
      </c>
      <c r="P4" t="inlineStr">
        <is>
          <t>0.66</t>
        </is>
      </c>
      <c r="Q4" t="inlineStr">
        <is>
          <t>2.72</t>
        </is>
      </c>
      <c r="R4" t="inlineStr">
        <is>
          <t>2.45</t>
        </is>
      </c>
    </row>
    <row r="5">
      <c r="A5" s="1" t="inlineStr">
        <is>
          <t>Dividends per share</t>
        </is>
      </c>
      <c r="B5" t="inlineStr">
        <is>
          <t>- -</t>
        </is>
      </c>
      <c r="C5" t="inlineStr">
        <is>
          <t>- -</t>
        </is>
      </c>
      <c r="D5" t="inlineStr">
        <is>
          <t>- -</t>
        </is>
      </c>
      <c r="E5" t="inlineStr">
        <is>
          <t>- -</t>
        </is>
      </c>
      <c r="F5" t="inlineStr">
        <is>
          <t>- -</t>
        </is>
      </c>
      <c r="G5" t="inlineStr">
        <is>
          <t>- -</t>
        </is>
      </c>
      <c r="H5" t="inlineStr">
        <is>
          <t>- -</t>
        </is>
      </c>
      <c r="I5" t="inlineStr">
        <is>
          <t>- -</t>
        </is>
      </c>
      <c r="J5" t="inlineStr">
        <is>
          <t>- -</t>
        </is>
      </c>
      <c r="K5" t="inlineStr">
        <is>
          <t>- -</t>
        </is>
      </c>
      <c r="L5" t="inlineStr">
        <is>
          <t>- -</t>
        </is>
      </c>
      <c r="M5" t="inlineStr">
        <is>
          <t>- -</t>
        </is>
      </c>
      <c r="N5" t="inlineStr">
        <is>
          <t>- -</t>
        </is>
      </c>
      <c r="O5" t="inlineStr">
        <is>
          <t>- -</t>
        </is>
      </c>
      <c r="P5" t="inlineStr">
        <is>
          <t>- -</t>
        </is>
      </c>
      <c r="Q5" t="inlineStr">
        <is>
          <t>- -</t>
        </is>
      </c>
      <c r="R5" t="inlineStr">
        <is>
          <t>- -</t>
        </is>
      </c>
    </row>
    <row r="6">
      <c r="A6" s="1" t="inlineStr">
        <is>
          <t>CAPEX per share</t>
        </is>
      </c>
      <c r="B6" t="inlineStr">
        <is>
          <t>3.77</t>
        </is>
      </c>
      <c r="C6" t="inlineStr">
        <is>
          <t>3.02</t>
        </is>
      </c>
      <c r="D6" t="inlineStr">
        <is>
          <t>1.03</t>
        </is>
      </c>
      <c r="E6" t="inlineStr">
        <is>
          <t>0.69</t>
        </is>
      </c>
      <c r="F6" t="inlineStr">
        <is>
          <t>0.21</t>
        </is>
      </c>
      <c r="G6" t="inlineStr">
        <is>
          <t>0.34</t>
        </is>
      </c>
      <c r="H6" t="inlineStr">
        <is>
          <t>0.18</t>
        </is>
      </c>
      <c r="I6" t="inlineStr">
        <is>
          <t>0.11</t>
        </is>
      </c>
      <c r="J6" t="inlineStr">
        <is>
          <t>0.12</t>
        </is>
      </c>
      <c r="K6" t="inlineStr">
        <is>
          <t>0.12</t>
        </is>
      </c>
      <c r="L6" t="inlineStr">
        <is>
          <t>0.09</t>
        </is>
      </c>
      <c r="M6" t="inlineStr">
        <is>
          <t>0.12</t>
        </is>
      </c>
      <c r="N6" t="inlineStr">
        <is>
          <t>0.17</t>
        </is>
      </c>
      <c r="O6" t="inlineStr">
        <is>
          <t>0.20</t>
        </is>
      </c>
      <c r="P6" t="inlineStr">
        <is>
          <t>0.25</t>
        </is>
      </c>
      <c r="Q6" t="inlineStr">
        <is>
          <t>0.25</t>
        </is>
      </c>
      <c r="R6" t="inlineStr">
        <is>
          <t>0.28</t>
        </is>
      </c>
    </row>
    <row r="7">
      <c r="A7" s="1" t="inlineStr">
        <is>
          <t>Book Value per sh.</t>
        </is>
      </c>
      <c r="B7" t="inlineStr">
        <is>
          <t>11.76</t>
        </is>
      </c>
      <c r="C7" t="inlineStr">
        <is>
          <t>5.36</t>
        </is>
      </c>
      <c r="D7" t="inlineStr">
        <is>
          <t>(0.14)</t>
        </is>
      </c>
      <c r="E7" t="inlineStr">
        <is>
          <t>0.96</t>
        </is>
      </c>
      <c r="F7" t="inlineStr">
        <is>
          <t>1.42</t>
        </is>
      </c>
      <c r="G7" t="inlineStr">
        <is>
          <t>2.19</t>
        </is>
      </c>
      <c r="H7" t="inlineStr">
        <is>
          <t>0.73</t>
        </is>
      </c>
      <c r="I7" t="inlineStr">
        <is>
          <t>0.72</t>
        </is>
      </c>
      <c r="J7" t="inlineStr">
        <is>
          <t>0.24</t>
        </is>
      </c>
      <c r="K7" t="inlineStr">
        <is>
          <t>(0.53)</t>
        </is>
      </c>
      <c r="L7" t="inlineStr">
        <is>
          <t>0.50</t>
        </is>
      </c>
      <c r="M7" t="inlineStr">
        <is>
          <t>0.64</t>
        </is>
      </c>
      <c r="N7" t="inlineStr">
        <is>
          <t>1.29</t>
        </is>
      </c>
      <c r="O7" t="inlineStr">
        <is>
          <t>2.59</t>
        </is>
      </c>
      <c r="P7" t="inlineStr">
        <is>
          <t>4.93</t>
        </is>
      </c>
      <c r="Q7" t="inlineStr">
        <is>
          <t>6.33</t>
        </is>
      </c>
      <c r="R7" t="inlineStr">
        <is>
          <t>23.03</t>
        </is>
      </c>
    </row>
    <row r="8">
      <c r="A8" s="1" t="inlineStr">
        <is>
          <t>Comm.Shares outs.</t>
        </is>
      </c>
      <c r="B8" t="inlineStr">
        <is>
          <t>492</t>
        </is>
      </c>
      <c r="C8" t="inlineStr">
        <is>
          <t>558</t>
        </is>
      </c>
      <c r="D8" t="inlineStr">
        <is>
          <t>607</t>
        </is>
      </c>
      <c r="E8" t="inlineStr">
        <is>
          <t>673</t>
        </is>
      </c>
      <c r="F8" t="inlineStr">
        <is>
          <t>711</t>
        </is>
      </c>
      <c r="G8" t="inlineStr">
        <is>
          <t>727</t>
        </is>
      </c>
      <c r="H8" t="inlineStr">
        <is>
          <t>741</t>
        </is>
      </c>
      <c r="I8" t="inlineStr">
        <is>
          <t>754</t>
        </is>
      </c>
      <c r="J8" t="inlineStr">
        <is>
          <t>768</t>
        </is>
      </c>
      <c r="K8" t="inlineStr">
        <is>
          <t>783</t>
        </is>
      </c>
      <c r="L8" t="inlineStr">
        <is>
          <t>835</t>
        </is>
      </c>
      <c r="M8" t="inlineStr">
        <is>
          <t>952</t>
        </is>
      </c>
      <c r="N8" t="inlineStr">
        <is>
          <t>982</t>
        </is>
      </c>
      <c r="O8" t="inlineStr">
        <is>
          <t>1,091</t>
        </is>
      </c>
      <c r="P8" t="inlineStr">
        <is>
          <t>1,184</t>
        </is>
      </c>
      <c r="Q8" t="inlineStr">
        <is>
          <t>1,184</t>
        </is>
      </c>
      <c r="R8" t="inlineStr">
        <is>
          <t>1,358</t>
        </is>
      </c>
    </row>
    <row r="9">
      <c r="A9" s="1" t="inlineStr">
        <is>
          <t>Avg. annual P/E ratio</t>
        </is>
      </c>
      <c r="B9" t="inlineStr">
        <is>
          <t>(84.5)</t>
        </is>
      </c>
      <c r="C9" t="inlineStr">
        <is>
          <t>(2.3)</t>
        </is>
      </c>
      <c r="D9" t="inlineStr">
        <is>
          <t>(1.0)</t>
        </is>
      </c>
      <c r="E9" t="inlineStr">
        <is>
          <t>7.8</t>
        </is>
      </c>
      <c r="F9" t="inlineStr">
        <is>
          <t>12.0</t>
        </is>
      </c>
      <c r="G9" t="inlineStr">
        <is>
          <t>10.7</t>
        </is>
      </c>
      <c r="H9" t="inlineStr">
        <is>
          <t>(3.2)</t>
        </is>
      </c>
      <c r="I9" t="inlineStr">
        <is>
          <t>(30.3)</t>
        </is>
      </c>
      <c r="J9" t="inlineStr">
        <is>
          <t>(7.0)</t>
        </is>
      </c>
      <c r="K9" t="inlineStr">
        <is>
          <t>(2.8)</t>
        </is>
      </c>
      <c r="L9" t="inlineStr">
        <is>
          <t>(8.9)</t>
        </is>
      </c>
      <c r="M9" t="inlineStr">
        <is>
          <t>(359.7)</t>
        </is>
      </c>
      <c r="N9" t="inlineStr">
        <is>
          <t>50.4</t>
        </is>
      </c>
      <c r="O9" t="inlineStr">
        <is>
          <t>96.4</t>
        </is>
      </c>
      <c r="P9" t="inlineStr">
        <is>
          <t>31.4</t>
        </is>
      </c>
      <c r="Q9" t="inlineStr">
        <is>
          <t>38.1</t>
        </is>
      </c>
      <c r="R9" t="inlineStr">
        <is>
          <t>24.9</t>
        </is>
      </c>
    </row>
    <row r="10">
      <c r="A10" s="1" t="inlineStr">
        <is>
          <t>P/E to S&amp;P500</t>
        </is>
      </c>
      <c r="B10" t="inlineStr">
        <is>
          <t>(4.7)</t>
        </is>
      </c>
      <c r="C10" t="inlineStr">
        <is>
          <t>(0.1)</t>
        </is>
      </c>
      <c r="D10" t="inlineStr">
        <is>
          <t>(0.0)</t>
        </is>
      </c>
      <c r="E10" t="inlineStr">
        <is>
          <t>0.1</t>
        </is>
      </c>
      <c r="F10" t="inlineStr">
        <is>
          <t>0.6</t>
        </is>
      </c>
      <c r="G10" t="inlineStr">
        <is>
          <t>0.7</t>
        </is>
      </c>
      <c r="H10" t="inlineStr">
        <is>
          <t>(0.2)</t>
        </is>
      </c>
      <c r="I10" t="inlineStr">
        <is>
          <t>(1.8)</t>
        </is>
      </c>
      <c r="J10" t="inlineStr">
        <is>
          <t>(0.4)</t>
        </is>
      </c>
      <c r="K10" t="inlineStr">
        <is>
          <t>(0.1)</t>
        </is>
      </c>
      <c r="L10" t="inlineStr">
        <is>
          <t>(0.4)</t>
        </is>
      </c>
      <c r="M10" t="inlineStr">
        <is>
          <t>(15.2)</t>
        </is>
      </c>
      <c r="N10" t="inlineStr">
        <is>
          <t>2.0</t>
        </is>
      </c>
      <c r="O10" t="inlineStr">
        <is>
          <t>4.0</t>
        </is>
      </c>
      <c r="P10" t="inlineStr">
        <is>
          <t>0.8</t>
        </is>
      </c>
      <c r="Q10" t="inlineStr">
        <is>
          <t>1.3</t>
        </is>
      </c>
      <c r="R10" t="inlineStr">
        <is>
          <t>1.4</t>
        </is>
      </c>
    </row>
    <row r="11">
      <c r="A11" s="1" t="inlineStr">
        <is>
          <t>Avg. annual div. yield</t>
        </is>
      </c>
      <c r="B11" t="inlineStr">
        <is>
          <t>- -</t>
        </is>
      </c>
      <c r="C11" t="inlineStr">
        <is>
          <t>- -</t>
        </is>
      </c>
      <c r="D11" t="inlineStr">
        <is>
          <t>- -</t>
        </is>
      </c>
      <c r="E11" t="inlineStr">
        <is>
          <t>- -</t>
        </is>
      </c>
      <c r="F11" t="inlineStr">
        <is>
          <t>- -</t>
        </is>
      </c>
      <c r="G11" t="inlineStr">
        <is>
          <t>- -</t>
        </is>
      </c>
      <c r="H11" t="inlineStr">
        <is>
          <t>- -</t>
        </is>
      </c>
      <c r="I11" t="inlineStr">
        <is>
          <t>- -</t>
        </is>
      </c>
      <c r="J11" t="inlineStr">
        <is>
          <t>- -</t>
        </is>
      </c>
      <c r="K11" t="inlineStr">
        <is>
          <t>- -</t>
        </is>
      </c>
      <c r="L11" t="inlineStr">
        <is>
          <t>- -</t>
        </is>
      </c>
      <c r="M11" t="inlineStr">
        <is>
          <t>- -</t>
        </is>
      </c>
      <c r="N11" t="inlineStr">
        <is>
          <t>- -</t>
        </is>
      </c>
      <c r="O11" t="inlineStr">
        <is>
          <t>- -</t>
        </is>
      </c>
      <c r="P11" t="inlineStr">
        <is>
          <t>- -</t>
        </is>
      </c>
      <c r="Q11" t="inlineStr">
        <is>
          <t>- -</t>
        </is>
      </c>
      <c r="R11" t="inlineStr">
        <is>
          <t>- -</t>
        </is>
      </c>
    </row>
    <row r="12">
      <c r="A12" s="1" t="inlineStr">
        <is>
          <t>Revenue (m)</t>
        </is>
      </c>
      <c r="B12" t="inlineStr">
        <is>
          <t>5,649</t>
        </is>
      </c>
      <c r="C12" t="inlineStr">
        <is>
          <t>6,013</t>
        </is>
      </c>
      <c r="D12" t="inlineStr">
        <is>
          <t>5,808</t>
        </is>
      </c>
      <c r="E12" t="inlineStr">
        <is>
          <t>5,403</t>
        </is>
      </c>
      <c r="F12" t="inlineStr">
        <is>
          <t>6,494</t>
        </is>
      </c>
      <c r="G12" t="inlineStr">
        <is>
          <t>6,568</t>
        </is>
      </c>
      <c r="H12" t="inlineStr">
        <is>
          <t>5,422</t>
        </is>
      </c>
      <c r="I12" t="inlineStr">
        <is>
          <t>5,299</t>
        </is>
      </c>
      <c r="J12" t="inlineStr">
        <is>
          <t>5,506</t>
        </is>
      </c>
      <c r="K12" t="inlineStr">
        <is>
          <t>3,991</t>
        </is>
      </c>
      <c r="L12" t="inlineStr">
        <is>
          <t>4,272</t>
        </is>
      </c>
      <c r="M12" t="inlineStr">
        <is>
          <t>5,253</t>
        </is>
      </c>
      <c r="N12" t="inlineStr">
        <is>
          <t>6,475</t>
        </is>
      </c>
      <c r="O12" t="inlineStr">
        <is>
          <t>6,731</t>
        </is>
      </c>
      <c r="P12" t="inlineStr">
        <is>
          <t>9,763</t>
        </is>
      </c>
      <c r="Q12" t="inlineStr">
        <is>
          <t>16,434</t>
        </is>
      </c>
      <c r="R12" t="inlineStr">
        <is>
          <t>21,576</t>
        </is>
      </c>
    </row>
    <row r="13">
      <c r="A13" s="1" t="inlineStr">
        <is>
          <t>Operating margin</t>
        </is>
      </c>
      <c r="B13" t="inlineStr">
        <is>
          <t>(0.8)%</t>
        </is>
      </c>
      <c r="C13" t="inlineStr">
        <is>
          <t>(47.6)%</t>
        </is>
      </c>
      <c r="D13" t="inlineStr">
        <is>
          <t>(33.7)%</t>
        </is>
      </c>
      <c r="E13" t="inlineStr">
        <is>
          <t>12.3%</t>
        </is>
      </c>
      <c r="F13" t="inlineStr">
        <is>
          <t>13.1%</t>
        </is>
      </c>
      <c r="G13" t="inlineStr">
        <is>
          <t>5.6%</t>
        </is>
      </c>
      <c r="H13" t="inlineStr">
        <is>
          <t>(19.5)%</t>
        </is>
      </c>
      <c r="I13" t="inlineStr">
        <is>
          <t>1.9%</t>
        </is>
      </c>
      <c r="J13" t="inlineStr">
        <is>
          <t>(2.8)%</t>
        </is>
      </c>
      <c r="K13" t="inlineStr">
        <is>
          <t>(12.1)%</t>
        </is>
      </c>
      <c r="L13" t="inlineStr">
        <is>
          <t>(8.7)%</t>
        </is>
      </c>
      <c r="M13" t="inlineStr">
        <is>
          <t>3.9%</t>
        </is>
      </c>
      <c r="N13" t="inlineStr">
        <is>
          <t>7.0%</t>
        </is>
      </c>
      <c r="O13" t="inlineStr">
        <is>
          <t>9.4%</t>
        </is>
      </c>
      <c r="P13" t="inlineStr">
        <is>
          <t>14.0%</t>
        </is>
      </c>
      <c r="Q13" t="inlineStr">
        <is>
          <t>22.2%</t>
        </is>
      </c>
      <c r="R13" t="inlineStr">
        <is>
          <t>17.8%</t>
        </is>
      </c>
    </row>
    <row r="14">
      <c r="A14" s="1" t="inlineStr">
        <is>
          <t>Depreciation (m)</t>
        </is>
      </c>
      <c r="B14" t="inlineStr">
        <is>
          <t>837</t>
        </is>
      </c>
      <c r="C14" t="inlineStr">
        <is>
          <t>1,138</t>
        </is>
      </c>
      <c r="D14" t="inlineStr">
        <is>
          <t>1,223</t>
        </is>
      </c>
      <c r="E14" t="inlineStr">
        <is>
          <t>1,128</t>
        </is>
      </c>
      <c r="F14" t="inlineStr">
        <is>
          <t>383</t>
        </is>
      </c>
      <c r="G14" t="inlineStr">
        <is>
          <t>317</t>
        </is>
      </c>
      <c r="H14" t="inlineStr">
        <is>
          <t>260</t>
        </is>
      </c>
      <c r="I14" t="inlineStr">
        <is>
          <t>236</t>
        </is>
      </c>
      <c r="J14" t="inlineStr">
        <is>
          <t>203</t>
        </is>
      </c>
      <c r="K14" t="inlineStr">
        <is>
          <t>167</t>
        </is>
      </c>
      <c r="L14" t="inlineStr">
        <is>
          <t>133</t>
        </is>
      </c>
      <c r="M14" t="inlineStr">
        <is>
          <t>144</t>
        </is>
      </c>
      <c r="N14" t="inlineStr">
        <is>
          <t>170</t>
        </is>
      </c>
      <c r="O14" t="inlineStr">
        <is>
          <t>258</t>
        </is>
      </c>
      <c r="P14" t="inlineStr">
        <is>
          <t>354</t>
        </is>
      </c>
      <c r="Q14" t="inlineStr">
        <is>
          <t>463</t>
        </is>
      </c>
      <c r="R14" t="inlineStr">
        <is>
          <t>2,075</t>
        </is>
      </c>
    </row>
    <row r="15">
      <c r="A15" s="1" t="inlineStr">
        <is>
          <t>Net profit (m)</t>
        </is>
      </c>
      <c r="B15" t="inlineStr">
        <is>
          <t>(166)</t>
        </is>
      </c>
      <c r="C15" t="inlineStr">
        <is>
          <t>(3,379)</t>
        </is>
      </c>
      <c r="D15" t="inlineStr">
        <is>
          <t>(3,098)</t>
        </is>
      </c>
      <c r="E15" t="inlineStr">
        <is>
          <t>376</t>
        </is>
      </c>
      <c r="F15" t="inlineStr">
        <is>
          <t>471</t>
        </is>
      </c>
      <c r="G15" t="inlineStr">
        <is>
          <t>491</t>
        </is>
      </c>
      <c r="H15" t="inlineStr">
        <is>
          <t>(1,183)</t>
        </is>
      </c>
      <c r="I15" t="inlineStr">
        <is>
          <t>(83)</t>
        </is>
      </c>
      <c r="J15" t="inlineStr">
        <is>
          <t>(403)</t>
        </is>
      </c>
      <c r="K15" t="inlineStr">
        <is>
          <t>(660)</t>
        </is>
      </c>
      <c r="L15" t="inlineStr">
        <is>
          <t>(497)</t>
        </is>
      </c>
      <c r="M15" t="inlineStr">
        <is>
          <t>(33)</t>
        </is>
      </c>
      <c r="N15" t="inlineStr">
        <is>
          <t>337</t>
        </is>
      </c>
      <c r="O15" t="inlineStr">
        <is>
          <t>341</t>
        </is>
      </c>
      <c r="P15" t="inlineStr">
        <is>
          <t>2,490</t>
        </is>
      </c>
      <c r="Q15" t="inlineStr">
        <is>
          <t>3,162</t>
        </is>
      </c>
      <c r="R15" t="inlineStr">
        <is>
          <t>3,130</t>
        </is>
      </c>
    </row>
    <row r="16">
      <c r="A16" s="1" t="inlineStr">
        <is>
          <t>Income tax rate</t>
        </is>
      </c>
      <c r="B16" t="inlineStr">
        <is>
          <t>(10.8)%</t>
        </is>
      </c>
      <c r="C16" t="inlineStr">
        <is>
          <t>(0.7)%</t>
        </is>
      </c>
      <c r="D16" t="inlineStr">
        <is>
          <t>(2.9)%</t>
        </is>
      </c>
      <c r="E16" t="inlineStr">
        <is>
          <t>27.5%</t>
        </is>
      </c>
      <c r="F16" t="inlineStr">
        <is>
          <t>3.9%</t>
        </is>
      </c>
      <c r="G16" t="inlineStr">
        <is>
          <t>400.0%</t>
        </is>
      </c>
      <c r="H16" t="inlineStr">
        <is>
          <t>2.8%</t>
        </is>
      </c>
      <c r="I16" t="inlineStr">
        <is>
          <t>(12.2)%</t>
        </is>
      </c>
      <c r="J16" t="inlineStr">
        <is>
          <t>(1.3)%</t>
        </is>
      </c>
      <c r="K16" t="inlineStr">
        <is>
          <t>(2.2)%</t>
        </is>
      </c>
      <c r="L16" t="inlineStr">
        <is>
          <t>(8.7)%</t>
        </is>
      </c>
      <c r="M16" t="inlineStr">
        <is>
          <t>(237.5)%</t>
        </is>
      </c>
      <c r="N16" t="inlineStr">
        <is>
          <t>(2.7)%</t>
        </is>
      </c>
      <c r="O16" t="inlineStr">
        <is>
          <t>11.8%</t>
        </is>
      </c>
      <c r="P16" t="inlineStr">
        <is>
          <t>(94.9)%</t>
        </is>
      </c>
      <c r="Q16" t="inlineStr">
        <is>
          <t>14.0%</t>
        </is>
      </c>
      <c r="R16" t="inlineStr">
        <is>
          <t>12.7%</t>
        </is>
      </c>
    </row>
    <row r="17">
      <c r="A17" s="1" t="inlineStr">
        <is>
          <t>Net profit margin</t>
        </is>
      </c>
      <c r="B17" t="inlineStr">
        <is>
          <t>(2.9)%</t>
        </is>
      </c>
      <c r="C17" t="inlineStr">
        <is>
          <t>(56.2)%</t>
        </is>
      </c>
      <c r="D17" t="inlineStr">
        <is>
          <t>(53.3)%</t>
        </is>
      </c>
      <c r="E17" t="inlineStr">
        <is>
          <t>7.0%</t>
        </is>
      </c>
      <c r="F17" t="inlineStr">
        <is>
          <t>7.3%</t>
        </is>
      </c>
      <c r="G17" t="inlineStr">
        <is>
          <t>7.5%</t>
        </is>
      </c>
      <c r="H17" t="inlineStr">
        <is>
          <t>(21.8)%</t>
        </is>
      </c>
      <c r="I17" t="inlineStr">
        <is>
          <t>(1.6)%</t>
        </is>
      </c>
      <c r="J17" t="inlineStr">
        <is>
          <t>(7.3)%</t>
        </is>
      </c>
      <c r="K17" t="inlineStr">
        <is>
          <t>(16.5)%</t>
        </is>
      </c>
      <c r="L17" t="inlineStr">
        <is>
          <t>(11.6)%</t>
        </is>
      </c>
      <c r="M17" t="inlineStr">
        <is>
          <t>(0.6)%</t>
        </is>
      </c>
      <c r="N17" t="inlineStr">
        <is>
          <t>5.2%</t>
        </is>
      </c>
      <c r="O17" t="inlineStr">
        <is>
          <t>5.1%</t>
        </is>
      </c>
      <c r="P17" t="inlineStr">
        <is>
          <t>25.5%</t>
        </is>
      </c>
      <c r="Q17" t="inlineStr">
        <is>
          <t>19.2%</t>
        </is>
      </c>
      <c r="R17" t="inlineStr">
        <is>
          <t>15.4%</t>
        </is>
      </c>
    </row>
    <row r="18">
      <c r="A18" s="1" t="inlineStr">
        <is>
          <t>Working capital (m)</t>
        </is>
      </c>
      <c r="B18" t="inlineStr">
        <is>
          <t>1,111</t>
        </is>
      </c>
      <c r="C18" t="inlineStr">
        <is>
          <t>1,191</t>
        </is>
      </c>
      <c r="D18" t="inlineStr">
        <is>
          <t>153</t>
        </is>
      </c>
      <c r="E18" t="inlineStr">
        <is>
          <t>2,065</t>
        </is>
      </c>
      <c r="F18" t="inlineStr">
        <is>
          <t>1,920</t>
        </is>
      </c>
      <c r="G18" t="inlineStr">
        <is>
          <t>1,455</t>
        </is>
      </c>
      <c r="H18" t="inlineStr">
        <is>
          <t>868</t>
        </is>
      </c>
      <c r="I18" t="inlineStr">
        <is>
          <t>1,266</t>
        </is>
      </c>
      <c r="J18" t="inlineStr">
        <is>
          <t>1,296</t>
        </is>
      </c>
      <c r="K18" t="inlineStr">
        <is>
          <t>917</t>
        </is>
      </c>
      <c r="L18" t="inlineStr">
        <is>
          <t>1,184</t>
        </is>
      </c>
      <c r="M18" t="inlineStr">
        <is>
          <t>1,121</t>
        </is>
      </c>
      <c r="N18" t="inlineStr">
        <is>
          <t>1,556</t>
        </is>
      </c>
      <c r="O18" t="inlineStr">
        <is>
          <t>2,238</t>
        </is>
      </c>
      <c r="P18" t="inlineStr">
        <is>
          <t>3,726</t>
        </is>
      </c>
      <c r="Q18" t="inlineStr">
        <is>
          <t>4,343</t>
        </is>
      </c>
      <c r="R18" t="inlineStr">
        <is>
          <t>7,939</t>
        </is>
      </c>
    </row>
    <row r="19">
      <c r="A19" s="1" t="inlineStr">
        <is>
          <t>Long-term debt (m)</t>
        </is>
      </c>
      <c r="B19" t="inlineStr">
        <is>
          <t>3,672</t>
        </is>
      </c>
      <c r="C19" t="inlineStr">
        <is>
          <t>5,031</t>
        </is>
      </c>
      <c r="D19" t="inlineStr">
        <is>
          <t>4,702</t>
        </is>
      </c>
      <c r="E19" t="inlineStr">
        <is>
          <t>4,252</t>
        </is>
      </c>
      <c r="F19" t="inlineStr">
        <is>
          <t>2,188</t>
        </is>
      </c>
      <c r="G19" t="inlineStr">
        <is>
          <t>1,527</t>
        </is>
      </c>
      <c r="H19" t="inlineStr">
        <is>
          <t>2,037</t>
        </is>
      </c>
      <c r="I19" t="inlineStr">
        <is>
          <t>1,998</t>
        </is>
      </c>
      <c r="J19" t="inlineStr">
        <is>
          <t>2,035</t>
        </is>
      </c>
      <c r="K19" t="inlineStr">
        <is>
          <t>2,007</t>
        </is>
      </c>
      <c r="L19" t="inlineStr">
        <is>
          <t>1,435</t>
        </is>
      </c>
      <c r="M19" t="inlineStr">
        <is>
          <t>1,325</t>
        </is>
      </c>
      <c r="N19" t="inlineStr">
        <is>
          <t>1,114</t>
        </is>
      </c>
      <c r="O19" t="inlineStr">
        <is>
          <t>486</t>
        </is>
      </c>
      <c r="P19" t="inlineStr">
        <is>
          <t>531</t>
        </is>
      </c>
      <c r="Q19" t="inlineStr">
        <is>
          <t>349</t>
        </is>
      </c>
      <c r="R19" t="inlineStr">
        <is>
          <t>2,887</t>
        </is>
      </c>
    </row>
    <row r="20">
      <c r="A20" s="1" t="inlineStr">
        <is>
          <t>Equity (m)</t>
        </is>
      </c>
      <c r="B20" t="inlineStr">
        <is>
          <t>5,785</t>
        </is>
      </c>
      <c r="C20" t="inlineStr">
        <is>
          <t>2,990</t>
        </is>
      </c>
      <c r="D20" t="inlineStr">
        <is>
          <t>(82)</t>
        </is>
      </c>
      <c r="E20" t="inlineStr">
        <is>
          <t>648</t>
        </is>
      </c>
      <c r="F20" t="inlineStr">
        <is>
          <t>1,013</t>
        </is>
      </c>
      <c r="G20" t="inlineStr">
        <is>
          <t>1,590</t>
        </is>
      </c>
      <c r="H20" t="inlineStr">
        <is>
          <t>538</t>
        </is>
      </c>
      <c r="I20" t="inlineStr">
        <is>
          <t>544</t>
        </is>
      </c>
      <c r="J20" t="inlineStr">
        <is>
          <t>187</t>
        </is>
      </c>
      <c r="K20" t="inlineStr">
        <is>
          <t>(412)</t>
        </is>
      </c>
      <c r="L20" t="inlineStr">
        <is>
          <t>416</t>
        </is>
      </c>
      <c r="M20" t="inlineStr">
        <is>
          <t>611</t>
        </is>
      </c>
      <c r="N20" t="inlineStr">
        <is>
          <t>1,266</t>
        </is>
      </c>
      <c r="O20" t="inlineStr">
        <is>
          <t>2,827</t>
        </is>
      </c>
      <c r="P20" t="inlineStr">
        <is>
          <t>5,837</t>
        </is>
      </c>
      <c r="Q20" t="inlineStr">
        <is>
          <t>7,497</t>
        </is>
      </c>
      <c r="R20" t="inlineStr">
        <is>
          <t>55,169</t>
        </is>
      </c>
    </row>
    <row r="21">
      <c r="A21" s="1" t="inlineStr">
        <is>
          <t>ROIC</t>
        </is>
      </c>
      <c r="B21" t="inlineStr">
        <is>
          <t>(1.6)%</t>
        </is>
      </c>
      <c r="C21" t="inlineStr">
        <is>
          <t>(42.0)%</t>
        </is>
      </c>
      <c r="D21" t="inlineStr">
        <is>
          <t>(64.1)%</t>
        </is>
      </c>
      <c r="E21" t="inlineStr">
        <is>
          <t>0.3%</t>
        </is>
      </c>
      <c r="F21" t="inlineStr">
        <is>
          <t>20.7%</t>
        </is>
      </c>
      <c r="G21" t="inlineStr">
        <is>
          <t>(62.9)%</t>
        </is>
      </c>
      <c r="H21" t="inlineStr">
        <is>
          <t>(38.9)%</t>
        </is>
      </c>
      <c r="I21" t="inlineStr">
        <is>
          <t>4.2%</t>
        </is>
      </c>
      <c r="J21" t="inlineStr">
        <is>
          <t>(9.6)%</t>
        </is>
      </c>
      <c r="K21" t="inlineStr">
        <is>
          <t>(29.5)%</t>
        </is>
      </c>
      <c r="L21" t="inlineStr">
        <is>
          <t>(16.6)%</t>
        </is>
      </c>
      <c r="M21" t="inlineStr">
        <is>
          <t>18.4%</t>
        </is>
      </c>
      <c r="N21" t="inlineStr">
        <is>
          <t>17.9%</t>
        </is>
      </c>
      <c r="O21" t="inlineStr">
        <is>
          <t>11.5%</t>
        </is>
      </c>
      <c r="P21" t="inlineStr">
        <is>
          <t>39.5%</t>
        </is>
      </c>
      <c r="Q21" t="inlineStr">
        <is>
          <t>39.0%</t>
        </is>
      </c>
      <c r="R21" t="inlineStr">
        <is>
          <t>5.2%</t>
        </is>
      </c>
    </row>
    <row r="22">
      <c r="A22" s="1" t="inlineStr">
        <is>
          <t>Return on capital</t>
        </is>
      </c>
      <c r="B22" t="inlineStr">
        <is>
          <t>(1.1)%</t>
        </is>
      </c>
      <c r="C22" t="inlineStr">
        <is>
          <t>(32.2)%</t>
        </is>
      </c>
      <c r="D22" t="inlineStr">
        <is>
          <t>(44.2)%</t>
        </is>
      </c>
      <c r="E22" t="inlineStr">
        <is>
          <t>0.3%</t>
        </is>
      </c>
      <c r="F22" t="inlineStr">
        <is>
          <t>14.3%</t>
        </is>
      </c>
      <c r="G22" t="inlineStr">
        <is>
          <t>13.5%</t>
        </is>
      </c>
      <c r="H22" t="inlineStr">
        <is>
          <t>(26.1)%</t>
        </is>
      </c>
      <c r="I22" t="inlineStr">
        <is>
          <t>2.4%</t>
        </is>
      </c>
      <c r="J22" t="inlineStr">
        <is>
          <t>(5.9)%</t>
        </is>
      </c>
      <c r="K22" t="inlineStr">
        <is>
          <t>(15.8)%</t>
        </is>
      </c>
      <c r="L22" t="inlineStr">
        <is>
          <t>(9.1)%</t>
        </is>
      </c>
      <c r="M22" t="inlineStr">
        <is>
          <t>3.1%</t>
        </is>
      </c>
      <c r="N22" t="inlineStr">
        <is>
          <t>9.9%</t>
        </is>
      </c>
      <c r="O22" t="inlineStr">
        <is>
          <t>7.9%</t>
        </is>
      </c>
      <c r="P22" t="inlineStr">
        <is>
          <t>14.8%</t>
        </is>
      </c>
      <c r="Q22" t="inlineStr">
        <is>
          <t>29.9%</t>
        </is>
      </c>
      <c r="R22" t="inlineStr">
        <is>
          <t>5.4%</t>
        </is>
      </c>
    </row>
    <row r="23">
      <c r="A23" s="1" t="inlineStr">
        <is>
          <t>Return on equity</t>
        </is>
      </c>
      <c r="B23" t="inlineStr">
        <is>
          <t>(2.9)%</t>
        </is>
      </c>
      <c r="C23" t="inlineStr">
        <is>
          <t>(113.0)%</t>
        </is>
      </c>
      <c r="D23" t="inlineStr">
        <is>
          <t>3,778.0%</t>
        </is>
      </c>
      <c r="E23" t="inlineStr">
        <is>
          <t>58.0%</t>
        </is>
      </c>
      <c r="F23" t="inlineStr">
        <is>
          <t>46.5%</t>
        </is>
      </c>
      <c r="G23" t="inlineStr">
        <is>
          <t>30.9%</t>
        </is>
      </c>
      <c r="H23" t="inlineStr">
        <is>
          <t>(219.9)%</t>
        </is>
      </c>
      <c r="I23" t="inlineStr">
        <is>
          <t>(15.3)%</t>
        </is>
      </c>
      <c r="J23" t="inlineStr">
        <is>
          <t>(215.5)%</t>
        </is>
      </c>
      <c r="K23" t="inlineStr">
        <is>
          <t>160.2%</t>
        </is>
      </c>
      <c r="L23" t="inlineStr">
        <is>
          <t>(119.5)%</t>
        </is>
      </c>
      <c r="M23" t="inlineStr">
        <is>
          <t>(5.4)%</t>
        </is>
      </c>
      <c r="N23" t="inlineStr">
        <is>
          <t>26.6%</t>
        </is>
      </c>
      <c r="O23" t="inlineStr">
        <is>
          <t>12.1%</t>
        </is>
      </c>
      <c r="P23" t="inlineStr">
        <is>
          <t>42.7%</t>
        </is>
      </c>
      <c r="Q23" t="inlineStr">
        <is>
          <t>42.2%</t>
        </is>
      </c>
      <c r="R23" t="inlineStr">
        <is>
          <t>5.7%</t>
        </is>
      </c>
    </row>
    <row r="24">
      <c r="A24" s="1" t="inlineStr">
        <is>
          <t>Plowback ratio</t>
        </is>
      </c>
      <c r="B24" t="inlineStr">
        <is>
          <t>100.0%</t>
        </is>
      </c>
      <c r="C24" t="inlineStr">
        <is>
          <t>100.0%</t>
        </is>
      </c>
      <c r="D24" t="inlineStr">
        <is>
          <t>100.0%</t>
        </is>
      </c>
      <c r="E24" t="inlineStr">
        <is>
          <t>100.0%</t>
        </is>
      </c>
      <c r="F24" t="inlineStr">
        <is>
          <t>100.0%</t>
        </is>
      </c>
      <c r="G24" t="inlineStr">
        <is>
          <t>100.0%</t>
        </is>
      </c>
      <c r="H24" t="inlineStr">
        <is>
          <t>100.0%</t>
        </is>
      </c>
      <c r="I24" t="inlineStr">
        <is>
          <t>100.0%</t>
        </is>
      </c>
      <c r="J24" t="inlineStr">
        <is>
          <t>100.0%</t>
        </is>
      </c>
      <c r="K24" t="inlineStr">
        <is>
          <t>100.0%</t>
        </is>
      </c>
      <c r="L24" t="inlineStr">
        <is>
          <t>100.0%</t>
        </is>
      </c>
      <c r="M24" t="inlineStr">
        <is>
          <t>100.0%</t>
        </is>
      </c>
      <c r="N24" t="inlineStr">
        <is>
          <t>100.0%</t>
        </is>
      </c>
      <c r="O24" t="inlineStr">
        <is>
          <t>100.0%</t>
        </is>
      </c>
      <c r="P24" t="inlineStr">
        <is>
          <t>100.0%</t>
        </is>
      </c>
      <c r="Q24" t="inlineStr">
        <is>
          <t>100.0%</t>
        </is>
      </c>
      <c r="R24" t="inlineStr">
        <is>
          <t>100.0%</t>
        </is>
      </c>
    </row>
    <row r="25">
      <c r="A25" s="1" t="inlineStr">
        <is>
          <t>Div.&amp;Repurch./FCF</t>
        </is>
      </c>
      <c r="B25" t="inlineStr">
        <is>
          <t>- -</t>
        </is>
      </c>
      <c r="C25" t="inlineStr">
        <is>
          <t>- -</t>
        </is>
      </c>
      <c r="D25" t="inlineStr">
        <is>
          <t>- -</t>
        </is>
      </c>
      <c r="E25" t="inlineStr">
        <is>
          <t>(1,814.3)%</t>
        </is>
      </c>
      <c r="F25" t="inlineStr">
        <is>
          <t>2.7%</t>
        </is>
      </c>
      <c r="G25" t="inlineStr">
        <is>
          <t>(13.6)%</t>
        </is>
      </c>
      <c r="H25" t="inlineStr">
        <is>
          <t>- -</t>
        </is>
      </c>
      <c r="I25" t="inlineStr">
        <is>
          <t>- -</t>
        </is>
      </c>
      <c r="J25" t="inlineStr">
        <is>
          <t>- -</t>
        </is>
      </c>
      <c r="K25" t="inlineStr">
        <is>
          <t>- -</t>
        </is>
      </c>
      <c r="L25" t="inlineStr">
        <is>
          <t>- -</t>
        </is>
      </c>
      <c r="M25" t="inlineStr">
        <is>
          <t>- -</t>
        </is>
      </c>
      <c r="N25" t="inlineStr">
        <is>
          <t>- -</t>
        </is>
      </c>
      <c r="O25" t="inlineStr">
        <is>
          <t>- -</t>
        </is>
      </c>
      <c r="P25" t="inlineStr">
        <is>
          <t>10.0%</t>
        </is>
      </c>
      <c r="Q25" t="inlineStr">
        <is>
          <t>62.1%</t>
        </is>
      </c>
      <c r="R25" t="inlineStr">
        <is>
          <t>139.0%</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L29"/>
  <sheetViews>
    <sheetView workbookViewId="0">
      <selection activeCell="A1" sqref="A1"/>
    </sheetView>
  </sheetViews>
  <sheetFormatPr baseColWidth="8" defaultRowHeight="14.5"/>
  <sheetData>
    <row r="1">
      <c r="B1" s="1" t="inlineStr">
        <is>
          <t>1985</t>
        </is>
      </c>
      <c r="C1" s="1" t="inlineStr">
        <is>
          <t>1986</t>
        </is>
      </c>
      <c r="D1" s="1" t="inlineStr">
        <is>
          <t>1987</t>
        </is>
      </c>
      <c r="E1" s="1" t="inlineStr">
        <is>
          <t>1988</t>
        </is>
      </c>
      <c r="F1" s="1" t="inlineStr">
        <is>
          <t>1989</t>
        </is>
      </c>
      <c r="G1" s="1" t="inlineStr">
        <is>
          <t>1990</t>
        </is>
      </c>
      <c r="H1" s="1" t="inlineStr">
        <is>
          <t>1991</t>
        </is>
      </c>
      <c r="I1" s="1" t="inlineStr">
        <is>
          <t>1992</t>
        </is>
      </c>
      <c r="J1" s="1" t="inlineStr">
        <is>
          <t>1993</t>
        </is>
      </c>
      <c r="K1" s="1" t="inlineStr">
        <is>
          <t>1994</t>
        </is>
      </c>
      <c r="L1" s="1" t="inlineStr">
        <is>
          <t>1995</t>
        </is>
      </c>
      <c r="M1" s="1" t="inlineStr">
        <is>
          <t>1996</t>
        </is>
      </c>
      <c r="N1" s="1" t="inlineStr">
        <is>
          <t>1997</t>
        </is>
      </c>
      <c r="O1" s="1" t="inlineStr">
        <is>
          <t>1998</t>
        </is>
      </c>
      <c r="P1" s="1" t="inlineStr">
        <is>
          <t>1999</t>
        </is>
      </c>
      <c r="Q1" s="1" t="inlineStr">
        <is>
          <t>2000</t>
        </is>
      </c>
      <c r="R1" s="1" t="inlineStr">
        <is>
          <t>2001</t>
        </is>
      </c>
      <c r="S1" s="1" t="inlineStr">
        <is>
          <t>2002</t>
        </is>
      </c>
      <c r="T1" s="1" t="inlineStr">
        <is>
          <t>2003</t>
        </is>
      </c>
      <c r="U1" s="1" t="inlineStr">
        <is>
          <t>2004</t>
        </is>
      </c>
      <c r="V1" s="1" t="inlineStr">
        <is>
          <t>2005</t>
        </is>
      </c>
      <c r="W1" s="1" t="inlineStr">
        <is>
          <t>2006</t>
        </is>
      </c>
      <c r="X1" s="1" t="inlineStr">
        <is>
          <t>2007</t>
        </is>
      </c>
      <c r="Y1" s="1" t="inlineStr">
        <is>
          <t>2008</t>
        </is>
      </c>
      <c r="Z1" s="1" t="inlineStr">
        <is>
          <t>2009</t>
        </is>
      </c>
      <c r="AA1" s="1" t="inlineStr">
        <is>
          <t>2010</t>
        </is>
      </c>
      <c r="AB1" s="1" t="inlineStr">
        <is>
          <t>2011</t>
        </is>
      </c>
      <c r="AC1" s="1" t="inlineStr">
        <is>
          <t>2012</t>
        </is>
      </c>
      <c r="AD1" s="1" t="inlineStr">
        <is>
          <t>2013</t>
        </is>
      </c>
      <c r="AE1" s="1" t="inlineStr">
        <is>
          <t>2014</t>
        </is>
      </c>
      <c r="AF1" s="1" t="inlineStr">
        <is>
          <t>2015</t>
        </is>
      </c>
      <c r="AG1" s="1" t="inlineStr">
        <is>
          <t>2016</t>
        </is>
      </c>
      <c r="AH1" s="1" t="inlineStr">
        <is>
          <t>2017</t>
        </is>
      </c>
      <c r="AI1" s="1" t="inlineStr">
        <is>
          <t>2018</t>
        </is>
      </c>
      <c r="AJ1" s="1" t="inlineStr">
        <is>
          <t>2019</t>
        </is>
      </c>
      <c r="AK1" s="1" t="inlineStr">
        <is>
          <t>2020</t>
        </is>
      </c>
      <c r="AL1" s="1" t="inlineStr">
        <is>
          <t>2021</t>
        </is>
      </c>
    </row>
    <row r="2">
      <c r="A2" s="1" t="inlineStr">
        <is>
          <t>Revenue</t>
        </is>
      </c>
      <c r="B2" t="inlineStr">
        <is>
          <t>- -</t>
        </is>
      </c>
      <c r="C2" t="inlineStr">
        <is>
          <t>576</t>
        </is>
      </c>
      <c r="D2" t="inlineStr">
        <is>
          <t>997</t>
        </is>
      </c>
      <c r="E2" t="inlineStr">
        <is>
          <t>1,126</t>
        </is>
      </c>
      <c r="F2" t="inlineStr">
        <is>
          <t>1,105</t>
        </is>
      </c>
      <c r="G2" t="inlineStr">
        <is>
          <t>1,059</t>
        </is>
      </c>
      <c r="H2" t="inlineStr">
        <is>
          <t>1,227</t>
        </is>
      </c>
      <c r="I2" t="inlineStr">
        <is>
          <t>1,515</t>
        </is>
      </c>
      <c r="J2" t="inlineStr">
        <is>
          <t>1,648</t>
        </is>
      </c>
      <c r="K2" t="inlineStr">
        <is>
          <t>2,135</t>
        </is>
      </c>
      <c r="L2" t="inlineStr">
        <is>
          <t>2,430</t>
        </is>
      </c>
      <c r="M2" t="inlineStr">
        <is>
          <t>1,953</t>
        </is>
      </c>
      <c r="N2" t="inlineStr">
        <is>
          <t>2,356</t>
        </is>
      </c>
      <c r="O2" t="inlineStr">
        <is>
          <t>2,542</t>
        </is>
      </c>
      <c r="P2" t="inlineStr">
        <is>
          <t>2,858</t>
        </is>
      </c>
      <c r="Q2" t="inlineStr">
        <is>
          <t>4,644</t>
        </is>
      </c>
      <c r="R2" t="inlineStr">
        <is>
          <t>3,892</t>
        </is>
      </c>
      <c r="S2" t="inlineStr">
        <is>
          <t>2,697</t>
        </is>
      </c>
      <c r="T2" t="inlineStr">
        <is>
          <t>3,519</t>
        </is>
      </c>
      <c r="U2" t="inlineStr">
        <is>
          <t>5,001</t>
        </is>
      </c>
      <c r="V2" t="inlineStr">
        <is>
          <t>5,848</t>
        </is>
      </c>
      <c r="W2" t="inlineStr">
        <is>
          <t>5,649</t>
        </is>
      </c>
      <c r="X2" t="inlineStr">
        <is>
          <t>6,013</t>
        </is>
      </c>
      <c r="Y2" t="inlineStr">
        <is>
          <t>5,808</t>
        </is>
      </c>
      <c r="Z2" t="inlineStr">
        <is>
          <t>5,403</t>
        </is>
      </c>
      <c r="AA2" t="inlineStr">
        <is>
          <t>6,494</t>
        </is>
      </c>
      <c r="AB2" t="inlineStr">
        <is>
          <t>6,568</t>
        </is>
      </c>
      <c r="AC2" t="inlineStr">
        <is>
          <t>5,422</t>
        </is>
      </c>
      <c r="AD2" t="inlineStr">
        <is>
          <t>5,299</t>
        </is>
      </c>
      <c r="AE2" t="inlineStr">
        <is>
          <t>5,506</t>
        </is>
      </c>
      <c r="AF2" t="inlineStr">
        <is>
          <t>3,991</t>
        </is>
      </c>
      <c r="AG2" t="inlineStr">
        <is>
          <t>4,272</t>
        </is>
      </c>
      <c r="AH2" t="inlineStr">
        <is>
          <t>5,253</t>
        </is>
      </c>
      <c r="AI2" t="inlineStr">
        <is>
          <t>6,475</t>
        </is>
      </c>
      <c r="AJ2" t="inlineStr">
        <is>
          <t>6,731</t>
        </is>
      </c>
      <c r="AK2" t="inlineStr">
        <is>
          <t>9,763</t>
        </is>
      </c>
      <c r="AL2" t="inlineStr">
        <is>
          <t>16,434</t>
        </is>
      </c>
    </row>
    <row r="3">
      <c r="A3" s="1" t="inlineStr">
        <is>
          <t>COGS</t>
        </is>
      </c>
      <c r="B3" t="inlineStr">
        <is>
          <t>- -</t>
        </is>
      </c>
      <c r="C3" t="inlineStr">
        <is>
          <t>235</t>
        </is>
      </c>
      <c r="D3" t="inlineStr">
        <is>
          <t>410</t>
        </is>
      </c>
      <c r="E3" t="inlineStr">
        <is>
          <t>509</t>
        </is>
      </c>
      <c r="F3" t="inlineStr">
        <is>
          <t>507</t>
        </is>
      </c>
      <c r="G3" t="inlineStr">
        <is>
          <t>550</t>
        </is>
      </c>
      <c r="H3" t="inlineStr">
        <is>
          <t>503</t>
        </is>
      </c>
      <c r="I3" t="inlineStr">
        <is>
          <t>594</t>
        </is>
      </c>
      <c r="J3" t="inlineStr">
        <is>
          <t>790</t>
        </is>
      </c>
      <c r="K3" t="inlineStr">
        <is>
          <t>982</t>
        </is>
      </c>
      <c r="L3" t="inlineStr">
        <is>
          <t>1,299</t>
        </is>
      </c>
      <c r="M3" t="inlineStr">
        <is>
          <t>1,441</t>
        </is>
      </c>
      <c r="N3" t="inlineStr">
        <is>
          <t>1,578</t>
        </is>
      </c>
      <c r="O3" t="inlineStr">
        <is>
          <t>1,719</t>
        </is>
      </c>
      <c r="P3" t="inlineStr">
        <is>
          <t>1,964</t>
        </is>
      </c>
      <c r="Q3" t="inlineStr">
        <is>
          <t>2,515</t>
        </is>
      </c>
      <c r="R3" t="inlineStr">
        <is>
          <t>2,590</t>
        </is>
      </c>
      <c r="S3" t="inlineStr">
        <is>
          <t>2,106</t>
        </is>
      </c>
      <c r="T3" t="inlineStr">
        <is>
          <t>2,327</t>
        </is>
      </c>
      <c r="U3" t="inlineStr">
        <is>
          <t>3,033</t>
        </is>
      </c>
      <c r="V3" t="inlineStr">
        <is>
          <t>3,456</t>
        </is>
      </c>
      <c r="W3" t="inlineStr">
        <is>
          <t>2,856</t>
        </is>
      </c>
      <c r="X3" t="inlineStr">
        <is>
          <t>3,751</t>
        </is>
      </c>
      <c r="Y3" t="inlineStr">
        <is>
          <t>3,488</t>
        </is>
      </c>
      <c r="Z3" t="inlineStr">
        <is>
          <t>3,131</t>
        </is>
      </c>
      <c r="AA3" t="inlineStr">
        <is>
          <t>3,533</t>
        </is>
      </c>
      <c r="AB3" t="inlineStr">
        <is>
          <t>3,628</t>
        </is>
      </c>
      <c r="AC3" t="inlineStr">
        <is>
          <t>4,187</t>
        </is>
      </c>
      <c r="AD3" t="inlineStr">
        <is>
          <t>3,321</t>
        </is>
      </c>
      <c r="AE3" t="inlineStr">
        <is>
          <t>3,667</t>
        </is>
      </c>
      <c r="AF3" t="inlineStr">
        <is>
          <t>2,911</t>
        </is>
      </c>
      <c r="AG3" t="inlineStr">
        <is>
          <t>3,274</t>
        </is>
      </c>
      <c r="AH3" t="inlineStr">
        <is>
          <t>3,466</t>
        </is>
      </c>
      <c r="AI3" t="inlineStr">
        <is>
          <t>4,028</t>
        </is>
      </c>
      <c r="AJ3" t="inlineStr">
        <is>
          <t>3,863</t>
        </is>
      </c>
      <c r="AK3" t="inlineStr">
        <is>
          <t>5,416</t>
        </is>
      </c>
      <c r="AL3" t="inlineStr">
        <is>
          <t>8,505</t>
        </is>
      </c>
    </row>
    <row r="4">
      <c r="A4" s="1" t="inlineStr">
        <is>
          <t>Gross Profit</t>
        </is>
      </c>
      <c r="B4" t="inlineStr">
        <is>
          <t>- -</t>
        </is>
      </c>
      <c r="C4" t="inlineStr">
        <is>
          <t>341</t>
        </is>
      </c>
      <c r="D4" t="inlineStr">
        <is>
          <t>588</t>
        </is>
      </c>
      <c r="E4" t="inlineStr">
        <is>
          <t>617</t>
        </is>
      </c>
      <c r="F4" t="inlineStr">
        <is>
          <t>598</t>
        </is>
      </c>
      <c r="G4" t="inlineStr">
        <is>
          <t>509</t>
        </is>
      </c>
      <c r="H4" t="inlineStr">
        <is>
          <t>724</t>
        </is>
      </c>
      <c r="I4" t="inlineStr">
        <is>
          <t>920</t>
        </is>
      </c>
      <c r="J4" t="inlineStr">
        <is>
          <t>859</t>
        </is>
      </c>
      <c r="K4" t="inlineStr">
        <is>
          <t>1,152</t>
        </is>
      </c>
      <c r="L4" t="inlineStr">
        <is>
          <t>1,131</t>
        </is>
      </c>
      <c r="M4" t="inlineStr">
        <is>
          <t>512</t>
        </is>
      </c>
      <c r="N4" t="inlineStr">
        <is>
          <t>778</t>
        </is>
      </c>
      <c r="O4" t="inlineStr">
        <is>
          <t>823</t>
        </is>
      </c>
      <c r="P4" t="inlineStr">
        <is>
          <t>893</t>
        </is>
      </c>
      <c r="Q4" t="inlineStr">
        <is>
          <t>2,130</t>
        </is>
      </c>
      <c r="R4" t="inlineStr">
        <is>
          <t>1,302</t>
        </is>
      </c>
      <c r="S4" t="inlineStr">
        <is>
          <t>591</t>
        </is>
      </c>
      <c r="T4" t="inlineStr">
        <is>
          <t>1,192</t>
        </is>
      </c>
      <c r="U4" t="inlineStr">
        <is>
          <t>1,969</t>
        </is>
      </c>
      <c r="V4" t="inlineStr">
        <is>
          <t>2,392</t>
        </is>
      </c>
      <c r="W4" t="inlineStr">
        <is>
          <t>2,793</t>
        </is>
      </c>
      <c r="X4" t="inlineStr">
        <is>
          <t>2,262</t>
        </is>
      </c>
      <c r="Y4" t="inlineStr">
        <is>
          <t>2,320</t>
        </is>
      </c>
      <c r="Z4" t="inlineStr">
        <is>
          <t>2,272</t>
        </is>
      </c>
      <c r="AA4" t="inlineStr">
        <is>
          <t>2,961</t>
        </is>
      </c>
      <c r="AB4" t="inlineStr">
        <is>
          <t>2,940</t>
        </is>
      </c>
      <c r="AC4" t="inlineStr">
        <is>
          <t>1,235</t>
        </is>
      </c>
      <c r="AD4" t="inlineStr">
        <is>
          <t>1,978</t>
        </is>
      </c>
      <c r="AE4" t="inlineStr">
        <is>
          <t>1,839</t>
        </is>
      </c>
      <c r="AF4" t="inlineStr">
        <is>
          <t>1,080</t>
        </is>
      </c>
      <c r="AG4" t="inlineStr">
        <is>
          <t>998</t>
        </is>
      </c>
      <c r="AH4" t="inlineStr">
        <is>
          <t>1,787</t>
        </is>
      </c>
      <c r="AI4" t="inlineStr">
        <is>
          <t>2,447</t>
        </is>
      </c>
      <c r="AJ4" t="inlineStr">
        <is>
          <t>2,868</t>
        </is>
      </c>
      <c r="AK4" t="inlineStr">
        <is>
          <t>4,347</t>
        </is>
      </c>
      <c r="AL4" t="inlineStr">
        <is>
          <t>7,929</t>
        </is>
      </c>
    </row>
    <row r="5">
      <c r="A5" s="1" t="inlineStr">
        <is>
          <t>Gross Profit Ratio</t>
        </is>
      </c>
      <c r="B5" t="inlineStr">
        <is>
          <t>- -</t>
        </is>
      </c>
      <c r="C5" t="inlineStr">
        <is>
          <t>59.21%</t>
        </is>
      </c>
      <c r="D5" t="inlineStr">
        <is>
          <t>58.92%</t>
        </is>
      </c>
      <c r="E5" t="inlineStr">
        <is>
          <t>54.82%</t>
        </is>
      </c>
      <c r="F5" t="inlineStr">
        <is>
          <t>54.10%</t>
        </is>
      </c>
      <c r="G5" t="inlineStr">
        <is>
          <t>48.06%</t>
        </is>
      </c>
      <c r="H5" t="inlineStr">
        <is>
          <t>59.00%</t>
        </is>
      </c>
      <c r="I5" t="inlineStr">
        <is>
          <t>60.77%</t>
        </is>
      </c>
      <c r="J5" t="inlineStr">
        <is>
          <t>52.10%</t>
        </is>
      </c>
      <c r="K5" t="inlineStr">
        <is>
          <t>53.98%</t>
        </is>
      </c>
      <c r="L5" t="inlineStr">
        <is>
          <t>46.54%</t>
        </is>
      </c>
      <c r="M5" t="inlineStr">
        <is>
          <t>26.23%</t>
        </is>
      </c>
      <c r="N5" t="inlineStr">
        <is>
          <t>33.02%</t>
        </is>
      </c>
      <c r="O5" t="inlineStr">
        <is>
          <t>32.39%</t>
        </is>
      </c>
      <c r="P5" t="inlineStr">
        <is>
          <t>31.26%</t>
        </is>
      </c>
      <c r="Q5" t="inlineStr">
        <is>
          <t>45.85%</t>
        </is>
      </c>
      <c r="R5" t="inlineStr">
        <is>
          <t>33.46%</t>
        </is>
      </c>
      <c r="S5" t="inlineStr">
        <is>
          <t>21.92%</t>
        </is>
      </c>
      <c r="T5" t="inlineStr">
        <is>
          <t>33.87%</t>
        </is>
      </c>
      <c r="U5" t="inlineStr">
        <is>
          <t>39.36%</t>
        </is>
      </c>
      <c r="V5" t="inlineStr">
        <is>
          <t>40.90%</t>
        </is>
      </c>
      <c r="W5" t="inlineStr">
        <is>
          <t>49.44%</t>
        </is>
      </c>
      <c r="X5" t="inlineStr">
        <is>
          <t>37.62%</t>
        </is>
      </c>
      <c r="Y5" t="inlineStr">
        <is>
          <t>39.94%</t>
        </is>
      </c>
      <c r="Z5" t="inlineStr">
        <is>
          <t>42.05%</t>
        </is>
      </c>
      <c r="AA5" t="inlineStr">
        <is>
          <t>45.60%</t>
        </is>
      </c>
      <c r="AB5" t="inlineStr">
        <is>
          <t>44.76%</t>
        </is>
      </c>
      <c r="AC5" t="inlineStr">
        <is>
          <t>22.78%</t>
        </is>
      </c>
      <c r="AD5" t="inlineStr">
        <is>
          <t>37.33%</t>
        </is>
      </c>
      <c r="AE5" t="inlineStr">
        <is>
          <t>33.40%</t>
        </is>
      </c>
      <c r="AF5" t="inlineStr">
        <is>
          <t>27.06%</t>
        </is>
      </c>
      <c r="AG5" t="inlineStr">
        <is>
          <t>23.36%</t>
        </is>
      </c>
      <c r="AH5" t="inlineStr">
        <is>
          <t>34.02%</t>
        </is>
      </c>
      <c r="AI5" t="inlineStr">
        <is>
          <t>37.79%</t>
        </is>
      </c>
      <c r="AJ5" t="inlineStr">
        <is>
          <t>42.61%</t>
        </is>
      </c>
      <c r="AK5" t="inlineStr">
        <is>
          <t>44.53%</t>
        </is>
      </c>
      <c r="AL5" t="inlineStr">
        <is>
          <t>48.25%</t>
        </is>
      </c>
    </row>
    <row r="6">
      <c r="A6" s="1" t="inlineStr">
        <is>
          <t>Operating Expenses</t>
        </is>
      </c>
      <c r="B6" t="inlineStr">
        <is>
          <t>- -</t>
        </is>
      </c>
      <c r="C6" t="inlineStr">
        <is>
          <t>419</t>
        </is>
      </c>
      <c r="D6" t="inlineStr">
        <is>
          <t>604</t>
        </is>
      </c>
      <c r="E6" t="inlineStr">
        <is>
          <t>586</t>
        </is>
      </c>
      <c r="F6" t="inlineStr">
        <is>
          <t>559</t>
        </is>
      </c>
      <c r="G6" t="inlineStr">
        <is>
          <t>560</t>
        </is>
      </c>
      <c r="H6" t="inlineStr">
        <is>
          <t>615</t>
        </is>
      </c>
      <c r="I6" t="inlineStr">
        <is>
          <t>650</t>
        </is>
      </c>
      <c r="J6" t="inlineStr">
        <is>
          <t>554</t>
        </is>
      </c>
      <c r="K6" t="inlineStr">
        <is>
          <t>697</t>
        </is>
      </c>
      <c r="L6" t="inlineStr">
        <is>
          <t>783</t>
        </is>
      </c>
      <c r="M6" t="inlineStr">
        <is>
          <t>766</t>
        </is>
      </c>
      <c r="N6" t="inlineStr">
        <is>
          <t>869</t>
        </is>
      </c>
      <c r="O6" t="inlineStr">
        <is>
          <t>999</t>
        </is>
      </c>
      <c r="P6" t="inlineStr">
        <is>
          <t>1,214</t>
        </is>
      </c>
      <c r="Q6" t="inlineStr">
        <is>
          <t>1,241</t>
        </is>
      </c>
      <c r="R6" t="inlineStr">
        <is>
          <t>1,360</t>
        </is>
      </c>
      <c r="S6" t="inlineStr">
        <is>
          <t>1,817</t>
        </is>
      </c>
      <c r="T6" t="inlineStr">
        <is>
          <t>1,426</t>
        </is>
      </c>
      <c r="U6" t="inlineStr">
        <is>
          <t>1,747</t>
        </is>
      </c>
      <c r="V6" t="inlineStr">
        <is>
          <t>2,160</t>
        </is>
      </c>
      <c r="W6" t="inlineStr">
        <is>
          <t>2,424</t>
        </is>
      </c>
      <c r="X6" t="inlineStr">
        <is>
          <t>5,127</t>
        </is>
      </c>
      <c r="Y6" t="inlineStr">
        <is>
          <t>4,275</t>
        </is>
      </c>
      <c r="Z6" t="inlineStr">
        <is>
          <t>1,434</t>
        </is>
      </c>
      <c r="AA6" t="inlineStr">
        <is>
          <t>2,137</t>
        </is>
      </c>
      <c r="AB6" t="inlineStr">
        <is>
          <t>2,474</t>
        </is>
      </c>
      <c r="AC6" t="inlineStr">
        <is>
          <t>2,295</t>
        </is>
      </c>
      <c r="AD6" t="inlineStr">
        <is>
          <t>1,893</t>
        </is>
      </c>
      <c r="AE6" t="inlineStr">
        <is>
          <t>2,055</t>
        </is>
      </c>
      <c r="AF6" t="inlineStr">
        <is>
          <t>1,561</t>
        </is>
      </c>
      <c r="AG6" t="inlineStr">
        <is>
          <t>1,380</t>
        </is>
      </c>
      <c r="AH6" t="inlineStr">
        <is>
          <t>1,672</t>
        </is>
      </c>
      <c r="AI6" t="inlineStr">
        <is>
          <t>2,008</t>
        </is>
      </c>
      <c r="AJ6" t="inlineStr">
        <is>
          <t>2,413</t>
        </is>
      </c>
      <c r="AK6" t="inlineStr">
        <is>
          <t>2,978</t>
        </is>
      </c>
      <c r="AL6" t="inlineStr">
        <is>
          <t>4,281</t>
        </is>
      </c>
    </row>
    <row r="7">
      <c r="A7" s="1" t="inlineStr">
        <is>
          <t>R&amp;D Expenses</t>
        </is>
      </c>
      <c r="B7" t="inlineStr">
        <is>
          <t>- -</t>
        </is>
      </c>
      <c r="C7" t="inlineStr">
        <is>
          <t>- -</t>
        </is>
      </c>
      <c r="D7" t="inlineStr">
        <is>
          <t>- -</t>
        </is>
      </c>
      <c r="E7" t="inlineStr">
        <is>
          <t>- -</t>
        </is>
      </c>
      <c r="F7" t="inlineStr">
        <is>
          <t>- -</t>
        </is>
      </c>
      <c r="G7" t="inlineStr">
        <is>
          <t>- -</t>
        </is>
      </c>
      <c r="H7" t="inlineStr">
        <is>
          <t>- -</t>
        </is>
      </c>
      <c r="I7" t="inlineStr">
        <is>
          <t>- -</t>
        </is>
      </c>
      <c r="J7" t="inlineStr">
        <is>
          <t>263</t>
        </is>
      </c>
      <c r="K7" t="inlineStr">
        <is>
          <t>280</t>
        </is>
      </c>
      <c r="L7" t="inlineStr">
        <is>
          <t>398</t>
        </is>
      </c>
      <c r="M7" t="inlineStr">
        <is>
          <t>401</t>
        </is>
      </c>
      <c r="N7" t="inlineStr">
        <is>
          <t>468</t>
        </is>
      </c>
      <c r="O7" t="inlineStr">
        <is>
          <t>567</t>
        </is>
      </c>
      <c r="P7" t="inlineStr">
        <is>
          <t>636</t>
        </is>
      </c>
      <c r="Q7" t="inlineStr">
        <is>
          <t>642</t>
        </is>
      </c>
      <c r="R7" t="inlineStr">
        <is>
          <t>651</t>
        </is>
      </c>
      <c r="S7" t="inlineStr">
        <is>
          <t>816</t>
        </is>
      </c>
      <c r="T7" t="inlineStr">
        <is>
          <t>852</t>
        </is>
      </c>
      <c r="U7" t="inlineStr">
        <is>
          <t>935</t>
        </is>
      </c>
      <c r="V7" t="inlineStr">
        <is>
          <t>1,144</t>
        </is>
      </c>
      <c r="W7" t="inlineStr">
        <is>
          <t>1,205</t>
        </is>
      </c>
      <c r="X7" t="inlineStr">
        <is>
          <t>1,847</t>
        </is>
      </c>
      <c r="Y7" t="inlineStr">
        <is>
          <t>1,848</t>
        </is>
      </c>
      <c r="Z7" t="inlineStr">
        <is>
          <t>1,721</t>
        </is>
      </c>
      <c r="AA7" t="inlineStr">
        <is>
          <t>1,405</t>
        </is>
      </c>
      <c r="AB7" t="inlineStr">
        <is>
          <t>1,453</t>
        </is>
      </c>
      <c r="AC7" t="inlineStr">
        <is>
          <t>1,354</t>
        </is>
      </c>
      <c r="AD7" t="inlineStr">
        <is>
          <t>1,201</t>
        </is>
      </c>
      <c r="AE7" t="inlineStr">
        <is>
          <t>1,075</t>
        </is>
      </c>
      <c r="AF7" t="inlineStr">
        <is>
          <t>937</t>
        </is>
      </c>
      <c r="AG7" t="inlineStr">
        <is>
          <t>1,008</t>
        </is>
      </c>
      <c r="AH7" t="inlineStr">
        <is>
          <t>1,196</t>
        </is>
      </c>
      <c r="AI7" t="inlineStr">
        <is>
          <t>1,434</t>
        </is>
      </c>
      <c r="AJ7" t="inlineStr">
        <is>
          <t>1,547</t>
        </is>
      </c>
      <c r="AK7" t="inlineStr">
        <is>
          <t>1,983</t>
        </is>
      </c>
      <c r="AL7" t="inlineStr">
        <is>
          <t>2,845</t>
        </is>
      </c>
    </row>
    <row r="8">
      <c r="A8" s="1" t="inlineStr">
        <is>
          <t>Selling, G&amp;A Exp.</t>
        </is>
      </c>
      <c r="B8" t="inlineStr">
        <is>
          <t>- -</t>
        </is>
      </c>
      <c r="C8" t="inlineStr">
        <is>
          <t>306</t>
        </is>
      </c>
      <c r="D8" t="inlineStr">
        <is>
          <t>451</t>
        </is>
      </c>
      <c r="E8" t="inlineStr">
        <is>
          <t>433</t>
        </is>
      </c>
      <c r="F8" t="inlineStr">
        <is>
          <t>423</t>
        </is>
      </c>
      <c r="G8" t="inlineStr">
        <is>
          <t>432</t>
        </is>
      </c>
      <c r="H8" t="inlineStr">
        <is>
          <t>459</t>
        </is>
      </c>
      <c r="I8" t="inlineStr">
        <is>
          <t>498</t>
        </is>
      </c>
      <c r="J8" t="inlineStr">
        <is>
          <t>291</t>
        </is>
      </c>
      <c r="K8" t="inlineStr">
        <is>
          <t>359</t>
        </is>
      </c>
      <c r="L8" t="inlineStr">
        <is>
          <t>385</t>
        </is>
      </c>
      <c r="M8" t="inlineStr">
        <is>
          <t>365</t>
        </is>
      </c>
      <c r="N8" t="inlineStr">
        <is>
          <t>401</t>
        </is>
      </c>
      <c r="O8" t="inlineStr">
        <is>
          <t>420</t>
        </is>
      </c>
      <c r="P8" t="inlineStr">
        <is>
          <t>540</t>
        </is>
      </c>
      <c r="Q8" t="inlineStr">
        <is>
          <t>599</t>
        </is>
      </c>
      <c r="R8" t="inlineStr">
        <is>
          <t>620</t>
        </is>
      </c>
      <c r="S8" t="inlineStr">
        <is>
          <t>670</t>
        </is>
      </c>
      <c r="T8" t="inlineStr">
        <is>
          <t>587</t>
        </is>
      </c>
      <c r="U8" t="inlineStr">
        <is>
          <t>807</t>
        </is>
      </c>
      <c r="V8" t="inlineStr">
        <is>
          <t>1,016</t>
        </is>
      </c>
      <c r="W8" t="inlineStr">
        <is>
          <t>1,140</t>
        </is>
      </c>
      <c r="X8" t="inlineStr">
        <is>
          <t>1,373</t>
        </is>
      </c>
      <c r="Y8" t="inlineStr">
        <is>
          <t>1,304</t>
        </is>
      </c>
      <c r="Z8" t="inlineStr">
        <is>
          <t>(248)</t>
        </is>
      </c>
      <c r="AA8" t="inlineStr">
        <is>
          <t>934</t>
        </is>
      </c>
      <c r="AB8" t="inlineStr">
        <is>
          <t>992</t>
        </is>
      </c>
      <c r="AC8" t="inlineStr">
        <is>
          <t>823</t>
        </is>
      </c>
      <c r="AD8" t="inlineStr">
        <is>
          <t>674</t>
        </is>
      </c>
      <c r="AE8" t="inlineStr">
        <is>
          <t>604</t>
        </is>
      </c>
      <c r="AF8" t="inlineStr">
        <is>
          <t>482</t>
        </is>
      </c>
      <c r="AG8" t="inlineStr">
        <is>
          <t>460</t>
        </is>
      </c>
      <c r="AH8" t="inlineStr">
        <is>
          <t>511</t>
        </is>
      </c>
      <c r="AI8" t="inlineStr">
        <is>
          <t>562</t>
        </is>
      </c>
      <c r="AJ8" t="inlineStr">
        <is>
          <t>750</t>
        </is>
      </c>
      <c r="AK8" t="inlineStr">
        <is>
          <t>995</t>
        </is>
      </c>
      <c r="AL8" t="inlineStr">
        <is>
          <t>1,448</t>
        </is>
      </c>
    </row>
    <row r="9">
      <c r="A9" s="1" t="inlineStr">
        <is>
          <t>General and Admin. Exp.</t>
        </is>
      </c>
      <c r="B9" t="inlineStr">
        <is>
          <t>- -</t>
        </is>
      </c>
      <c r="C9" t="inlineStr">
        <is>
          <t>306</t>
        </is>
      </c>
      <c r="D9" t="inlineStr">
        <is>
          <t>- -</t>
        </is>
      </c>
      <c r="E9" t="inlineStr">
        <is>
          <t>433</t>
        </is>
      </c>
      <c r="F9" t="inlineStr">
        <is>
          <t>423</t>
        </is>
      </c>
      <c r="G9" t="inlineStr">
        <is>
          <t>432</t>
        </is>
      </c>
      <c r="H9" t="inlineStr">
        <is>
          <t>459</t>
        </is>
      </c>
      <c r="I9" t="inlineStr">
        <is>
          <t>498</t>
        </is>
      </c>
      <c r="J9" t="inlineStr">
        <is>
          <t>291</t>
        </is>
      </c>
      <c r="K9" t="inlineStr">
        <is>
          <t>359</t>
        </is>
      </c>
      <c r="L9" t="inlineStr">
        <is>
          <t>385</t>
        </is>
      </c>
      <c r="M9" t="inlineStr">
        <is>
          <t>365</t>
        </is>
      </c>
      <c r="N9" t="inlineStr">
        <is>
          <t>401</t>
        </is>
      </c>
      <c r="O9" t="inlineStr">
        <is>
          <t>420</t>
        </is>
      </c>
      <c r="P9" t="inlineStr">
        <is>
          <t>540</t>
        </is>
      </c>
      <c r="Q9" t="inlineStr">
        <is>
          <t>599</t>
        </is>
      </c>
      <c r="R9" t="inlineStr">
        <is>
          <t>620</t>
        </is>
      </c>
      <c r="S9" t="inlineStr">
        <is>
          <t>670</t>
        </is>
      </c>
      <c r="T9" t="inlineStr">
        <is>
          <t>587</t>
        </is>
      </c>
      <c r="U9" t="inlineStr">
        <is>
          <t>807</t>
        </is>
      </c>
      <c r="V9" t="inlineStr">
        <is>
          <t>1,016</t>
        </is>
      </c>
      <c r="W9" t="inlineStr">
        <is>
          <t>- -</t>
        </is>
      </c>
      <c r="X9" t="inlineStr">
        <is>
          <t>1,373</t>
        </is>
      </c>
      <c r="Y9" t="inlineStr">
        <is>
          <t>1,304</t>
        </is>
      </c>
      <c r="Z9" t="inlineStr">
        <is>
          <t>994</t>
        </is>
      </c>
      <c r="AA9" t="inlineStr">
        <is>
          <t>934</t>
        </is>
      </c>
      <c r="AB9" t="inlineStr">
        <is>
          <t>- -</t>
        </is>
      </c>
      <c r="AC9" t="inlineStr">
        <is>
          <t>823</t>
        </is>
      </c>
      <c r="AD9" t="inlineStr">
        <is>
          <t>- -</t>
        </is>
      </c>
      <c r="AE9" t="inlineStr">
        <is>
          <t>607</t>
        </is>
      </c>
      <c r="AF9" t="inlineStr">
        <is>
          <t>475</t>
        </is>
      </c>
      <c r="AG9" t="inlineStr">
        <is>
          <t>- -</t>
        </is>
      </c>
      <c r="AH9" t="inlineStr">
        <is>
          <t>516</t>
        </is>
      </c>
      <c r="AI9" t="inlineStr">
        <is>
          <t>562</t>
        </is>
      </c>
      <c r="AJ9" t="inlineStr">
        <is>
          <t>750</t>
        </is>
      </c>
      <c r="AK9" t="inlineStr">
        <is>
          <t>- -</t>
        </is>
      </c>
      <c r="AL9" t="inlineStr">
        <is>
          <t>- -</t>
        </is>
      </c>
    </row>
    <row r="10">
      <c r="A10" s="1" t="inlineStr">
        <is>
          <t>Selling and Marketing Exp.</t>
        </is>
      </c>
      <c r="B10" t="inlineStr">
        <is>
          <t>- -</t>
        </is>
      </c>
      <c r="C10" t="inlineStr">
        <is>
          <t>- -</t>
        </is>
      </c>
      <c r="D10" t="inlineStr">
        <is>
          <t>- -</t>
        </is>
      </c>
      <c r="E10" t="inlineStr">
        <is>
          <t>- -</t>
        </is>
      </c>
      <c r="F10" t="inlineStr">
        <is>
          <t>- -</t>
        </is>
      </c>
      <c r="G10" t="inlineStr">
        <is>
          <t>- -</t>
        </is>
      </c>
      <c r="H10" t="inlineStr">
        <is>
          <t>- -</t>
        </is>
      </c>
      <c r="I10" t="inlineStr">
        <is>
          <t>- -</t>
        </is>
      </c>
      <c r="J10" t="inlineStr">
        <is>
          <t>- -</t>
        </is>
      </c>
      <c r="K10" t="inlineStr">
        <is>
          <t>- -</t>
        </is>
      </c>
      <c r="L10" t="inlineStr">
        <is>
          <t>- -</t>
        </is>
      </c>
      <c r="M10" t="inlineStr">
        <is>
          <t>- -</t>
        </is>
      </c>
      <c r="N10" t="inlineStr">
        <is>
          <t>- -</t>
        </is>
      </c>
      <c r="O10" t="inlineStr">
        <is>
          <t>- -</t>
        </is>
      </c>
      <c r="P10" t="inlineStr">
        <is>
          <t>- -</t>
        </is>
      </c>
      <c r="Q10" t="inlineStr">
        <is>
          <t>- -</t>
        </is>
      </c>
      <c r="R10" t="inlineStr">
        <is>
          <t>- -</t>
        </is>
      </c>
      <c r="S10" t="inlineStr">
        <is>
          <t>- -</t>
        </is>
      </c>
      <c r="T10" t="inlineStr">
        <is>
          <t>- -</t>
        </is>
      </c>
      <c r="U10" t="inlineStr">
        <is>
          <t>- -</t>
        </is>
      </c>
      <c r="V10" t="inlineStr">
        <is>
          <t>- -</t>
        </is>
      </c>
      <c r="W10" t="inlineStr">
        <is>
          <t>- -</t>
        </is>
      </c>
      <c r="X10" t="inlineStr">
        <is>
          <t>- -</t>
        </is>
      </c>
      <c r="Y10" t="inlineStr">
        <is>
          <t>- -</t>
        </is>
      </c>
      <c r="Z10" t="inlineStr">
        <is>
          <t>- -</t>
        </is>
      </c>
      <c r="AA10" t="inlineStr">
        <is>
          <t>- -</t>
        </is>
      </c>
      <c r="AB10" t="inlineStr">
        <is>
          <t>- -</t>
        </is>
      </c>
      <c r="AC10" t="inlineStr">
        <is>
          <t>- -</t>
        </is>
      </c>
      <c r="AD10" t="inlineStr">
        <is>
          <t>- -</t>
        </is>
      </c>
      <c r="AE10" t="inlineStr">
        <is>
          <t>- -</t>
        </is>
      </c>
      <c r="AF10" t="inlineStr">
        <is>
          <t>- -</t>
        </is>
      </c>
      <c r="AG10" t="inlineStr">
        <is>
          <t>- -</t>
        </is>
      </c>
      <c r="AH10" t="inlineStr">
        <is>
          <t>- -</t>
        </is>
      </c>
      <c r="AI10" t="inlineStr">
        <is>
          <t>- -</t>
        </is>
      </c>
      <c r="AJ10" t="inlineStr">
        <is>
          <t>- -</t>
        </is>
      </c>
      <c r="AK10" t="inlineStr">
        <is>
          <t>- -</t>
        </is>
      </c>
      <c r="AL10" t="inlineStr">
        <is>
          <t>- -</t>
        </is>
      </c>
    </row>
    <row r="11">
      <c r="A11" s="1" t="inlineStr">
        <is>
          <t>Other Expenses</t>
        </is>
      </c>
      <c r="B11" t="inlineStr">
        <is>
          <t>- -</t>
        </is>
      </c>
      <c r="C11" t="inlineStr">
        <is>
          <t>113</t>
        </is>
      </c>
      <c r="D11" t="inlineStr">
        <is>
          <t>153</t>
        </is>
      </c>
      <c r="E11" t="inlineStr">
        <is>
          <t>153</t>
        </is>
      </c>
      <c r="F11" t="inlineStr">
        <is>
          <t>136</t>
        </is>
      </c>
      <c r="G11" t="inlineStr">
        <is>
          <t>128</t>
        </is>
      </c>
      <c r="H11" t="inlineStr">
        <is>
          <t>156</t>
        </is>
      </c>
      <c r="I11" t="inlineStr">
        <is>
          <t>152</t>
        </is>
      </c>
      <c r="J11" t="inlineStr">
        <is>
          <t>- -</t>
        </is>
      </c>
      <c r="K11" t="inlineStr">
        <is>
          <t>58</t>
        </is>
      </c>
      <c r="L11" t="inlineStr">
        <is>
          <t>- -</t>
        </is>
      </c>
      <c r="M11" t="inlineStr">
        <is>
          <t>0</t>
        </is>
      </c>
      <c r="N11" t="inlineStr">
        <is>
          <t>(0)</t>
        </is>
      </c>
      <c r="O11" t="inlineStr">
        <is>
          <t>12</t>
        </is>
      </c>
      <c r="P11" t="inlineStr">
        <is>
          <t>38</t>
        </is>
      </c>
      <c r="Q11" t="inlineStr">
        <is>
          <t>- -</t>
        </is>
      </c>
      <c r="R11" t="inlineStr">
        <is>
          <t>89</t>
        </is>
      </c>
      <c r="S11" t="inlineStr">
        <is>
          <t>331</t>
        </is>
      </c>
      <c r="T11" t="inlineStr">
        <is>
          <t>(14)</t>
        </is>
      </c>
      <c r="U11" t="inlineStr">
        <is>
          <t>5</t>
        </is>
      </c>
      <c r="V11" t="inlineStr">
        <is>
          <t>0</t>
        </is>
      </c>
      <c r="W11" t="inlineStr">
        <is>
          <t>79</t>
        </is>
      </c>
      <c r="X11" t="inlineStr">
        <is>
          <t>1,907</t>
        </is>
      </c>
      <c r="Y11" t="inlineStr">
        <is>
          <t>1,123</t>
        </is>
      </c>
      <c r="Z11" t="inlineStr">
        <is>
          <t>(39)</t>
        </is>
      </c>
      <c r="AA11" t="inlineStr">
        <is>
          <t>(202)</t>
        </is>
      </c>
      <c r="AB11" t="inlineStr">
        <is>
          <t>29</t>
        </is>
      </c>
      <c r="AC11" t="inlineStr">
        <is>
          <t>118</t>
        </is>
      </c>
      <c r="AD11" t="inlineStr">
        <is>
          <t>18</t>
        </is>
      </c>
      <c r="AE11" t="inlineStr">
        <is>
          <t>376</t>
        </is>
      </c>
      <c r="AF11" t="inlineStr">
        <is>
          <t>142</t>
        </is>
      </c>
      <c r="AG11" t="inlineStr">
        <is>
          <t>(88)</t>
        </is>
      </c>
      <c r="AH11" t="inlineStr">
        <is>
          <t>(35)</t>
        </is>
      </c>
      <c r="AI11" t="inlineStr">
        <is>
          <t>12</t>
        </is>
      </c>
      <c r="AJ11" t="inlineStr">
        <is>
          <t>116</t>
        </is>
      </c>
      <c r="AK11" t="inlineStr">
        <is>
          <t>- -</t>
        </is>
      </c>
      <c r="AL11" t="inlineStr">
        <is>
          <t>(12)</t>
        </is>
      </c>
    </row>
    <row r="12">
      <c r="A12" s="1" t="inlineStr">
        <is>
          <t>COGS and Expenses</t>
        </is>
      </c>
      <c r="B12" t="inlineStr">
        <is>
          <t>- -</t>
        </is>
      </c>
      <c r="C12" t="inlineStr">
        <is>
          <t>654</t>
        </is>
      </c>
      <c r="D12" t="inlineStr">
        <is>
          <t>1,013</t>
        </is>
      </c>
      <c r="E12" t="inlineStr">
        <is>
          <t>1,094</t>
        </is>
      </c>
      <c r="F12" t="inlineStr">
        <is>
          <t>1,066</t>
        </is>
      </c>
      <c r="G12" t="inlineStr">
        <is>
          <t>1,110</t>
        </is>
      </c>
      <c r="H12" t="inlineStr">
        <is>
          <t>1,118</t>
        </is>
      </c>
      <c r="I12" t="inlineStr">
        <is>
          <t>1,245</t>
        </is>
      </c>
      <c r="J12" t="inlineStr">
        <is>
          <t>1,343</t>
        </is>
      </c>
      <c r="K12" t="inlineStr">
        <is>
          <t>1,680</t>
        </is>
      </c>
      <c r="L12" t="inlineStr">
        <is>
          <t>2,081</t>
        </is>
      </c>
      <c r="M12" t="inlineStr">
        <is>
          <t>2,206</t>
        </is>
      </c>
      <c r="N12" t="inlineStr">
        <is>
          <t>2,447</t>
        </is>
      </c>
      <c r="O12" t="inlineStr">
        <is>
          <t>2,717</t>
        </is>
      </c>
      <c r="P12" t="inlineStr">
        <is>
          <t>3,179</t>
        </is>
      </c>
      <c r="Q12" t="inlineStr">
        <is>
          <t>3,755</t>
        </is>
      </c>
      <c r="R12" t="inlineStr">
        <is>
          <t>3,950</t>
        </is>
      </c>
      <c r="S12" t="inlineStr">
        <is>
          <t>3,922</t>
        </is>
      </c>
      <c r="T12" t="inlineStr">
        <is>
          <t>3,753</t>
        </is>
      </c>
      <c r="U12" t="inlineStr">
        <is>
          <t>4,780</t>
        </is>
      </c>
      <c r="V12" t="inlineStr">
        <is>
          <t>5,616</t>
        </is>
      </c>
      <c r="W12" t="inlineStr">
        <is>
          <t>5,280</t>
        </is>
      </c>
      <c r="X12" t="inlineStr">
        <is>
          <t>8,878</t>
        </is>
      </c>
      <c r="Y12" t="inlineStr">
        <is>
          <t>7,763</t>
        </is>
      </c>
      <c r="Z12" t="inlineStr">
        <is>
          <t>4,565</t>
        </is>
      </c>
      <c r="AA12" t="inlineStr">
        <is>
          <t>5,670</t>
        </is>
      </c>
      <c r="AB12" t="inlineStr">
        <is>
          <t>6,102</t>
        </is>
      </c>
      <c r="AC12" t="inlineStr">
        <is>
          <t>6,482</t>
        </is>
      </c>
      <c r="AD12" t="inlineStr">
        <is>
          <t>5,214</t>
        </is>
      </c>
      <c r="AE12" t="inlineStr">
        <is>
          <t>5,722</t>
        </is>
      </c>
      <c r="AF12" t="inlineStr">
        <is>
          <t>4,472</t>
        </is>
      </c>
      <c r="AG12" t="inlineStr">
        <is>
          <t>4,654</t>
        </is>
      </c>
      <c r="AH12" t="inlineStr">
        <is>
          <t>5,138</t>
        </is>
      </c>
      <c r="AI12" t="inlineStr">
        <is>
          <t>6,036</t>
        </is>
      </c>
      <c r="AJ12" t="inlineStr">
        <is>
          <t>6,276</t>
        </is>
      </c>
      <c r="AK12" t="inlineStr">
        <is>
          <t>8,394</t>
        </is>
      </c>
      <c r="AL12" t="inlineStr">
        <is>
          <t>12,786</t>
        </is>
      </c>
    </row>
    <row r="13">
      <c r="A13" s="1" t="inlineStr">
        <is>
          <t>Interest Income</t>
        </is>
      </c>
      <c r="B13" t="inlineStr">
        <is>
          <t>- -</t>
        </is>
      </c>
      <c r="C13" t="inlineStr">
        <is>
          <t>- -</t>
        </is>
      </c>
      <c r="D13" t="inlineStr">
        <is>
          <t>- -</t>
        </is>
      </c>
      <c r="E13" t="inlineStr">
        <is>
          <t>- -</t>
        </is>
      </c>
      <c r="F13" t="inlineStr">
        <is>
          <t>- -</t>
        </is>
      </c>
      <c r="G13" t="inlineStr">
        <is>
          <t>- -</t>
        </is>
      </c>
      <c r="H13" t="inlineStr">
        <is>
          <t>- -</t>
        </is>
      </c>
      <c r="I13" t="inlineStr">
        <is>
          <t>- -</t>
        </is>
      </c>
      <c r="J13" t="inlineStr">
        <is>
          <t>- -</t>
        </is>
      </c>
      <c r="K13" t="inlineStr">
        <is>
          <t>- -</t>
        </is>
      </c>
      <c r="L13" t="inlineStr">
        <is>
          <t>- -</t>
        </is>
      </c>
      <c r="M13" t="inlineStr">
        <is>
          <t>- -</t>
        </is>
      </c>
      <c r="N13" t="inlineStr">
        <is>
          <t>- -</t>
        </is>
      </c>
      <c r="O13" t="inlineStr">
        <is>
          <t>- -</t>
        </is>
      </c>
      <c r="P13" t="inlineStr">
        <is>
          <t>- -</t>
        </is>
      </c>
      <c r="Q13" t="inlineStr">
        <is>
          <t>- -</t>
        </is>
      </c>
      <c r="R13" t="inlineStr">
        <is>
          <t>- -</t>
        </is>
      </c>
      <c r="S13" t="inlineStr">
        <is>
          <t>- -</t>
        </is>
      </c>
      <c r="T13" t="inlineStr">
        <is>
          <t>- -</t>
        </is>
      </c>
      <c r="U13" t="inlineStr">
        <is>
          <t>- -</t>
        </is>
      </c>
      <c r="V13" t="inlineStr">
        <is>
          <t>- -</t>
        </is>
      </c>
      <c r="W13" t="inlineStr">
        <is>
          <t>- -</t>
        </is>
      </c>
      <c r="X13" t="inlineStr">
        <is>
          <t>- -</t>
        </is>
      </c>
      <c r="Y13" t="inlineStr">
        <is>
          <t>- -</t>
        </is>
      </c>
      <c r="Z13" t="inlineStr">
        <is>
          <t>16</t>
        </is>
      </c>
      <c r="AA13" t="inlineStr">
        <is>
          <t>11</t>
        </is>
      </c>
      <c r="AB13" t="inlineStr">
        <is>
          <t>10</t>
        </is>
      </c>
      <c r="AC13" t="inlineStr">
        <is>
          <t>8</t>
        </is>
      </c>
      <c r="AD13" t="inlineStr">
        <is>
          <t>5</t>
        </is>
      </c>
      <c r="AE13" t="inlineStr">
        <is>
          <t>3</t>
        </is>
      </c>
      <c r="AF13" t="inlineStr">
        <is>
          <t>- -</t>
        </is>
      </c>
      <c r="AG13" t="inlineStr">
        <is>
          <t>2</t>
        </is>
      </c>
      <c r="AH13" t="inlineStr">
        <is>
          <t>6</t>
        </is>
      </c>
      <c r="AI13" t="inlineStr">
        <is>
          <t>18</t>
        </is>
      </c>
      <c r="AJ13" t="inlineStr">
        <is>
          <t>15</t>
        </is>
      </c>
      <c r="AK13" t="inlineStr">
        <is>
          <t>8</t>
        </is>
      </c>
      <c r="AL13" t="inlineStr">
        <is>
          <t>8</t>
        </is>
      </c>
    </row>
    <row r="14">
      <c r="A14" s="1" t="inlineStr">
        <is>
          <t>Interest Expense</t>
        </is>
      </c>
      <c r="B14" t="inlineStr">
        <is>
          <t>- -</t>
        </is>
      </c>
      <c r="C14" t="inlineStr">
        <is>
          <t>- -</t>
        </is>
      </c>
      <c r="D14" t="inlineStr">
        <is>
          <t>- -</t>
        </is>
      </c>
      <c r="E14" t="inlineStr">
        <is>
          <t>- -</t>
        </is>
      </c>
      <c r="F14" t="inlineStr">
        <is>
          <t>- -</t>
        </is>
      </c>
      <c r="G14" t="inlineStr">
        <is>
          <t>- -</t>
        </is>
      </c>
      <c r="H14" t="inlineStr">
        <is>
          <t>- -</t>
        </is>
      </c>
      <c r="I14" t="inlineStr">
        <is>
          <t>- -</t>
        </is>
      </c>
      <c r="J14" t="inlineStr">
        <is>
          <t>- -</t>
        </is>
      </c>
      <c r="K14" t="inlineStr">
        <is>
          <t>(2)</t>
        </is>
      </c>
      <c r="L14" t="inlineStr">
        <is>
          <t>- -</t>
        </is>
      </c>
      <c r="M14" t="inlineStr">
        <is>
          <t>5</t>
        </is>
      </c>
      <c r="N14" t="inlineStr">
        <is>
          <t>(16)</t>
        </is>
      </c>
      <c r="O14" t="inlineStr">
        <is>
          <t>(35)</t>
        </is>
      </c>
      <c r="P14" t="inlineStr">
        <is>
          <t>(43)</t>
        </is>
      </c>
      <c r="Q14" t="inlineStr">
        <is>
          <t>- -</t>
        </is>
      </c>
      <c r="R14" t="inlineStr">
        <is>
          <t>(32)</t>
        </is>
      </c>
      <c r="S14" t="inlineStr">
        <is>
          <t>(41)</t>
        </is>
      </c>
      <c r="T14" t="inlineStr">
        <is>
          <t>(83)</t>
        </is>
      </c>
      <c r="U14" t="inlineStr">
        <is>
          <t>(93)</t>
        </is>
      </c>
      <c r="V14" t="inlineStr">
        <is>
          <t>(212)</t>
        </is>
      </c>
      <c r="W14" t="inlineStr">
        <is>
          <t>- -</t>
        </is>
      </c>
      <c r="X14" t="inlineStr">
        <is>
          <t>(367)</t>
        </is>
      </c>
      <c r="Y14" t="inlineStr">
        <is>
          <t>(366)</t>
        </is>
      </c>
      <c r="Z14" t="inlineStr">
        <is>
          <t>(458)</t>
        </is>
      </c>
      <c r="AA14" t="inlineStr">
        <is>
          <t>199</t>
        </is>
      </c>
      <c r="AB14" t="inlineStr">
        <is>
          <t>180</t>
        </is>
      </c>
      <c r="AC14" t="inlineStr">
        <is>
          <t>175</t>
        </is>
      </c>
      <c r="AD14" t="inlineStr">
        <is>
          <t>177</t>
        </is>
      </c>
      <c r="AE14" t="inlineStr">
        <is>
          <t>177</t>
        </is>
      </c>
      <c r="AF14" t="inlineStr">
        <is>
          <t>160</t>
        </is>
      </c>
      <c r="AG14" t="inlineStr">
        <is>
          <t>156</t>
        </is>
      </c>
      <c r="AH14" t="inlineStr">
        <is>
          <t>126</t>
        </is>
      </c>
      <c r="AI14" t="inlineStr">
        <is>
          <t>121</t>
        </is>
      </c>
      <c r="AJ14" t="inlineStr">
        <is>
          <t>94</t>
        </is>
      </c>
      <c r="AK14" t="inlineStr">
        <is>
          <t>47</t>
        </is>
      </c>
      <c r="AL14" t="inlineStr">
        <is>
          <t>34</t>
        </is>
      </c>
    </row>
    <row r="15">
      <c r="A15" s="1" t="inlineStr">
        <is>
          <t>Depreciation and Amortization</t>
        </is>
      </c>
      <c r="B15" t="inlineStr">
        <is>
          <t>- -</t>
        </is>
      </c>
      <c r="C15" t="inlineStr">
        <is>
          <t>113</t>
        </is>
      </c>
      <c r="D15" t="inlineStr">
        <is>
          <t>153</t>
        </is>
      </c>
      <c r="E15" t="inlineStr">
        <is>
          <t>153</t>
        </is>
      </c>
      <c r="F15" t="inlineStr">
        <is>
          <t>136</t>
        </is>
      </c>
      <c r="G15" t="inlineStr">
        <is>
          <t>128</t>
        </is>
      </c>
      <c r="H15" t="inlineStr">
        <is>
          <t>156</t>
        </is>
      </c>
      <c r="I15" t="inlineStr">
        <is>
          <t>152</t>
        </is>
      </c>
      <c r="J15" t="inlineStr">
        <is>
          <t>175</t>
        </is>
      </c>
      <c r="K15" t="inlineStr">
        <is>
          <t>216</t>
        </is>
      </c>
      <c r="L15" t="inlineStr">
        <is>
          <t>263</t>
        </is>
      </c>
      <c r="M15" t="inlineStr">
        <is>
          <t>333</t>
        </is>
      </c>
      <c r="N15" t="inlineStr">
        <is>
          <t>394</t>
        </is>
      </c>
      <c r="O15" t="inlineStr">
        <is>
          <t>468</t>
        </is>
      </c>
      <c r="P15" t="inlineStr">
        <is>
          <t>516</t>
        </is>
      </c>
      <c r="Q15" t="inlineStr">
        <is>
          <t>579</t>
        </is>
      </c>
      <c r="R15" t="inlineStr">
        <is>
          <t>623</t>
        </is>
      </c>
      <c r="S15" t="inlineStr">
        <is>
          <t>756</t>
        </is>
      </c>
      <c r="T15" t="inlineStr">
        <is>
          <t>996</t>
        </is>
      </c>
      <c r="U15" t="inlineStr">
        <is>
          <t>1,224</t>
        </is>
      </c>
      <c r="V15" t="inlineStr">
        <is>
          <t>1,219</t>
        </is>
      </c>
      <c r="W15" t="inlineStr">
        <is>
          <t>837</t>
        </is>
      </c>
      <c r="X15" t="inlineStr">
        <is>
          <t>1,138</t>
        </is>
      </c>
      <c r="Y15" t="inlineStr">
        <is>
          <t>1,223</t>
        </is>
      </c>
      <c r="Z15" t="inlineStr">
        <is>
          <t>1,128</t>
        </is>
      </c>
      <c r="AA15" t="inlineStr">
        <is>
          <t>383</t>
        </is>
      </c>
      <c r="AB15" t="inlineStr">
        <is>
          <t>317</t>
        </is>
      </c>
      <c r="AC15" t="inlineStr">
        <is>
          <t>260</t>
        </is>
      </c>
      <c r="AD15" t="inlineStr">
        <is>
          <t>236</t>
        </is>
      </c>
      <c r="AE15" t="inlineStr">
        <is>
          <t>203</t>
        </is>
      </c>
      <c r="AF15" t="inlineStr">
        <is>
          <t>167</t>
        </is>
      </c>
      <c r="AG15" t="inlineStr">
        <is>
          <t>133</t>
        </is>
      </c>
      <c r="AH15" t="inlineStr">
        <is>
          <t>144</t>
        </is>
      </c>
      <c r="AI15" t="inlineStr">
        <is>
          <t>170</t>
        </is>
      </c>
      <c r="AJ15" t="inlineStr">
        <is>
          <t>258</t>
        </is>
      </c>
      <c r="AK15" t="inlineStr">
        <is>
          <t>354</t>
        </is>
      </c>
      <c r="AL15" t="inlineStr">
        <is>
          <t>463</t>
        </is>
      </c>
    </row>
    <row r="16">
      <c r="A16" s="1" t="inlineStr">
        <is>
          <t>EBITDA</t>
        </is>
      </c>
      <c r="B16" t="inlineStr">
        <is>
          <t>- -</t>
        </is>
      </c>
      <c r="C16" t="inlineStr">
        <is>
          <t>28</t>
        </is>
      </c>
      <c r="D16" t="inlineStr">
        <is>
          <t>107</t>
        </is>
      </c>
      <c r="E16" t="inlineStr">
        <is>
          <t>173</t>
        </is>
      </c>
      <c r="F16" t="inlineStr">
        <is>
          <t>186</t>
        </is>
      </c>
      <c r="G16" t="inlineStr">
        <is>
          <t>75</t>
        </is>
      </c>
      <c r="H16" t="inlineStr">
        <is>
          <t>301</t>
        </is>
      </c>
      <c r="I16" t="inlineStr">
        <is>
          <t>424</t>
        </is>
      </c>
      <c r="J16" t="inlineStr">
        <is>
          <t>493</t>
        </is>
      </c>
      <c r="K16" t="inlineStr">
        <is>
          <t>673</t>
        </is>
      </c>
      <c r="L16" t="inlineStr">
        <is>
          <t>676</t>
        </is>
      </c>
      <c r="M16" t="inlineStr">
        <is>
          <t>183</t>
        </is>
      </c>
      <c r="N16" t="inlineStr">
        <is>
          <t>302</t>
        </is>
      </c>
      <c r="O16" t="inlineStr">
        <is>
          <t>237</t>
        </is>
      </c>
      <c r="P16" t="inlineStr">
        <is>
          <t>551</t>
        </is>
      </c>
      <c r="Q16" t="inlineStr">
        <is>
          <t>1,819</t>
        </is>
      </c>
      <c r="R16" t="inlineStr">
        <is>
          <t>516</t>
        </is>
      </c>
      <c r="S16" t="inlineStr">
        <is>
          <t>(543)</t>
        </is>
      </c>
      <c r="T16" t="inlineStr">
        <is>
          <t>641</t>
        </is>
      </c>
      <c r="U16" t="inlineStr">
        <is>
          <t>1,228</t>
        </is>
      </c>
      <c r="V16" t="inlineStr">
        <is>
          <t>1,167</t>
        </is>
      </c>
      <c r="W16" t="inlineStr">
        <is>
          <t>694</t>
        </is>
      </c>
      <c r="X16" t="inlineStr">
        <is>
          <t>(2,585)</t>
        </is>
      </c>
      <c r="Y16" t="inlineStr">
        <is>
          <t>(2,173)</t>
        </is>
      </c>
      <c r="Z16" t="inlineStr">
        <is>
          <t>1,158</t>
        </is>
      </c>
      <c r="AA16" t="inlineStr">
        <is>
          <t>1,091</t>
        </is>
      </c>
      <c r="AB16" t="inlineStr">
        <is>
          <t>984</t>
        </is>
      </c>
      <c r="AC16" t="inlineStr">
        <is>
          <t>(782)</t>
        </is>
      </c>
      <c r="AD16" t="inlineStr">
        <is>
          <t>339</t>
        </is>
      </c>
      <c r="AE16" t="inlineStr">
        <is>
          <t>(18)</t>
        </is>
      </c>
      <c r="AF16" t="inlineStr">
        <is>
          <t>(319)</t>
        </is>
      </c>
      <c r="AG16" t="inlineStr">
        <is>
          <t>(169)</t>
        </is>
      </c>
      <c r="AH16" t="inlineStr">
        <is>
          <t>256</t>
        </is>
      </c>
      <c r="AI16" t="inlineStr">
        <is>
          <t>619</t>
        </is>
      </c>
      <c r="AJ16" t="inlineStr">
        <is>
          <t>737</t>
        </is>
      </c>
      <c r="AK16" t="inlineStr">
        <is>
          <t>1,681</t>
        </is>
      </c>
      <c r="AL16" t="inlineStr">
        <is>
          <t>4,172</t>
        </is>
      </c>
    </row>
    <row r="17">
      <c r="A17" s="1" t="inlineStr">
        <is>
          <t>EBITDA ratio</t>
        </is>
      </c>
      <c r="B17" t="inlineStr">
        <is>
          <t>- -</t>
        </is>
      </c>
      <c r="C17" t="inlineStr">
        <is>
          <t>4.88%</t>
        </is>
      </c>
      <c r="D17" t="inlineStr">
        <is>
          <t>10.74%</t>
        </is>
      </c>
      <c r="E17" t="inlineStr">
        <is>
          <t>15.32%</t>
        </is>
      </c>
      <c r="F17" t="inlineStr">
        <is>
          <t>16.87%</t>
        </is>
      </c>
      <c r="G17" t="inlineStr">
        <is>
          <t>7.05%</t>
        </is>
      </c>
      <c r="H17" t="inlineStr">
        <is>
          <t>24.56%</t>
        </is>
      </c>
      <c r="I17" t="inlineStr">
        <is>
          <t>27.99%</t>
        </is>
      </c>
      <c r="J17" t="inlineStr">
        <is>
          <t>29.90%</t>
        </is>
      </c>
      <c r="K17" t="inlineStr">
        <is>
          <t>31.54%</t>
        </is>
      </c>
      <c r="L17" t="inlineStr">
        <is>
          <t>27.81%</t>
        </is>
      </c>
      <c r="M17" t="inlineStr">
        <is>
          <t>9.39%</t>
        </is>
      </c>
      <c r="N17" t="inlineStr">
        <is>
          <t>12.81%</t>
        </is>
      </c>
      <c r="O17" t="inlineStr">
        <is>
          <t>9.31%</t>
        </is>
      </c>
      <c r="P17" t="inlineStr">
        <is>
          <t>19.29%</t>
        </is>
      </c>
      <c r="Q17" t="inlineStr">
        <is>
          <t>39.17%</t>
        </is>
      </c>
      <c r="R17" t="inlineStr">
        <is>
          <t>13.26%</t>
        </is>
      </c>
      <c r="S17" t="inlineStr">
        <is>
          <t>(20.13)%</t>
        </is>
      </c>
      <c r="T17" t="inlineStr">
        <is>
          <t>18.22%</t>
        </is>
      </c>
      <c r="U17" t="inlineStr">
        <is>
          <t>24.56%</t>
        </is>
      </c>
      <c r="V17" t="inlineStr">
        <is>
          <t>19.95%</t>
        </is>
      </c>
      <c r="W17" t="inlineStr">
        <is>
          <t>12.29%</t>
        </is>
      </c>
      <c r="X17" t="inlineStr">
        <is>
          <t>(42.99)%</t>
        </is>
      </c>
      <c r="Y17" t="inlineStr">
        <is>
          <t>(37.41)%</t>
        </is>
      </c>
      <c r="Z17" t="inlineStr">
        <is>
          <t>21.43%</t>
        </is>
      </c>
      <c r="AA17" t="inlineStr">
        <is>
          <t>16.80%</t>
        </is>
      </c>
      <c r="AB17" t="inlineStr">
        <is>
          <t>14.98%</t>
        </is>
      </c>
      <c r="AC17" t="inlineStr">
        <is>
          <t>(14.42)%</t>
        </is>
      </c>
      <c r="AD17" t="inlineStr">
        <is>
          <t>6.40%</t>
        </is>
      </c>
      <c r="AE17" t="inlineStr">
        <is>
          <t>(0.33)%</t>
        </is>
      </c>
      <c r="AF17" t="inlineStr">
        <is>
          <t>(7.99)%</t>
        </is>
      </c>
      <c r="AG17" t="inlineStr">
        <is>
          <t>(3.96)%</t>
        </is>
      </c>
      <c r="AH17" t="inlineStr">
        <is>
          <t>4.87%</t>
        </is>
      </c>
      <c r="AI17" t="inlineStr">
        <is>
          <t>9.56%</t>
        </is>
      </c>
      <c r="AJ17" t="inlineStr">
        <is>
          <t>10.95%</t>
        </is>
      </c>
      <c r="AK17" t="inlineStr">
        <is>
          <t>17.22%</t>
        </is>
      </c>
      <c r="AL17" t="inlineStr">
        <is>
          <t>25.39%</t>
        </is>
      </c>
    </row>
    <row r="18">
      <c r="A18" s="1" t="inlineStr">
        <is>
          <t>Operating Income</t>
        </is>
      </c>
      <c r="B18" t="inlineStr">
        <is>
          <t>- -</t>
        </is>
      </c>
      <c r="C18" t="inlineStr">
        <is>
          <t>(78)</t>
        </is>
      </c>
      <c r="D18" t="inlineStr">
        <is>
          <t>(16)</t>
        </is>
      </c>
      <c r="E18" t="inlineStr">
        <is>
          <t>32</t>
        </is>
      </c>
      <c r="F18" t="inlineStr">
        <is>
          <t>39</t>
        </is>
      </c>
      <c r="G18" t="inlineStr">
        <is>
          <t>(51)</t>
        </is>
      </c>
      <c r="H18" t="inlineStr">
        <is>
          <t>109</t>
        </is>
      </c>
      <c r="I18" t="inlineStr">
        <is>
          <t>270</t>
        </is>
      </c>
      <c r="J18" t="inlineStr">
        <is>
          <t>305</t>
        </is>
      </c>
      <c r="K18" t="inlineStr">
        <is>
          <t>513</t>
        </is>
      </c>
      <c r="L18" t="inlineStr">
        <is>
          <t>348</t>
        </is>
      </c>
      <c r="M18" t="inlineStr">
        <is>
          <t>(253)</t>
        </is>
      </c>
      <c r="N18" t="inlineStr">
        <is>
          <t>(91)</t>
        </is>
      </c>
      <c r="O18" t="inlineStr">
        <is>
          <t>(164)</t>
        </is>
      </c>
      <c r="P18" t="inlineStr">
        <is>
          <t>(321)</t>
        </is>
      </c>
      <c r="Q18" t="inlineStr">
        <is>
          <t>889</t>
        </is>
      </c>
      <c r="R18" t="inlineStr">
        <is>
          <t>(58)</t>
        </is>
      </c>
      <c r="S18" t="inlineStr">
        <is>
          <t>(1,225)</t>
        </is>
      </c>
      <c r="T18" t="inlineStr">
        <is>
          <t>(233)</t>
        </is>
      </c>
      <c r="U18" t="inlineStr">
        <is>
          <t>221</t>
        </is>
      </c>
      <c r="V18" t="inlineStr">
        <is>
          <t>232</t>
        </is>
      </c>
      <c r="W18" t="inlineStr">
        <is>
          <t>(47)</t>
        </is>
      </c>
      <c r="X18" t="inlineStr">
        <is>
          <t>(2,865)</t>
        </is>
      </c>
      <c r="Y18" t="inlineStr">
        <is>
          <t>(1,955)</t>
        </is>
      </c>
      <c r="Z18" t="inlineStr">
        <is>
          <t>664</t>
        </is>
      </c>
      <c r="AA18" t="inlineStr">
        <is>
          <t>848</t>
        </is>
      </c>
      <c r="AB18" t="inlineStr">
        <is>
          <t>368</t>
        </is>
      </c>
      <c r="AC18" t="inlineStr">
        <is>
          <t>(1,056)</t>
        </is>
      </c>
      <c r="AD18" t="inlineStr">
        <is>
          <t>103</t>
        </is>
      </c>
      <c r="AE18" t="inlineStr">
        <is>
          <t>(155)</t>
        </is>
      </c>
      <c r="AF18" t="inlineStr">
        <is>
          <t>(481)</t>
        </is>
      </c>
      <c r="AG18" t="inlineStr">
        <is>
          <t>(372)</t>
        </is>
      </c>
      <c r="AH18" t="inlineStr">
        <is>
          <t>204</t>
        </is>
      </c>
      <c r="AI18" t="inlineStr">
        <is>
          <t>451</t>
        </is>
      </c>
      <c r="AJ18" t="inlineStr">
        <is>
          <t>631</t>
        </is>
      </c>
      <c r="AK18" t="inlineStr">
        <is>
          <t>1,369</t>
        </is>
      </c>
      <c r="AL18" t="inlineStr">
        <is>
          <t>3,648</t>
        </is>
      </c>
    </row>
    <row r="19">
      <c r="A19" s="1" t="inlineStr">
        <is>
          <t>Operating Income ratio</t>
        </is>
      </c>
      <c r="B19" t="inlineStr">
        <is>
          <t>- -</t>
        </is>
      </c>
      <c r="C19" t="inlineStr">
        <is>
          <t>(13.50)%</t>
        </is>
      </c>
      <c r="D19" t="inlineStr">
        <is>
          <t>(1.62)%</t>
        </is>
      </c>
      <c r="E19" t="inlineStr">
        <is>
          <t>2.80%</t>
        </is>
      </c>
      <c r="F19" t="inlineStr">
        <is>
          <t>3.49%</t>
        </is>
      </c>
      <c r="G19" t="inlineStr">
        <is>
          <t>(4.83)%</t>
        </is>
      </c>
      <c r="H19" t="inlineStr">
        <is>
          <t>8.89%</t>
        </is>
      </c>
      <c r="I19" t="inlineStr">
        <is>
          <t>17.82%</t>
        </is>
      </c>
      <c r="J19" t="inlineStr">
        <is>
          <t>18.51%</t>
        </is>
      </c>
      <c r="K19" t="inlineStr">
        <is>
          <t>24.04%</t>
        </is>
      </c>
      <c r="L19" t="inlineStr">
        <is>
          <t>14.33%</t>
        </is>
      </c>
      <c r="M19" t="inlineStr">
        <is>
          <t>(12.97)%</t>
        </is>
      </c>
      <c r="N19" t="inlineStr">
        <is>
          <t>(3.85)%</t>
        </is>
      </c>
      <c r="O19" t="inlineStr">
        <is>
          <t>(6.44)%</t>
        </is>
      </c>
      <c r="P19" t="inlineStr">
        <is>
          <t>(11.23)%</t>
        </is>
      </c>
      <c r="Q19" t="inlineStr">
        <is>
          <t>19.14%</t>
        </is>
      </c>
      <c r="R19" t="inlineStr">
        <is>
          <t>(1.50)%</t>
        </is>
      </c>
      <c r="S19" t="inlineStr">
        <is>
          <t>(45.44)%</t>
        </is>
      </c>
      <c r="T19" t="inlineStr">
        <is>
          <t>(6.63)%</t>
        </is>
      </c>
      <c r="U19" t="inlineStr">
        <is>
          <t>4.41%</t>
        </is>
      </c>
      <c r="V19" t="inlineStr">
        <is>
          <t>3.96%</t>
        </is>
      </c>
      <c r="W19" t="inlineStr">
        <is>
          <t>(0.83)%</t>
        </is>
      </c>
      <c r="X19" t="inlineStr">
        <is>
          <t>(47.65)%</t>
        </is>
      </c>
      <c r="Y19" t="inlineStr">
        <is>
          <t>(33.66)%</t>
        </is>
      </c>
      <c r="Z19" t="inlineStr">
        <is>
          <t>12.29%</t>
        </is>
      </c>
      <c r="AA19" t="inlineStr">
        <is>
          <t>13.06%</t>
        </is>
      </c>
      <c r="AB19" t="inlineStr">
        <is>
          <t>5.60%</t>
        </is>
      </c>
      <c r="AC19" t="inlineStr">
        <is>
          <t>(19.48)%</t>
        </is>
      </c>
      <c r="AD19" t="inlineStr">
        <is>
          <t>1.94%</t>
        </is>
      </c>
      <c r="AE19" t="inlineStr">
        <is>
          <t>(2.82)%</t>
        </is>
      </c>
      <c r="AF19" t="inlineStr">
        <is>
          <t>(12.05)%</t>
        </is>
      </c>
      <c r="AG19" t="inlineStr">
        <is>
          <t>(8.71)%</t>
        </is>
      </c>
      <c r="AH19" t="inlineStr">
        <is>
          <t>3.88%</t>
        </is>
      </c>
      <c r="AI19" t="inlineStr">
        <is>
          <t>6.97%</t>
        </is>
      </c>
      <c r="AJ19" t="inlineStr">
        <is>
          <t>9.37%</t>
        </is>
      </c>
      <c r="AK19" t="inlineStr">
        <is>
          <t>14.02%</t>
        </is>
      </c>
      <c r="AL19" t="inlineStr">
        <is>
          <t>22.20%</t>
        </is>
      </c>
    </row>
    <row r="20">
      <c r="A20" s="1" t="inlineStr">
        <is>
          <t>Total Other Income Exp.(Gains)</t>
        </is>
      </c>
      <c r="B20" t="inlineStr">
        <is>
          <t>- -</t>
        </is>
      </c>
      <c r="C20" t="inlineStr">
        <is>
          <t>(7)</t>
        </is>
      </c>
      <c r="D20" t="inlineStr">
        <is>
          <t>(29)</t>
        </is>
      </c>
      <c r="E20" t="inlineStr">
        <is>
          <t>4</t>
        </is>
      </c>
      <c r="F20" t="inlineStr">
        <is>
          <t>11</t>
        </is>
      </c>
      <c r="G20" t="inlineStr">
        <is>
          <t>6</t>
        </is>
      </c>
      <c r="H20" t="inlineStr">
        <is>
          <t>57</t>
        </is>
      </c>
      <c r="I20" t="inlineStr">
        <is>
          <t>2</t>
        </is>
      </c>
      <c r="J20" t="inlineStr">
        <is>
          <t>13</t>
        </is>
      </c>
      <c r="K20" t="inlineStr">
        <is>
          <t>(44)</t>
        </is>
      </c>
      <c r="L20" t="inlineStr">
        <is>
          <t>30</t>
        </is>
      </c>
      <c r="M20" t="inlineStr">
        <is>
          <t>45</t>
        </is>
      </c>
      <c r="N20" t="inlineStr">
        <is>
          <t>(10)</t>
        </is>
      </c>
      <c r="O20" t="inlineStr">
        <is>
          <t>(44)</t>
        </is>
      </c>
      <c r="P20" t="inlineStr">
        <is>
          <t>395</t>
        </is>
      </c>
      <c r="Q20" t="inlineStr">
        <is>
          <t>363</t>
        </is>
      </c>
      <c r="R20" t="inlineStr">
        <is>
          <t>(36)</t>
        </is>
      </c>
      <c r="S20" t="inlineStr">
        <is>
          <t>(39)</t>
        </is>
      </c>
      <c r="T20" t="inlineStr">
        <is>
          <t>(89)</t>
        </is>
      </c>
      <c r="U20" t="inlineStr">
        <is>
          <t>(143)</t>
        </is>
      </c>
      <c r="V20" t="inlineStr">
        <is>
          <t>(198)</t>
        </is>
      </c>
      <c r="W20" t="inlineStr">
        <is>
          <t>(166)</t>
        </is>
      </c>
      <c r="X20" t="inlineStr">
        <is>
          <t>(456)</t>
        </is>
      </c>
      <c r="Y20" t="inlineStr">
        <is>
          <t>(391)</t>
        </is>
      </c>
      <c r="Z20" t="inlineStr">
        <is>
          <t>(256)</t>
        </is>
      </c>
      <c r="AA20" t="inlineStr">
        <is>
          <t>123</t>
        </is>
      </c>
      <c r="AB20" t="inlineStr">
        <is>
          <t>(369)</t>
        </is>
      </c>
      <c r="AC20" t="inlineStr">
        <is>
          <t>(161)</t>
        </is>
      </c>
      <c r="AD20" t="inlineStr">
        <is>
          <t>(177)</t>
        </is>
      </c>
      <c r="AE20" t="inlineStr">
        <is>
          <t>(243)</t>
        </is>
      </c>
      <c r="AF20" t="inlineStr">
        <is>
          <t>(165)</t>
        </is>
      </c>
      <c r="AG20" t="inlineStr">
        <is>
          <t>(76)</t>
        </is>
      </c>
      <c r="AH20" t="inlineStr">
        <is>
          <t>(212)</t>
        </is>
      </c>
      <c r="AI20" t="inlineStr">
        <is>
          <t>(121)</t>
        </is>
      </c>
      <c r="AJ20" t="inlineStr">
        <is>
          <t>(259)</t>
        </is>
      </c>
      <c r="AK20" t="inlineStr">
        <is>
          <t>(94)</t>
        </is>
      </c>
      <c r="AL20" t="inlineStr">
        <is>
          <t>21</t>
        </is>
      </c>
    </row>
    <row r="21">
      <c r="A21" s="1" t="inlineStr">
        <is>
          <t>Income Before Tax</t>
        </is>
      </c>
      <c r="B21" t="inlineStr">
        <is>
          <t>- -</t>
        </is>
      </c>
      <c r="C21" t="inlineStr">
        <is>
          <t>(85)</t>
        </is>
      </c>
      <c r="D21" t="inlineStr">
        <is>
          <t>(46)</t>
        </is>
      </c>
      <c r="E21" t="inlineStr">
        <is>
          <t>- -</t>
        </is>
      </c>
      <c r="F21" t="inlineStr">
        <is>
          <t>50</t>
        </is>
      </c>
      <c r="G21" t="inlineStr">
        <is>
          <t>- -</t>
        </is>
      </c>
      <c r="H21" t="inlineStr">
        <is>
          <t>- -</t>
        </is>
      </c>
      <c r="I21" t="inlineStr">
        <is>
          <t>272</t>
        </is>
      </c>
      <c r="J21" t="inlineStr">
        <is>
          <t>318</t>
        </is>
      </c>
      <c r="K21" t="inlineStr">
        <is>
          <t>470</t>
        </is>
      </c>
      <c r="L21" t="inlineStr">
        <is>
          <t>378</t>
        </is>
      </c>
      <c r="M21" t="inlineStr">
        <is>
          <t>(209)</t>
        </is>
      </c>
      <c r="N21" t="inlineStr">
        <is>
          <t>(101)</t>
        </is>
      </c>
      <c r="O21" t="inlineStr">
        <is>
          <t>(207)</t>
        </is>
      </c>
      <c r="P21" t="inlineStr">
        <is>
          <t>74</t>
        </is>
      </c>
      <c r="Q21" t="inlineStr">
        <is>
          <t>1,252</t>
        </is>
      </c>
      <c r="R21" t="inlineStr">
        <is>
          <t>(94)</t>
        </is>
      </c>
      <c r="S21" t="inlineStr">
        <is>
          <t>(1,265)</t>
        </is>
      </c>
      <c r="T21" t="inlineStr">
        <is>
          <t>(322)</t>
        </is>
      </c>
      <c r="U21" t="inlineStr">
        <is>
          <t>78</t>
        </is>
      </c>
      <c r="V21" t="inlineStr">
        <is>
          <t>34</t>
        </is>
      </c>
      <c r="W21" t="inlineStr">
        <is>
          <t>(213)</t>
        </is>
      </c>
      <c r="X21" t="inlineStr">
        <is>
          <t>(3,321)</t>
        </is>
      </c>
      <c r="Y21" t="inlineStr">
        <is>
          <t>(2,346)</t>
        </is>
      </c>
      <c r="Z21" t="inlineStr">
        <is>
          <t>408</t>
        </is>
      </c>
      <c r="AA21" t="inlineStr">
        <is>
          <t>971</t>
        </is>
      </c>
      <c r="AB21" t="inlineStr">
        <is>
          <t>(1)</t>
        </is>
      </c>
      <c r="AC21" t="inlineStr">
        <is>
          <t>(1,217)</t>
        </is>
      </c>
      <c r="AD21" t="inlineStr">
        <is>
          <t>(74)</t>
        </is>
      </c>
      <c r="AE21" t="inlineStr">
        <is>
          <t>(398)</t>
        </is>
      </c>
      <c r="AF21" t="inlineStr">
        <is>
          <t>(646)</t>
        </is>
      </c>
      <c r="AG21" t="inlineStr">
        <is>
          <t>(448)</t>
        </is>
      </c>
      <c r="AH21" t="inlineStr">
        <is>
          <t>(8)</t>
        </is>
      </c>
      <c r="AI21" t="inlineStr">
        <is>
          <t>330</t>
        </is>
      </c>
      <c r="AJ21" t="inlineStr">
        <is>
          <t>372</t>
        </is>
      </c>
      <c r="AK21" t="inlineStr">
        <is>
          <t>1,275</t>
        </is>
      </c>
      <c r="AL21" t="inlineStr">
        <is>
          <t>3,669</t>
        </is>
      </c>
    </row>
    <row r="22">
      <c r="A22" s="1" t="inlineStr">
        <is>
          <t>Income Before Tax ratio</t>
        </is>
      </c>
      <c r="B22" t="inlineStr">
        <is>
          <t>- -</t>
        </is>
      </c>
      <c r="C22" t="inlineStr">
        <is>
          <t>(14.70)%</t>
        </is>
      </c>
      <c r="D22" t="inlineStr">
        <is>
          <t>(4.57)%</t>
        </is>
      </c>
      <c r="E22" t="inlineStr">
        <is>
          <t>- -</t>
        </is>
      </c>
      <c r="F22" t="inlineStr">
        <is>
          <t>4.52%</t>
        </is>
      </c>
      <c r="G22" t="inlineStr">
        <is>
          <t>- -</t>
        </is>
      </c>
      <c r="H22" t="inlineStr">
        <is>
          <t>- -</t>
        </is>
      </c>
      <c r="I22" t="inlineStr">
        <is>
          <t>17.93%</t>
        </is>
      </c>
      <c r="J22" t="inlineStr">
        <is>
          <t>19.28%</t>
        </is>
      </c>
      <c r="K22" t="inlineStr">
        <is>
          <t>22.00%</t>
        </is>
      </c>
      <c r="L22" t="inlineStr">
        <is>
          <t>15.57%</t>
        </is>
      </c>
      <c r="M22" t="inlineStr">
        <is>
          <t>(10.69)%</t>
        </is>
      </c>
      <c r="N22" t="inlineStr">
        <is>
          <t>(4.28)%</t>
        </is>
      </c>
      <c r="O22" t="inlineStr">
        <is>
          <t>(8.16)%</t>
        </is>
      </c>
      <c r="P22" t="inlineStr">
        <is>
          <t>2.58%</t>
        </is>
      </c>
      <c r="Q22" t="inlineStr">
        <is>
          <t>26.96%</t>
        </is>
      </c>
      <c r="R22" t="inlineStr">
        <is>
          <t>(2.41)%</t>
        </is>
      </c>
      <c r="S22" t="inlineStr">
        <is>
          <t>(46.89)%</t>
        </is>
      </c>
      <c r="T22" t="inlineStr">
        <is>
          <t>(9.16)%</t>
        </is>
      </c>
      <c r="U22" t="inlineStr">
        <is>
          <t>1.57%</t>
        </is>
      </c>
      <c r="V22" t="inlineStr">
        <is>
          <t>0.58%</t>
        </is>
      </c>
      <c r="W22" t="inlineStr">
        <is>
          <t>(3.77)%</t>
        </is>
      </c>
      <c r="X22" t="inlineStr">
        <is>
          <t>(55.23)%</t>
        </is>
      </c>
      <c r="Y22" t="inlineStr">
        <is>
          <t>(40.39)%</t>
        </is>
      </c>
      <c r="Z22" t="inlineStr">
        <is>
          <t>7.55%</t>
        </is>
      </c>
      <c r="AA22" t="inlineStr">
        <is>
          <t>14.95%</t>
        </is>
      </c>
      <c r="AB22" t="inlineStr">
        <is>
          <t>(0.02)%</t>
        </is>
      </c>
      <c r="AC22" t="inlineStr">
        <is>
          <t>(22.45)%</t>
        </is>
      </c>
      <c r="AD22" t="inlineStr">
        <is>
          <t>(1.40)%</t>
        </is>
      </c>
      <c r="AE22" t="inlineStr">
        <is>
          <t>(7.23)%</t>
        </is>
      </c>
      <c r="AF22" t="inlineStr">
        <is>
          <t>(16.19)%</t>
        </is>
      </c>
      <c r="AG22" t="inlineStr">
        <is>
          <t>(10.49)%</t>
        </is>
      </c>
      <c r="AH22" t="inlineStr">
        <is>
          <t>(0.15)%</t>
        </is>
      </c>
      <c r="AI22" t="inlineStr">
        <is>
          <t>5.10%</t>
        </is>
      </c>
      <c r="AJ22" t="inlineStr">
        <is>
          <t>5.53%</t>
        </is>
      </c>
      <c r="AK22" t="inlineStr">
        <is>
          <t>13.06%</t>
        </is>
      </c>
      <c r="AL22" t="inlineStr">
        <is>
          <t>22.33%</t>
        </is>
      </c>
    </row>
    <row r="23">
      <c r="A23" s="1" t="inlineStr">
        <is>
          <t>Income Tax Expense (Gain)</t>
        </is>
      </c>
      <c r="B23" t="inlineStr">
        <is>
          <t>- -</t>
        </is>
      </c>
      <c r="C23" t="inlineStr">
        <is>
          <t>(48)</t>
        </is>
      </c>
      <c r="D23" t="inlineStr">
        <is>
          <t>3</t>
        </is>
      </c>
      <c r="E23" t="inlineStr">
        <is>
          <t>- -</t>
        </is>
      </c>
      <c r="F23" t="inlineStr">
        <is>
          <t>4</t>
        </is>
      </c>
      <c r="G23" t="inlineStr">
        <is>
          <t>- -</t>
        </is>
      </c>
      <c r="H23" t="inlineStr">
        <is>
          <t>- -</t>
        </is>
      </c>
      <c r="I23" t="inlineStr">
        <is>
          <t>27</t>
        </is>
      </c>
      <c r="J23" t="inlineStr">
        <is>
          <t>89</t>
        </is>
      </c>
      <c r="K23" t="inlineStr">
        <is>
          <t>154</t>
        </is>
      </c>
      <c r="L23" t="inlineStr">
        <is>
          <t>113</t>
        </is>
      </c>
      <c r="M23" t="inlineStr">
        <is>
          <t>(85)</t>
        </is>
      </c>
      <c r="N23" t="inlineStr">
        <is>
          <t>(55)</t>
        </is>
      </c>
      <c r="O23" t="inlineStr">
        <is>
          <t>(92)</t>
        </is>
      </c>
      <c r="P23" t="inlineStr">
        <is>
          <t>167</t>
        </is>
      </c>
      <c r="Q23" t="inlineStr">
        <is>
          <t>257</t>
        </is>
      </c>
      <c r="R23" t="inlineStr">
        <is>
          <t>(15)</t>
        </is>
      </c>
      <c r="S23" t="inlineStr">
        <is>
          <t>45</t>
        </is>
      </c>
      <c r="T23" t="inlineStr">
        <is>
          <t>3</t>
        </is>
      </c>
      <c r="U23" t="inlineStr">
        <is>
          <t>6</t>
        </is>
      </c>
      <c r="V23" t="inlineStr">
        <is>
          <t>(7)</t>
        </is>
      </c>
      <c r="W23" t="inlineStr">
        <is>
          <t>23</t>
        </is>
      </c>
      <c r="X23" t="inlineStr">
        <is>
          <t>23</t>
        </is>
      </c>
      <c r="Y23" t="inlineStr">
        <is>
          <t>68</t>
        </is>
      </c>
      <c r="Z23" t="inlineStr">
        <is>
          <t>112</t>
        </is>
      </c>
      <c r="AA23" t="inlineStr">
        <is>
          <t>38</t>
        </is>
      </c>
      <c r="AB23" t="inlineStr">
        <is>
          <t>(4)</t>
        </is>
      </c>
      <c r="AC23" t="inlineStr">
        <is>
          <t>(34)</t>
        </is>
      </c>
      <c r="AD23" t="inlineStr">
        <is>
          <t>9</t>
        </is>
      </c>
      <c r="AE23" t="inlineStr">
        <is>
          <t>5</t>
        </is>
      </c>
      <c r="AF23" t="inlineStr">
        <is>
          <t>14</t>
        </is>
      </c>
      <c r="AG23" t="inlineStr">
        <is>
          <t>39</t>
        </is>
      </c>
      <c r="AH23" t="inlineStr">
        <is>
          <t>19</t>
        </is>
      </c>
      <c r="AI23" t="inlineStr">
        <is>
          <t>(9)</t>
        </is>
      </c>
      <c r="AJ23" t="inlineStr">
        <is>
          <t>44</t>
        </is>
      </c>
      <c r="AK23" t="inlineStr">
        <is>
          <t>(1,210)</t>
        </is>
      </c>
      <c r="AL23" t="inlineStr">
        <is>
          <t>513</t>
        </is>
      </c>
    </row>
    <row r="24">
      <c r="A24" s="1" t="inlineStr">
        <is>
          <t>Net Income</t>
        </is>
      </c>
      <c r="B24" t="inlineStr">
        <is>
          <t>- -</t>
        </is>
      </c>
      <c r="C24" t="inlineStr">
        <is>
          <t>(37)</t>
        </is>
      </c>
      <c r="D24" t="inlineStr">
        <is>
          <t>(48)</t>
        </is>
      </c>
      <c r="E24" t="inlineStr">
        <is>
          <t>19</t>
        </is>
      </c>
      <c r="F24" t="inlineStr">
        <is>
          <t>46</t>
        </is>
      </c>
      <c r="G24" t="inlineStr">
        <is>
          <t>(54)</t>
        </is>
      </c>
      <c r="H24" t="inlineStr">
        <is>
          <t>145</t>
        </is>
      </c>
      <c r="I24" t="inlineStr">
        <is>
          <t>245</t>
        </is>
      </c>
      <c r="J24" t="inlineStr">
        <is>
          <t>229</t>
        </is>
      </c>
      <c r="K24" t="inlineStr">
        <is>
          <t>305</t>
        </is>
      </c>
      <c r="L24" t="inlineStr">
        <is>
          <t>301</t>
        </is>
      </c>
      <c r="M24" t="inlineStr">
        <is>
          <t>(69)</t>
        </is>
      </c>
      <c r="N24" t="inlineStr">
        <is>
          <t>(21)</t>
        </is>
      </c>
      <c r="O24" t="inlineStr">
        <is>
          <t>(104)</t>
        </is>
      </c>
      <c r="P24" t="inlineStr">
        <is>
          <t>(89)</t>
        </is>
      </c>
      <c r="Q24" t="inlineStr">
        <is>
          <t>983</t>
        </is>
      </c>
      <c r="R24" t="inlineStr">
        <is>
          <t>(61)</t>
        </is>
      </c>
      <c r="S24" t="inlineStr">
        <is>
          <t>(1,303)</t>
        </is>
      </c>
      <c r="T24" t="inlineStr">
        <is>
          <t>(275)</t>
        </is>
      </c>
      <c r="U24" t="inlineStr">
        <is>
          <t>91</t>
        </is>
      </c>
      <c r="V24" t="inlineStr">
        <is>
          <t>166</t>
        </is>
      </c>
      <c r="W24" t="inlineStr">
        <is>
          <t>(166)</t>
        </is>
      </c>
      <c r="X24" t="inlineStr">
        <is>
          <t>(3,379)</t>
        </is>
      </c>
      <c r="Y24" t="inlineStr">
        <is>
          <t>(3,098)</t>
        </is>
      </c>
      <c r="Z24" t="inlineStr">
        <is>
          <t>376</t>
        </is>
      </c>
      <c r="AA24" t="inlineStr">
        <is>
          <t>471</t>
        </is>
      </c>
      <c r="AB24" t="inlineStr">
        <is>
          <t>491</t>
        </is>
      </c>
      <c r="AC24" t="inlineStr">
        <is>
          <t>(1,183)</t>
        </is>
      </c>
      <c r="AD24" t="inlineStr">
        <is>
          <t>(83)</t>
        </is>
      </c>
      <c r="AE24" t="inlineStr">
        <is>
          <t>(403)</t>
        </is>
      </c>
      <c r="AF24" t="inlineStr">
        <is>
          <t>(660)</t>
        </is>
      </c>
      <c r="AG24" t="inlineStr">
        <is>
          <t>(497)</t>
        </is>
      </c>
      <c r="AH24" t="inlineStr">
        <is>
          <t>(33)</t>
        </is>
      </c>
      <c r="AI24" t="inlineStr">
        <is>
          <t>337</t>
        </is>
      </c>
      <c r="AJ24" t="inlineStr">
        <is>
          <t>341</t>
        </is>
      </c>
      <c r="AK24" t="inlineStr">
        <is>
          <t>2,490</t>
        </is>
      </c>
      <c r="AL24" t="inlineStr">
        <is>
          <t>3,162</t>
        </is>
      </c>
    </row>
    <row r="25">
      <c r="A25" s="1" t="inlineStr">
        <is>
          <t>Net Income Ratio</t>
        </is>
      </c>
      <c r="B25" t="inlineStr">
        <is>
          <t>- -</t>
        </is>
      </c>
      <c r="C25" t="inlineStr">
        <is>
          <t>(6.35)%</t>
        </is>
      </c>
      <c r="D25" t="inlineStr">
        <is>
          <t>(4.82)%</t>
        </is>
      </c>
      <c r="E25" t="inlineStr">
        <is>
          <t>1.71%</t>
        </is>
      </c>
      <c r="F25" t="inlineStr">
        <is>
          <t>4.17%</t>
        </is>
      </c>
      <c r="G25" t="inlineStr">
        <is>
          <t>(5.06)%</t>
        </is>
      </c>
      <c r="H25" t="inlineStr">
        <is>
          <t>11.85%</t>
        </is>
      </c>
      <c r="I25" t="inlineStr">
        <is>
          <t>16.18%</t>
        </is>
      </c>
      <c r="J25" t="inlineStr">
        <is>
          <t>13.88%</t>
        </is>
      </c>
      <c r="K25" t="inlineStr">
        <is>
          <t>14.30%</t>
        </is>
      </c>
      <c r="L25" t="inlineStr">
        <is>
          <t>12.37%</t>
        </is>
      </c>
      <c r="M25" t="inlineStr">
        <is>
          <t>(3.53)%</t>
        </is>
      </c>
      <c r="N25" t="inlineStr">
        <is>
          <t>(0.90)%</t>
        </is>
      </c>
      <c r="O25" t="inlineStr">
        <is>
          <t>(4.09)%</t>
        </is>
      </c>
      <c r="P25" t="inlineStr">
        <is>
          <t>(3.11)%</t>
        </is>
      </c>
      <c r="Q25" t="inlineStr">
        <is>
          <t>21.17%</t>
        </is>
      </c>
      <c r="R25" t="inlineStr">
        <is>
          <t>(1.56)%</t>
        </is>
      </c>
      <c r="S25" t="inlineStr">
        <is>
          <t>(48.31)%</t>
        </is>
      </c>
      <c r="T25" t="inlineStr">
        <is>
          <t>(7.80)%</t>
        </is>
      </c>
      <c r="U25" t="inlineStr">
        <is>
          <t>1.82%</t>
        </is>
      </c>
      <c r="V25" t="inlineStr">
        <is>
          <t>2.83%</t>
        </is>
      </c>
      <c r="W25" t="inlineStr">
        <is>
          <t>(2.94)%</t>
        </is>
      </c>
      <c r="X25" t="inlineStr">
        <is>
          <t>(56.19)%</t>
        </is>
      </c>
      <c r="Y25" t="inlineStr">
        <is>
          <t>(53.34)%</t>
        </is>
      </c>
      <c r="Z25" t="inlineStr">
        <is>
          <t>6.96%</t>
        </is>
      </c>
      <c r="AA25" t="inlineStr">
        <is>
          <t>7.25%</t>
        </is>
      </c>
      <c r="AB25" t="inlineStr">
        <is>
          <t>7.48%</t>
        </is>
      </c>
      <c r="AC25" t="inlineStr">
        <is>
          <t>(21.82)%</t>
        </is>
      </c>
      <c r="AD25" t="inlineStr">
        <is>
          <t>(1.57)%</t>
        </is>
      </c>
      <c r="AE25" t="inlineStr">
        <is>
          <t>(7.32)%</t>
        </is>
      </c>
      <c r="AF25" t="inlineStr">
        <is>
          <t>(16.54)%</t>
        </is>
      </c>
      <c r="AG25" t="inlineStr">
        <is>
          <t>(11.63)%</t>
        </is>
      </c>
      <c r="AH25" t="inlineStr">
        <is>
          <t>(0.63)%</t>
        </is>
      </c>
      <c r="AI25" t="inlineStr">
        <is>
          <t>5.20%</t>
        </is>
      </c>
      <c r="AJ25" t="inlineStr">
        <is>
          <t>5.07%</t>
        </is>
      </c>
      <c r="AK25" t="inlineStr">
        <is>
          <t>25.50%</t>
        </is>
      </c>
      <c r="AL25" t="inlineStr">
        <is>
          <t>19.24%</t>
        </is>
      </c>
    </row>
    <row r="26">
      <c r="A26" s="1" t="inlineStr">
        <is>
          <t>EPS</t>
        </is>
      </c>
      <c r="B26" t="inlineStr">
        <is>
          <t>- -</t>
        </is>
      </c>
      <c r="C26" t="inlineStr">
        <is>
          <t>(0.33)</t>
        </is>
      </c>
      <c r="D26" t="inlineStr">
        <is>
          <t>(0.36)</t>
        </is>
      </c>
      <c r="E26" t="inlineStr">
        <is>
          <t>0.06</t>
        </is>
      </c>
      <c r="F26" t="inlineStr">
        <is>
          <t>0.22</t>
        </is>
      </c>
      <c r="G26" t="inlineStr">
        <is>
          <t>(0.39)</t>
        </is>
      </c>
      <c r="H26" t="inlineStr">
        <is>
          <t>0.77</t>
        </is>
      </c>
      <c r="I26" t="inlineStr">
        <is>
          <t>1.29</t>
        </is>
      </c>
      <c r="J26" t="inlineStr">
        <is>
          <t>0.88</t>
        </is>
      </c>
      <c r="K26" t="inlineStr">
        <is>
          <t>1.51</t>
        </is>
      </c>
      <c r="L26" t="inlineStr">
        <is>
          <t>1.43</t>
        </is>
      </c>
      <c r="M26" t="inlineStr">
        <is>
          <t>(0.26)</t>
        </is>
      </c>
      <c r="N26" t="inlineStr">
        <is>
          <t>(0.07)</t>
        </is>
      </c>
      <c r="O26" t="inlineStr">
        <is>
          <t>(0.36)</t>
        </is>
      </c>
      <c r="P26" t="inlineStr">
        <is>
          <t>(0.30)</t>
        </is>
      </c>
      <c r="Q26" t="inlineStr">
        <is>
          <t>3.18</t>
        </is>
      </c>
      <c r="R26" t="inlineStr">
        <is>
          <t>(0.18)</t>
        </is>
      </c>
      <c r="S26" t="inlineStr">
        <is>
          <t>(3.81)</t>
        </is>
      </c>
      <c r="T26" t="inlineStr">
        <is>
          <t>(0.79)</t>
        </is>
      </c>
      <c r="U26" t="inlineStr">
        <is>
          <t>0.25</t>
        </is>
      </c>
      <c r="V26" t="inlineStr">
        <is>
          <t>0.41</t>
        </is>
      </c>
      <c r="W26" t="inlineStr">
        <is>
          <t>(0.34)</t>
        </is>
      </c>
      <c r="X26" t="inlineStr">
        <is>
          <t>(6.06)</t>
        </is>
      </c>
      <c r="Y26" t="inlineStr">
        <is>
          <t>(5.10)</t>
        </is>
      </c>
      <c r="Z26" t="inlineStr">
        <is>
          <t>0.46</t>
        </is>
      </c>
      <c r="AA26" t="inlineStr">
        <is>
          <t>0.66</t>
        </is>
      </c>
      <c r="AB26" t="inlineStr">
        <is>
          <t>0.68</t>
        </is>
      </c>
      <c r="AC26" t="inlineStr">
        <is>
          <t>(1.60)</t>
        </is>
      </c>
      <c r="AD26" t="inlineStr">
        <is>
          <t>(0.11)</t>
        </is>
      </c>
      <c r="AE26" t="inlineStr">
        <is>
          <t>(0.53)</t>
        </is>
      </c>
      <c r="AF26" t="inlineStr">
        <is>
          <t>(0.84)</t>
        </is>
      </c>
      <c r="AG26" t="inlineStr">
        <is>
          <t>(0.60)</t>
        </is>
      </c>
      <c r="AH26" t="inlineStr">
        <is>
          <t>(0.03)</t>
        </is>
      </c>
      <c r="AI26" t="inlineStr">
        <is>
          <t>0.34</t>
        </is>
      </c>
      <c r="AJ26" t="inlineStr">
        <is>
          <t>0.31</t>
        </is>
      </c>
      <c r="AK26" t="inlineStr">
        <is>
          <t>2.10</t>
        </is>
      </c>
      <c r="AL26" t="inlineStr">
        <is>
          <t>2.67</t>
        </is>
      </c>
    </row>
    <row r="27">
      <c r="A27" s="1" t="inlineStr">
        <is>
          <t>EPS Diluted</t>
        </is>
      </c>
      <c r="B27" t="inlineStr">
        <is>
          <t>- -</t>
        </is>
      </c>
      <c r="C27" t="inlineStr">
        <is>
          <t>(0.33)</t>
        </is>
      </c>
      <c r="D27" t="inlineStr">
        <is>
          <t>(0.36)</t>
        </is>
      </c>
      <c r="E27" t="inlineStr">
        <is>
          <t>0.06</t>
        </is>
      </c>
      <c r="F27" t="inlineStr">
        <is>
          <t>0.22</t>
        </is>
      </c>
      <c r="G27" t="inlineStr">
        <is>
          <t>(0.39)</t>
        </is>
      </c>
      <c r="H27" t="inlineStr">
        <is>
          <t>0.76</t>
        </is>
      </c>
      <c r="I27" t="inlineStr">
        <is>
          <t>1.25</t>
        </is>
      </c>
      <c r="J27" t="inlineStr">
        <is>
          <t>0.82</t>
        </is>
      </c>
      <c r="K27" t="inlineStr">
        <is>
          <t>1.46</t>
        </is>
      </c>
      <c r="L27" t="inlineStr">
        <is>
          <t>1.41</t>
        </is>
      </c>
      <c r="M27" t="inlineStr">
        <is>
          <t>(0.26)</t>
        </is>
      </c>
      <c r="N27" t="inlineStr">
        <is>
          <t>(0.07)</t>
        </is>
      </c>
      <c r="O27" t="inlineStr">
        <is>
          <t>(0.36)</t>
        </is>
      </c>
      <c r="P27" t="inlineStr">
        <is>
          <t>(0.30)</t>
        </is>
      </c>
      <c r="Q27" t="inlineStr">
        <is>
          <t>2.89</t>
        </is>
      </c>
      <c r="R27" t="inlineStr">
        <is>
          <t>(0.18)</t>
        </is>
      </c>
      <c r="S27" t="inlineStr">
        <is>
          <t>(3.81)</t>
        </is>
      </c>
      <c r="T27" t="inlineStr">
        <is>
          <t>(0.79)</t>
        </is>
      </c>
      <c r="U27" t="inlineStr">
        <is>
          <t>0.25</t>
        </is>
      </c>
      <c r="V27" t="inlineStr">
        <is>
          <t>0.40</t>
        </is>
      </c>
      <c r="W27" t="inlineStr">
        <is>
          <t>(0.34)</t>
        </is>
      </c>
      <c r="X27" t="inlineStr">
        <is>
          <t>(6.06)</t>
        </is>
      </c>
      <c r="Y27" t="inlineStr">
        <is>
          <t>(5.10)</t>
        </is>
      </c>
      <c r="Z27" t="inlineStr">
        <is>
          <t>0.45</t>
        </is>
      </c>
      <c r="AA27" t="inlineStr">
        <is>
          <t>0.64</t>
        </is>
      </c>
      <c r="AB27" t="inlineStr">
        <is>
          <t>0.66</t>
        </is>
      </c>
      <c r="AC27" t="inlineStr">
        <is>
          <t>(1.60)</t>
        </is>
      </c>
      <c r="AD27" t="inlineStr">
        <is>
          <t>(0.11)</t>
        </is>
      </c>
      <c r="AE27" t="inlineStr">
        <is>
          <t>(0.53)</t>
        </is>
      </c>
      <c r="AF27" t="inlineStr">
        <is>
          <t>(0.84)</t>
        </is>
      </c>
      <c r="AG27" t="inlineStr">
        <is>
          <t>(0.60)</t>
        </is>
      </c>
      <c r="AH27" t="inlineStr">
        <is>
          <t>(0.03)</t>
        </is>
      </c>
      <c r="AI27" t="inlineStr">
        <is>
          <t>0.32</t>
        </is>
      </c>
      <c r="AJ27" t="inlineStr">
        <is>
          <t>0.30</t>
        </is>
      </c>
      <c r="AK27" t="inlineStr">
        <is>
          <t>2.06</t>
        </is>
      </c>
      <c r="AL27" t="inlineStr">
        <is>
          <t>2.62</t>
        </is>
      </c>
    </row>
    <row r="28">
      <c r="A28" s="1" t="inlineStr">
        <is>
          <t>Weighted Avg. Shares Outs.</t>
        </is>
      </c>
      <c r="B28" t="inlineStr">
        <is>
          <t>- -</t>
        </is>
      </c>
      <c r="C28" t="inlineStr">
        <is>
          <t>111</t>
        </is>
      </c>
      <c r="D28" t="inlineStr">
        <is>
          <t>155</t>
        </is>
      </c>
      <c r="E28" t="inlineStr">
        <is>
          <t>148</t>
        </is>
      </c>
      <c r="F28" t="inlineStr">
        <is>
          <t>162</t>
        </is>
      </c>
      <c r="G28" t="inlineStr">
        <is>
          <t>164</t>
        </is>
      </c>
      <c r="H28" t="inlineStr">
        <is>
          <t>175</t>
        </is>
      </c>
      <c r="I28" t="inlineStr">
        <is>
          <t>182</t>
        </is>
      </c>
      <c r="J28" t="inlineStr">
        <is>
          <t>190</t>
        </is>
      </c>
      <c r="K28" t="inlineStr">
        <is>
          <t>195</t>
        </is>
      </c>
      <c r="L28" t="inlineStr">
        <is>
          <t>211</t>
        </is>
      </c>
      <c r="M28" t="inlineStr">
        <is>
          <t>271</t>
        </is>
      </c>
      <c r="N28" t="inlineStr">
        <is>
          <t>281</t>
        </is>
      </c>
      <c r="O28" t="inlineStr">
        <is>
          <t>287</t>
        </is>
      </c>
      <c r="P28" t="inlineStr">
        <is>
          <t>294</t>
        </is>
      </c>
      <c r="Q28" t="inlineStr">
        <is>
          <t>309</t>
        </is>
      </c>
      <c r="R28" t="inlineStr">
        <is>
          <t>332</t>
        </is>
      </c>
      <c r="S28" t="inlineStr">
        <is>
          <t>342</t>
        </is>
      </c>
      <c r="T28" t="inlineStr">
        <is>
          <t>347</t>
        </is>
      </c>
      <c r="U28" t="inlineStr">
        <is>
          <t>359</t>
        </is>
      </c>
      <c r="V28" t="inlineStr">
        <is>
          <t>400</t>
        </is>
      </c>
      <c r="W28" t="inlineStr">
        <is>
          <t>492</t>
        </is>
      </c>
      <c r="X28" t="inlineStr">
        <is>
          <t>558</t>
        </is>
      </c>
      <c r="Y28" t="inlineStr">
        <is>
          <t>607</t>
        </is>
      </c>
      <c r="Z28" t="inlineStr">
        <is>
          <t>673</t>
        </is>
      </c>
      <c r="AA28" t="inlineStr">
        <is>
          <t>711</t>
        </is>
      </c>
      <c r="AB28" t="inlineStr">
        <is>
          <t>727</t>
        </is>
      </c>
      <c r="AC28" t="inlineStr">
        <is>
          <t>741</t>
        </is>
      </c>
      <c r="AD28" t="inlineStr">
        <is>
          <t>754</t>
        </is>
      </c>
      <c r="AE28" t="inlineStr">
        <is>
          <t>768</t>
        </is>
      </c>
      <c r="AF28" t="inlineStr">
        <is>
          <t>783</t>
        </is>
      </c>
      <c r="AG28" t="inlineStr">
        <is>
          <t>835</t>
        </is>
      </c>
      <c r="AH28" t="inlineStr">
        <is>
          <t>952</t>
        </is>
      </c>
      <c r="AI28" t="inlineStr">
        <is>
          <t>982</t>
        </is>
      </c>
      <c r="AJ28" t="inlineStr">
        <is>
          <t>1,091</t>
        </is>
      </c>
      <c r="AK28" t="inlineStr">
        <is>
          <t>1,184</t>
        </is>
      </c>
      <c r="AL28" t="inlineStr">
        <is>
          <t>1,184</t>
        </is>
      </c>
    </row>
    <row r="29">
      <c r="A29" s="1" t="inlineStr">
        <is>
          <t>Weighted Avg. Shares Outs. Dil.</t>
        </is>
      </c>
      <c r="B29" t="inlineStr">
        <is>
          <t>- -</t>
        </is>
      </c>
      <c r="C29" t="inlineStr">
        <is>
          <t>111</t>
        </is>
      </c>
      <c r="D29" t="inlineStr">
        <is>
          <t>155</t>
        </is>
      </c>
      <c r="E29" t="inlineStr">
        <is>
          <t>148</t>
        </is>
      </c>
      <c r="F29" t="inlineStr">
        <is>
          <t>162</t>
        </is>
      </c>
      <c r="G29" t="inlineStr">
        <is>
          <t>164</t>
        </is>
      </c>
      <c r="H29" t="inlineStr">
        <is>
          <t>178</t>
        </is>
      </c>
      <c r="I29" t="inlineStr">
        <is>
          <t>188</t>
        </is>
      </c>
      <c r="J29" t="inlineStr">
        <is>
          <t>204</t>
        </is>
      </c>
      <c r="K29" t="inlineStr">
        <is>
          <t>209</t>
        </is>
      </c>
      <c r="L29" t="inlineStr">
        <is>
          <t>214</t>
        </is>
      </c>
      <c r="M29" t="inlineStr">
        <is>
          <t>271</t>
        </is>
      </c>
      <c r="N29" t="inlineStr">
        <is>
          <t>281</t>
        </is>
      </c>
      <c r="O29" t="inlineStr">
        <is>
          <t>287</t>
        </is>
      </c>
      <c r="P29" t="inlineStr">
        <is>
          <t>294</t>
        </is>
      </c>
      <c r="Q29" t="inlineStr">
        <is>
          <t>350</t>
        </is>
      </c>
      <c r="R29" t="inlineStr">
        <is>
          <t>332</t>
        </is>
      </c>
      <c r="S29" t="inlineStr">
        <is>
          <t>342</t>
        </is>
      </c>
      <c r="T29" t="inlineStr">
        <is>
          <t>347</t>
        </is>
      </c>
      <c r="U29" t="inlineStr">
        <is>
          <t>371</t>
        </is>
      </c>
      <c r="V29" t="inlineStr">
        <is>
          <t>441</t>
        </is>
      </c>
      <c r="W29" t="inlineStr">
        <is>
          <t>492</t>
        </is>
      </c>
      <c r="X29" t="inlineStr">
        <is>
          <t>558</t>
        </is>
      </c>
      <c r="Y29" t="inlineStr">
        <is>
          <t>607</t>
        </is>
      </c>
      <c r="Z29" t="inlineStr">
        <is>
          <t>678</t>
        </is>
      </c>
      <c r="AA29" t="inlineStr">
        <is>
          <t>733</t>
        </is>
      </c>
      <c r="AB29" t="inlineStr">
        <is>
          <t>742</t>
        </is>
      </c>
      <c r="AC29" t="inlineStr">
        <is>
          <t>741</t>
        </is>
      </c>
      <c r="AD29" t="inlineStr">
        <is>
          <t>754</t>
        </is>
      </c>
      <c r="AE29" t="inlineStr">
        <is>
          <t>768</t>
        </is>
      </c>
      <c r="AF29" t="inlineStr">
        <is>
          <t>783</t>
        </is>
      </c>
      <c r="AG29" t="inlineStr">
        <is>
          <t>835</t>
        </is>
      </c>
      <c r="AH29" t="inlineStr">
        <is>
          <t>1,039</t>
        </is>
      </c>
      <c r="AI29" t="inlineStr">
        <is>
          <t>1,064</t>
        </is>
      </c>
      <c r="AJ29" t="inlineStr">
        <is>
          <t>1,120</t>
        </is>
      </c>
      <c r="AK29" t="inlineStr">
        <is>
          <t>1,207</t>
        </is>
      </c>
      <c r="AL29" t="inlineStr">
        <is>
          <t>1,207</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L40"/>
  <sheetViews>
    <sheetView workbookViewId="0">
      <selection activeCell="A1" sqref="A1"/>
    </sheetView>
  </sheetViews>
  <sheetFormatPr baseColWidth="8" defaultRowHeight="14.5"/>
  <sheetData>
    <row r="1">
      <c r="B1" s="1" t="inlineStr">
        <is>
          <t>1985</t>
        </is>
      </c>
      <c r="C1" s="1" t="inlineStr">
        <is>
          <t>1986</t>
        </is>
      </c>
      <c r="D1" s="1" t="inlineStr">
        <is>
          <t>1987</t>
        </is>
      </c>
      <c r="E1" s="1" t="inlineStr">
        <is>
          <t>1988</t>
        </is>
      </c>
      <c r="F1" s="1" t="inlineStr">
        <is>
          <t>1989</t>
        </is>
      </c>
      <c r="G1" s="1" t="inlineStr">
        <is>
          <t>1990</t>
        </is>
      </c>
      <c r="H1" s="1" t="inlineStr">
        <is>
          <t>1991</t>
        </is>
      </c>
      <c r="I1" s="1" t="inlineStr">
        <is>
          <t>1992</t>
        </is>
      </c>
      <c r="J1" s="1" t="inlineStr">
        <is>
          <t>1993</t>
        </is>
      </c>
      <c r="K1" s="1" t="inlineStr">
        <is>
          <t>1994</t>
        </is>
      </c>
      <c r="L1" s="1" t="inlineStr">
        <is>
          <t>1995</t>
        </is>
      </c>
      <c r="M1" s="1" t="inlineStr">
        <is>
          <t>1996</t>
        </is>
      </c>
      <c r="N1" s="1" t="inlineStr">
        <is>
          <t>1997</t>
        </is>
      </c>
      <c r="O1" s="1" t="inlineStr">
        <is>
          <t>1998</t>
        </is>
      </c>
      <c r="P1" s="1" t="inlineStr">
        <is>
          <t>1999</t>
        </is>
      </c>
      <c r="Q1" s="1" t="inlineStr">
        <is>
          <t>2000</t>
        </is>
      </c>
      <c r="R1" s="1" t="inlineStr">
        <is>
          <t>2001</t>
        </is>
      </c>
      <c r="S1" s="1" t="inlineStr">
        <is>
          <t>2002</t>
        </is>
      </c>
      <c r="T1" s="1" t="inlineStr">
        <is>
          <t>2003</t>
        </is>
      </c>
      <c r="U1" s="1" t="inlineStr">
        <is>
          <t>2004</t>
        </is>
      </c>
      <c r="V1" s="1" t="inlineStr">
        <is>
          <t>2005</t>
        </is>
      </c>
      <c r="W1" s="1" t="inlineStr">
        <is>
          <t>2006</t>
        </is>
      </c>
      <c r="X1" s="1" t="inlineStr">
        <is>
          <t>2007</t>
        </is>
      </c>
      <c r="Y1" s="1" t="inlineStr">
        <is>
          <t>2008</t>
        </is>
      </c>
      <c r="Z1" s="1" t="inlineStr">
        <is>
          <t>2009</t>
        </is>
      </c>
      <c r="AA1" s="1" t="inlineStr">
        <is>
          <t>2010</t>
        </is>
      </c>
      <c r="AB1" s="1" t="inlineStr">
        <is>
          <t>2011</t>
        </is>
      </c>
      <c r="AC1" s="1" t="inlineStr">
        <is>
          <t>2012</t>
        </is>
      </c>
      <c r="AD1" s="1" t="inlineStr">
        <is>
          <t>2013</t>
        </is>
      </c>
      <c r="AE1" s="1" t="inlineStr">
        <is>
          <t>2014</t>
        </is>
      </c>
      <c r="AF1" s="1" t="inlineStr">
        <is>
          <t>2015</t>
        </is>
      </c>
      <c r="AG1" s="1" t="inlineStr">
        <is>
          <t>2016</t>
        </is>
      </c>
      <c r="AH1" s="1" t="inlineStr">
        <is>
          <t>2017</t>
        </is>
      </c>
      <c r="AI1" s="1" t="inlineStr">
        <is>
          <t>2018</t>
        </is>
      </c>
      <c r="AJ1" s="1" t="inlineStr">
        <is>
          <t>2019</t>
        </is>
      </c>
      <c r="AK1" s="1" t="inlineStr">
        <is>
          <t>2020</t>
        </is>
      </c>
      <c r="AL1" s="1" t="inlineStr">
        <is>
          <t>2021</t>
        </is>
      </c>
    </row>
    <row r="2">
      <c r="A2" s="1" t="inlineStr">
        <is>
          <t>Cash and Cash Equivalents</t>
        </is>
      </c>
      <c r="B2" t="inlineStr">
        <is>
          <t>- -</t>
        </is>
      </c>
      <c r="C2" t="inlineStr">
        <is>
          <t>15</t>
        </is>
      </c>
      <c r="D2" t="inlineStr">
        <is>
          <t>- -</t>
        </is>
      </c>
      <c r="E2" t="inlineStr">
        <is>
          <t>287</t>
        </is>
      </c>
      <c r="F2" t="inlineStr">
        <is>
          <t>80</t>
        </is>
      </c>
      <c r="G2" t="inlineStr">
        <is>
          <t>49</t>
        </is>
      </c>
      <c r="H2" t="inlineStr">
        <is>
          <t>154</t>
        </is>
      </c>
      <c r="I2" t="inlineStr">
        <is>
          <t>52</t>
        </is>
      </c>
      <c r="J2" t="inlineStr">
        <is>
          <t>60</t>
        </is>
      </c>
      <c r="K2" t="inlineStr">
        <is>
          <t>378</t>
        </is>
      </c>
      <c r="L2" t="inlineStr">
        <is>
          <t>113</t>
        </is>
      </c>
      <c r="M2" t="inlineStr">
        <is>
          <t>166</t>
        </is>
      </c>
      <c r="N2" t="inlineStr">
        <is>
          <t>241</t>
        </is>
      </c>
      <c r="O2" t="inlineStr">
        <is>
          <t>362</t>
        </is>
      </c>
      <c r="P2" t="inlineStr">
        <is>
          <t>294</t>
        </is>
      </c>
      <c r="Q2" t="inlineStr">
        <is>
          <t>591</t>
        </is>
      </c>
      <c r="R2" t="inlineStr">
        <is>
          <t>427</t>
        </is>
      </c>
      <c r="S2" t="inlineStr">
        <is>
          <t>429</t>
        </is>
      </c>
      <c r="T2" t="inlineStr">
        <is>
          <t>1,186</t>
        </is>
      </c>
      <c r="U2" t="inlineStr">
        <is>
          <t>918</t>
        </is>
      </c>
      <c r="V2" t="inlineStr">
        <is>
          <t>633</t>
        </is>
      </c>
      <c r="W2" t="inlineStr">
        <is>
          <t>1,380</t>
        </is>
      </c>
      <c r="X2" t="inlineStr">
        <is>
          <t>1,432</t>
        </is>
      </c>
      <c r="Y2" t="inlineStr">
        <is>
          <t>933</t>
        </is>
      </c>
      <c r="Z2" t="inlineStr">
        <is>
          <t>1,657</t>
        </is>
      </c>
      <c r="AA2" t="inlineStr">
        <is>
          <t>606</t>
        </is>
      </c>
      <c r="AB2" t="inlineStr">
        <is>
          <t>869</t>
        </is>
      </c>
      <c r="AC2" t="inlineStr">
        <is>
          <t>549</t>
        </is>
      </c>
      <c r="AD2" t="inlineStr">
        <is>
          <t>869</t>
        </is>
      </c>
      <c r="AE2" t="inlineStr">
        <is>
          <t>805</t>
        </is>
      </c>
      <c r="AF2" t="inlineStr">
        <is>
          <t>785</t>
        </is>
      </c>
      <c r="AG2" t="inlineStr">
        <is>
          <t>1,264</t>
        </is>
      </c>
      <c r="AH2" t="inlineStr">
        <is>
          <t>1,185</t>
        </is>
      </c>
      <c r="AI2" t="inlineStr">
        <is>
          <t>1,078</t>
        </is>
      </c>
      <c r="AJ2" t="inlineStr">
        <is>
          <t>1,466</t>
        </is>
      </c>
      <c r="AK2" t="inlineStr">
        <is>
          <t>1,595</t>
        </is>
      </c>
      <c r="AL2" t="inlineStr">
        <is>
          <t>2,535</t>
        </is>
      </c>
    </row>
    <row r="3">
      <c r="A3" s="1" t="inlineStr">
        <is>
          <t>Short-Term Investments</t>
        </is>
      </c>
      <c r="B3" t="inlineStr">
        <is>
          <t>- -</t>
        </is>
      </c>
      <c r="C3" t="inlineStr">
        <is>
          <t>- -</t>
        </is>
      </c>
      <c r="D3" t="inlineStr">
        <is>
          <t>- -</t>
        </is>
      </c>
      <c r="E3" t="inlineStr">
        <is>
          <t>- -</t>
        </is>
      </c>
      <c r="F3" t="inlineStr">
        <is>
          <t>- -</t>
        </is>
      </c>
      <c r="G3" t="inlineStr">
        <is>
          <t>- -</t>
        </is>
      </c>
      <c r="H3" t="inlineStr">
        <is>
          <t>- -</t>
        </is>
      </c>
      <c r="I3" t="inlineStr">
        <is>
          <t>- -</t>
        </is>
      </c>
      <c r="J3" t="inlineStr">
        <is>
          <t>- -</t>
        </is>
      </c>
      <c r="K3" t="inlineStr">
        <is>
          <t>- -</t>
        </is>
      </c>
      <c r="L3" t="inlineStr">
        <is>
          <t>377</t>
        </is>
      </c>
      <c r="M3" t="inlineStr">
        <is>
          <t>220</t>
        </is>
      </c>
      <c r="N3" t="inlineStr">
        <is>
          <t>226</t>
        </is>
      </c>
      <c r="O3" t="inlineStr">
        <is>
          <t>335</t>
        </is>
      </c>
      <c r="P3" t="inlineStr">
        <is>
          <t>302</t>
        </is>
      </c>
      <c r="Q3" t="inlineStr">
        <is>
          <t>702</t>
        </is>
      </c>
      <c r="R3" t="inlineStr">
        <is>
          <t>443</t>
        </is>
      </c>
      <c r="S3" t="inlineStr">
        <is>
          <t>609</t>
        </is>
      </c>
      <c r="T3" t="inlineStr">
        <is>
          <t>128</t>
        </is>
      </c>
      <c r="U3" t="inlineStr">
        <is>
          <t>277</t>
        </is>
      </c>
      <c r="V3" t="inlineStr">
        <is>
          <t>1,162</t>
        </is>
      </c>
      <c r="W3" t="inlineStr">
        <is>
          <t>161</t>
        </is>
      </c>
      <c r="X3" t="inlineStr">
        <is>
          <t>457</t>
        </is>
      </c>
      <c r="Y3" t="inlineStr">
        <is>
          <t>163</t>
        </is>
      </c>
      <c r="Z3" t="inlineStr">
        <is>
          <t>1,019</t>
        </is>
      </c>
      <c r="AA3" t="inlineStr">
        <is>
          <t>1,183</t>
        </is>
      </c>
      <c r="AB3" t="inlineStr">
        <is>
          <t>896</t>
        </is>
      </c>
      <c r="AC3" t="inlineStr">
        <is>
          <t>453</t>
        </is>
      </c>
      <c r="AD3" t="inlineStr">
        <is>
          <t>228</t>
        </is>
      </c>
      <c r="AE3" t="inlineStr">
        <is>
          <t>235</t>
        </is>
      </c>
      <c r="AF3" t="inlineStr">
        <is>
          <t>- -</t>
        </is>
      </c>
      <c r="AG3" t="inlineStr">
        <is>
          <t>- -</t>
        </is>
      </c>
      <c r="AH3" t="inlineStr">
        <is>
          <t>- -</t>
        </is>
      </c>
      <c r="AI3" t="inlineStr">
        <is>
          <t>78</t>
        </is>
      </c>
      <c r="AJ3" t="inlineStr">
        <is>
          <t>37</t>
        </is>
      </c>
      <c r="AK3" t="inlineStr">
        <is>
          <t>695</t>
        </is>
      </c>
      <c r="AL3" t="inlineStr">
        <is>
          <t>1,073</t>
        </is>
      </c>
    </row>
    <row r="4">
      <c r="A4" s="1" t="inlineStr">
        <is>
          <t>Cash &amp; Short-Term Investments</t>
        </is>
      </c>
      <c r="B4" t="inlineStr">
        <is>
          <t>- -</t>
        </is>
      </c>
      <c r="C4" t="inlineStr">
        <is>
          <t>15</t>
        </is>
      </c>
      <c r="D4" t="inlineStr">
        <is>
          <t>- -</t>
        </is>
      </c>
      <c r="E4" t="inlineStr">
        <is>
          <t>287</t>
        </is>
      </c>
      <c r="F4" t="inlineStr">
        <is>
          <t>80</t>
        </is>
      </c>
      <c r="G4" t="inlineStr">
        <is>
          <t>49</t>
        </is>
      </c>
      <c r="H4" t="inlineStr">
        <is>
          <t>154</t>
        </is>
      </c>
      <c r="I4" t="inlineStr">
        <is>
          <t>52</t>
        </is>
      </c>
      <c r="J4" t="inlineStr">
        <is>
          <t>60</t>
        </is>
      </c>
      <c r="K4" t="inlineStr">
        <is>
          <t>378</t>
        </is>
      </c>
      <c r="L4" t="inlineStr">
        <is>
          <t>491</t>
        </is>
      </c>
      <c r="M4" t="inlineStr">
        <is>
          <t>386</t>
        </is>
      </c>
      <c r="N4" t="inlineStr">
        <is>
          <t>467</t>
        </is>
      </c>
      <c r="O4" t="inlineStr">
        <is>
          <t>697</t>
        </is>
      </c>
      <c r="P4" t="inlineStr">
        <is>
          <t>596</t>
        </is>
      </c>
      <c r="Q4" t="inlineStr">
        <is>
          <t>1,293</t>
        </is>
      </c>
      <c r="R4" t="inlineStr">
        <is>
          <t>870</t>
        </is>
      </c>
      <c r="S4" t="inlineStr">
        <is>
          <t>1,038</t>
        </is>
      </c>
      <c r="T4" t="inlineStr">
        <is>
          <t>1,314</t>
        </is>
      </c>
      <c r="U4" t="inlineStr">
        <is>
          <t>1,195</t>
        </is>
      </c>
      <c r="V4" t="inlineStr">
        <is>
          <t>1,795</t>
        </is>
      </c>
      <c r="W4" t="inlineStr">
        <is>
          <t>1,541</t>
        </is>
      </c>
      <c r="X4" t="inlineStr">
        <is>
          <t>1,889</t>
        </is>
      </c>
      <c r="Y4" t="inlineStr">
        <is>
          <t>1,096</t>
        </is>
      </c>
      <c r="Z4" t="inlineStr">
        <is>
          <t>2,676</t>
        </is>
      </c>
      <c r="AA4" t="inlineStr">
        <is>
          <t>1,789</t>
        </is>
      </c>
      <c r="AB4" t="inlineStr">
        <is>
          <t>1,765</t>
        </is>
      </c>
      <c r="AC4" t="inlineStr">
        <is>
          <t>1,002</t>
        </is>
      </c>
      <c r="AD4" t="inlineStr">
        <is>
          <t>1,097</t>
        </is>
      </c>
      <c r="AE4" t="inlineStr">
        <is>
          <t>1,040</t>
        </is>
      </c>
      <c r="AF4" t="inlineStr">
        <is>
          <t>785</t>
        </is>
      </c>
      <c r="AG4" t="inlineStr">
        <is>
          <t>1,264</t>
        </is>
      </c>
      <c r="AH4" t="inlineStr">
        <is>
          <t>1,185</t>
        </is>
      </c>
      <c r="AI4" t="inlineStr">
        <is>
          <t>1,156</t>
        </is>
      </c>
      <c r="AJ4" t="inlineStr">
        <is>
          <t>1,503</t>
        </is>
      </c>
      <c r="AK4" t="inlineStr">
        <is>
          <t>2,290</t>
        </is>
      </c>
      <c r="AL4" t="inlineStr">
        <is>
          <t>3,608</t>
        </is>
      </c>
    </row>
    <row r="5">
      <c r="A5" s="1" t="inlineStr">
        <is>
          <t>Net Receivables</t>
        </is>
      </c>
      <c r="B5" t="inlineStr">
        <is>
          <t>- -</t>
        </is>
      </c>
      <c r="C5" t="inlineStr">
        <is>
          <t>109</t>
        </is>
      </c>
      <c r="D5" t="inlineStr">
        <is>
          <t>- -</t>
        </is>
      </c>
      <c r="E5" t="inlineStr">
        <is>
          <t>167</t>
        </is>
      </c>
      <c r="F5" t="inlineStr">
        <is>
          <t>184</t>
        </is>
      </c>
      <c r="G5" t="inlineStr">
        <is>
          <t>154</t>
        </is>
      </c>
      <c r="H5" t="inlineStr">
        <is>
          <t>190</t>
        </is>
      </c>
      <c r="I5" t="inlineStr">
        <is>
          <t>202</t>
        </is>
      </c>
      <c r="J5" t="inlineStr">
        <is>
          <t>264</t>
        </is>
      </c>
      <c r="K5" t="inlineStr">
        <is>
          <t>337</t>
        </is>
      </c>
      <c r="L5" t="inlineStr">
        <is>
          <t>276</t>
        </is>
      </c>
      <c r="M5" t="inlineStr">
        <is>
          <t>320</t>
        </is>
      </c>
      <c r="N5" t="inlineStr">
        <is>
          <t>329</t>
        </is>
      </c>
      <c r="O5" t="inlineStr">
        <is>
          <t>416</t>
        </is>
      </c>
      <c r="P5" t="inlineStr">
        <is>
          <t>430</t>
        </is>
      </c>
      <c r="Q5" t="inlineStr">
        <is>
          <t>547</t>
        </is>
      </c>
      <c r="R5" t="inlineStr">
        <is>
          <t>660</t>
        </is>
      </c>
      <c r="S5" t="inlineStr">
        <is>
          <t>396</t>
        </is>
      </c>
      <c r="T5" t="inlineStr">
        <is>
          <t>609</t>
        </is>
      </c>
      <c r="U5" t="inlineStr">
        <is>
          <t>720</t>
        </is>
      </c>
      <c r="V5" t="inlineStr">
        <is>
          <t>949</t>
        </is>
      </c>
      <c r="W5" t="inlineStr">
        <is>
          <t>1,150</t>
        </is>
      </c>
      <c r="X5" t="inlineStr">
        <is>
          <t>640</t>
        </is>
      </c>
      <c r="Y5" t="inlineStr">
        <is>
          <t>320</t>
        </is>
      </c>
      <c r="Z5" t="inlineStr">
        <is>
          <t>745</t>
        </is>
      </c>
      <c r="AA5" t="inlineStr">
        <is>
          <t>968</t>
        </is>
      </c>
      <c r="AB5" t="inlineStr">
        <is>
          <t>919</t>
        </is>
      </c>
      <c r="AC5" t="inlineStr">
        <is>
          <t>630</t>
        </is>
      </c>
      <c r="AD5" t="inlineStr">
        <is>
          <t>832</t>
        </is>
      </c>
      <c r="AE5" t="inlineStr">
        <is>
          <t>818</t>
        </is>
      </c>
      <c r="AF5" t="inlineStr">
        <is>
          <t>533</t>
        </is>
      </c>
      <c r="AG5" t="inlineStr">
        <is>
          <t>311</t>
        </is>
      </c>
      <c r="AH5" t="inlineStr">
        <is>
          <t>454</t>
        </is>
      </c>
      <c r="AI5" t="inlineStr">
        <is>
          <t>1,235</t>
        </is>
      </c>
      <c r="AJ5" t="inlineStr">
        <is>
          <t>1,859</t>
        </is>
      </c>
      <c r="AK5" t="inlineStr">
        <is>
          <t>2,076</t>
        </is>
      </c>
      <c r="AL5" t="inlineStr">
        <is>
          <t>2,708</t>
        </is>
      </c>
    </row>
    <row r="6">
      <c r="A6" s="1" t="inlineStr">
        <is>
          <t>Inventory</t>
        </is>
      </c>
      <c r="B6" t="inlineStr">
        <is>
          <t>- -</t>
        </is>
      </c>
      <c r="C6" t="inlineStr">
        <is>
          <t>43</t>
        </is>
      </c>
      <c r="D6" t="inlineStr">
        <is>
          <t>- -</t>
        </is>
      </c>
      <c r="E6" t="inlineStr">
        <is>
          <t>91</t>
        </is>
      </c>
      <c r="F6" t="inlineStr">
        <is>
          <t>91</t>
        </is>
      </c>
      <c r="G6" t="inlineStr">
        <is>
          <t>90</t>
        </is>
      </c>
      <c r="H6" t="inlineStr">
        <is>
          <t>92</t>
        </is>
      </c>
      <c r="I6" t="inlineStr">
        <is>
          <t>86</t>
        </is>
      </c>
      <c r="J6" t="inlineStr">
        <is>
          <t>104</t>
        </is>
      </c>
      <c r="K6" t="inlineStr">
        <is>
          <t>129</t>
        </is>
      </c>
      <c r="L6" t="inlineStr">
        <is>
          <t>155</t>
        </is>
      </c>
      <c r="M6" t="inlineStr">
        <is>
          <t>154</t>
        </is>
      </c>
      <c r="N6" t="inlineStr">
        <is>
          <t>169</t>
        </is>
      </c>
      <c r="O6" t="inlineStr">
        <is>
          <t>175</t>
        </is>
      </c>
      <c r="P6" t="inlineStr">
        <is>
          <t>198</t>
        </is>
      </c>
      <c r="Q6" t="inlineStr">
        <is>
          <t>344</t>
        </is>
      </c>
      <c r="R6" t="inlineStr">
        <is>
          <t>380</t>
        </is>
      </c>
      <c r="S6" t="inlineStr">
        <is>
          <t>433</t>
        </is>
      </c>
      <c r="T6" t="inlineStr">
        <is>
          <t>698</t>
        </is>
      </c>
      <c r="U6" t="inlineStr">
        <is>
          <t>875</t>
        </is>
      </c>
      <c r="V6" t="inlineStr">
        <is>
          <t>389</t>
        </is>
      </c>
      <c r="W6" t="inlineStr">
        <is>
          <t>814</t>
        </is>
      </c>
      <c r="X6" t="inlineStr">
        <is>
          <t>821</t>
        </is>
      </c>
      <c r="Y6" t="inlineStr">
        <is>
          <t>656</t>
        </is>
      </c>
      <c r="Z6" t="inlineStr">
        <is>
          <t>567</t>
        </is>
      </c>
      <c r="AA6" t="inlineStr">
        <is>
          <t>632</t>
        </is>
      </c>
      <c r="AB6" t="inlineStr">
        <is>
          <t>476</t>
        </is>
      </c>
      <c r="AC6" t="inlineStr">
        <is>
          <t>562</t>
        </is>
      </c>
      <c r="AD6" t="inlineStr">
        <is>
          <t>884</t>
        </is>
      </c>
      <c r="AE6" t="inlineStr">
        <is>
          <t>685</t>
        </is>
      </c>
      <c r="AF6" t="inlineStr">
        <is>
          <t>678</t>
        </is>
      </c>
      <c r="AG6" t="inlineStr">
        <is>
          <t>751</t>
        </is>
      </c>
      <c r="AH6" t="inlineStr">
        <is>
          <t>694</t>
        </is>
      </c>
      <c r="AI6" t="inlineStr">
        <is>
          <t>845</t>
        </is>
      </c>
      <c r="AJ6" t="inlineStr">
        <is>
          <t>982</t>
        </is>
      </c>
      <c r="AK6" t="inlineStr">
        <is>
          <t>1,399</t>
        </is>
      </c>
      <c r="AL6" t="inlineStr">
        <is>
          <t>1,955</t>
        </is>
      </c>
    </row>
    <row r="7">
      <c r="A7" s="1" t="inlineStr">
        <is>
          <t>Other Current Assets</t>
        </is>
      </c>
      <c r="B7" t="inlineStr">
        <is>
          <t>- -</t>
        </is>
      </c>
      <c r="C7" t="inlineStr">
        <is>
          <t>76</t>
        </is>
      </c>
      <c r="D7" t="inlineStr">
        <is>
          <t>- -</t>
        </is>
      </c>
      <c r="E7" t="inlineStr">
        <is>
          <t>28</t>
        </is>
      </c>
      <c r="F7" t="inlineStr">
        <is>
          <t>240</t>
        </is>
      </c>
      <c r="G7" t="inlineStr">
        <is>
          <t>104</t>
        </is>
      </c>
      <c r="H7" t="inlineStr">
        <is>
          <t>191</t>
        </is>
      </c>
      <c r="I7" t="inlineStr">
        <is>
          <t>398</t>
        </is>
      </c>
      <c r="J7" t="inlineStr">
        <is>
          <t>536</t>
        </is>
      </c>
      <c r="K7" t="inlineStr">
        <is>
          <t>143</t>
        </is>
      </c>
      <c r="L7" t="inlineStr">
        <is>
          <t>176</t>
        </is>
      </c>
      <c r="M7" t="inlineStr">
        <is>
          <t>169</t>
        </is>
      </c>
      <c r="N7" t="inlineStr">
        <is>
          <t>210</t>
        </is>
      </c>
      <c r="O7" t="inlineStr">
        <is>
          <t>274</t>
        </is>
      </c>
      <c r="P7" t="inlineStr">
        <is>
          <t>186</t>
        </is>
      </c>
      <c r="Q7" t="inlineStr">
        <is>
          <t>474</t>
        </is>
      </c>
      <c r="R7" t="inlineStr">
        <is>
          <t>443</t>
        </is>
      </c>
      <c r="S7" t="inlineStr">
        <is>
          <t>153</t>
        </is>
      </c>
      <c r="T7" t="inlineStr">
        <is>
          <t>279</t>
        </is>
      </c>
      <c r="U7" t="inlineStr">
        <is>
          <t>438</t>
        </is>
      </c>
      <c r="V7" t="inlineStr">
        <is>
          <t>426</t>
        </is>
      </c>
      <c r="W7" t="inlineStr">
        <is>
          <t>458</t>
        </is>
      </c>
      <c r="X7" t="inlineStr">
        <is>
          <t>466</t>
        </is>
      </c>
      <c r="Y7" t="inlineStr">
        <is>
          <t>307</t>
        </is>
      </c>
      <c r="Z7" t="inlineStr">
        <is>
          <t>287</t>
        </is>
      </c>
      <c r="AA7" t="inlineStr">
        <is>
          <t>205</t>
        </is>
      </c>
      <c r="AB7" t="inlineStr">
        <is>
          <t>69</t>
        </is>
      </c>
      <c r="AC7" t="inlineStr">
        <is>
          <t>71</t>
        </is>
      </c>
      <c r="AD7" t="inlineStr">
        <is>
          <t>71</t>
        </is>
      </c>
      <c r="AE7" t="inlineStr">
        <is>
          <t>193</t>
        </is>
      </c>
      <c r="AF7" t="inlineStr">
        <is>
          <t>324</t>
        </is>
      </c>
      <c r="AG7" t="inlineStr">
        <is>
          <t>204</t>
        </is>
      </c>
      <c r="AH7" t="inlineStr">
        <is>
          <t>301</t>
        </is>
      </c>
      <c r="AI7" t="inlineStr">
        <is>
          <t>304</t>
        </is>
      </c>
      <c r="AJ7" t="inlineStr">
        <is>
          <t>253</t>
        </is>
      </c>
      <c r="AK7" t="inlineStr">
        <is>
          <t>378</t>
        </is>
      </c>
      <c r="AL7" t="inlineStr">
        <is>
          <t>312</t>
        </is>
      </c>
    </row>
    <row r="8">
      <c r="A8" s="1" t="inlineStr">
        <is>
          <t>Total Current Assets</t>
        </is>
      </c>
      <c r="B8" t="inlineStr">
        <is>
          <t>- -</t>
        </is>
      </c>
      <c r="C8" t="inlineStr">
        <is>
          <t>243</t>
        </is>
      </c>
      <c r="D8" t="inlineStr">
        <is>
          <t>- -</t>
        </is>
      </c>
      <c r="E8" t="inlineStr">
        <is>
          <t>572</t>
        </is>
      </c>
      <c r="F8" t="inlineStr">
        <is>
          <t>594</t>
        </is>
      </c>
      <c r="G8" t="inlineStr">
        <is>
          <t>397</t>
        </is>
      </c>
      <c r="H8" t="inlineStr">
        <is>
          <t>626</t>
        </is>
      </c>
      <c r="I8" t="inlineStr">
        <is>
          <t>738</t>
        </is>
      </c>
      <c r="J8" t="inlineStr">
        <is>
          <t>964</t>
        </is>
      </c>
      <c r="K8" t="inlineStr">
        <is>
          <t>987</t>
        </is>
      </c>
      <c r="L8" t="inlineStr">
        <is>
          <t>1,097</t>
        </is>
      </c>
      <c r="M8" t="inlineStr">
        <is>
          <t>1,029</t>
        </is>
      </c>
      <c r="N8" t="inlineStr">
        <is>
          <t>1,175</t>
        </is>
      </c>
      <c r="O8" t="inlineStr">
        <is>
          <t>1,562</t>
        </is>
      </c>
      <c r="P8" t="inlineStr">
        <is>
          <t>1,410</t>
        </is>
      </c>
      <c r="Q8" t="inlineStr">
        <is>
          <t>2,658</t>
        </is>
      </c>
      <c r="R8" t="inlineStr">
        <is>
          <t>2,353</t>
        </is>
      </c>
      <c r="S8" t="inlineStr">
        <is>
          <t>2,020</t>
        </is>
      </c>
      <c r="T8" t="inlineStr">
        <is>
          <t>2,900</t>
        </is>
      </c>
      <c r="U8" t="inlineStr">
        <is>
          <t>3,228</t>
        </is>
      </c>
      <c r="V8" t="inlineStr">
        <is>
          <t>3,559</t>
        </is>
      </c>
      <c r="W8" t="inlineStr">
        <is>
          <t>3,963</t>
        </is>
      </c>
      <c r="X8" t="inlineStr">
        <is>
          <t>3,816</t>
        </is>
      </c>
      <c r="Y8" t="inlineStr">
        <is>
          <t>2,379</t>
        </is>
      </c>
      <c r="Z8" t="inlineStr">
        <is>
          <t>4,275</t>
        </is>
      </c>
      <c r="AA8" t="inlineStr">
        <is>
          <t>3,594</t>
        </is>
      </c>
      <c r="AB8" t="inlineStr">
        <is>
          <t>3,229</t>
        </is>
      </c>
      <c r="AC8" t="inlineStr">
        <is>
          <t>2,265</t>
        </is>
      </c>
      <c r="AD8" t="inlineStr">
        <is>
          <t>2,884</t>
        </is>
      </c>
      <c r="AE8" t="inlineStr">
        <is>
          <t>2,736</t>
        </is>
      </c>
      <c r="AF8" t="inlineStr">
        <is>
          <t>2,320</t>
        </is>
      </c>
      <c r="AG8" t="inlineStr">
        <is>
          <t>2,530</t>
        </is>
      </c>
      <c r="AH8" t="inlineStr">
        <is>
          <t>2,634</t>
        </is>
      </c>
      <c r="AI8" t="inlineStr">
        <is>
          <t>3,540</t>
        </is>
      </c>
      <c r="AJ8" t="inlineStr">
        <is>
          <t>4,597</t>
        </is>
      </c>
      <c r="AK8" t="inlineStr">
        <is>
          <t>6,143</t>
        </is>
      </c>
      <c r="AL8" t="inlineStr">
        <is>
          <t>8,583</t>
        </is>
      </c>
    </row>
    <row r="9">
      <c r="A9" s="1" t="inlineStr">
        <is>
          <t>PP&amp;E</t>
        </is>
      </c>
      <c r="B9" t="inlineStr">
        <is>
          <t>- -</t>
        </is>
      </c>
      <c r="C9" t="inlineStr">
        <is>
          <t>487</t>
        </is>
      </c>
      <c r="D9" t="inlineStr">
        <is>
          <t>- -</t>
        </is>
      </c>
      <c r="E9" t="inlineStr">
        <is>
          <t>496</t>
        </is>
      </c>
      <c r="F9" t="inlineStr">
        <is>
          <t>506</t>
        </is>
      </c>
      <c r="G9" t="inlineStr">
        <is>
          <t>647</t>
        </is>
      </c>
      <c r="H9" t="inlineStr">
        <is>
          <t>626</t>
        </is>
      </c>
      <c r="I9" t="inlineStr">
        <is>
          <t>693</t>
        </is>
      </c>
      <c r="J9" t="inlineStr">
        <is>
          <t>904</t>
        </is>
      </c>
      <c r="K9" t="inlineStr">
        <is>
          <t>1,264</t>
        </is>
      </c>
      <c r="L9" t="inlineStr">
        <is>
          <t>1,636</t>
        </is>
      </c>
      <c r="M9" t="inlineStr">
        <is>
          <t>1,787</t>
        </is>
      </c>
      <c r="N9" t="inlineStr">
        <is>
          <t>1,991</t>
        </is>
      </c>
      <c r="O9" t="inlineStr">
        <is>
          <t>2,268</t>
        </is>
      </c>
      <c r="P9" t="inlineStr">
        <is>
          <t>2,523</t>
        </is>
      </c>
      <c r="Q9" t="inlineStr">
        <is>
          <t>2,636</t>
        </is>
      </c>
      <c r="R9" t="inlineStr">
        <is>
          <t>2,739</t>
        </is>
      </c>
      <c r="S9" t="inlineStr">
        <is>
          <t>7,040</t>
        </is>
      </c>
      <c r="T9" t="inlineStr">
        <is>
          <t>10,072</t>
        </is>
      </c>
      <c r="U9" t="inlineStr">
        <is>
          <t>11,038</t>
        </is>
      </c>
      <c r="V9" t="inlineStr">
        <is>
          <t>5,488</t>
        </is>
      </c>
      <c r="W9" t="inlineStr">
        <is>
          <t>7,337</t>
        </is>
      </c>
      <c r="X9" t="inlineStr">
        <is>
          <t>7,888</t>
        </is>
      </c>
      <c r="Y9" t="inlineStr">
        <is>
          <t>7,158</t>
        </is>
      </c>
      <c r="Z9" t="inlineStr">
        <is>
          <t>3,809</t>
        </is>
      </c>
      <c r="AA9" t="inlineStr">
        <is>
          <t>700</t>
        </is>
      </c>
      <c r="AB9" t="inlineStr">
        <is>
          <t>726</t>
        </is>
      </c>
      <c r="AC9" t="inlineStr">
        <is>
          <t>658</t>
        </is>
      </c>
      <c r="AD9" t="inlineStr">
        <is>
          <t>346</t>
        </is>
      </c>
      <c r="AE9" t="inlineStr">
        <is>
          <t>302</t>
        </is>
      </c>
      <c r="AF9" t="inlineStr">
        <is>
          <t>188</t>
        </is>
      </c>
      <c r="AG9" t="inlineStr">
        <is>
          <t>164</t>
        </is>
      </c>
      <c r="AH9" t="inlineStr">
        <is>
          <t>261</t>
        </is>
      </c>
      <c r="AI9" t="inlineStr">
        <is>
          <t>348</t>
        </is>
      </c>
      <c r="AJ9" t="inlineStr">
        <is>
          <t>500</t>
        </is>
      </c>
      <c r="AK9" t="inlineStr">
        <is>
          <t>849</t>
        </is>
      </c>
      <c r="AL9" t="inlineStr">
        <is>
          <t>1,069</t>
        </is>
      </c>
    </row>
    <row r="10">
      <c r="A10" s="1" t="inlineStr">
        <is>
          <t>Goodwill</t>
        </is>
      </c>
      <c r="B10" t="inlineStr">
        <is>
          <t>- -</t>
        </is>
      </c>
      <c r="C10" t="inlineStr">
        <is>
          <t>- -</t>
        </is>
      </c>
      <c r="D10" t="inlineStr">
        <is>
          <t>- -</t>
        </is>
      </c>
      <c r="E10" t="inlineStr">
        <is>
          <t>- -</t>
        </is>
      </c>
      <c r="F10" t="inlineStr">
        <is>
          <t>- -</t>
        </is>
      </c>
      <c r="G10" t="inlineStr">
        <is>
          <t>- -</t>
        </is>
      </c>
      <c r="H10" t="inlineStr">
        <is>
          <t>- -</t>
        </is>
      </c>
      <c r="I10" t="inlineStr">
        <is>
          <t>- -</t>
        </is>
      </c>
      <c r="J10" t="inlineStr">
        <is>
          <t>- -</t>
        </is>
      </c>
      <c r="K10" t="inlineStr">
        <is>
          <t>- -</t>
        </is>
      </c>
      <c r="L10" t="inlineStr">
        <is>
          <t>- -</t>
        </is>
      </c>
      <c r="M10" t="inlineStr">
        <is>
          <t>- -</t>
        </is>
      </c>
      <c r="N10" t="inlineStr">
        <is>
          <t>- -</t>
        </is>
      </c>
      <c r="O10" t="inlineStr">
        <is>
          <t>- -</t>
        </is>
      </c>
      <c r="P10" t="inlineStr">
        <is>
          <t>- -</t>
        </is>
      </c>
      <c r="Q10" t="inlineStr">
        <is>
          <t>- -</t>
        </is>
      </c>
      <c r="R10" t="inlineStr">
        <is>
          <t>- -</t>
        </is>
      </c>
      <c r="S10" t="inlineStr">
        <is>
          <t>- -</t>
        </is>
      </c>
      <c r="T10" t="inlineStr">
        <is>
          <t>- -</t>
        </is>
      </c>
      <c r="U10" t="inlineStr">
        <is>
          <t>- -</t>
        </is>
      </c>
      <c r="V10" t="inlineStr">
        <is>
          <t>- -</t>
        </is>
      </c>
      <c r="W10" t="inlineStr">
        <is>
          <t>3,217</t>
        </is>
      </c>
      <c r="X10" t="inlineStr">
        <is>
          <t>1,907</t>
        </is>
      </c>
      <c r="Y10" t="inlineStr">
        <is>
          <t>323</t>
        </is>
      </c>
      <c r="Z10" t="inlineStr">
        <is>
          <t>323</t>
        </is>
      </c>
      <c r="AA10" t="inlineStr">
        <is>
          <t>323</t>
        </is>
      </c>
      <c r="AB10" t="inlineStr">
        <is>
          <t>323</t>
        </is>
      </c>
      <c r="AC10" t="inlineStr">
        <is>
          <t>553</t>
        </is>
      </c>
      <c r="AD10" t="inlineStr">
        <is>
          <t>553</t>
        </is>
      </c>
      <c r="AE10" t="inlineStr">
        <is>
          <t>320</t>
        </is>
      </c>
      <c r="AF10" t="inlineStr">
        <is>
          <t>278</t>
        </is>
      </c>
      <c r="AG10" t="inlineStr">
        <is>
          <t>289</t>
        </is>
      </c>
      <c r="AH10" t="inlineStr">
        <is>
          <t>289</t>
        </is>
      </c>
      <c r="AI10" t="inlineStr">
        <is>
          <t>289</t>
        </is>
      </c>
      <c r="AJ10" t="inlineStr">
        <is>
          <t>289</t>
        </is>
      </c>
      <c r="AK10" t="inlineStr">
        <is>
          <t>289</t>
        </is>
      </c>
      <c r="AL10" t="inlineStr">
        <is>
          <t>289</t>
        </is>
      </c>
    </row>
    <row r="11">
      <c r="A11" s="1" t="inlineStr">
        <is>
          <t>Intangible Assets</t>
        </is>
      </c>
      <c r="B11" t="inlineStr">
        <is>
          <t>- -</t>
        </is>
      </c>
      <c r="C11" t="inlineStr">
        <is>
          <t>- -</t>
        </is>
      </c>
      <c r="D11" t="inlineStr">
        <is>
          <t>- -</t>
        </is>
      </c>
      <c r="E11" t="inlineStr">
        <is>
          <t>- -</t>
        </is>
      </c>
      <c r="F11" t="inlineStr">
        <is>
          <t>- -</t>
        </is>
      </c>
      <c r="G11" t="inlineStr">
        <is>
          <t>- -</t>
        </is>
      </c>
      <c r="H11" t="inlineStr">
        <is>
          <t>- -</t>
        </is>
      </c>
      <c r="I11" t="inlineStr">
        <is>
          <t>- -</t>
        </is>
      </c>
      <c r="J11" t="inlineStr">
        <is>
          <t>- -</t>
        </is>
      </c>
      <c r="K11" t="inlineStr">
        <is>
          <t>- -</t>
        </is>
      </c>
      <c r="L11" t="inlineStr">
        <is>
          <t>- -</t>
        </is>
      </c>
      <c r="M11" t="inlineStr">
        <is>
          <t>- -</t>
        </is>
      </c>
      <c r="N11" t="inlineStr">
        <is>
          <t>- -</t>
        </is>
      </c>
      <c r="O11" t="inlineStr">
        <is>
          <t>- -</t>
        </is>
      </c>
      <c r="P11" t="inlineStr">
        <is>
          <t>- -</t>
        </is>
      </c>
      <c r="Q11" t="inlineStr">
        <is>
          <t>- -</t>
        </is>
      </c>
      <c r="R11" t="inlineStr">
        <is>
          <t>- -</t>
        </is>
      </c>
      <c r="S11" t="inlineStr">
        <is>
          <t>- -</t>
        </is>
      </c>
      <c r="T11" t="inlineStr">
        <is>
          <t>- -</t>
        </is>
      </c>
      <c r="U11" t="inlineStr">
        <is>
          <t>- -</t>
        </is>
      </c>
      <c r="V11" t="inlineStr">
        <is>
          <t>- -</t>
        </is>
      </c>
      <c r="W11" t="inlineStr">
        <is>
          <t>1,207</t>
        </is>
      </c>
      <c r="X11" t="inlineStr">
        <is>
          <t>587</t>
        </is>
      </c>
      <c r="Y11" t="inlineStr">
        <is>
          <t>168</t>
        </is>
      </c>
      <c r="Z11" t="inlineStr">
        <is>
          <t>98</t>
        </is>
      </c>
      <c r="AA11" t="inlineStr">
        <is>
          <t>37</t>
        </is>
      </c>
      <c r="AB11" t="inlineStr">
        <is>
          <t>- -</t>
        </is>
      </c>
      <c r="AC11" t="inlineStr">
        <is>
          <t>96</t>
        </is>
      </c>
      <c r="AD11" t="inlineStr">
        <is>
          <t>358</t>
        </is>
      </c>
      <c r="AE11" t="inlineStr">
        <is>
          <t>65</t>
        </is>
      </c>
      <c r="AF11" t="inlineStr">
        <is>
          <t>189</t>
        </is>
      </c>
      <c r="AG11" t="inlineStr">
        <is>
          <t>232</t>
        </is>
      </c>
      <c r="AH11" t="inlineStr">
        <is>
          <t>239</t>
        </is>
      </c>
      <c r="AI11" t="inlineStr">
        <is>
          <t>226</t>
        </is>
      </c>
      <c r="AJ11" t="inlineStr">
        <is>
          <t>210</t>
        </is>
      </c>
      <c r="AK11" t="inlineStr">
        <is>
          <t>229</t>
        </is>
      </c>
      <c r="AL11" t="inlineStr">
        <is>
          <t>328</t>
        </is>
      </c>
    </row>
    <row r="12">
      <c r="A12" s="1" t="inlineStr">
        <is>
          <t>Goodwill and Intangible Assets</t>
        </is>
      </c>
      <c r="B12" t="inlineStr">
        <is>
          <t>- -</t>
        </is>
      </c>
      <c r="C12" t="inlineStr">
        <is>
          <t>- -</t>
        </is>
      </c>
      <c r="D12" t="inlineStr">
        <is>
          <t>- -</t>
        </is>
      </c>
      <c r="E12" t="inlineStr">
        <is>
          <t>- -</t>
        </is>
      </c>
      <c r="F12" t="inlineStr">
        <is>
          <t>- -</t>
        </is>
      </c>
      <c r="G12" t="inlineStr">
        <is>
          <t>- -</t>
        </is>
      </c>
      <c r="H12" t="inlineStr">
        <is>
          <t>- -</t>
        </is>
      </c>
      <c r="I12" t="inlineStr">
        <is>
          <t>- -</t>
        </is>
      </c>
      <c r="J12" t="inlineStr">
        <is>
          <t>- -</t>
        </is>
      </c>
      <c r="K12" t="inlineStr">
        <is>
          <t>- -</t>
        </is>
      </c>
      <c r="L12" t="inlineStr">
        <is>
          <t>- -</t>
        </is>
      </c>
      <c r="M12" t="inlineStr">
        <is>
          <t>- -</t>
        </is>
      </c>
      <c r="N12" t="inlineStr">
        <is>
          <t>- -</t>
        </is>
      </c>
      <c r="O12" t="inlineStr">
        <is>
          <t>- -</t>
        </is>
      </c>
      <c r="P12" t="inlineStr">
        <is>
          <t>- -</t>
        </is>
      </c>
      <c r="Q12" t="inlineStr">
        <is>
          <t>- -</t>
        </is>
      </c>
      <c r="R12" t="inlineStr">
        <is>
          <t>- -</t>
        </is>
      </c>
      <c r="S12" t="inlineStr">
        <is>
          <t>- -</t>
        </is>
      </c>
      <c r="T12" t="inlineStr">
        <is>
          <t>- -</t>
        </is>
      </c>
      <c r="U12" t="inlineStr">
        <is>
          <t>- -</t>
        </is>
      </c>
      <c r="V12" t="inlineStr">
        <is>
          <t>- -</t>
        </is>
      </c>
      <c r="W12" t="inlineStr">
        <is>
          <t>4,424</t>
        </is>
      </c>
      <c r="X12" t="inlineStr">
        <is>
          <t>2,494</t>
        </is>
      </c>
      <c r="Y12" t="inlineStr">
        <is>
          <t>491</t>
        </is>
      </c>
      <c r="Z12" t="inlineStr">
        <is>
          <t>421</t>
        </is>
      </c>
      <c r="AA12" t="inlineStr">
        <is>
          <t>360</t>
        </is>
      </c>
      <c r="AB12" t="inlineStr">
        <is>
          <t>323</t>
        </is>
      </c>
      <c r="AC12" t="inlineStr">
        <is>
          <t>649</t>
        </is>
      </c>
      <c r="AD12" t="inlineStr">
        <is>
          <t>911</t>
        </is>
      </c>
      <c r="AE12" t="inlineStr">
        <is>
          <t>385</t>
        </is>
      </c>
      <c r="AF12" t="inlineStr">
        <is>
          <t>467</t>
        </is>
      </c>
      <c r="AG12" t="inlineStr">
        <is>
          <t>521</t>
        </is>
      </c>
      <c r="AH12" t="inlineStr">
        <is>
          <t>528</t>
        </is>
      </c>
      <c r="AI12" t="inlineStr">
        <is>
          <t>515</t>
        </is>
      </c>
      <c r="AJ12" t="inlineStr">
        <is>
          <t>499</t>
        </is>
      </c>
      <c r="AK12" t="inlineStr">
        <is>
          <t>518</t>
        </is>
      </c>
      <c r="AL12" t="inlineStr">
        <is>
          <t>617</t>
        </is>
      </c>
    </row>
    <row r="13">
      <c r="A13" s="1" t="inlineStr">
        <is>
          <t>Investments</t>
        </is>
      </c>
      <c r="B13" t="inlineStr">
        <is>
          <t>- -</t>
        </is>
      </c>
      <c r="C13" t="inlineStr">
        <is>
          <t>- -</t>
        </is>
      </c>
      <c r="D13" t="inlineStr">
        <is>
          <t>- -</t>
        </is>
      </c>
      <c r="E13" t="inlineStr">
        <is>
          <t>- -</t>
        </is>
      </c>
      <c r="F13" t="inlineStr">
        <is>
          <t>- -</t>
        </is>
      </c>
      <c r="G13" t="inlineStr">
        <is>
          <t>- -</t>
        </is>
      </c>
      <c r="H13" t="inlineStr">
        <is>
          <t>- -</t>
        </is>
      </c>
      <c r="I13" t="inlineStr">
        <is>
          <t>- -</t>
        </is>
      </c>
      <c r="J13" t="inlineStr">
        <is>
          <t>- -</t>
        </is>
      </c>
      <c r="K13" t="inlineStr">
        <is>
          <t>125</t>
        </is>
      </c>
      <c r="L13" t="inlineStr">
        <is>
          <t>- -</t>
        </is>
      </c>
      <c r="M13" t="inlineStr">
        <is>
          <t>197</t>
        </is>
      </c>
      <c r="N13" t="inlineStr">
        <is>
          <t>204</t>
        </is>
      </c>
      <c r="O13" t="inlineStr">
        <is>
          <t>237</t>
        </is>
      </c>
      <c r="P13" t="inlineStr">
        <is>
          <t>274</t>
        </is>
      </c>
      <c r="Q13" t="inlineStr">
        <is>
          <t>- -</t>
        </is>
      </c>
      <c r="R13" t="inlineStr">
        <is>
          <t>364</t>
        </is>
      </c>
      <c r="S13" t="inlineStr">
        <is>
          <t>- -</t>
        </is>
      </c>
      <c r="T13" t="inlineStr">
        <is>
          <t>- -</t>
        </is>
      </c>
      <c r="U13" t="inlineStr">
        <is>
          <t>- -</t>
        </is>
      </c>
      <c r="V13" t="inlineStr">
        <is>
          <t>- -</t>
        </is>
      </c>
      <c r="W13" t="inlineStr">
        <is>
          <t>- -</t>
        </is>
      </c>
      <c r="X13" t="inlineStr">
        <is>
          <t>- -</t>
        </is>
      </c>
      <c r="Y13" t="inlineStr">
        <is>
          <t>- -</t>
        </is>
      </c>
      <c r="Z13" t="inlineStr">
        <is>
          <t>- -</t>
        </is>
      </c>
      <c r="AA13" t="inlineStr">
        <is>
          <t>- -</t>
        </is>
      </c>
      <c r="AB13" t="inlineStr">
        <is>
          <t>427</t>
        </is>
      </c>
      <c r="AC13" t="inlineStr">
        <is>
          <t>181</t>
        </is>
      </c>
      <c r="AD13" t="inlineStr">
        <is>
          <t>90</t>
        </is>
      </c>
      <c r="AE13" t="inlineStr">
        <is>
          <t>- -</t>
        </is>
      </c>
      <c r="AF13" t="inlineStr">
        <is>
          <t>- -</t>
        </is>
      </c>
      <c r="AG13" t="inlineStr">
        <is>
          <t>59</t>
        </is>
      </c>
      <c r="AH13" t="inlineStr">
        <is>
          <t>58</t>
        </is>
      </c>
      <c r="AI13" t="inlineStr">
        <is>
          <t>58</t>
        </is>
      </c>
      <c r="AJ13" t="inlineStr">
        <is>
          <t>58</t>
        </is>
      </c>
      <c r="AK13" t="inlineStr">
        <is>
          <t>63</t>
        </is>
      </c>
      <c r="AL13" t="inlineStr">
        <is>
          <t>69</t>
        </is>
      </c>
    </row>
    <row r="14">
      <c r="A14" s="1" t="inlineStr">
        <is>
          <t>Tax Assets</t>
        </is>
      </c>
      <c r="B14" t="inlineStr">
        <is>
          <t>- -</t>
        </is>
      </c>
      <c r="C14" t="inlineStr">
        <is>
          <t>- -</t>
        </is>
      </c>
      <c r="D14" t="inlineStr">
        <is>
          <t>- -</t>
        </is>
      </c>
      <c r="E14" t="inlineStr">
        <is>
          <t>- -</t>
        </is>
      </c>
      <c r="F14" t="inlineStr">
        <is>
          <t>- -</t>
        </is>
      </c>
      <c r="G14" t="inlineStr">
        <is>
          <t>- -</t>
        </is>
      </c>
      <c r="H14" t="inlineStr">
        <is>
          <t>- -</t>
        </is>
      </c>
      <c r="I14" t="inlineStr">
        <is>
          <t>- -</t>
        </is>
      </c>
      <c r="J14" t="inlineStr">
        <is>
          <t>- -</t>
        </is>
      </c>
      <c r="K14" t="inlineStr">
        <is>
          <t>43</t>
        </is>
      </c>
      <c r="L14" t="inlineStr">
        <is>
          <t>- -</t>
        </is>
      </c>
      <c r="M14" t="inlineStr">
        <is>
          <t>95</t>
        </is>
      </c>
      <c r="N14" t="inlineStr">
        <is>
          <t>96</t>
        </is>
      </c>
      <c r="O14" t="inlineStr">
        <is>
          <t>35</t>
        </is>
      </c>
      <c r="P14" t="inlineStr">
        <is>
          <t>60</t>
        </is>
      </c>
      <c r="Q14" t="inlineStr">
        <is>
          <t>- -</t>
        </is>
      </c>
      <c r="R14" t="inlineStr">
        <is>
          <t>105</t>
        </is>
      </c>
      <c r="S14" t="inlineStr">
        <is>
          <t>- -</t>
        </is>
      </c>
      <c r="T14" t="inlineStr">
        <is>
          <t>158</t>
        </is>
      </c>
      <c r="U14" t="inlineStr">
        <is>
          <t>104</t>
        </is>
      </c>
      <c r="V14" t="inlineStr">
        <is>
          <t>93</t>
        </is>
      </c>
      <c r="W14" t="inlineStr">
        <is>
          <t>- -</t>
        </is>
      </c>
      <c r="X14" t="inlineStr">
        <is>
          <t>6</t>
        </is>
      </c>
      <c r="Y14" t="inlineStr">
        <is>
          <t>91</t>
        </is>
      </c>
      <c r="Z14" t="inlineStr">
        <is>
          <t>197</t>
        </is>
      </c>
      <c r="AA14" t="inlineStr">
        <is>
          <t>- -</t>
        </is>
      </c>
      <c r="AB14" t="inlineStr">
        <is>
          <t>- -</t>
        </is>
      </c>
      <c r="AC14" t="inlineStr">
        <is>
          <t>- -</t>
        </is>
      </c>
      <c r="AD14" t="inlineStr">
        <is>
          <t>- -</t>
        </is>
      </c>
      <c r="AE14" t="inlineStr">
        <is>
          <t>- -</t>
        </is>
      </c>
      <c r="AF14" t="inlineStr">
        <is>
          <t>- -</t>
        </is>
      </c>
      <c r="AG14" t="inlineStr">
        <is>
          <t>- -</t>
        </is>
      </c>
      <c r="AH14" t="inlineStr">
        <is>
          <t>- -</t>
        </is>
      </c>
      <c r="AI14" t="inlineStr">
        <is>
          <t>- -</t>
        </is>
      </c>
      <c r="AJ14" t="inlineStr">
        <is>
          <t>11</t>
        </is>
      </c>
      <c r="AK14" t="inlineStr">
        <is>
          <t>1,245</t>
        </is>
      </c>
      <c r="AL14" t="inlineStr">
        <is>
          <t>931</t>
        </is>
      </c>
    </row>
    <row r="15">
      <c r="A15" s="1" t="inlineStr">
        <is>
          <t>Other Non-Current Assets</t>
        </is>
      </c>
      <c r="B15" t="inlineStr">
        <is>
          <t>- -</t>
        </is>
      </c>
      <c r="C15" t="inlineStr">
        <is>
          <t>2</t>
        </is>
      </c>
      <c r="D15" t="inlineStr">
        <is>
          <t>- -</t>
        </is>
      </c>
      <c r="E15" t="inlineStr">
        <is>
          <t>14</t>
        </is>
      </c>
      <c r="F15" t="inlineStr">
        <is>
          <t>23</t>
        </is>
      </c>
      <c r="G15" t="inlineStr">
        <is>
          <t>68</t>
        </is>
      </c>
      <c r="H15" t="inlineStr">
        <is>
          <t>39</t>
        </is>
      </c>
      <c r="I15" t="inlineStr">
        <is>
          <t>17</t>
        </is>
      </c>
      <c r="J15" t="inlineStr">
        <is>
          <t>61</t>
        </is>
      </c>
      <c r="K15" t="inlineStr">
        <is>
          <t>27</t>
        </is>
      </c>
      <c r="L15" t="inlineStr">
        <is>
          <t>298</t>
        </is>
      </c>
      <c r="M15" t="inlineStr">
        <is>
          <t>37</t>
        </is>
      </c>
      <c r="N15" t="inlineStr">
        <is>
          <t>49</t>
        </is>
      </c>
      <c r="O15" t="inlineStr">
        <is>
          <t>151</t>
        </is>
      </c>
      <c r="P15" t="inlineStr">
        <is>
          <t>111</t>
        </is>
      </c>
      <c r="Q15" t="inlineStr">
        <is>
          <t>474</t>
        </is>
      </c>
      <c r="R15" t="inlineStr">
        <is>
          <t>86</t>
        </is>
      </c>
      <c r="S15" t="inlineStr">
        <is>
          <t>(3,441)</t>
        </is>
      </c>
      <c r="T15" t="inlineStr">
        <is>
          <t>(6,036)</t>
        </is>
      </c>
      <c r="U15" t="inlineStr">
        <is>
          <t>(6,526)</t>
        </is>
      </c>
      <c r="V15" t="inlineStr">
        <is>
          <t>(1,852)</t>
        </is>
      </c>
      <c r="W15" t="inlineStr">
        <is>
          <t>(2,577)</t>
        </is>
      </c>
      <c r="X15" t="inlineStr">
        <is>
          <t>(2,654)</t>
        </is>
      </c>
      <c r="Y15" t="inlineStr">
        <is>
          <t>(2,444)</t>
        </is>
      </c>
      <c r="Z15" t="inlineStr">
        <is>
          <t>376</t>
        </is>
      </c>
      <c r="AA15" t="inlineStr">
        <is>
          <t>310</t>
        </is>
      </c>
      <c r="AB15" t="inlineStr">
        <is>
          <t>249</t>
        </is>
      </c>
      <c r="AC15" t="inlineStr">
        <is>
          <t>247</t>
        </is>
      </c>
      <c r="AD15" t="inlineStr">
        <is>
          <t>106</t>
        </is>
      </c>
      <c r="AE15" t="inlineStr">
        <is>
          <t>344</t>
        </is>
      </c>
      <c r="AF15" t="inlineStr">
        <is>
          <t>109</t>
        </is>
      </c>
      <c r="AG15" t="inlineStr">
        <is>
          <t>47</t>
        </is>
      </c>
      <c r="AH15" t="inlineStr">
        <is>
          <t>71</t>
        </is>
      </c>
      <c r="AI15" t="inlineStr">
        <is>
          <t>95</t>
        </is>
      </c>
      <c r="AJ15" t="inlineStr">
        <is>
          <t>363</t>
        </is>
      </c>
      <c r="AK15" t="inlineStr">
        <is>
          <t>144</t>
        </is>
      </c>
      <c r="AL15" t="inlineStr">
        <is>
          <t>1,150</t>
        </is>
      </c>
    </row>
    <row r="16">
      <c r="A16" s="1" t="inlineStr">
        <is>
          <t>Total Non-Current Assets</t>
        </is>
      </c>
      <c r="B16" t="inlineStr">
        <is>
          <t>- -</t>
        </is>
      </c>
      <c r="C16" t="inlineStr">
        <is>
          <t>488</t>
        </is>
      </c>
      <c r="D16" t="inlineStr">
        <is>
          <t>- -</t>
        </is>
      </c>
      <c r="E16" t="inlineStr">
        <is>
          <t>509</t>
        </is>
      </c>
      <c r="F16" t="inlineStr">
        <is>
          <t>529</t>
        </is>
      </c>
      <c r="G16" t="inlineStr">
        <is>
          <t>715</t>
        </is>
      </c>
      <c r="H16" t="inlineStr">
        <is>
          <t>666</t>
        </is>
      </c>
      <c r="I16" t="inlineStr">
        <is>
          <t>710</t>
        </is>
      </c>
      <c r="J16" t="inlineStr">
        <is>
          <t>965</t>
        </is>
      </c>
      <c r="K16" t="inlineStr">
        <is>
          <t>1,459</t>
        </is>
      </c>
      <c r="L16" t="inlineStr">
        <is>
          <t>1,935</t>
        </is>
      </c>
      <c r="M16" t="inlineStr">
        <is>
          <t>2,116</t>
        </is>
      </c>
      <c r="N16" t="inlineStr">
        <is>
          <t>2,340</t>
        </is>
      </c>
      <c r="O16" t="inlineStr">
        <is>
          <t>2,691</t>
        </is>
      </c>
      <c r="P16" t="inlineStr">
        <is>
          <t>2,968</t>
        </is>
      </c>
      <c r="Q16" t="inlineStr">
        <is>
          <t>3,110</t>
        </is>
      </c>
      <c r="R16" t="inlineStr">
        <is>
          <t>3,294</t>
        </is>
      </c>
      <c r="S16" t="inlineStr">
        <is>
          <t>3,599</t>
        </is>
      </c>
      <c r="T16" t="inlineStr">
        <is>
          <t>4,194</t>
        </is>
      </c>
      <c r="U16" t="inlineStr">
        <is>
          <t>4,616</t>
        </is>
      </c>
      <c r="V16" t="inlineStr">
        <is>
          <t>3,729</t>
        </is>
      </c>
      <c r="W16" t="inlineStr">
        <is>
          <t>9,184</t>
        </is>
      </c>
      <c r="X16" t="inlineStr">
        <is>
          <t>7,734</t>
        </is>
      </c>
      <c r="Y16" t="inlineStr">
        <is>
          <t>5,296</t>
        </is>
      </c>
      <c r="Z16" t="inlineStr">
        <is>
          <t>4,803</t>
        </is>
      </c>
      <c r="AA16" t="inlineStr">
        <is>
          <t>1,370</t>
        </is>
      </c>
      <c r="AB16" t="inlineStr">
        <is>
          <t>1,725</t>
        </is>
      </c>
      <c r="AC16" t="inlineStr">
        <is>
          <t>1,735</t>
        </is>
      </c>
      <c r="AD16" t="inlineStr">
        <is>
          <t>1,453</t>
        </is>
      </c>
      <c r="AE16" t="inlineStr">
        <is>
          <t>1,031</t>
        </is>
      </c>
      <c r="AF16" t="inlineStr">
        <is>
          <t>764</t>
        </is>
      </c>
      <c r="AG16" t="inlineStr">
        <is>
          <t>791</t>
        </is>
      </c>
      <c r="AH16" t="inlineStr">
        <is>
          <t>918</t>
        </is>
      </c>
      <c r="AI16" t="inlineStr">
        <is>
          <t>1,016</t>
        </is>
      </c>
      <c r="AJ16" t="inlineStr">
        <is>
          <t>1,431</t>
        </is>
      </c>
      <c r="AK16" t="inlineStr">
        <is>
          <t>2,819</t>
        </is>
      </c>
      <c r="AL16" t="inlineStr">
        <is>
          <t>3,836</t>
        </is>
      </c>
    </row>
    <row r="17">
      <c r="A17" s="1" t="inlineStr">
        <is>
          <t>Other Assets</t>
        </is>
      </c>
      <c r="B17" t="inlineStr">
        <is>
          <t>- -</t>
        </is>
      </c>
      <c r="C17" t="inlineStr">
        <is>
          <t>- -</t>
        </is>
      </c>
      <c r="D17" t="inlineStr">
        <is>
          <t>- -</t>
        </is>
      </c>
      <c r="E17" t="inlineStr">
        <is>
          <t>- -</t>
        </is>
      </c>
      <c r="F17" t="inlineStr">
        <is>
          <t>- -</t>
        </is>
      </c>
      <c r="G17" t="inlineStr">
        <is>
          <t>- -</t>
        </is>
      </c>
      <c r="H17" t="inlineStr">
        <is>
          <t>- -</t>
        </is>
      </c>
      <c r="I17" t="inlineStr">
        <is>
          <t>- -</t>
        </is>
      </c>
      <c r="J17" t="inlineStr">
        <is>
          <t>- -</t>
        </is>
      </c>
      <c r="K17" t="inlineStr">
        <is>
          <t>- -</t>
        </is>
      </c>
      <c r="L17" t="inlineStr">
        <is>
          <t>- -</t>
        </is>
      </c>
      <c r="M17" t="inlineStr">
        <is>
          <t>- -</t>
        </is>
      </c>
      <c r="N17" t="inlineStr">
        <is>
          <t>- -</t>
        </is>
      </c>
      <c r="O17" t="inlineStr">
        <is>
          <t>- -</t>
        </is>
      </c>
      <c r="P17" t="inlineStr">
        <is>
          <t>- -</t>
        </is>
      </c>
      <c r="Q17" t="inlineStr">
        <is>
          <t>- -</t>
        </is>
      </c>
      <c r="R17" t="inlineStr">
        <is>
          <t>- -</t>
        </is>
      </c>
      <c r="S17" t="inlineStr">
        <is>
          <t>- -</t>
        </is>
      </c>
      <c r="T17" t="inlineStr">
        <is>
          <t>- -</t>
        </is>
      </c>
      <c r="U17" t="inlineStr">
        <is>
          <t>- -</t>
        </is>
      </c>
      <c r="V17" t="inlineStr">
        <is>
          <t>- -</t>
        </is>
      </c>
      <c r="W17" t="inlineStr">
        <is>
          <t>- -</t>
        </is>
      </c>
      <c r="X17" t="inlineStr">
        <is>
          <t>- -</t>
        </is>
      </c>
      <c r="Y17" t="inlineStr">
        <is>
          <t>- -</t>
        </is>
      </c>
      <c r="Z17" t="inlineStr">
        <is>
          <t>- -</t>
        </is>
      </c>
      <c r="AA17" t="inlineStr">
        <is>
          <t>- -</t>
        </is>
      </c>
      <c r="AB17" t="inlineStr">
        <is>
          <t>- -</t>
        </is>
      </c>
      <c r="AC17" t="inlineStr">
        <is>
          <t>- -</t>
        </is>
      </c>
      <c r="AD17" t="inlineStr">
        <is>
          <t>- -</t>
        </is>
      </c>
      <c r="AE17" t="inlineStr">
        <is>
          <t>- -</t>
        </is>
      </c>
      <c r="AF17" t="inlineStr">
        <is>
          <t>- -</t>
        </is>
      </c>
      <c r="AG17" t="inlineStr">
        <is>
          <t>- -</t>
        </is>
      </c>
      <c r="AH17" t="inlineStr">
        <is>
          <t>- -</t>
        </is>
      </c>
      <c r="AI17" t="inlineStr">
        <is>
          <t>- -</t>
        </is>
      </c>
      <c r="AJ17" t="inlineStr">
        <is>
          <t>- -</t>
        </is>
      </c>
      <c r="AK17" t="inlineStr">
        <is>
          <t>- -</t>
        </is>
      </c>
      <c r="AL17" t="inlineStr">
        <is>
          <t>- -</t>
        </is>
      </c>
    </row>
    <row r="18">
      <c r="A18" s="1" t="inlineStr">
        <is>
          <t>Total Assets</t>
        </is>
      </c>
      <c r="B18" t="inlineStr">
        <is>
          <t>- -</t>
        </is>
      </c>
      <c r="C18" t="inlineStr">
        <is>
          <t>732</t>
        </is>
      </c>
      <c r="D18" t="inlineStr">
        <is>
          <t>- -</t>
        </is>
      </c>
      <c r="E18" t="inlineStr">
        <is>
          <t>1,081</t>
        </is>
      </c>
      <c r="F18" t="inlineStr">
        <is>
          <t>1,122</t>
        </is>
      </c>
      <c r="G18" t="inlineStr">
        <is>
          <t>1,112</t>
        </is>
      </c>
      <c r="H18" t="inlineStr">
        <is>
          <t>1,292</t>
        </is>
      </c>
      <c r="I18" t="inlineStr">
        <is>
          <t>1,448</t>
        </is>
      </c>
      <c r="J18" t="inlineStr">
        <is>
          <t>1,929</t>
        </is>
      </c>
      <c r="K18" t="inlineStr">
        <is>
          <t>2,446</t>
        </is>
      </c>
      <c r="L18" t="inlineStr">
        <is>
          <t>3,031</t>
        </is>
      </c>
      <c r="M18" t="inlineStr">
        <is>
          <t>3,145</t>
        </is>
      </c>
      <c r="N18" t="inlineStr">
        <is>
          <t>3,515</t>
        </is>
      </c>
      <c r="O18" t="inlineStr">
        <is>
          <t>4,253</t>
        </is>
      </c>
      <c r="P18" t="inlineStr">
        <is>
          <t>4,378</t>
        </is>
      </c>
      <c r="Q18" t="inlineStr">
        <is>
          <t>5,768</t>
        </is>
      </c>
      <c r="R18" t="inlineStr">
        <is>
          <t>5,647</t>
        </is>
      </c>
      <c r="S18" t="inlineStr">
        <is>
          <t>5,619</t>
        </is>
      </c>
      <c r="T18" t="inlineStr">
        <is>
          <t>7,094</t>
        </is>
      </c>
      <c r="U18" t="inlineStr">
        <is>
          <t>7,844</t>
        </is>
      </c>
      <c r="V18" t="inlineStr">
        <is>
          <t>7,288</t>
        </is>
      </c>
      <c r="W18" t="inlineStr">
        <is>
          <t>13,147</t>
        </is>
      </c>
      <c r="X18" t="inlineStr">
        <is>
          <t>11,550</t>
        </is>
      </c>
      <c r="Y18" t="inlineStr">
        <is>
          <t>7,675</t>
        </is>
      </c>
      <c r="Z18" t="inlineStr">
        <is>
          <t>9,078</t>
        </is>
      </c>
      <c r="AA18" t="inlineStr">
        <is>
          <t>4,964</t>
        </is>
      </c>
      <c r="AB18" t="inlineStr">
        <is>
          <t>4,954</t>
        </is>
      </c>
      <c r="AC18" t="inlineStr">
        <is>
          <t>4,000</t>
        </is>
      </c>
      <c r="AD18" t="inlineStr">
        <is>
          <t>4,337</t>
        </is>
      </c>
      <c r="AE18" t="inlineStr">
        <is>
          <t>3,767</t>
        </is>
      </c>
      <c r="AF18" t="inlineStr">
        <is>
          <t>3,084</t>
        </is>
      </c>
      <c r="AG18" t="inlineStr">
        <is>
          <t>3,321</t>
        </is>
      </c>
      <c r="AH18" t="inlineStr">
        <is>
          <t>3,552</t>
        </is>
      </c>
      <c r="AI18" t="inlineStr">
        <is>
          <t>4,556</t>
        </is>
      </c>
      <c r="AJ18" t="inlineStr">
        <is>
          <t>6,028</t>
        </is>
      </c>
      <c r="AK18" t="inlineStr">
        <is>
          <t>8,962</t>
        </is>
      </c>
      <c r="AL18" t="inlineStr">
        <is>
          <t>12,419</t>
        </is>
      </c>
    </row>
    <row r="19">
      <c r="A19" s="1" t="inlineStr">
        <is>
          <t>Accounts Payable</t>
        </is>
      </c>
      <c r="B19" t="inlineStr">
        <is>
          <t>- -</t>
        </is>
      </c>
      <c r="C19" t="inlineStr">
        <is>
          <t>- -</t>
        </is>
      </c>
      <c r="D19" t="inlineStr">
        <is>
          <t>- -</t>
        </is>
      </c>
      <c r="E19" t="inlineStr">
        <is>
          <t>- -</t>
        </is>
      </c>
      <c r="F19" t="inlineStr">
        <is>
          <t>68</t>
        </is>
      </c>
      <c r="G19" t="inlineStr">
        <is>
          <t>85</t>
        </is>
      </c>
      <c r="H19" t="inlineStr">
        <is>
          <t>74</t>
        </is>
      </c>
      <c r="I19" t="inlineStr">
        <is>
          <t>62</t>
        </is>
      </c>
      <c r="J19" t="inlineStr">
        <is>
          <t>127</t>
        </is>
      </c>
      <c r="K19" t="inlineStr">
        <is>
          <t>149</t>
        </is>
      </c>
      <c r="L19" t="inlineStr">
        <is>
          <t>224</t>
        </is>
      </c>
      <c r="M19" t="inlineStr">
        <is>
          <t>224</t>
        </is>
      </c>
      <c r="N19" t="inlineStr">
        <is>
          <t>360</t>
        </is>
      </c>
      <c r="O19" t="inlineStr">
        <is>
          <t>334</t>
        </is>
      </c>
      <c r="P19" t="inlineStr">
        <is>
          <t>387</t>
        </is>
      </c>
      <c r="Q19" t="inlineStr">
        <is>
          <t>477</t>
        </is>
      </c>
      <c r="R19" t="inlineStr">
        <is>
          <t>305</t>
        </is>
      </c>
      <c r="S19" t="inlineStr">
        <is>
          <t>352</t>
        </is>
      </c>
      <c r="T19" t="inlineStr">
        <is>
          <t>493</t>
        </is>
      </c>
      <c r="U19" t="inlineStr">
        <is>
          <t>655</t>
        </is>
      </c>
      <c r="V19" t="inlineStr">
        <is>
          <t>856</t>
        </is>
      </c>
      <c r="W19" t="inlineStr">
        <is>
          <t>1,338</t>
        </is>
      </c>
      <c r="X19" t="inlineStr">
        <is>
          <t>1,009</t>
        </is>
      </c>
      <c r="Y19" t="inlineStr">
        <is>
          <t>631</t>
        </is>
      </c>
      <c r="Z19" t="inlineStr">
        <is>
          <t>647</t>
        </is>
      </c>
      <c r="AA19" t="inlineStr">
        <is>
          <t>376</t>
        </is>
      </c>
      <c r="AB19" t="inlineStr">
        <is>
          <t>540</t>
        </is>
      </c>
      <c r="AC19" t="inlineStr">
        <is>
          <t>278</t>
        </is>
      </c>
      <c r="AD19" t="inlineStr">
        <is>
          <t>519</t>
        </is>
      </c>
      <c r="AE19" t="inlineStr">
        <is>
          <t>415</t>
        </is>
      </c>
      <c r="AF19" t="inlineStr">
        <is>
          <t>279</t>
        </is>
      </c>
      <c r="AG19" t="inlineStr">
        <is>
          <t>440</t>
        </is>
      </c>
      <c r="AH19" t="inlineStr">
        <is>
          <t>384</t>
        </is>
      </c>
      <c r="AI19" t="inlineStr">
        <is>
          <t>834</t>
        </is>
      </c>
      <c r="AJ19" t="inlineStr">
        <is>
          <t>988</t>
        </is>
      </c>
      <c r="AK19" t="inlineStr">
        <is>
          <t>468</t>
        </is>
      </c>
      <c r="AL19" t="inlineStr">
        <is>
          <t>1,321</t>
        </is>
      </c>
    </row>
    <row r="20">
      <c r="A20" s="1" t="inlineStr">
        <is>
          <t>Short-Term Debt</t>
        </is>
      </c>
      <c r="B20" t="inlineStr">
        <is>
          <t>- -</t>
        </is>
      </c>
      <c r="C20" t="inlineStr">
        <is>
          <t>11</t>
        </is>
      </c>
      <c r="D20" t="inlineStr">
        <is>
          <t>- -</t>
        </is>
      </c>
      <c r="E20" t="inlineStr">
        <is>
          <t>62</t>
        </is>
      </c>
      <c r="F20" t="inlineStr">
        <is>
          <t>52</t>
        </is>
      </c>
      <c r="G20" t="inlineStr">
        <is>
          <t>61</t>
        </is>
      </c>
      <c r="H20" t="inlineStr">
        <is>
          <t>169</t>
        </is>
      </c>
      <c r="I20" t="inlineStr">
        <is>
          <t>47</t>
        </is>
      </c>
      <c r="J20" t="inlineStr">
        <is>
          <t>52</t>
        </is>
      </c>
      <c r="K20" t="inlineStr">
        <is>
          <t>32</t>
        </is>
      </c>
      <c r="L20" t="inlineStr">
        <is>
          <t>57</t>
        </is>
      </c>
      <c r="M20" t="inlineStr">
        <is>
          <t>15</t>
        </is>
      </c>
      <c r="N20" t="inlineStr">
        <is>
          <t>7</t>
        </is>
      </c>
      <c r="O20" t="inlineStr">
        <is>
          <t>6</t>
        </is>
      </c>
      <c r="P20" t="inlineStr">
        <is>
          <t>- -</t>
        </is>
      </c>
      <c r="Q20" t="inlineStr">
        <is>
          <t>130</t>
        </is>
      </c>
      <c r="R20" t="inlineStr">
        <is>
          <t>63</t>
        </is>
      </c>
      <c r="S20" t="inlineStr">
        <is>
          <t>162</t>
        </is>
      </c>
      <c r="T20" t="inlineStr">
        <is>
          <t>193</t>
        </is>
      </c>
      <c r="U20" t="inlineStr">
        <is>
          <t>231</t>
        </is>
      </c>
      <c r="V20" t="inlineStr">
        <is>
          <t>43</t>
        </is>
      </c>
      <c r="W20" t="inlineStr">
        <is>
          <t>125</t>
        </is>
      </c>
      <c r="X20" t="inlineStr">
        <is>
          <t>238</t>
        </is>
      </c>
      <c r="Y20" t="inlineStr">
        <is>
          <t>286</t>
        </is>
      </c>
      <c r="Z20" t="inlineStr">
        <is>
          <t>308</t>
        </is>
      </c>
      <c r="AA20" t="inlineStr">
        <is>
          <t>233</t>
        </is>
      </c>
      <c r="AB20" t="inlineStr">
        <is>
          <t>489</t>
        </is>
      </c>
      <c r="AC20" t="inlineStr">
        <is>
          <t>5</t>
        </is>
      </c>
      <c r="AD20" t="inlineStr">
        <is>
          <t>60</t>
        </is>
      </c>
      <c r="AE20" t="inlineStr">
        <is>
          <t>177</t>
        </is>
      </c>
      <c r="AF20" t="inlineStr">
        <is>
          <t>230</t>
        </is>
      </c>
      <c r="AG20" t="inlineStr">
        <is>
          <t>- -</t>
        </is>
      </c>
      <c r="AH20" t="inlineStr">
        <is>
          <t>70</t>
        </is>
      </c>
      <c r="AI20" t="inlineStr">
        <is>
          <t>136</t>
        </is>
      </c>
      <c r="AJ20" t="inlineStr">
        <is>
          <t>43</t>
        </is>
      </c>
      <c r="AK20" t="inlineStr">
        <is>
          <t>- -</t>
        </is>
      </c>
      <c r="AL20" t="inlineStr">
        <is>
          <t>312</t>
        </is>
      </c>
    </row>
    <row r="21">
      <c r="A21" s="1" t="inlineStr">
        <is>
          <t>Tax Payable</t>
        </is>
      </c>
      <c r="B21" t="inlineStr">
        <is>
          <t>- -</t>
        </is>
      </c>
      <c r="C21" t="inlineStr">
        <is>
          <t>- -</t>
        </is>
      </c>
      <c r="D21" t="inlineStr">
        <is>
          <t>- -</t>
        </is>
      </c>
      <c r="E21" t="inlineStr">
        <is>
          <t>- -</t>
        </is>
      </c>
      <c r="F21" t="inlineStr">
        <is>
          <t>- -</t>
        </is>
      </c>
      <c r="G21" t="inlineStr">
        <is>
          <t>- -</t>
        </is>
      </c>
      <c r="H21" t="inlineStr">
        <is>
          <t>- -</t>
        </is>
      </c>
      <c r="I21" t="inlineStr">
        <is>
          <t>- -</t>
        </is>
      </c>
      <c r="J21" t="inlineStr">
        <is>
          <t>- -</t>
        </is>
      </c>
      <c r="K21" t="inlineStr">
        <is>
          <t>- -</t>
        </is>
      </c>
      <c r="L21" t="inlineStr">
        <is>
          <t>- -</t>
        </is>
      </c>
      <c r="M21" t="inlineStr">
        <is>
          <t>- -</t>
        </is>
      </c>
      <c r="N21" t="inlineStr">
        <is>
          <t>- -</t>
        </is>
      </c>
      <c r="O21" t="inlineStr">
        <is>
          <t>- -</t>
        </is>
      </c>
      <c r="P21" t="inlineStr">
        <is>
          <t>- -</t>
        </is>
      </c>
      <c r="Q21" t="inlineStr">
        <is>
          <t>- -</t>
        </is>
      </c>
      <c r="R21" t="inlineStr">
        <is>
          <t>- -</t>
        </is>
      </c>
      <c r="S21" t="inlineStr">
        <is>
          <t>- -</t>
        </is>
      </c>
      <c r="T21" t="inlineStr">
        <is>
          <t>- -</t>
        </is>
      </c>
      <c r="U21" t="inlineStr">
        <is>
          <t>- -</t>
        </is>
      </c>
      <c r="V21" t="inlineStr">
        <is>
          <t>- -</t>
        </is>
      </c>
      <c r="W21" t="inlineStr">
        <is>
          <t>- -</t>
        </is>
      </c>
      <c r="X21" t="inlineStr">
        <is>
          <t>- -</t>
        </is>
      </c>
      <c r="Y21" t="inlineStr">
        <is>
          <t>- -</t>
        </is>
      </c>
      <c r="Z21" t="inlineStr">
        <is>
          <t>- -</t>
        </is>
      </c>
      <c r="AA21" t="inlineStr">
        <is>
          <t>- -</t>
        </is>
      </c>
      <c r="AB21" t="inlineStr">
        <is>
          <t>- -</t>
        </is>
      </c>
      <c r="AC21" t="inlineStr">
        <is>
          <t>- -</t>
        </is>
      </c>
      <c r="AD21" t="inlineStr">
        <is>
          <t>- -</t>
        </is>
      </c>
      <c r="AE21" t="inlineStr">
        <is>
          <t>- -</t>
        </is>
      </c>
      <c r="AF21" t="inlineStr">
        <is>
          <t>- -</t>
        </is>
      </c>
      <c r="AG21" t="inlineStr">
        <is>
          <t>- -</t>
        </is>
      </c>
      <c r="AH21" t="inlineStr">
        <is>
          <t>- -</t>
        </is>
      </c>
      <c r="AI21" t="inlineStr">
        <is>
          <t>- -</t>
        </is>
      </c>
      <c r="AJ21" t="inlineStr">
        <is>
          <t>- -</t>
        </is>
      </c>
      <c r="AK21" t="inlineStr">
        <is>
          <t>- -</t>
        </is>
      </c>
      <c r="AL21" t="inlineStr">
        <is>
          <t>- -</t>
        </is>
      </c>
    </row>
    <row r="22">
      <c r="A22" s="1" t="inlineStr">
        <is>
          <t>Deferred Revenue</t>
        </is>
      </c>
      <c r="B22" t="inlineStr">
        <is>
          <t>- -</t>
        </is>
      </c>
      <c r="C22" t="inlineStr">
        <is>
          <t>- -</t>
        </is>
      </c>
      <c r="D22" t="inlineStr">
        <is>
          <t>- -</t>
        </is>
      </c>
      <c r="E22" t="inlineStr">
        <is>
          <t>- -</t>
        </is>
      </c>
      <c r="F22" t="inlineStr">
        <is>
          <t>- -</t>
        </is>
      </c>
      <c r="G22" t="inlineStr">
        <is>
          <t>- -</t>
        </is>
      </c>
      <c r="H22" t="inlineStr">
        <is>
          <t>- -</t>
        </is>
      </c>
      <c r="I22" t="inlineStr">
        <is>
          <t>- -</t>
        </is>
      </c>
      <c r="J22" t="inlineStr">
        <is>
          <t>- -</t>
        </is>
      </c>
      <c r="K22" t="inlineStr">
        <is>
          <t>- -</t>
        </is>
      </c>
      <c r="L22" t="inlineStr">
        <is>
          <t>- -</t>
        </is>
      </c>
      <c r="M22" t="inlineStr">
        <is>
          <t>- -</t>
        </is>
      </c>
      <c r="N22" t="inlineStr">
        <is>
          <t>- -</t>
        </is>
      </c>
      <c r="O22" t="inlineStr">
        <is>
          <t>- -</t>
        </is>
      </c>
      <c r="P22" t="inlineStr">
        <is>
          <t>- -</t>
        </is>
      </c>
      <c r="Q22" t="inlineStr">
        <is>
          <t>- -</t>
        </is>
      </c>
      <c r="R22" t="inlineStr">
        <is>
          <t>- -</t>
        </is>
      </c>
      <c r="S22" t="inlineStr">
        <is>
          <t>- -</t>
        </is>
      </c>
      <c r="T22" t="inlineStr">
        <is>
          <t>- -</t>
        </is>
      </c>
      <c r="U22" t="inlineStr">
        <is>
          <t>- -</t>
        </is>
      </c>
      <c r="V22" t="inlineStr">
        <is>
          <t>- -</t>
        </is>
      </c>
      <c r="W22" t="inlineStr">
        <is>
          <t>- -</t>
        </is>
      </c>
      <c r="X22" t="inlineStr">
        <is>
          <t>- -</t>
        </is>
      </c>
      <c r="Y22" t="inlineStr">
        <is>
          <t>- -</t>
        </is>
      </c>
      <c r="Z22" t="inlineStr">
        <is>
          <t>- -</t>
        </is>
      </c>
      <c r="AA22" t="inlineStr">
        <is>
          <t>- -</t>
        </is>
      </c>
      <c r="AB22" t="inlineStr">
        <is>
          <t>- -</t>
        </is>
      </c>
      <c r="AC22" t="inlineStr">
        <is>
          <t>- -</t>
        </is>
      </c>
      <c r="AD22" t="inlineStr">
        <is>
          <t>- -</t>
        </is>
      </c>
      <c r="AE22" t="inlineStr">
        <is>
          <t>- -</t>
        </is>
      </c>
      <c r="AF22" t="inlineStr">
        <is>
          <t>- -</t>
        </is>
      </c>
      <c r="AG22" t="inlineStr">
        <is>
          <t>- -</t>
        </is>
      </c>
      <c r="AH22" t="inlineStr">
        <is>
          <t>- -</t>
        </is>
      </c>
      <c r="AI22" t="inlineStr">
        <is>
          <t>- -</t>
        </is>
      </c>
      <c r="AJ22" t="inlineStr">
        <is>
          <t>- -</t>
        </is>
      </c>
      <c r="AK22" t="inlineStr">
        <is>
          <t>- -</t>
        </is>
      </c>
      <c r="AL22" t="inlineStr">
        <is>
          <t>- -</t>
        </is>
      </c>
    </row>
    <row r="23">
      <c r="A23" s="1" t="inlineStr">
        <is>
          <t>Other Current Liabilities</t>
        </is>
      </c>
      <c r="B23" t="inlineStr">
        <is>
          <t>- -</t>
        </is>
      </c>
      <c r="C23" t="inlineStr">
        <is>
          <t>132</t>
        </is>
      </c>
      <c r="D23" t="inlineStr">
        <is>
          <t>- -</t>
        </is>
      </c>
      <c r="E23" t="inlineStr">
        <is>
          <t>204</t>
        </is>
      </c>
      <c r="F23" t="inlineStr">
        <is>
          <t>156</t>
        </is>
      </c>
      <c r="G23" t="inlineStr">
        <is>
          <t>172</t>
        </is>
      </c>
      <c r="H23" t="inlineStr">
        <is>
          <t>212</t>
        </is>
      </c>
      <c r="I23" t="inlineStr">
        <is>
          <t>244</t>
        </is>
      </c>
      <c r="J23" t="inlineStr">
        <is>
          <t>275</t>
        </is>
      </c>
      <c r="K23" t="inlineStr">
        <is>
          <t>411</t>
        </is>
      </c>
      <c r="L23" t="inlineStr">
        <is>
          <t>241</t>
        </is>
      </c>
      <c r="M23" t="inlineStr">
        <is>
          <t>344</t>
        </is>
      </c>
      <c r="N23" t="inlineStr">
        <is>
          <t>360</t>
        </is>
      </c>
      <c r="O23" t="inlineStr">
        <is>
          <t>501</t>
        </is>
      </c>
      <c r="P23" t="inlineStr">
        <is>
          <t>524</t>
        </is>
      </c>
      <c r="Q23" t="inlineStr">
        <is>
          <t>524</t>
        </is>
      </c>
      <c r="R23" t="inlineStr">
        <is>
          <t>946</t>
        </is>
      </c>
      <c r="S23" t="inlineStr">
        <is>
          <t>801</t>
        </is>
      </c>
      <c r="T23" t="inlineStr">
        <is>
          <t>663</t>
        </is>
      </c>
      <c r="U23" t="inlineStr">
        <is>
          <t>872</t>
        </is>
      </c>
      <c r="V23" t="inlineStr">
        <is>
          <t>830</t>
        </is>
      </c>
      <c r="W23" t="inlineStr">
        <is>
          <t>1,220</t>
        </is>
      </c>
      <c r="X23" t="inlineStr">
        <is>
          <t>1,314</t>
        </is>
      </c>
      <c r="Y23" t="inlineStr">
        <is>
          <t>1,281</t>
        </is>
      </c>
      <c r="Z23" t="inlineStr">
        <is>
          <t>1,246</t>
        </is>
      </c>
      <c r="AA23" t="inlineStr">
        <is>
          <t>922</t>
        </is>
      </c>
      <c r="AB23" t="inlineStr">
        <is>
          <t>622</t>
        </is>
      </c>
      <c r="AC23" t="inlineStr">
        <is>
          <t>1,006</t>
        </is>
      </c>
      <c r="AD23" t="inlineStr">
        <is>
          <t>894</t>
        </is>
      </c>
      <c r="AE23" t="inlineStr">
        <is>
          <t>776</t>
        </is>
      </c>
      <c r="AF23" t="inlineStr">
        <is>
          <t>841</t>
        </is>
      </c>
      <c r="AG23" t="inlineStr">
        <is>
          <t>843</t>
        </is>
      </c>
      <c r="AH23" t="inlineStr">
        <is>
          <t>1,037</t>
        </is>
      </c>
      <c r="AI23" t="inlineStr">
        <is>
          <t>1,014</t>
        </is>
      </c>
      <c r="AJ23" t="inlineStr">
        <is>
          <t>1,328</t>
        </is>
      </c>
      <c r="AK23" t="inlineStr">
        <is>
          <t>1,949</t>
        </is>
      </c>
      <c r="AL23" t="inlineStr">
        <is>
          <t>2,607</t>
        </is>
      </c>
    </row>
    <row r="24">
      <c r="A24" s="1" t="inlineStr">
        <is>
          <t>Total Current Liabilities</t>
        </is>
      </c>
      <c r="B24" t="inlineStr">
        <is>
          <t>- -</t>
        </is>
      </c>
      <c r="C24" t="inlineStr">
        <is>
          <t>142</t>
        </is>
      </c>
      <c r="D24" t="inlineStr">
        <is>
          <t>- -</t>
        </is>
      </c>
      <c r="E24" t="inlineStr">
        <is>
          <t>266</t>
        </is>
      </c>
      <c r="F24" t="inlineStr">
        <is>
          <t>276</t>
        </is>
      </c>
      <c r="G24" t="inlineStr">
        <is>
          <t>318</t>
        </is>
      </c>
      <c r="H24" t="inlineStr">
        <is>
          <t>455</t>
        </is>
      </c>
      <c r="I24" t="inlineStr">
        <is>
          <t>353</t>
        </is>
      </c>
      <c r="J24" t="inlineStr">
        <is>
          <t>455</t>
        </is>
      </c>
      <c r="K24" t="inlineStr">
        <is>
          <t>592</t>
        </is>
      </c>
      <c r="L24" t="inlineStr">
        <is>
          <t>622</t>
        </is>
      </c>
      <c r="M24" t="inlineStr">
        <is>
          <t>583</t>
        </is>
      </c>
      <c r="N24" t="inlineStr">
        <is>
          <t>727</t>
        </is>
      </c>
      <c r="O24" t="inlineStr">
        <is>
          <t>841</t>
        </is>
      </c>
      <c r="P24" t="inlineStr">
        <is>
          <t>911</t>
        </is>
      </c>
      <c r="Q24" t="inlineStr">
        <is>
          <t>1,224</t>
        </is>
      </c>
      <c r="R24" t="inlineStr">
        <is>
          <t>1,314</t>
        </is>
      </c>
      <c r="S24" t="inlineStr">
        <is>
          <t>1,372</t>
        </is>
      </c>
      <c r="T24" t="inlineStr">
        <is>
          <t>1,452</t>
        </is>
      </c>
      <c r="U24" t="inlineStr">
        <is>
          <t>1,846</t>
        </is>
      </c>
      <c r="V24" t="inlineStr">
        <is>
          <t>1,822</t>
        </is>
      </c>
      <c r="W24" t="inlineStr">
        <is>
          <t>2,852</t>
        </is>
      </c>
      <c r="X24" t="inlineStr">
        <is>
          <t>2,625</t>
        </is>
      </c>
      <c r="Y24" t="inlineStr">
        <is>
          <t>2,226</t>
        </is>
      </c>
      <c r="Z24" t="inlineStr">
        <is>
          <t>2,210</t>
        </is>
      </c>
      <c r="AA24" t="inlineStr">
        <is>
          <t>1,674</t>
        </is>
      </c>
      <c r="AB24" t="inlineStr">
        <is>
          <t>1,774</t>
        </is>
      </c>
      <c r="AC24" t="inlineStr">
        <is>
          <t>1,397</t>
        </is>
      </c>
      <c r="AD24" t="inlineStr">
        <is>
          <t>1,618</t>
        </is>
      </c>
      <c r="AE24" t="inlineStr">
        <is>
          <t>1,440</t>
        </is>
      </c>
      <c r="AF24" t="inlineStr">
        <is>
          <t>1,403</t>
        </is>
      </c>
      <c r="AG24" t="inlineStr">
        <is>
          <t>1,346</t>
        </is>
      </c>
      <c r="AH24" t="inlineStr">
        <is>
          <t>1,513</t>
        </is>
      </c>
      <c r="AI24" t="inlineStr">
        <is>
          <t>1,984</t>
        </is>
      </c>
      <c r="AJ24" t="inlineStr">
        <is>
          <t>2,359</t>
        </is>
      </c>
      <c r="AK24" t="inlineStr">
        <is>
          <t>2,417</t>
        </is>
      </c>
      <c r="AL24" t="inlineStr">
        <is>
          <t>4,240</t>
        </is>
      </c>
    </row>
    <row r="25">
      <c r="A25" s="1" t="inlineStr">
        <is>
          <t>Long-Term Debt</t>
        </is>
      </c>
      <c r="B25" t="inlineStr">
        <is>
          <t>- -</t>
        </is>
      </c>
      <c r="C25" t="inlineStr">
        <is>
          <t>152</t>
        </is>
      </c>
      <c r="D25" t="inlineStr">
        <is>
          <t>- -</t>
        </is>
      </c>
      <c r="E25" t="inlineStr">
        <is>
          <t>130</t>
        </is>
      </c>
      <c r="F25" t="inlineStr">
        <is>
          <t>126</t>
        </is>
      </c>
      <c r="G25" t="inlineStr">
        <is>
          <t>131</t>
        </is>
      </c>
      <c r="H25" t="inlineStr">
        <is>
          <t>42</t>
        </is>
      </c>
      <c r="I25" t="inlineStr">
        <is>
          <t>20</t>
        </is>
      </c>
      <c r="J25" t="inlineStr">
        <is>
          <t>80</t>
        </is>
      </c>
      <c r="K25" t="inlineStr">
        <is>
          <t>76</t>
        </is>
      </c>
      <c r="L25" t="inlineStr">
        <is>
          <t>215</t>
        </is>
      </c>
      <c r="M25" t="inlineStr">
        <is>
          <t>445</t>
        </is>
      </c>
      <c r="N25" t="inlineStr">
        <is>
          <t>663</t>
        </is>
      </c>
      <c r="O25" t="inlineStr">
        <is>
          <t>1,372</t>
        </is>
      </c>
      <c r="P25" t="inlineStr">
        <is>
          <t>1,427</t>
        </is>
      </c>
      <c r="Q25" t="inlineStr">
        <is>
          <t>1,168</t>
        </is>
      </c>
      <c r="R25" t="inlineStr">
        <is>
          <t>673</t>
        </is>
      </c>
      <c r="S25" t="inlineStr">
        <is>
          <t>1,780</t>
        </is>
      </c>
      <c r="T25" t="inlineStr">
        <is>
          <t>1,900</t>
        </is>
      </c>
      <c r="U25" t="inlineStr">
        <is>
          <t>1,628</t>
        </is>
      </c>
      <c r="V25" t="inlineStr">
        <is>
          <t>1,327</t>
        </is>
      </c>
      <c r="W25" t="inlineStr">
        <is>
          <t>3,672</t>
        </is>
      </c>
      <c r="X25" t="inlineStr">
        <is>
          <t>5,031</t>
        </is>
      </c>
      <c r="Y25" t="inlineStr">
        <is>
          <t>4,702</t>
        </is>
      </c>
      <c r="Z25" t="inlineStr">
        <is>
          <t>4,252</t>
        </is>
      </c>
      <c r="AA25" t="inlineStr">
        <is>
          <t>2,188</t>
        </is>
      </c>
      <c r="AB25" t="inlineStr">
        <is>
          <t>1,527</t>
        </is>
      </c>
      <c r="AC25" t="inlineStr">
        <is>
          <t>2,037</t>
        </is>
      </c>
      <c r="AD25" t="inlineStr">
        <is>
          <t>1,998</t>
        </is>
      </c>
      <c r="AE25" t="inlineStr">
        <is>
          <t>2,035</t>
        </is>
      </c>
      <c r="AF25" t="inlineStr">
        <is>
          <t>2,007</t>
        </is>
      </c>
      <c r="AG25" t="inlineStr">
        <is>
          <t>1,435</t>
        </is>
      </c>
      <c r="AH25" t="inlineStr">
        <is>
          <t>1,325</t>
        </is>
      </c>
      <c r="AI25" t="inlineStr">
        <is>
          <t>1,114</t>
        </is>
      </c>
      <c r="AJ25" t="inlineStr">
        <is>
          <t>486</t>
        </is>
      </c>
      <c r="AK25" t="inlineStr">
        <is>
          <t>531</t>
        </is>
      </c>
      <c r="AL25" t="inlineStr">
        <is>
          <t>349</t>
        </is>
      </c>
    </row>
    <row r="26">
      <c r="A26" s="1" t="inlineStr">
        <is>
          <t>Deferred Tax Liabilities</t>
        </is>
      </c>
      <c r="B26" t="inlineStr">
        <is>
          <t>- -</t>
        </is>
      </c>
      <c r="C26" t="inlineStr">
        <is>
          <t>48</t>
        </is>
      </c>
      <c r="D26" t="inlineStr">
        <is>
          <t>- -</t>
        </is>
      </c>
      <c r="E26" t="inlineStr">
        <is>
          <t>40</t>
        </is>
      </c>
      <c r="F26" t="inlineStr">
        <is>
          <t>29</t>
        </is>
      </c>
      <c r="G26" t="inlineStr">
        <is>
          <t>27</t>
        </is>
      </c>
      <c r="H26" t="inlineStr">
        <is>
          <t>11</t>
        </is>
      </c>
      <c r="I26" t="inlineStr">
        <is>
          <t>29</t>
        </is>
      </c>
      <c r="J26" t="inlineStr">
        <is>
          <t>43</t>
        </is>
      </c>
      <c r="K26" t="inlineStr">
        <is>
          <t>- -</t>
        </is>
      </c>
      <c r="L26" t="inlineStr">
        <is>
          <t>94</t>
        </is>
      </c>
      <c r="M26" t="inlineStr">
        <is>
          <t>- -</t>
        </is>
      </c>
      <c r="N26" t="inlineStr">
        <is>
          <t>- -</t>
        </is>
      </c>
      <c r="O26" t="inlineStr">
        <is>
          <t>- -</t>
        </is>
      </c>
      <c r="P26" t="inlineStr">
        <is>
          <t>- -</t>
        </is>
      </c>
      <c r="Q26" t="inlineStr">
        <is>
          <t>204</t>
        </is>
      </c>
      <c r="R26" t="inlineStr">
        <is>
          <t>- -</t>
        </is>
      </c>
      <c r="S26" t="inlineStr">
        <is>
          <t>- -</t>
        </is>
      </c>
      <c r="T26" t="inlineStr">
        <is>
          <t>- -</t>
        </is>
      </c>
      <c r="U26" t="inlineStr">
        <is>
          <t>- -</t>
        </is>
      </c>
      <c r="V26" t="inlineStr">
        <is>
          <t>- -</t>
        </is>
      </c>
      <c r="W26" t="inlineStr">
        <is>
          <t>31</t>
        </is>
      </c>
      <c r="X26" t="inlineStr">
        <is>
          <t>- -</t>
        </is>
      </c>
      <c r="Y26" t="inlineStr">
        <is>
          <t>- -</t>
        </is>
      </c>
      <c r="Z26" t="inlineStr">
        <is>
          <t>- -</t>
        </is>
      </c>
      <c r="AA26" t="inlineStr">
        <is>
          <t>- -</t>
        </is>
      </c>
      <c r="AB26" t="inlineStr">
        <is>
          <t>- -</t>
        </is>
      </c>
      <c r="AC26" t="inlineStr">
        <is>
          <t>- -</t>
        </is>
      </c>
      <c r="AD26" t="inlineStr">
        <is>
          <t>- -</t>
        </is>
      </c>
      <c r="AE26" t="inlineStr">
        <is>
          <t>- -</t>
        </is>
      </c>
      <c r="AF26" t="inlineStr">
        <is>
          <t>- -</t>
        </is>
      </c>
      <c r="AG26" t="inlineStr">
        <is>
          <t>- -</t>
        </is>
      </c>
      <c r="AH26" t="inlineStr">
        <is>
          <t>- -</t>
        </is>
      </c>
      <c r="AI26" t="inlineStr">
        <is>
          <t>- -</t>
        </is>
      </c>
      <c r="AJ26" t="inlineStr">
        <is>
          <t>- -</t>
        </is>
      </c>
      <c r="AK26" t="inlineStr">
        <is>
          <t>- -</t>
        </is>
      </c>
      <c r="AL26" t="inlineStr">
        <is>
          <t>- -</t>
        </is>
      </c>
    </row>
    <row r="27">
      <c r="A27" s="1" t="inlineStr">
        <is>
          <t>Other Non-Current Liabilities</t>
        </is>
      </c>
      <c r="B27" t="inlineStr">
        <is>
          <t>- -</t>
        </is>
      </c>
      <c r="C27" t="inlineStr">
        <is>
          <t>0</t>
        </is>
      </c>
      <c r="D27" t="inlineStr">
        <is>
          <t>- -</t>
        </is>
      </c>
      <c r="E27" t="inlineStr">
        <is>
          <t>- -</t>
        </is>
      </c>
      <c r="F27" t="inlineStr">
        <is>
          <t>- -</t>
        </is>
      </c>
      <c r="G27" t="inlineStr">
        <is>
          <t>0</t>
        </is>
      </c>
      <c r="H27" t="inlineStr">
        <is>
          <t>0</t>
        </is>
      </c>
      <c r="I27" t="inlineStr">
        <is>
          <t>0</t>
        </is>
      </c>
      <c r="J27" t="inlineStr">
        <is>
          <t>- -</t>
        </is>
      </c>
      <c r="K27" t="inlineStr">
        <is>
          <t>42</t>
        </is>
      </c>
      <c r="L27" t="inlineStr">
        <is>
          <t>- -</t>
        </is>
      </c>
      <c r="M27" t="inlineStr">
        <is>
          <t>95</t>
        </is>
      </c>
      <c r="N27" t="inlineStr">
        <is>
          <t>96</t>
        </is>
      </c>
      <c r="O27" t="inlineStr">
        <is>
          <t>35</t>
        </is>
      </c>
      <c r="P27" t="inlineStr">
        <is>
          <t>60</t>
        </is>
      </c>
      <c r="Q27" t="inlineStr">
        <is>
          <t>- -</t>
        </is>
      </c>
      <c r="R27" t="inlineStr">
        <is>
          <t>105</t>
        </is>
      </c>
      <c r="S27" t="inlineStr">
        <is>
          <t>- -</t>
        </is>
      </c>
      <c r="T27" t="inlineStr">
        <is>
          <t>1,304</t>
        </is>
      </c>
      <c r="U27" t="inlineStr">
        <is>
          <t>1,360</t>
        </is>
      </c>
      <c r="V27" t="inlineStr">
        <is>
          <t>787</t>
        </is>
      </c>
      <c r="W27" t="inlineStr">
        <is>
          <t>517</t>
        </is>
      </c>
      <c r="X27" t="inlineStr">
        <is>
          <t>904</t>
        </is>
      </c>
      <c r="Y27" t="inlineStr">
        <is>
          <t>829</t>
        </is>
      </c>
      <c r="Z27" t="inlineStr">
        <is>
          <t>1,968</t>
        </is>
      </c>
      <c r="AA27" t="inlineStr">
        <is>
          <t>89</t>
        </is>
      </c>
      <c r="AB27" t="inlineStr">
        <is>
          <t>63</t>
        </is>
      </c>
      <c r="AC27" t="inlineStr">
        <is>
          <t>28</t>
        </is>
      </c>
      <c r="AD27" t="inlineStr">
        <is>
          <t>177</t>
        </is>
      </c>
      <c r="AE27" t="inlineStr">
        <is>
          <t>105</t>
        </is>
      </c>
      <c r="AF27" t="inlineStr">
        <is>
          <t>86</t>
        </is>
      </c>
      <c r="AG27" t="inlineStr">
        <is>
          <t>124</t>
        </is>
      </c>
      <c r="AH27" t="inlineStr">
        <is>
          <t>118</t>
        </is>
      </c>
      <c r="AI27" t="inlineStr">
        <is>
          <t>192</t>
        </is>
      </c>
      <c r="AJ27" t="inlineStr">
        <is>
          <t>356</t>
        </is>
      </c>
      <c r="AK27" t="inlineStr">
        <is>
          <t>177</t>
        </is>
      </c>
      <c r="AL27" t="inlineStr">
        <is>
          <t>333</t>
        </is>
      </c>
    </row>
    <row r="28">
      <c r="A28" s="1" t="inlineStr">
        <is>
          <t>Total Non-Current Liabilities</t>
        </is>
      </c>
      <c r="B28" t="inlineStr">
        <is>
          <t>- -</t>
        </is>
      </c>
      <c r="C28" t="inlineStr">
        <is>
          <t>200</t>
        </is>
      </c>
      <c r="D28" t="inlineStr">
        <is>
          <t>- -</t>
        </is>
      </c>
      <c r="E28" t="inlineStr">
        <is>
          <t>170</t>
        </is>
      </c>
      <c r="F28" t="inlineStr">
        <is>
          <t>156</t>
        </is>
      </c>
      <c r="G28" t="inlineStr">
        <is>
          <t>158</t>
        </is>
      </c>
      <c r="H28" t="inlineStr">
        <is>
          <t>53</t>
        </is>
      </c>
      <c r="I28" t="inlineStr">
        <is>
          <t>49</t>
        </is>
      </c>
      <c r="J28" t="inlineStr">
        <is>
          <t>122</t>
        </is>
      </c>
      <c r="K28" t="inlineStr">
        <is>
          <t>118</t>
        </is>
      </c>
      <c r="L28" t="inlineStr">
        <is>
          <t>309</t>
        </is>
      </c>
      <c r="M28" t="inlineStr">
        <is>
          <t>540</t>
        </is>
      </c>
      <c r="N28" t="inlineStr">
        <is>
          <t>759</t>
        </is>
      </c>
      <c r="O28" t="inlineStr">
        <is>
          <t>1,407</t>
        </is>
      </c>
      <c r="P28" t="inlineStr">
        <is>
          <t>1,487</t>
        </is>
      </c>
      <c r="Q28" t="inlineStr">
        <is>
          <t>1,372</t>
        </is>
      </c>
      <c r="R28" t="inlineStr">
        <is>
          <t>778</t>
        </is>
      </c>
      <c r="S28" t="inlineStr">
        <is>
          <t>1,780</t>
        </is>
      </c>
      <c r="T28" t="inlineStr">
        <is>
          <t>3,204</t>
        </is>
      </c>
      <c r="U28" t="inlineStr">
        <is>
          <t>2,988</t>
        </is>
      </c>
      <c r="V28" t="inlineStr">
        <is>
          <t>2,114</t>
        </is>
      </c>
      <c r="W28" t="inlineStr">
        <is>
          <t>4,220</t>
        </is>
      </c>
      <c r="X28" t="inlineStr">
        <is>
          <t>5,935</t>
        </is>
      </c>
      <c r="Y28" t="inlineStr">
        <is>
          <t>5,531</t>
        </is>
      </c>
      <c r="Z28" t="inlineStr">
        <is>
          <t>6,220</t>
        </is>
      </c>
      <c r="AA28" t="inlineStr">
        <is>
          <t>2,277</t>
        </is>
      </c>
      <c r="AB28" t="inlineStr">
        <is>
          <t>1,590</t>
        </is>
      </c>
      <c r="AC28" t="inlineStr">
        <is>
          <t>2,065</t>
        </is>
      </c>
      <c r="AD28" t="inlineStr">
        <is>
          <t>2,175</t>
        </is>
      </c>
      <c r="AE28" t="inlineStr">
        <is>
          <t>2,140</t>
        </is>
      </c>
      <c r="AF28" t="inlineStr">
        <is>
          <t>2,093</t>
        </is>
      </c>
      <c r="AG28" t="inlineStr">
        <is>
          <t>1,559</t>
        </is>
      </c>
      <c r="AH28" t="inlineStr">
        <is>
          <t>1,443</t>
        </is>
      </c>
      <c r="AI28" t="inlineStr">
        <is>
          <t>1,306</t>
        </is>
      </c>
      <c r="AJ28" t="inlineStr">
        <is>
          <t>842</t>
        </is>
      </c>
      <c r="AK28" t="inlineStr">
        <is>
          <t>708</t>
        </is>
      </c>
      <c r="AL28" t="inlineStr">
        <is>
          <t>682</t>
        </is>
      </c>
    </row>
    <row r="29">
      <c r="A29" s="1" t="inlineStr">
        <is>
          <t>Other Liabilities</t>
        </is>
      </c>
      <c r="B29" t="inlineStr">
        <is>
          <t>- -</t>
        </is>
      </c>
      <c r="C29" t="inlineStr">
        <is>
          <t>- -</t>
        </is>
      </c>
      <c r="D29" t="inlineStr">
        <is>
          <t>- -</t>
        </is>
      </c>
      <c r="E29" t="inlineStr">
        <is>
          <t>- -</t>
        </is>
      </c>
      <c r="F29" t="inlineStr">
        <is>
          <t>- -</t>
        </is>
      </c>
      <c r="G29" t="inlineStr">
        <is>
          <t>- -</t>
        </is>
      </c>
      <c r="H29" t="inlineStr">
        <is>
          <t>- -</t>
        </is>
      </c>
      <c r="I29" t="inlineStr">
        <is>
          <t>- -</t>
        </is>
      </c>
      <c r="J29" t="inlineStr">
        <is>
          <t>- -</t>
        </is>
      </c>
      <c r="K29" t="inlineStr">
        <is>
          <t>- -</t>
        </is>
      </c>
      <c r="L29" t="inlineStr">
        <is>
          <t>- -</t>
        </is>
      </c>
      <c r="M29" t="inlineStr">
        <is>
          <t>- -</t>
        </is>
      </c>
      <c r="N29" t="inlineStr">
        <is>
          <t>- -</t>
        </is>
      </c>
      <c r="O29" t="inlineStr">
        <is>
          <t>- -</t>
        </is>
      </c>
      <c r="P29" t="inlineStr">
        <is>
          <t>- -</t>
        </is>
      </c>
      <c r="Q29" t="inlineStr">
        <is>
          <t>- -</t>
        </is>
      </c>
      <c r="R29" t="inlineStr">
        <is>
          <t>- -</t>
        </is>
      </c>
      <c r="S29" t="inlineStr">
        <is>
          <t>- -</t>
        </is>
      </c>
      <c r="T29" t="inlineStr">
        <is>
          <t>- -</t>
        </is>
      </c>
      <c r="U29" t="inlineStr">
        <is>
          <t>- -</t>
        </is>
      </c>
      <c r="V29" t="inlineStr">
        <is>
          <t>- -</t>
        </is>
      </c>
      <c r="W29" t="inlineStr">
        <is>
          <t>- -</t>
        </is>
      </c>
      <c r="X29" t="inlineStr">
        <is>
          <t>- -</t>
        </is>
      </c>
      <c r="Y29" t="inlineStr">
        <is>
          <t>- -</t>
        </is>
      </c>
      <c r="Z29" t="inlineStr">
        <is>
          <t>- -</t>
        </is>
      </c>
      <c r="AA29" t="inlineStr">
        <is>
          <t>- -</t>
        </is>
      </c>
      <c r="AB29" t="inlineStr">
        <is>
          <t>- -</t>
        </is>
      </c>
      <c r="AC29" t="inlineStr">
        <is>
          <t>- -</t>
        </is>
      </c>
      <c r="AD29" t="inlineStr">
        <is>
          <t>- -</t>
        </is>
      </c>
      <c r="AE29" t="inlineStr">
        <is>
          <t>- -</t>
        </is>
      </c>
      <c r="AF29" t="inlineStr">
        <is>
          <t>- -</t>
        </is>
      </c>
      <c r="AG29" t="inlineStr">
        <is>
          <t>- -</t>
        </is>
      </c>
      <c r="AH29" t="inlineStr">
        <is>
          <t>- -</t>
        </is>
      </c>
      <c r="AI29" t="inlineStr">
        <is>
          <t>- -</t>
        </is>
      </c>
      <c r="AJ29" t="inlineStr">
        <is>
          <t>- -</t>
        </is>
      </c>
      <c r="AK29" t="inlineStr">
        <is>
          <t>- -</t>
        </is>
      </c>
      <c r="AL29" t="inlineStr">
        <is>
          <t>- -</t>
        </is>
      </c>
    </row>
    <row r="30">
      <c r="A30" s="1" t="inlineStr">
        <is>
          <t>Capital Lease Obligations</t>
        </is>
      </c>
      <c r="B30" t="inlineStr">
        <is>
          <t>- -</t>
        </is>
      </c>
      <c r="C30" t="inlineStr">
        <is>
          <t>- -</t>
        </is>
      </c>
      <c r="D30" t="inlineStr">
        <is>
          <t>- -</t>
        </is>
      </c>
      <c r="E30" t="inlineStr">
        <is>
          <t>- -</t>
        </is>
      </c>
      <c r="F30" t="inlineStr">
        <is>
          <t>- -</t>
        </is>
      </c>
      <c r="G30" t="inlineStr">
        <is>
          <t>- -</t>
        </is>
      </c>
      <c r="H30" t="inlineStr">
        <is>
          <t>- -</t>
        </is>
      </c>
      <c r="I30" t="inlineStr">
        <is>
          <t>- -</t>
        </is>
      </c>
      <c r="J30" t="inlineStr">
        <is>
          <t>- -</t>
        </is>
      </c>
      <c r="K30" t="inlineStr">
        <is>
          <t>- -</t>
        </is>
      </c>
      <c r="L30" t="inlineStr">
        <is>
          <t>- -</t>
        </is>
      </c>
      <c r="M30" t="inlineStr">
        <is>
          <t>- -</t>
        </is>
      </c>
      <c r="N30" t="inlineStr">
        <is>
          <t>- -</t>
        </is>
      </c>
      <c r="O30" t="inlineStr">
        <is>
          <t>- -</t>
        </is>
      </c>
      <c r="P30" t="inlineStr">
        <is>
          <t>- -</t>
        </is>
      </c>
      <c r="Q30" t="inlineStr">
        <is>
          <t>- -</t>
        </is>
      </c>
      <c r="R30" t="inlineStr">
        <is>
          <t>- -</t>
        </is>
      </c>
      <c r="S30" t="inlineStr">
        <is>
          <t>- -</t>
        </is>
      </c>
      <c r="T30" t="inlineStr">
        <is>
          <t>- -</t>
        </is>
      </c>
      <c r="U30" t="inlineStr">
        <is>
          <t>- -</t>
        </is>
      </c>
      <c r="V30" t="inlineStr">
        <is>
          <t>- -</t>
        </is>
      </c>
      <c r="W30" t="inlineStr">
        <is>
          <t>- -</t>
        </is>
      </c>
      <c r="X30" t="inlineStr">
        <is>
          <t>- -</t>
        </is>
      </c>
      <c r="Y30" t="inlineStr">
        <is>
          <t>- -</t>
        </is>
      </c>
      <c r="Z30" t="inlineStr">
        <is>
          <t>- -</t>
        </is>
      </c>
      <c r="AA30" t="inlineStr">
        <is>
          <t>- -</t>
        </is>
      </c>
      <c r="AB30" t="inlineStr">
        <is>
          <t>- -</t>
        </is>
      </c>
      <c r="AC30" t="inlineStr">
        <is>
          <t>- -</t>
        </is>
      </c>
      <c r="AD30" t="inlineStr">
        <is>
          <t>- -</t>
        </is>
      </c>
      <c r="AE30" t="inlineStr">
        <is>
          <t>- -</t>
        </is>
      </c>
      <c r="AF30" t="inlineStr">
        <is>
          <t>- -</t>
        </is>
      </c>
      <c r="AG30" t="inlineStr">
        <is>
          <t>- -</t>
        </is>
      </c>
      <c r="AH30" t="inlineStr">
        <is>
          <t>- -</t>
        </is>
      </c>
      <c r="AI30" t="inlineStr">
        <is>
          <t>- -</t>
        </is>
      </c>
      <c r="AJ30" t="inlineStr">
        <is>
          <t>242</t>
        </is>
      </c>
      <c r="AK30" t="inlineStr">
        <is>
          <t>201</t>
        </is>
      </c>
      <c r="AL30" t="inlineStr">
        <is>
          <t>348</t>
        </is>
      </c>
    </row>
    <row r="31">
      <c r="A31" s="1" t="inlineStr">
        <is>
          <t>Total Liabilities</t>
        </is>
      </c>
      <c r="B31" t="inlineStr">
        <is>
          <t>- -</t>
        </is>
      </c>
      <c r="C31" t="inlineStr">
        <is>
          <t>342</t>
        </is>
      </c>
      <c r="D31" t="inlineStr">
        <is>
          <t>- -</t>
        </is>
      </c>
      <c r="E31" t="inlineStr">
        <is>
          <t>437</t>
        </is>
      </c>
      <c r="F31" t="inlineStr">
        <is>
          <t>432</t>
        </is>
      </c>
      <c r="G31" t="inlineStr">
        <is>
          <t>475</t>
        </is>
      </c>
      <c r="H31" t="inlineStr">
        <is>
          <t>508</t>
        </is>
      </c>
      <c r="I31" t="inlineStr">
        <is>
          <t>401</t>
        </is>
      </c>
      <c r="J31" t="inlineStr">
        <is>
          <t>577</t>
        </is>
      </c>
      <c r="K31" t="inlineStr">
        <is>
          <t>710</t>
        </is>
      </c>
      <c r="L31" t="inlineStr">
        <is>
          <t>931</t>
        </is>
      </c>
      <c r="M31" t="inlineStr">
        <is>
          <t>1,123</t>
        </is>
      </c>
      <c r="N31" t="inlineStr">
        <is>
          <t>1,486</t>
        </is>
      </c>
      <c r="O31" t="inlineStr">
        <is>
          <t>2,248</t>
        </is>
      </c>
      <c r="P31" t="inlineStr">
        <is>
          <t>2,398</t>
        </is>
      </c>
      <c r="Q31" t="inlineStr">
        <is>
          <t>2,596</t>
        </is>
      </c>
      <c r="R31" t="inlineStr">
        <is>
          <t>2,092</t>
        </is>
      </c>
      <c r="S31" t="inlineStr">
        <is>
          <t>3,152</t>
        </is>
      </c>
      <c r="T31" t="inlineStr">
        <is>
          <t>4,656</t>
        </is>
      </c>
      <c r="U31" t="inlineStr">
        <is>
          <t>4,834</t>
        </is>
      </c>
      <c r="V31" t="inlineStr">
        <is>
          <t>3,936</t>
        </is>
      </c>
      <c r="W31" t="inlineStr">
        <is>
          <t>7,072</t>
        </is>
      </c>
      <c r="X31" t="inlineStr">
        <is>
          <t>8,560</t>
        </is>
      </c>
      <c r="Y31" t="inlineStr">
        <is>
          <t>7,757</t>
        </is>
      </c>
      <c r="Z31" t="inlineStr">
        <is>
          <t>8,430</t>
        </is>
      </c>
      <c r="AA31" t="inlineStr">
        <is>
          <t>3,951</t>
        </is>
      </c>
      <c r="AB31" t="inlineStr">
        <is>
          <t>3,364</t>
        </is>
      </c>
      <c r="AC31" t="inlineStr">
        <is>
          <t>3,462</t>
        </is>
      </c>
      <c r="AD31" t="inlineStr">
        <is>
          <t>3,793</t>
        </is>
      </c>
      <c r="AE31" t="inlineStr">
        <is>
          <t>3,580</t>
        </is>
      </c>
      <c r="AF31" t="inlineStr">
        <is>
          <t>3,496</t>
        </is>
      </c>
      <c r="AG31" t="inlineStr">
        <is>
          <t>2,905</t>
        </is>
      </c>
      <c r="AH31" t="inlineStr">
        <is>
          <t>2,956</t>
        </is>
      </c>
      <c r="AI31" t="inlineStr">
        <is>
          <t>3,290</t>
        </is>
      </c>
      <c r="AJ31" t="inlineStr">
        <is>
          <t>3,201</t>
        </is>
      </c>
      <c r="AK31" t="inlineStr">
        <is>
          <t>3,125</t>
        </is>
      </c>
      <c r="AL31" t="inlineStr">
        <is>
          <t>4,922</t>
        </is>
      </c>
    </row>
    <row r="32">
      <c r="A32" s="1" t="inlineStr">
        <is>
          <t>Preferred Stock</t>
        </is>
      </c>
      <c r="B32" t="inlineStr">
        <is>
          <t>- -</t>
        </is>
      </c>
      <c r="C32" t="inlineStr">
        <is>
          <t>- -</t>
        </is>
      </c>
      <c r="D32" t="inlineStr">
        <is>
          <t>- -</t>
        </is>
      </c>
      <c r="E32" t="inlineStr">
        <is>
          <t>- -</t>
        </is>
      </c>
      <c r="F32" t="inlineStr">
        <is>
          <t>- -</t>
        </is>
      </c>
      <c r="G32" t="inlineStr">
        <is>
          <t>- -</t>
        </is>
      </c>
      <c r="H32" t="inlineStr">
        <is>
          <t>- -</t>
        </is>
      </c>
      <c r="I32" t="inlineStr">
        <is>
          <t>- -</t>
        </is>
      </c>
      <c r="J32" t="inlineStr">
        <is>
          <t>- -</t>
        </is>
      </c>
      <c r="K32" t="inlineStr">
        <is>
          <t>- -</t>
        </is>
      </c>
      <c r="L32" t="inlineStr">
        <is>
          <t>- -</t>
        </is>
      </c>
      <c r="M32" t="inlineStr">
        <is>
          <t>- -</t>
        </is>
      </c>
      <c r="N32" t="inlineStr">
        <is>
          <t>- -</t>
        </is>
      </c>
      <c r="O32" t="inlineStr">
        <is>
          <t>- -</t>
        </is>
      </c>
      <c r="P32" t="inlineStr">
        <is>
          <t>- -</t>
        </is>
      </c>
      <c r="Q32" t="inlineStr">
        <is>
          <t>- -</t>
        </is>
      </c>
      <c r="R32" t="inlineStr">
        <is>
          <t>- -</t>
        </is>
      </c>
      <c r="S32" t="inlineStr">
        <is>
          <t>- -</t>
        </is>
      </c>
      <c r="T32" t="inlineStr">
        <is>
          <t>- -</t>
        </is>
      </c>
      <c r="U32" t="inlineStr">
        <is>
          <t>- -</t>
        </is>
      </c>
      <c r="V32" t="inlineStr">
        <is>
          <t>- -</t>
        </is>
      </c>
      <c r="W32" t="inlineStr">
        <is>
          <t>- -</t>
        </is>
      </c>
      <c r="X32" t="inlineStr">
        <is>
          <t>- -</t>
        </is>
      </c>
      <c r="Y32" t="inlineStr">
        <is>
          <t>- -</t>
        </is>
      </c>
      <c r="Z32" t="inlineStr">
        <is>
          <t>- -</t>
        </is>
      </c>
      <c r="AA32" t="inlineStr">
        <is>
          <t>- -</t>
        </is>
      </c>
      <c r="AB32" t="inlineStr">
        <is>
          <t>- -</t>
        </is>
      </c>
      <c r="AC32" t="inlineStr">
        <is>
          <t>- -</t>
        </is>
      </c>
      <c r="AD32" t="inlineStr">
        <is>
          <t>- -</t>
        </is>
      </c>
      <c r="AE32" t="inlineStr">
        <is>
          <t>- -</t>
        </is>
      </c>
      <c r="AF32" t="inlineStr">
        <is>
          <t>- -</t>
        </is>
      </c>
      <c r="AG32" t="inlineStr">
        <is>
          <t>- -</t>
        </is>
      </c>
      <c r="AH32" t="inlineStr">
        <is>
          <t>- -</t>
        </is>
      </c>
      <c r="AI32" t="inlineStr">
        <is>
          <t>- -</t>
        </is>
      </c>
      <c r="AJ32" t="inlineStr">
        <is>
          <t>- -</t>
        </is>
      </c>
      <c r="AK32" t="inlineStr">
        <is>
          <t>- -</t>
        </is>
      </c>
      <c r="AL32" t="inlineStr">
        <is>
          <t>- -</t>
        </is>
      </c>
    </row>
    <row r="33">
      <c r="A33" s="1" t="inlineStr">
        <is>
          <t>Common Stock</t>
        </is>
      </c>
      <c r="B33" t="inlineStr">
        <is>
          <t>- -</t>
        </is>
      </c>
      <c r="C33" t="inlineStr">
        <is>
          <t>- -</t>
        </is>
      </c>
      <c r="D33" t="inlineStr">
        <is>
          <t>- -</t>
        </is>
      </c>
      <c r="E33" t="inlineStr">
        <is>
          <t>- -</t>
        </is>
      </c>
      <c r="F33" t="inlineStr">
        <is>
          <t>- -</t>
        </is>
      </c>
      <c r="G33" t="inlineStr">
        <is>
          <t>- -</t>
        </is>
      </c>
      <c r="H33" t="inlineStr">
        <is>
          <t>- -</t>
        </is>
      </c>
      <c r="I33" t="inlineStr">
        <is>
          <t>- -</t>
        </is>
      </c>
      <c r="J33" t="inlineStr">
        <is>
          <t>1</t>
        </is>
      </c>
      <c r="K33" t="inlineStr">
        <is>
          <t>1</t>
        </is>
      </c>
      <c r="L33" t="inlineStr">
        <is>
          <t>1</t>
        </is>
      </c>
      <c r="M33" t="inlineStr">
        <is>
          <t>1</t>
        </is>
      </c>
      <c r="N33" t="inlineStr">
        <is>
          <t>1</t>
        </is>
      </c>
      <c r="O33" t="inlineStr">
        <is>
          <t>1</t>
        </is>
      </c>
      <c r="P33" t="inlineStr">
        <is>
          <t>1</t>
        </is>
      </c>
      <c r="Q33" t="inlineStr">
        <is>
          <t>3</t>
        </is>
      </c>
      <c r="R33" t="inlineStr">
        <is>
          <t>3</t>
        </is>
      </c>
      <c r="S33" t="inlineStr">
        <is>
          <t>3</t>
        </is>
      </c>
      <c r="T33" t="inlineStr">
        <is>
          <t>4</t>
        </is>
      </c>
      <c r="U33" t="inlineStr">
        <is>
          <t>4</t>
        </is>
      </c>
      <c r="V33" t="inlineStr">
        <is>
          <t>4</t>
        </is>
      </c>
      <c r="W33" t="inlineStr">
        <is>
          <t>5</t>
        </is>
      </c>
      <c r="X33" t="inlineStr">
        <is>
          <t>6</t>
        </is>
      </c>
      <c r="Y33" t="inlineStr">
        <is>
          <t>6</t>
        </is>
      </c>
      <c r="Z33" t="inlineStr">
        <is>
          <t>7</t>
        </is>
      </c>
      <c r="AA33" t="inlineStr">
        <is>
          <t>7</t>
        </is>
      </c>
      <c r="AB33" t="inlineStr">
        <is>
          <t>7</t>
        </is>
      </c>
      <c r="AC33" t="inlineStr">
        <is>
          <t>7</t>
        </is>
      </c>
      <c r="AD33" t="inlineStr">
        <is>
          <t>7</t>
        </is>
      </c>
      <c r="AE33" t="inlineStr">
        <is>
          <t>8</t>
        </is>
      </c>
      <c r="AF33" t="inlineStr">
        <is>
          <t>8</t>
        </is>
      </c>
      <c r="AG33" t="inlineStr">
        <is>
          <t>9</t>
        </is>
      </c>
      <c r="AH33" t="inlineStr">
        <is>
          <t>9</t>
        </is>
      </c>
      <c r="AI33" t="inlineStr">
        <is>
          <t>10</t>
        </is>
      </c>
      <c r="AJ33" t="inlineStr">
        <is>
          <t>12</t>
        </is>
      </c>
      <c r="AK33" t="inlineStr">
        <is>
          <t>12</t>
        </is>
      </c>
      <c r="AL33" t="inlineStr">
        <is>
          <t>12</t>
        </is>
      </c>
    </row>
    <row r="34">
      <c r="A34" s="1" t="inlineStr">
        <is>
          <t>Retained Earnings</t>
        </is>
      </c>
      <c r="B34" t="inlineStr">
        <is>
          <t>- -</t>
        </is>
      </c>
      <c r="C34" t="inlineStr">
        <is>
          <t>269</t>
        </is>
      </c>
      <c r="D34" t="inlineStr">
        <is>
          <t>- -</t>
        </is>
      </c>
      <c r="E34" t="inlineStr">
        <is>
          <t>172</t>
        </is>
      </c>
      <c r="F34" t="inlineStr">
        <is>
          <t>208</t>
        </is>
      </c>
      <c r="G34" t="inlineStr">
        <is>
          <t>144</t>
        </is>
      </c>
      <c r="H34" t="inlineStr">
        <is>
          <t>279</t>
        </is>
      </c>
      <c r="I34" t="inlineStr">
        <is>
          <t>513</t>
        </is>
      </c>
      <c r="J34" t="inlineStr">
        <is>
          <t>732</t>
        </is>
      </c>
      <c r="K34" t="inlineStr">
        <is>
          <t>1,036</t>
        </is>
      </c>
      <c r="L34" t="inlineStr">
        <is>
          <t>1,363</t>
        </is>
      </c>
      <c r="M34" t="inlineStr">
        <is>
          <t>1,087</t>
        </is>
      </c>
      <c r="N34" t="inlineStr">
        <is>
          <t>1,066</t>
        </is>
      </c>
      <c r="O34" t="inlineStr">
        <is>
          <t>962</t>
        </is>
      </c>
      <c r="P34" t="inlineStr">
        <is>
          <t>873</t>
        </is>
      </c>
      <c r="Q34" t="inlineStr">
        <is>
          <t>1,856</t>
        </is>
      </c>
      <c r="R34" t="inlineStr">
        <is>
          <t>1,796</t>
        </is>
      </c>
      <c r="S34" t="inlineStr">
        <is>
          <t>493</t>
        </is>
      </c>
      <c r="T34" t="inlineStr">
        <is>
          <t>218</t>
        </is>
      </c>
      <c r="U34" t="inlineStr">
        <is>
          <t>308</t>
        </is>
      </c>
      <c r="V34" t="inlineStr">
        <is>
          <t>474</t>
        </is>
      </c>
      <c r="W34" t="inlineStr">
        <is>
          <t>308</t>
        </is>
      </c>
      <c r="X34" t="inlineStr">
        <is>
          <t>(3,100)</t>
        </is>
      </c>
      <c r="Y34" t="inlineStr">
        <is>
          <t>(6,198)</t>
        </is>
      </c>
      <c r="Z34" t="inlineStr">
        <is>
          <t>(5,939)</t>
        </is>
      </c>
      <c r="AA34" t="inlineStr">
        <is>
          <t>(5,468)</t>
        </is>
      </c>
      <c r="AB34" t="inlineStr">
        <is>
          <t>(4,977)</t>
        </is>
      </c>
      <c r="AC34" t="inlineStr">
        <is>
          <t>(6,160)</t>
        </is>
      </c>
      <c r="AD34" t="inlineStr">
        <is>
          <t>(6,243)</t>
        </is>
      </c>
      <c r="AE34" t="inlineStr">
        <is>
          <t>(6,646)</t>
        </is>
      </c>
      <c r="AF34" t="inlineStr">
        <is>
          <t>(7,306)</t>
        </is>
      </c>
      <c r="AG34" t="inlineStr">
        <is>
          <t>(7,803)</t>
        </is>
      </c>
      <c r="AH34" t="inlineStr">
        <is>
          <t>(7,775)</t>
        </is>
      </c>
      <c r="AI34" t="inlineStr">
        <is>
          <t>(7,436)</t>
        </is>
      </c>
      <c r="AJ34" t="inlineStr">
        <is>
          <t>(7,095)</t>
        </is>
      </c>
      <c r="AK34" t="inlineStr">
        <is>
          <t>(4,605)</t>
        </is>
      </c>
      <c r="AL34" t="inlineStr">
        <is>
          <t>(1,451)</t>
        </is>
      </c>
    </row>
    <row r="35">
      <c r="A35" s="1" t="inlineStr">
        <is>
          <t>Other Compreh. Income(Loss)</t>
        </is>
      </c>
      <c r="B35" t="inlineStr">
        <is>
          <t>- -</t>
        </is>
      </c>
      <c r="C35" t="inlineStr">
        <is>
          <t>(297)</t>
        </is>
      </c>
      <c r="D35" t="inlineStr">
        <is>
          <t>- -</t>
        </is>
      </c>
      <c r="E35" t="inlineStr">
        <is>
          <t>(752)</t>
        </is>
      </c>
      <c r="F35" t="inlineStr">
        <is>
          <t>(756)</t>
        </is>
      </c>
      <c r="G35" t="inlineStr">
        <is>
          <t>(802)</t>
        </is>
      </c>
      <c r="H35" t="inlineStr">
        <is>
          <t>(904)</t>
        </is>
      </c>
      <c r="I35" t="inlineStr">
        <is>
          <t>(991)</t>
        </is>
      </c>
      <c r="J35" t="inlineStr">
        <is>
          <t>(1,094)</t>
        </is>
      </c>
      <c r="K35" t="inlineStr">
        <is>
          <t>(1,201)</t>
        </is>
      </c>
      <c r="L35" t="inlineStr">
        <is>
          <t>(1,295)</t>
        </is>
      </c>
      <c r="M35" t="inlineStr">
        <is>
          <t>(24)</t>
        </is>
      </c>
      <c r="N35" t="inlineStr">
        <is>
          <t>(57)</t>
        </is>
      </c>
      <c r="O35" t="inlineStr">
        <is>
          <t>(60)</t>
        </is>
      </c>
      <c r="P35" t="inlineStr">
        <is>
          <t>(34)</t>
        </is>
      </c>
      <c r="Q35" t="inlineStr">
        <is>
          <t>(2,825)</t>
        </is>
      </c>
      <c r="R35" t="inlineStr">
        <is>
          <t>(266)</t>
        </is>
      </c>
      <c r="S35" t="inlineStr">
        <is>
          <t>50</t>
        </is>
      </c>
      <c r="T35" t="inlineStr">
        <is>
          <t>258</t>
        </is>
      </c>
      <c r="U35" t="inlineStr">
        <is>
          <t>381</t>
        </is>
      </c>
      <c r="V35" t="inlineStr">
        <is>
          <t>164</t>
        </is>
      </c>
      <c r="W35" t="inlineStr">
        <is>
          <t>156</t>
        </is>
      </c>
      <c r="X35" t="inlineStr">
        <is>
          <t>163</t>
        </is>
      </c>
      <c r="Y35" t="inlineStr">
        <is>
          <t>108</t>
        </is>
      </c>
      <c r="Z35" t="inlineStr">
        <is>
          <t>154</t>
        </is>
      </c>
      <c r="AA35" t="inlineStr">
        <is>
          <t>1</t>
        </is>
      </c>
      <c r="AB35" t="inlineStr">
        <is>
          <t>(5)</t>
        </is>
      </c>
      <c r="AC35" t="inlineStr">
        <is>
          <t>(3)</t>
        </is>
      </c>
      <c r="AD35" t="inlineStr">
        <is>
          <t>(2)</t>
        </is>
      </c>
      <c r="AE35" t="inlineStr">
        <is>
          <t>(5)</t>
        </is>
      </c>
      <c r="AF35" t="inlineStr">
        <is>
          <t>(8)</t>
        </is>
      </c>
      <c r="AG35" t="inlineStr">
        <is>
          <t>(5)</t>
        </is>
      </c>
      <c r="AH35" t="inlineStr">
        <is>
          <t>6</t>
        </is>
      </c>
      <c r="AI35" t="inlineStr">
        <is>
          <t>(8)</t>
        </is>
      </c>
      <c r="AJ35" t="inlineStr">
        <is>
          <t>- -</t>
        </is>
      </c>
      <c r="AK35" t="inlineStr">
        <is>
          <t>17</t>
        </is>
      </c>
      <c r="AL35" t="inlineStr">
        <is>
          <t>(3)</t>
        </is>
      </c>
    </row>
    <row r="36">
      <c r="A36" s="1" t="inlineStr">
        <is>
          <t>Other Total Stockhold. Equity</t>
        </is>
      </c>
      <c r="B36" t="inlineStr">
        <is>
          <t>- -</t>
        </is>
      </c>
      <c r="C36" t="inlineStr">
        <is>
          <t>417</t>
        </is>
      </c>
      <c r="D36" t="inlineStr">
        <is>
          <t>- -</t>
        </is>
      </c>
      <c r="E36" t="inlineStr">
        <is>
          <t>1,225</t>
        </is>
      </c>
      <c r="F36" t="inlineStr">
        <is>
          <t>1,239</t>
        </is>
      </c>
      <c r="G36" t="inlineStr">
        <is>
          <t>1,295</t>
        </is>
      </c>
      <c r="H36" t="inlineStr">
        <is>
          <t>1,409</t>
        </is>
      </c>
      <c r="I36" t="inlineStr">
        <is>
          <t>1,525</t>
        </is>
      </c>
      <c r="J36" t="inlineStr">
        <is>
          <t>1,714</t>
        </is>
      </c>
      <c r="K36" t="inlineStr">
        <is>
          <t>1,899</t>
        </is>
      </c>
      <c r="L36" t="inlineStr">
        <is>
          <t>2,031</t>
        </is>
      </c>
      <c r="M36" t="inlineStr">
        <is>
          <t>958</t>
        </is>
      </c>
      <c r="N36" t="inlineStr">
        <is>
          <t>1,020</t>
        </is>
      </c>
      <c r="O36" t="inlineStr">
        <is>
          <t>1,102</t>
        </is>
      </c>
      <c r="P36" t="inlineStr">
        <is>
          <t>1,139</t>
        </is>
      </c>
      <c r="Q36" t="inlineStr">
        <is>
          <t>4,138</t>
        </is>
      </c>
      <c r="R36" t="inlineStr">
        <is>
          <t>2,022</t>
        </is>
      </c>
      <c r="S36" t="inlineStr">
        <is>
          <t>1,921</t>
        </is>
      </c>
      <c r="T36" t="inlineStr">
        <is>
          <t>1,958</t>
        </is>
      </c>
      <c r="U36" t="inlineStr">
        <is>
          <t>2,317</t>
        </is>
      </c>
      <c r="V36" t="inlineStr">
        <is>
          <t>2,710</t>
        </is>
      </c>
      <c r="W36" t="inlineStr">
        <is>
          <t>5,316</t>
        </is>
      </c>
      <c r="X36" t="inlineStr">
        <is>
          <t>5,921</t>
        </is>
      </c>
      <c r="Y36" t="inlineStr">
        <is>
          <t>6,002</t>
        </is>
      </c>
      <c r="Z36" t="inlineStr">
        <is>
          <t>6,426</t>
        </is>
      </c>
      <c r="AA36" t="inlineStr">
        <is>
          <t>6,473</t>
        </is>
      </c>
      <c r="AB36" t="inlineStr">
        <is>
          <t>6,565</t>
        </is>
      </c>
      <c r="AC36" t="inlineStr">
        <is>
          <t>6,694</t>
        </is>
      </c>
      <c r="AD36" t="inlineStr">
        <is>
          <t>6,782</t>
        </is>
      </c>
      <c r="AE36" t="inlineStr">
        <is>
          <t>6,830</t>
        </is>
      </c>
      <c r="AF36" t="inlineStr">
        <is>
          <t>6,894</t>
        </is>
      </c>
      <c r="AG36" t="inlineStr">
        <is>
          <t>8,215</t>
        </is>
      </c>
      <c r="AH36" t="inlineStr">
        <is>
          <t>8,371</t>
        </is>
      </c>
      <c r="AI36" t="inlineStr">
        <is>
          <t>8,700</t>
        </is>
      </c>
      <c r="AJ36" t="inlineStr">
        <is>
          <t>9,910</t>
        </is>
      </c>
      <c r="AK36" t="inlineStr">
        <is>
          <t>10,413</t>
        </is>
      </c>
      <c r="AL36" t="inlineStr">
        <is>
          <t>8,939</t>
        </is>
      </c>
    </row>
    <row r="37">
      <c r="A37" s="1" t="inlineStr">
        <is>
          <t>Total Stockholders Equity</t>
        </is>
      </c>
      <c r="B37" t="inlineStr">
        <is>
          <t>- -</t>
        </is>
      </c>
      <c r="C37" t="inlineStr">
        <is>
          <t>389</t>
        </is>
      </c>
      <c r="D37" t="inlineStr">
        <is>
          <t>- -</t>
        </is>
      </c>
      <c r="E37" t="inlineStr">
        <is>
          <t>645</t>
        </is>
      </c>
      <c r="F37" t="inlineStr">
        <is>
          <t>691</t>
        </is>
      </c>
      <c r="G37" t="inlineStr">
        <is>
          <t>636</t>
        </is>
      </c>
      <c r="H37" t="inlineStr">
        <is>
          <t>783</t>
        </is>
      </c>
      <c r="I37" t="inlineStr">
        <is>
          <t>1,047</t>
        </is>
      </c>
      <c r="J37" t="inlineStr">
        <is>
          <t>1,352</t>
        </is>
      </c>
      <c r="K37" t="inlineStr">
        <is>
          <t>1,735</t>
        </is>
      </c>
      <c r="L37" t="inlineStr">
        <is>
          <t>2,100</t>
        </is>
      </c>
      <c r="M37" t="inlineStr">
        <is>
          <t>2,022</t>
        </is>
      </c>
      <c r="N37" t="inlineStr">
        <is>
          <t>2,030</t>
        </is>
      </c>
      <c r="O37" t="inlineStr">
        <is>
          <t>2,005</t>
        </is>
      </c>
      <c r="P37" t="inlineStr">
        <is>
          <t>1,979</t>
        </is>
      </c>
      <c r="Q37" t="inlineStr">
        <is>
          <t>3,172</t>
        </is>
      </c>
      <c r="R37" t="inlineStr">
        <is>
          <t>3,555</t>
        </is>
      </c>
      <c r="S37" t="inlineStr">
        <is>
          <t>2,467</t>
        </is>
      </c>
      <c r="T37" t="inlineStr">
        <is>
          <t>2,438</t>
        </is>
      </c>
      <c r="U37" t="inlineStr">
        <is>
          <t>3,010</t>
        </is>
      </c>
      <c r="V37" t="inlineStr">
        <is>
          <t>3,352</t>
        </is>
      </c>
      <c r="W37" t="inlineStr">
        <is>
          <t>5,785</t>
        </is>
      </c>
      <c r="X37" t="inlineStr">
        <is>
          <t>2,990</t>
        </is>
      </c>
      <c r="Y37" t="inlineStr">
        <is>
          <t>(82)</t>
        </is>
      </c>
      <c r="Z37" t="inlineStr">
        <is>
          <t>648</t>
        </is>
      </c>
      <c r="AA37" t="inlineStr">
        <is>
          <t>1,013</t>
        </is>
      </c>
      <c r="AB37" t="inlineStr">
        <is>
          <t>1,590</t>
        </is>
      </c>
      <c r="AC37" t="inlineStr">
        <is>
          <t>538</t>
        </is>
      </c>
      <c r="AD37" t="inlineStr">
        <is>
          <t>544</t>
        </is>
      </c>
      <c r="AE37" t="inlineStr">
        <is>
          <t>187</t>
        </is>
      </c>
      <c r="AF37" t="inlineStr">
        <is>
          <t>(412)</t>
        </is>
      </c>
      <c r="AG37" t="inlineStr">
        <is>
          <t>416</t>
        </is>
      </c>
      <c r="AH37" t="inlineStr">
        <is>
          <t>611</t>
        </is>
      </c>
      <c r="AI37" t="inlineStr">
        <is>
          <t>1,266</t>
        </is>
      </c>
      <c r="AJ37" t="inlineStr">
        <is>
          <t>2,827</t>
        </is>
      </c>
      <c r="AK37" t="inlineStr">
        <is>
          <t>5,837</t>
        </is>
      </c>
      <c r="AL37" t="inlineStr">
        <is>
          <t>7,497</t>
        </is>
      </c>
    </row>
    <row r="38">
      <c r="A38" s="1" t="inlineStr">
        <is>
          <t>Total Liab.&amp;Stockhold. Equity</t>
        </is>
      </c>
      <c r="B38" t="inlineStr">
        <is>
          <t>- -</t>
        </is>
      </c>
      <c r="C38" t="inlineStr">
        <is>
          <t>732</t>
        </is>
      </c>
      <c r="D38" t="inlineStr">
        <is>
          <t>- -</t>
        </is>
      </c>
      <c r="E38" t="inlineStr">
        <is>
          <t>1,081</t>
        </is>
      </c>
      <c r="F38" t="inlineStr">
        <is>
          <t>1,122</t>
        </is>
      </c>
      <c r="G38" t="inlineStr">
        <is>
          <t>1,112</t>
        </is>
      </c>
      <c r="H38" t="inlineStr">
        <is>
          <t>1,292</t>
        </is>
      </c>
      <c r="I38" t="inlineStr">
        <is>
          <t>1,448</t>
        </is>
      </c>
      <c r="J38" t="inlineStr">
        <is>
          <t>1,929</t>
        </is>
      </c>
      <c r="K38" t="inlineStr">
        <is>
          <t>2,445</t>
        </is>
      </c>
      <c r="L38" t="inlineStr">
        <is>
          <t>3,031</t>
        </is>
      </c>
      <c r="M38" t="inlineStr">
        <is>
          <t>3,145</t>
        </is>
      </c>
      <c r="N38" t="inlineStr">
        <is>
          <t>3,516</t>
        </is>
      </c>
      <c r="O38" t="inlineStr">
        <is>
          <t>4,253</t>
        </is>
      </c>
      <c r="P38" t="inlineStr">
        <is>
          <t>4,377</t>
        </is>
      </c>
      <c r="Q38" t="inlineStr">
        <is>
          <t>5,768</t>
        </is>
      </c>
      <c r="R38" t="inlineStr">
        <is>
          <t>5,647</t>
        </is>
      </c>
      <c r="S38" t="inlineStr">
        <is>
          <t>5,619</t>
        </is>
      </c>
      <c r="T38" t="inlineStr">
        <is>
          <t>7,094</t>
        </is>
      </c>
      <c r="U38" t="inlineStr">
        <is>
          <t>7,844</t>
        </is>
      </c>
      <c r="V38" t="inlineStr">
        <is>
          <t>7,288</t>
        </is>
      </c>
      <c r="W38" t="inlineStr">
        <is>
          <t>12,857</t>
        </is>
      </c>
      <c r="X38" t="inlineStr">
        <is>
          <t>11,550</t>
        </is>
      </c>
      <c r="Y38" t="inlineStr">
        <is>
          <t>7,675</t>
        </is>
      </c>
      <c r="Z38" t="inlineStr">
        <is>
          <t>9,078</t>
        </is>
      </c>
      <c r="AA38" t="inlineStr">
        <is>
          <t>4,964</t>
        </is>
      </c>
      <c r="AB38" t="inlineStr">
        <is>
          <t>4,954</t>
        </is>
      </c>
      <c r="AC38" t="inlineStr">
        <is>
          <t>4,000</t>
        </is>
      </c>
      <c r="AD38" t="inlineStr">
        <is>
          <t>4,337</t>
        </is>
      </c>
      <c r="AE38" t="inlineStr">
        <is>
          <t>3,767</t>
        </is>
      </c>
      <c r="AF38" t="inlineStr">
        <is>
          <t>3,084</t>
        </is>
      </c>
      <c r="AG38" t="inlineStr">
        <is>
          <t>3,321</t>
        </is>
      </c>
      <c r="AH38" t="inlineStr">
        <is>
          <t>3,567</t>
        </is>
      </c>
      <c r="AI38" t="inlineStr">
        <is>
          <t>4,556</t>
        </is>
      </c>
      <c r="AJ38" t="inlineStr">
        <is>
          <t>6,028</t>
        </is>
      </c>
      <c r="AK38" t="inlineStr">
        <is>
          <t>8,962</t>
        </is>
      </c>
      <c r="AL38" t="inlineStr">
        <is>
          <t>12,419</t>
        </is>
      </c>
    </row>
    <row r="39">
      <c r="A39" s="1" t="inlineStr">
        <is>
          <t>Minority Interest</t>
        </is>
      </c>
      <c r="B39" t="inlineStr">
        <is>
          <t>- -</t>
        </is>
      </c>
      <c r="C39" t="inlineStr">
        <is>
          <t>- -</t>
        </is>
      </c>
      <c r="D39" t="inlineStr">
        <is>
          <t>- -</t>
        </is>
      </c>
      <c r="E39" t="inlineStr">
        <is>
          <t>- -</t>
        </is>
      </c>
      <c r="F39" t="inlineStr">
        <is>
          <t>- -</t>
        </is>
      </c>
      <c r="G39" t="inlineStr">
        <is>
          <t>- -</t>
        </is>
      </c>
      <c r="H39" t="inlineStr">
        <is>
          <t>- -</t>
        </is>
      </c>
      <c r="I39" t="inlineStr">
        <is>
          <t>- -</t>
        </is>
      </c>
      <c r="J39" t="inlineStr">
        <is>
          <t>- -</t>
        </is>
      </c>
      <c r="K39" t="inlineStr">
        <is>
          <t>1</t>
        </is>
      </c>
      <c r="L39" t="inlineStr">
        <is>
          <t>- -</t>
        </is>
      </c>
      <c r="M39" t="inlineStr">
        <is>
          <t>- -</t>
        </is>
      </c>
      <c r="N39" t="inlineStr">
        <is>
          <t>(1)</t>
        </is>
      </c>
      <c r="O39" t="inlineStr">
        <is>
          <t>- -</t>
        </is>
      </c>
      <c r="P39" t="inlineStr">
        <is>
          <t>1</t>
        </is>
      </c>
      <c r="Q39" t="inlineStr">
        <is>
          <t>- -</t>
        </is>
      </c>
      <c r="R39" t="inlineStr">
        <is>
          <t>- -</t>
        </is>
      </c>
      <c r="S39" t="inlineStr">
        <is>
          <t>(0)</t>
        </is>
      </c>
      <c r="T39" t="inlineStr">
        <is>
          <t>(0)</t>
        </is>
      </c>
      <c r="U39" t="inlineStr">
        <is>
          <t>(0)</t>
        </is>
      </c>
      <c r="V39" t="inlineStr">
        <is>
          <t>0</t>
        </is>
      </c>
      <c r="W39" t="inlineStr">
        <is>
          <t>290</t>
        </is>
      </c>
      <c r="X39" t="inlineStr">
        <is>
          <t>- -</t>
        </is>
      </c>
      <c r="Y39" t="inlineStr">
        <is>
          <t>- -</t>
        </is>
      </c>
      <c r="Z39" t="inlineStr">
        <is>
          <t>- -</t>
        </is>
      </c>
      <c r="AA39" t="inlineStr">
        <is>
          <t>- -</t>
        </is>
      </c>
      <c r="AB39" t="inlineStr">
        <is>
          <t>- -</t>
        </is>
      </c>
      <c r="AC39" t="inlineStr">
        <is>
          <t>- -</t>
        </is>
      </c>
      <c r="AD39" t="inlineStr">
        <is>
          <t>- -</t>
        </is>
      </c>
      <c r="AE39" t="inlineStr">
        <is>
          <t>- -</t>
        </is>
      </c>
      <c r="AF39" t="inlineStr">
        <is>
          <t>- -</t>
        </is>
      </c>
      <c r="AG39" t="inlineStr">
        <is>
          <t>- -</t>
        </is>
      </c>
      <c r="AH39" t="inlineStr">
        <is>
          <t>(15)</t>
        </is>
      </c>
      <c r="AI39" t="inlineStr">
        <is>
          <t>- -</t>
        </is>
      </c>
      <c r="AJ39" t="inlineStr">
        <is>
          <t>- -</t>
        </is>
      </c>
      <c r="AK39" t="inlineStr">
        <is>
          <t>- -</t>
        </is>
      </c>
      <c r="AL39" t="inlineStr">
        <is>
          <t>- -</t>
        </is>
      </c>
    </row>
    <row r="40">
      <c r="A40" s="1" t="inlineStr">
        <is>
          <t>Total Liabilities &amp; Equity</t>
        </is>
      </c>
      <c r="B40" t="inlineStr">
        <is>
          <t>- -</t>
        </is>
      </c>
      <c r="C40" t="inlineStr">
        <is>
          <t>732</t>
        </is>
      </c>
      <c r="D40" t="inlineStr">
        <is>
          <t>- -</t>
        </is>
      </c>
      <c r="E40" t="inlineStr">
        <is>
          <t>1,081</t>
        </is>
      </c>
      <c r="F40" t="inlineStr">
        <is>
          <t>1,122</t>
        </is>
      </c>
      <c r="G40" t="inlineStr">
        <is>
          <t>1,112</t>
        </is>
      </c>
      <c r="H40" t="inlineStr">
        <is>
          <t>1,292</t>
        </is>
      </c>
      <c r="I40" t="inlineStr">
        <is>
          <t>1,448</t>
        </is>
      </c>
      <c r="J40" t="inlineStr">
        <is>
          <t>1,929</t>
        </is>
      </c>
      <c r="K40" t="inlineStr">
        <is>
          <t>2,446</t>
        </is>
      </c>
      <c r="L40" t="inlineStr">
        <is>
          <t>3,031</t>
        </is>
      </c>
      <c r="M40" t="inlineStr">
        <is>
          <t>3,145</t>
        </is>
      </c>
      <c r="N40" t="inlineStr">
        <is>
          <t>3,515</t>
        </is>
      </c>
      <c r="O40" t="inlineStr">
        <is>
          <t>4,253</t>
        </is>
      </c>
      <c r="P40" t="inlineStr">
        <is>
          <t>4,378</t>
        </is>
      </c>
      <c r="Q40" t="inlineStr">
        <is>
          <t>5,768</t>
        </is>
      </c>
      <c r="R40" t="inlineStr">
        <is>
          <t>5,647</t>
        </is>
      </c>
      <c r="S40" t="inlineStr">
        <is>
          <t>5,619</t>
        </is>
      </c>
      <c r="T40" t="inlineStr">
        <is>
          <t>7,094</t>
        </is>
      </c>
      <c r="U40" t="inlineStr">
        <is>
          <t>7,844</t>
        </is>
      </c>
      <c r="V40" t="inlineStr">
        <is>
          <t>7,288</t>
        </is>
      </c>
      <c r="W40" t="inlineStr">
        <is>
          <t>13,147</t>
        </is>
      </c>
      <c r="X40" t="inlineStr">
        <is>
          <t>11,550</t>
        </is>
      </c>
      <c r="Y40" t="inlineStr">
        <is>
          <t>7,675</t>
        </is>
      </c>
      <c r="Z40" t="inlineStr">
        <is>
          <t>9,078</t>
        </is>
      </c>
      <c r="AA40" t="inlineStr">
        <is>
          <t>4,964</t>
        </is>
      </c>
      <c r="AB40" t="inlineStr">
        <is>
          <t>4,954</t>
        </is>
      </c>
      <c r="AC40" t="inlineStr">
        <is>
          <t>4,000</t>
        </is>
      </c>
      <c r="AD40" t="inlineStr">
        <is>
          <t>4,337</t>
        </is>
      </c>
      <c r="AE40" t="inlineStr">
        <is>
          <t>3,767</t>
        </is>
      </c>
      <c r="AF40" t="inlineStr">
        <is>
          <t>3,084</t>
        </is>
      </c>
      <c r="AG40" t="inlineStr">
        <is>
          <t>3,321</t>
        </is>
      </c>
      <c r="AH40" t="inlineStr">
        <is>
          <t>3,552</t>
        </is>
      </c>
      <c r="AI40" t="inlineStr">
        <is>
          <t>4,556</t>
        </is>
      </c>
      <c r="AJ40" t="inlineStr">
        <is>
          <t>6,028</t>
        </is>
      </c>
      <c r="AK40" t="inlineStr">
        <is>
          <t>8,962</t>
        </is>
      </c>
      <c r="AL40" t="inlineStr">
        <is>
          <t>12,419</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L29"/>
  <sheetViews>
    <sheetView workbookViewId="0">
      <selection activeCell="A1" sqref="A1"/>
    </sheetView>
  </sheetViews>
  <sheetFormatPr baseColWidth="8" defaultRowHeight="14.5"/>
  <sheetData>
    <row r="1">
      <c r="B1" s="1" t="inlineStr">
        <is>
          <t>1985</t>
        </is>
      </c>
      <c r="C1" s="1" t="inlineStr">
        <is>
          <t>1986</t>
        </is>
      </c>
      <c r="D1" s="1" t="inlineStr">
        <is>
          <t>1987</t>
        </is>
      </c>
      <c r="E1" s="1" t="inlineStr">
        <is>
          <t>1988</t>
        </is>
      </c>
      <c r="F1" s="1" t="inlineStr">
        <is>
          <t>1989</t>
        </is>
      </c>
      <c r="G1" s="1" t="inlineStr">
        <is>
          <t>1990</t>
        </is>
      </c>
      <c r="H1" s="1" t="inlineStr">
        <is>
          <t>1991</t>
        </is>
      </c>
      <c r="I1" s="1" t="inlineStr">
        <is>
          <t>1992</t>
        </is>
      </c>
      <c r="J1" s="1" t="inlineStr">
        <is>
          <t>1993</t>
        </is>
      </c>
      <c r="K1" s="1" t="inlineStr">
        <is>
          <t>1994</t>
        </is>
      </c>
      <c r="L1" s="1" t="inlineStr">
        <is>
          <t>1995</t>
        </is>
      </c>
      <c r="M1" s="1" t="inlineStr">
        <is>
          <t>1996</t>
        </is>
      </c>
      <c r="N1" s="1" t="inlineStr">
        <is>
          <t>1997</t>
        </is>
      </c>
      <c r="O1" s="1" t="inlineStr">
        <is>
          <t>1998</t>
        </is>
      </c>
      <c r="P1" s="1" t="inlineStr">
        <is>
          <t>1999</t>
        </is>
      </c>
      <c r="Q1" s="1" t="inlineStr">
        <is>
          <t>2000</t>
        </is>
      </c>
      <c r="R1" s="1" t="inlineStr">
        <is>
          <t>2001</t>
        </is>
      </c>
      <c r="S1" s="1" t="inlineStr">
        <is>
          <t>2002</t>
        </is>
      </c>
      <c r="T1" s="1" t="inlineStr">
        <is>
          <t>2003</t>
        </is>
      </c>
      <c r="U1" s="1" t="inlineStr">
        <is>
          <t>2004</t>
        </is>
      </c>
      <c r="V1" s="1" t="inlineStr">
        <is>
          <t>2005</t>
        </is>
      </c>
      <c r="W1" s="1" t="inlineStr">
        <is>
          <t>2006</t>
        </is>
      </c>
      <c r="X1" s="1" t="inlineStr">
        <is>
          <t>2007</t>
        </is>
      </c>
      <c r="Y1" s="1" t="inlineStr">
        <is>
          <t>2008</t>
        </is>
      </c>
      <c r="Z1" s="1" t="inlineStr">
        <is>
          <t>2009</t>
        </is>
      </c>
      <c r="AA1" s="1" t="inlineStr">
        <is>
          <t>2010</t>
        </is>
      </c>
      <c r="AB1" s="1" t="inlineStr">
        <is>
          <t>2011</t>
        </is>
      </c>
      <c r="AC1" s="1" t="inlineStr">
        <is>
          <t>2012</t>
        </is>
      </c>
      <c r="AD1" s="1" t="inlineStr">
        <is>
          <t>2013</t>
        </is>
      </c>
      <c r="AE1" s="1" t="inlineStr">
        <is>
          <t>2014</t>
        </is>
      </c>
      <c r="AF1" s="1" t="inlineStr">
        <is>
          <t>2015</t>
        </is>
      </c>
      <c r="AG1" s="1" t="inlineStr">
        <is>
          <t>2016</t>
        </is>
      </c>
      <c r="AH1" s="1" t="inlineStr">
        <is>
          <t>2017</t>
        </is>
      </c>
      <c r="AI1" s="1" t="inlineStr">
        <is>
          <t>2018</t>
        </is>
      </c>
      <c r="AJ1" s="1" t="inlineStr">
        <is>
          <t>2019</t>
        </is>
      </c>
      <c r="AK1" s="1" t="inlineStr">
        <is>
          <t>2020</t>
        </is>
      </c>
      <c r="AL1" s="1" t="inlineStr">
        <is>
          <t>2021</t>
        </is>
      </c>
    </row>
    <row r="2">
      <c r="A2" s="1" t="inlineStr">
        <is>
          <t>Net Income</t>
        </is>
      </c>
      <c r="B2" t="inlineStr">
        <is>
          <t>- -</t>
        </is>
      </c>
      <c r="C2" t="inlineStr">
        <is>
          <t>- -</t>
        </is>
      </c>
      <c r="D2" t="inlineStr">
        <is>
          <t>- -</t>
        </is>
      </c>
      <c r="E2" t="inlineStr">
        <is>
          <t>- -</t>
        </is>
      </c>
      <c r="F2" t="inlineStr">
        <is>
          <t>46</t>
        </is>
      </c>
      <c r="G2" t="inlineStr">
        <is>
          <t>(54)</t>
        </is>
      </c>
      <c r="H2" t="inlineStr">
        <is>
          <t>145</t>
        </is>
      </c>
      <c r="I2" t="inlineStr">
        <is>
          <t>245</t>
        </is>
      </c>
      <c r="J2" t="inlineStr">
        <is>
          <t>229</t>
        </is>
      </c>
      <c r="K2" t="inlineStr">
        <is>
          <t>305</t>
        </is>
      </c>
      <c r="L2" t="inlineStr">
        <is>
          <t>301</t>
        </is>
      </c>
      <c r="M2" t="inlineStr">
        <is>
          <t>(69)</t>
        </is>
      </c>
      <c r="N2" t="inlineStr">
        <is>
          <t>(21)</t>
        </is>
      </c>
      <c r="O2" t="inlineStr">
        <is>
          <t>(104)</t>
        </is>
      </c>
      <c r="P2" t="inlineStr">
        <is>
          <t>(89)</t>
        </is>
      </c>
      <c r="Q2" t="inlineStr">
        <is>
          <t>983</t>
        </is>
      </c>
      <c r="R2" t="inlineStr">
        <is>
          <t>(61)</t>
        </is>
      </c>
      <c r="S2" t="inlineStr">
        <is>
          <t>(1,303)</t>
        </is>
      </c>
      <c r="T2" t="inlineStr">
        <is>
          <t>(275)</t>
        </is>
      </c>
      <c r="U2" t="inlineStr">
        <is>
          <t>91</t>
        </is>
      </c>
      <c r="V2" t="inlineStr">
        <is>
          <t>166</t>
        </is>
      </c>
      <c r="W2" t="inlineStr">
        <is>
          <t>(166)</t>
        </is>
      </c>
      <c r="X2" t="inlineStr">
        <is>
          <t>(3,379)</t>
        </is>
      </c>
      <c r="Y2" t="inlineStr">
        <is>
          <t>(3,098)</t>
        </is>
      </c>
      <c r="Z2" t="inlineStr">
        <is>
          <t>376</t>
        </is>
      </c>
      <c r="AA2" t="inlineStr">
        <is>
          <t>471</t>
        </is>
      </c>
      <c r="AB2" t="inlineStr">
        <is>
          <t>491</t>
        </is>
      </c>
      <c r="AC2" t="inlineStr">
        <is>
          <t>(1,183)</t>
        </is>
      </c>
      <c r="AD2" t="inlineStr">
        <is>
          <t>(83)</t>
        </is>
      </c>
      <c r="AE2" t="inlineStr">
        <is>
          <t>(403)</t>
        </is>
      </c>
      <c r="AF2" t="inlineStr">
        <is>
          <t>(660)</t>
        </is>
      </c>
      <c r="AG2" t="inlineStr">
        <is>
          <t>(497)</t>
        </is>
      </c>
      <c r="AH2" t="inlineStr">
        <is>
          <t>(33)</t>
        </is>
      </c>
      <c r="AI2" t="inlineStr">
        <is>
          <t>337</t>
        </is>
      </c>
      <c r="AJ2" t="inlineStr">
        <is>
          <t>341</t>
        </is>
      </c>
      <c r="AK2" t="inlineStr">
        <is>
          <t>2,490</t>
        </is>
      </c>
      <c r="AL2" t="inlineStr">
        <is>
          <t>3,162</t>
        </is>
      </c>
    </row>
    <row r="3">
      <c r="A3" s="1" t="inlineStr">
        <is>
          <t>Depreciation and Amortization</t>
        </is>
      </c>
      <c r="B3" t="inlineStr">
        <is>
          <t>- -</t>
        </is>
      </c>
      <c r="C3" t="inlineStr">
        <is>
          <t>- -</t>
        </is>
      </c>
      <c r="D3" t="inlineStr">
        <is>
          <t>- -</t>
        </is>
      </c>
      <c r="E3" t="inlineStr">
        <is>
          <t>- -</t>
        </is>
      </c>
      <c r="F3" t="inlineStr">
        <is>
          <t>136</t>
        </is>
      </c>
      <c r="G3" t="inlineStr">
        <is>
          <t>128</t>
        </is>
      </c>
      <c r="H3" t="inlineStr">
        <is>
          <t>156</t>
        </is>
      </c>
      <c r="I3" t="inlineStr">
        <is>
          <t>152</t>
        </is>
      </c>
      <c r="J3" t="inlineStr">
        <is>
          <t>175</t>
        </is>
      </c>
      <c r="K3" t="inlineStr">
        <is>
          <t>216</t>
        </is>
      </c>
      <c r="L3" t="inlineStr">
        <is>
          <t>263</t>
        </is>
      </c>
      <c r="M3" t="inlineStr">
        <is>
          <t>333</t>
        </is>
      </c>
      <c r="N3" t="inlineStr">
        <is>
          <t>394</t>
        </is>
      </c>
      <c r="O3" t="inlineStr">
        <is>
          <t>468</t>
        </is>
      </c>
      <c r="P3" t="inlineStr">
        <is>
          <t>516</t>
        </is>
      </c>
      <c r="Q3" t="inlineStr">
        <is>
          <t>579</t>
        </is>
      </c>
      <c r="R3" t="inlineStr">
        <is>
          <t>623</t>
        </is>
      </c>
      <c r="S3" t="inlineStr">
        <is>
          <t>756</t>
        </is>
      </c>
      <c r="T3" t="inlineStr">
        <is>
          <t>996</t>
        </is>
      </c>
      <c r="U3" t="inlineStr">
        <is>
          <t>1,224</t>
        </is>
      </c>
      <c r="V3" t="inlineStr">
        <is>
          <t>1,219</t>
        </is>
      </c>
      <c r="W3" t="inlineStr">
        <is>
          <t>837</t>
        </is>
      </c>
      <c r="X3" t="inlineStr">
        <is>
          <t>1,138</t>
        </is>
      </c>
      <c r="Y3" t="inlineStr">
        <is>
          <t>1,223</t>
        </is>
      </c>
      <c r="Z3" t="inlineStr">
        <is>
          <t>1,128</t>
        </is>
      </c>
      <c r="AA3" t="inlineStr">
        <is>
          <t>383</t>
        </is>
      </c>
      <c r="AB3" t="inlineStr">
        <is>
          <t>317</t>
        </is>
      </c>
      <c r="AC3" t="inlineStr">
        <is>
          <t>260</t>
        </is>
      </c>
      <c r="AD3" t="inlineStr">
        <is>
          <t>236</t>
        </is>
      </c>
      <c r="AE3" t="inlineStr">
        <is>
          <t>203</t>
        </is>
      </c>
      <c r="AF3" t="inlineStr">
        <is>
          <t>167</t>
        </is>
      </c>
      <c r="AG3" t="inlineStr">
        <is>
          <t>133</t>
        </is>
      </c>
      <c r="AH3" t="inlineStr">
        <is>
          <t>144</t>
        </is>
      </c>
      <c r="AI3" t="inlineStr">
        <is>
          <t>170</t>
        </is>
      </c>
      <c r="AJ3" t="inlineStr">
        <is>
          <t>258</t>
        </is>
      </c>
      <c r="AK3" t="inlineStr">
        <is>
          <t>354</t>
        </is>
      </c>
      <c r="AL3" t="inlineStr">
        <is>
          <t>463</t>
        </is>
      </c>
    </row>
    <row r="4">
      <c r="A4" s="1" t="inlineStr">
        <is>
          <t>Deferred Income Tax</t>
        </is>
      </c>
      <c r="B4" t="inlineStr">
        <is>
          <t>- -</t>
        </is>
      </c>
      <c r="C4" t="inlineStr">
        <is>
          <t>- -</t>
        </is>
      </c>
      <c r="D4" t="inlineStr">
        <is>
          <t>- -</t>
        </is>
      </c>
      <c r="E4" t="inlineStr">
        <is>
          <t>- -</t>
        </is>
      </c>
      <c r="F4" t="inlineStr">
        <is>
          <t>(11)</t>
        </is>
      </c>
      <c r="G4" t="inlineStr">
        <is>
          <t>(3)</t>
        </is>
      </c>
      <c r="H4" t="inlineStr">
        <is>
          <t>(16)</t>
        </is>
      </c>
      <c r="I4" t="inlineStr">
        <is>
          <t>(19)</t>
        </is>
      </c>
      <c r="J4" t="inlineStr">
        <is>
          <t>(27)</t>
        </is>
      </c>
      <c r="K4" t="inlineStr">
        <is>
          <t>- -</t>
        </is>
      </c>
      <c r="L4" t="inlineStr">
        <is>
          <t>42</t>
        </is>
      </c>
      <c r="M4" t="inlineStr">
        <is>
          <t>17</t>
        </is>
      </c>
      <c r="N4" t="inlineStr">
        <is>
          <t>(19)</t>
        </is>
      </c>
      <c r="O4" t="inlineStr">
        <is>
          <t>(107)</t>
        </is>
      </c>
      <c r="P4" t="inlineStr">
        <is>
          <t>161</t>
        </is>
      </c>
      <c r="Q4" t="inlineStr">
        <is>
          <t>(19)</t>
        </is>
      </c>
      <c r="R4" t="inlineStr">
        <is>
          <t>(36)</t>
        </is>
      </c>
      <c r="S4" t="inlineStr">
        <is>
          <t>35</t>
        </is>
      </c>
      <c r="T4" t="inlineStr">
        <is>
          <t>3</t>
        </is>
      </c>
      <c r="U4" t="inlineStr">
        <is>
          <t>(39)</t>
        </is>
      </c>
      <c r="V4" t="inlineStr">
        <is>
          <t>(22)</t>
        </is>
      </c>
      <c r="W4" t="inlineStr">
        <is>
          <t>(2)</t>
        </is>
      </c>
      <c r="X4" t="inlineStr">
        <is>
          <t>(24)</t>
        </is>
      </c>
      <c r="Y4" t="inlineStr">
        <is>
          <t>26</t>
        </is>
      </c>
      <c r="Z4" t="inlineStr">
        <is>
          <t>130</t>
        </is>
      </c>
      <c r="AA4" t="inlineStr">
        <is>
          <t>(5)</t>
        </is>
      </c>
      <c r="AB4" t="inlineStr">
        <is>
          <t>(6)</t>
        </is>
      </c>
      <c r="AC4" t="inlineStr">
        <is>
          <t>(40)</t>
        </is>
      </c>
      <c r="AD4" t="inlineStr">
        <is>
          <t>1</t>
        </is>
      </c>
      <c r="AE4" t="inlineStr">
        <is>
          <t>- -</t>
        </is>
      </c>
      <c r="AF4" t="inlineStr">
        <is>
          <t>- -</t>
        </is>
      </c>
      <c r="AG4" t="inlineStr">
        <is>
          <t>11</t>
        </is>
      </c>
      <c r="AH4" t="inlineStr">
        <is>
          <t>- -</t>
        </is>
      </c>
      <c r="AI4" t="inlineStr">
        <is>
          <t>(4)</t>
        </is>
      </c>
      <c r="AJ4" t="inlineStr">
        <is>
          <t>(4)</t>
        </is>
      </c>
      <c r="AK4" t="inlineStr">
        <is>
          <t>(1,223)</t>
        </is>
      </c>
      <c r="AL4" t="inlineStr">
        <is>
          <t>308</t>
        </is>
      </c>
    </row>
    <row r="5">
      <c r="A5" s="1" t="inlineStr">
        <is>
          <t>Stock Based Compensation</t>
        </is>
      </c>
      <c r="B5" t="inlineStr">
        <is>
          <t>- -</t>
        </is>
      </c>
      <c r="C5" t="inlineStr">
        <is>
          <t>- -</t>
        </is>
      </c>
      <c r="D5" t="inlineStr">
        <is>
          <t>- -</t>
        </is>
      </c>
      <c r="E5" t="inlineStr">
        <is>
          <t>- -</t>
        </is>
      </c>
      <c r="F5" t="inlineStr">
        <is>
          <t>- -</t>
        </is>
      </c>
      <c r="G5" t="inlineStr">
        <is>
          <t>- -</t>
        </is>
      </c>
      <c r="H5" t="inlineStr">
        <is>
          <t>- -</t>
        </is>
      </c>
      <c r="I5" t="inlineStr">
        <is>
          <t>- -</t>
        </is>
      </c>
      <c r="J5" t="inlineStr">
        <is>
          <t>- -</t>
        </is>
      </c>
      <c r="K5" t="inlineStr">
        <is>
          <t>- -</t>
        </is>
      </c>
      <c r="L5" t="inlineStr">
        <is>
          <t>- -</t>
        </is>
      </c>
      <c r="M5" t="inlineStr">
        <is>
          <t>- -</t>
        </is>
      </c>
      <c r="N5" t="inlineStr">
        <is>
          <t>- -</t>
        </is>
      </c>
      <c r="O5" t="inlineStr">
        <is>
          <t>- -</t>
        </is>
      </c>
      <c r="P5" t="inlineStr">
        <is>
          <t>- -</t>
        </is>
      </c>
      <c r="Q5" t="inlineStr">
        <is>
          <t>- -</t>
        </is>
      </c>
      <c r="R5" t="inlineStr">
        <is>
          <t>- -</t>
        </is>
      </c>
      <c r="S5" t="inlineStr">
        <is>
          <t>- -</t>
        </is>
      </c>
      <c r="T5" t="inlineStr">
        <is>
          <t>- -</t>
        </is>
      </c>
      <c r="U5" t="inlineStr">
        <is>
          <t>- -</t>
        </is>
      </c>
      <c r="V5" t="inlineStr">
        <is>
          <t>- -</t>
        </is>
      </c>
      <c r="W5" t="inlineStr">
        <is>
          <t>- -</t>
        </is>
      </c>
      <c r="X5" t="inlineStr">
        <is>
          <t>- -</t>
        </is>
      </c>
      <c r="Y5" t="inlineStr">
        <is>
          <t>- -</t>
        </is>
      </c>
      <c r="Z5" t="inlineStr">
        <is>
          <t>75</t>
        </is>
      </c>
      <c r="AA5" t="inlineStr">
        <is>
          <t>87</t>
        </is>
      </c>
      <c r="AB5" t="inlineStr">
        <is>
          <t>90</t>
        </is>
      </c>
      <c r="AC5" t="inlineStr">
        <is>
          <t>97</t>
        </is>
      </c>
      <c r="AD5" t="inlineStr">
        <is>
          <t>91</t>
        </is>
      </c>
      <c r="AE5" t="inlineStr">
        <is>
          <t>81</t>
        </is>
      </c>
      <c r="AF5" t="inlineStr">
        <is>
          <t>63</t>
        </is>
      </c>
      <c r="AG5" t="inlineStr">
        <is>
          <t>86</t>
        </is>
      </c>
      <c r="AH5" t="inlineStr">
        <is>
          <t>97</t>
        </is>
      </c>
      <c r="AI5" t="inlineStr">
        <is>
          <t>137</t>
        </is>
      </c>
      <c r="AJ5" t="inlineStr">
        <is>
          <t>197</t>
        </is>
      </c>
      <c r="AK5" t="inlineStr">
        <is>
          <t>274</t>
        </is>
      </c>
      <c r="AL5" t="inlineStr">
        <is>
          <t>379</t>
        </is>
      </c>
    </row>
    <row r="6">
      <c r="A6" s="1" t="inlineStr">
        <is>
          <t>Change in Working Capital</t>
        </is>
      </c>
      <c r="B6" t="inlineStr">
        <is>
          <t>- -</t>
        </is>
      </c>
      <c r="C6" t="inlineStr">
        <is>
          <t>- -</t>
        </is>
      </c>
      <c r="D6" t="inlineStr">
        <is>
          <t>- -</t>
        </is>
      </c>
      <c r="E6" t="inlineStr">
        <is>
          <t>- -</t>
        </is>
      </c>
      <c r="F6" t="inlineStr">
        <is>
          <t>(20)</t>
        </is>
      </c>
      <c r="G6" t="inlineStr">
        <is>
          <t>27</t>
        </is>
      </c>
      <c r="H6" t="inlineStr">
        <is>
          <t>(41)</t>
        </is>
      </c>
      <c r="I6" t="inlineStr">
        <is>
          <t>17</t>
        </is>
      </c>
      <c r="J6" t="inlineStr">
        <is>
          <t>10</t>
        </is>
      </c>
      <c r="K6" t="inlineStr">
        <is>
          <t>(21)</t>
        </is>
      </c>
      <c r="L6" t="inlineStr">
        <is>
          <t>40</t>
        </is>
      </c>
      <c r="M6" t="inlineStr">
        <is>
          <t>(125)</t>
        </is>
      </c>
      <c r="N6" t="inlineStr">
        <is>
          <t>33</t>
        </is>
      </c>
      <c r="O6" t="inlineStr">
        <is>
          <t>(121)</t>
        </is>
      </c>
      <c r="P6" t="inlineStr">
        <is>
          <t>122</t>
        </is>
      </c>
      <c r="Q6" t="inlineStr">
        <is>
          <t>(122)</t>
        </is>
      </c>
      <c r="R6" t="inlineStr">
        <is>
          <t>(428)</t>
        </is>
      </c>
      <c r="S6" t="inlineStr">
        <is>
          <t>163</t>
        </is>
      </c>
      <c r="T6" t="inlineStr">
        <is>
          <t>(306)</t>
        </is>
      </c>
      <c r="U6" t="inlineStr">
        <is>
          <t>(122)</t>
        </is>
      </c>
      <c r="V6" t="inlineStr">
        <is>
          <t>219</t>
        </is>
      </c>
      <c r="W6" t="inlineStr">
        <is>
          <t>172</t>
        </is>
      </c>
      <c r="X6" t="inlineStr">
        <is>
          <t>27</t>
        </is>
      </c>
      <c r="Y6" t="inlineStr">
        <is>
          <t>(341)</t>
        </is>
      </c>
      <c r="Z6" t="inlineStr">
        <is>
          <t>(1,039)</t>
        </is>
      </c>
      <c r="AA6" t="inlineStr">
        <is>
          <t>(1,495)</t>
        </is>
      </c>
      <c r="AB6" t="inlineStr">
        <is>
          <t>(252)</t>
        </is>
      </c>
      <c r="AC6" t="inlineStr">
        <is>
          <t>220</t>
        </is>
      </c>
      <c r="AD6" t="inlineStr">
        <is>
          <t>(448)</t>
        </is>
      </c>
      <c r="AE6" t="inlineStr">
        <is>
          <t>(291)</t>
        </is>
      </c>
      <c r="AF6" t="inlineStr">
        <is>
          <t>113</t>
        </is>
      </c>
      <c r="AG6" t="inlineStr">
        <is>
          <t>180</t>
        </is>
      </c>
      <c r="AH6" t="inlineStr">
        <is>
          <t>(264)</t>
        </is>
      </c>
      <c r="AI6" t="inlineStr">
        <is>
          <t>(727)</t>
        </is>
      </c>
      <c r="AJ6" t="inlineStr">
        <is>
          <t>(542)</t>
        </is>
      </c>
      <c r="AK6" t="inlineStr">
        <is>
          <t>(931)</t>
        </is>
      </c>
      <c r="AL6" t="inlineStr">
        <is>
          <t>(774)</t>
        </is>
      </c>
    </row>
    <row r="7">
      <c r="A7" s="1" t="inlineStr">
        <is>
          <t>Accounts Receivable</t>
        </is>
      </c>
      <c r="B7" t="inlineStr">
        <is>
          <t>- -</t>
        </is>
      </c>
      <c r="C7" t="inlineStr">
        <is>
          <t>- -</t>
        </is>
      </c>
      <c r="D7" t="inlineStr">
        <is>
          <t>- -</t>
        </is>
      </c>
      <c r="E7" t="inlineStr">
        <is>
          <t>- -</t>
        </is>
      </c>
      <c r="F7" t="inlineStr">
        <is>
          <t>- -</t>
        </is>
      </c>
      <c r="G7" t="inlineStr">
        <is>
          <t>- -</t>
        </is>
      </c>
      <c r="H7" t="inlineStr">
        <is>
          <t>- -</t>
        </is>
      </c>
      <c r="I7" t="inlineStr">
        <is>
          <t>- -</t>
        </is>
      </c>
      <c r="J7" t="inlineStr">
        <is>
          <t>- -</t>
        </is>
      </c>
      <c r="K7" t="inlineStr">
        <is>
          <t>- -</t>
        </is>
      </c>
      <c r="L7" t="inlineStr">
        <is>
          <t>- -</t>
        </is>
      </c>
      <c r="M7" t="inlineStr">
        <is>
          <t>- -</t>
        </is>
      </c>
      <c r="N7" t="inlineStr">
        <is>
          <t>- -</t>
        </is>
      </c>
      <c r="O7" t="inlineStr">
        <is>
          <t>- -</t>
        </is>
      </c>
      <c r="P7" t="inlineStr">
        <is>
          <t>- -</t>
        </is>
      </c>
      <c r="Q7" t="inlineStr">
        <is>
          <t>- -</t>
        </is>
      </c>
      <c r="R7" t="inlineStr">
        <is>
          <t>- -</t>
        </is>
      </c>
      <c r="S7" t="inlineStr">
        <is>
          <t>- -</t>
        </is>
      </c>
      <c r="T7" t="inlineStr">
        <is>
          <t>- -</t>
        </is>
      </c>
      <c r="U7" t="inlineStr">
        <is>
          <t>- -</t>
        </is>
      </c>
      <c r="V7" t="inlineStr">
        <is>
          <t>- -</t>
        </is>
      </c>
      <c r="W7" t="inlineStr">
        <is>
          <t>- -</t>
        </is>
      </c>
      <c r="X7" t="inlineStr">
        <is>
          <t>- -</t>
        </is>
      </c>
      <c r="Y7" t="inlineStr">
        <is>
          <t>- -</t>
        </is>
      </c>
      <c r="Z7" t="inlineStr">
        <is>
          <t>(960)</t>
        </is>
      </c>
      <c r="AA7" t="inlineStr">
        <is>
          <t>(1,138)</t>
        </is>
      </c>
      <c r="AB7" t="inlineStr">
        <is>
          <t>(347)</t>
        </is>
      </c>
      <c r="AC7" t="inlineStr">
        <is>
          <t>290</t>
        </is>
      </c>
      <c r="AD7" t="inlineStr">
        <is>
          <t>(200)</t>
        </is>
      </c>
      <c r="AE7" t="inlineStr">
        <is>
          <t>7</t>
        </is>
      </c>
      <c r="AF7" t="inlineStr">
        <is>
          <t>280</t>
        </is>
      </c>
      <c r="AG7" t="inlineStr">
        <is>
          <t>222</t>
        </is>
      </c>
      <c r="AH7" t="inlineStr">
        <is>
          <t>(89)</t>
        </is>
      </c>
      <c r="AI7" t="inlineStr">
        <is>
          <t>(806)</t>
        </is>
      </c>
      <c r="AJ7" t="inlineStr">
        <is>
          <t>(623)</t>
        </is>
      </c>
      <c r="AK7" t="inlineStr">
        <is>
          <t>(219)</t>
        </is>
      </c>
      <c r="AL7" t="inlineStr">
        <is>
          <t>(640)</t>
        </is>
      </c>
    </row>
    <row r="8">
      <c r="A8" s="1" t="inlineStr">
        <is>
          <t>Inventory</t>
        </is>
      </c>
      <c r="B8" t="inlineStr">
        <is>
          <t>- -</t>
        </is>
      </c>
      <c r="C8" t="inlineStr">
        <is>
          <t>- -</t>
        </is>
      </c>
      <c r="D8" t="inlineStr">
        <is>
          <t>- -</t>
        </is>
      </c>
      <c r="E8" t="inlineStr">
        <is>
          <t>- -</t>
        </is>
      </c>
      <c r="F8" t="inlineStr">
        <is>
          <t>- -</t>
        </is>
      </c>
      <c r="G8" t="inlineStr">
        <is>
          <t>- -</t>
        </is>
      </c>
      <c r="H8" t="inlineStr">
        <is>
          <t>- -</t>
        </is>
      </c>
      <c r="I8" t="inlineStr">
        <is>
          <t>- -</t>
        </is>
      </c>
      <c r="J8" t="inlineStr">
        <is>
          <t>- -</t>
        </is>
      </c>
      <c r="K8" t="inlineStr">
        <is>
          <t>- -</t>
        </is>
      </c>
      <c r="L8" t="inlineStr">
        <is>
          <t>- -</t>
        </is>
      </c>
      <c r="M8" t="inlineStr">
        <is>
          <t>- -</t>
        </is>
      </c>
      <c r="N8" t="inlineStr">
        <is>
          <t>- -</t>
        </is>
      </c>
      <c r="O8" t="inlineStr">
        <is>
          <t>- -</t>
        </is>
      </c>
      <c r="P8" t="inlineStr">
        <is>
          <t>- -</t>
        </is>
      </c>
      <c r="Q8" t="inlineStr">
        <is>
          <t>(156)</t>
        </is>
      </c>
      <c r="R8" t="inlineStr">
        <is>
          <t>(37)</t>
        </is>
      </c>
      <c r="S8" t="inlineStr">
        <is>
          <t>(52)</t>
        </is>
      </c>
      <c r="T8" t="inlineStr">
        <is>
          <t>(77)</t>
        </is>
      </c>
      <c r="U8" t="inlineStr">
        <is>
          <t>(180)</t>
        </is>
      </c>
      <c r="V8" t="inlineStr">
        <is>
          <t>(28)</t>
        </is>
      </c>
      <c r="W8" t="inlineStr">
        <is>
          <t>6</t>
        </is>
      </c>
      <c r="X8" t="inlineStr">
        <is>
          <t>4</t>
        </is>
      </c>
      <c r="Y8" t="inlineStr">
        <is>
          <t>152</t>
        </is>
      </c>
      <c r="Z8" t="inlineStr">
        <is>
          <t>89</t>
        </is>
      </c>
      <c r="AA8" t="inlineStr">
        <is>
          <t>(144)</t>
        </is>
      </c>
      <c r="AB8" t="inlineStr">
        <is>
          <t>157</t>
        </is>
      </c>
      <c r="AC8" t="inlineStr">
        <is>
          <t>(83)</t>
        </is>
      </c>
      <c r="AD8" t="inlineStr">
        <is>
          <t>(322)</t>
        </is>
      </c>
      <c r="AE8" t="inlineStr">
        <is>
          <t>199</t>
        </is>
      </c>
      <c r="AF8" t="inlineStr">
        <is>
          <t>(11)</t>
        </is>
      </c>
      <c r="AG8" t="inlineStr">
        <is>
          <t>(73)</t>
        </is>
      </c>
      <c r="AH8" t="inlineStr">
        <is>
          <t>12</t>
        </is>
      </c>
      <c r="AI8" t="inlineStr">
        <is>
          <t>(151)</t>
        </is>
      </c>
      <c r="AJ8" t="inlineStr">
        <is>
          <t>(137)</t>
        </is>
      </c>
      <c r="AK8" t="inlineStr">
        <is>
          <t>(417)</t>
        </is>
      </c>
      <c r="AL8" t="inlineStr">
        <is>
          <t>(556)</t>
        </is>
      </c>
    </row>
    <row r="9">
      <c r="A9" s="1" t="inlineStr">
        <is>
          <t>Accounts Payable</t>
        </is>
      </c>
      <c r="B9" t="inlineStr">
        <is>
          <t>- -</t>
        </is>
      </c>
      <c r="C9" t="inlineStr">
        <is>
          <t>- -</t>
        </is>
      </c>
      <c r="D9" t="inlineStr">
        <is>
          <t>- -</t>
        </is>
      </c>
      <c r="E9" t="inlineStr">
        <is>
          <t>- -</t>
        </is>
      </c>
      <c r="F9" t="inlineStr">
        <is>
          <t>- -</t>
        </is>
      </c>
      <c r="G9" t="inlineStr">
        <is>
          <t>- -</t>
        </is>
      </c>
      <c r="H9" t="inlineStr">
        <is>
          <t>- -</t>
        </is>
      </c>
      <c r="I9" t="inlineStr">
        <is>
          <t>- -</t>
        </is>
      </c>
      <c r="J9" t="inlineStr">
        <is>
          <t>- -</t>
        </is>
      </c>
      <c r="K9" t="inlineStr">
        <is>
          <t>- -</t>
        </is>
      </c>
      <c r="L9" t="inlineStr">
        <is>
          <t>- -</t>
        </is>
      </c>
      <c r="M9" t="inlineStr">
        <is>
          <t>- -</t>
        </is>
      </c>
      <c r="N9" t="inlineStr">
        <is>
          <t>- -</t>
        </is>
      </c>
      <c r="O9" t="inlineStr">
        <is>
          <t>- -</t>
        </is>
      </c>
      <c r="P9" t="inlineStr">
        <is>
          <t>- -</t>
        </is>
      </c>
      <c r="Q9" t="inlineStr">
        <is>
          <t>- -</t>
        </is>
      </c>
      <c r="R9" t="inlineStr">
        <is>
          <t>- -</t>
        </is>
      </c>
      <c r="S9" t="inlineStr">
        <is>
          <t>- -</t>
        </is>
      </c>
      <c r="T9" t="inlineStr">
        <is>
          <t>- -</t>
        </is>
      </c>
      <c r="U9" t="inlineStr">
        <is>
          <t>- -</t>
        </is>
      </c>
      <c r="V9" t="inlineStr">
        <is>
          <t>- -</t>
        </is>
      </c>
      <c r="W9" t="inlineStr">
        <is>
          <t>- -</t>
        </is>
      </c>
      <c r="X9" t="inlineStr">
        <is>
          <t>- -</t>
        </is>
      </c>
      <c r="Y9" t="inlineStr">
        <is>
          <t>- -</t>
        </is>
      </c>
      <c r="Z9" t="inlineStr">
        <is>
          <t>- -</t>
        </is>
      </c>
      <c r="AA9" t="inlineStr">
        <is>
          <t>55</t>
        </is>
      </c>
      <c r="AB9" t="inlineStr">
        <is>
          <t>(28)</t>
        </is>
      </c>
      <c r="AC9" t="inlineStr">
        <is>
          <t>(232)</t>
        </is>
      </c>
      <c r="AD9" t="inlineStr">
        <is>
          <t>266</t>
        </is>
      </c>
      <c r="AE9" t="inlineStr">
        <is>
          <t>(231)</t>
        </is>
      </c>
      <c r="AF9" t="inlineStr">
        <is>
          <t>(156)</t>
        </is>
      </c>
      <c r="AG9" t="inlineStr">
        <is>
          <t>58</t>
        </is>
      </c>
      <c r="AH9" t="inlineStr">
        <is>
          <t>(75)</t>
        </is>
      </c>
      <c r="AI9" t="inlineStr">
        <is>
          <t>207</t>
        </is>
      </c>
      <c r="AJ9" t="inlineStr">
        <is>
          <t>373</t>
        </is>
      </c>
      <c r="AK9" t="inlineStr">
        <is>
          <t>(513)</t>
        </is>
      </c>
      <c r="AL9" t="inlineStr">
        <is>
          <t>801</t>
        </is>
      </c>
    </row>
    <row r="10">
      <c r="A10" s="1" t="inlineStr">
        <is>
          <t>Other Working Capital</t>
        </is>
      </c>
      <c r="B10" t="inlineStr">
        <is>
          <t>- -</t>
        </is>
      </c>
      <c r="C10" t="inlineStr">
        <is>
          <t>- -</t>
        </is>
      </c>
      <c r="D10" t="inlineStr">
        <is>
          <t>- -</t>
        </is>
      </c>
      <c r="E10" t="inlineStr">
        <is>
          <t>- -</t>
        </is>
      </c>
      <c r="F10" t="inlineStr">
        <is>
          <t>318</t>
        </is>
      </c>
      <c r="G10" t="inlineStr">
        <is>
          <t>79</t>
        </is>
      </c>
      <c r="H10" t="inlineStr">
        <is>
          <t>171</t>
        </is>
      </c>
      <c r="I10" t="inlineStr">
        <is>
          <t>385</t>
        </is>
      </c>
      <c r="J10" t="inlineStr">
        <is>
          <t>510</t>
        </is>
      </c>
      <c r="K10" t="inlineStr">
        <is>
          <t>395</t>
        </is>
      </c>
      <c r="L10" t="inlineStr">
        <is>
          <t>475</t>
        </is>
      </c>
      <c r="M10" t="inlineStr">
        <is>
          <t>446</t>
        </is>
      </c>
      <c r="N10" t="inlineStr">
        <is>
          <t>448</t>
        </is>
      </c>
      <c r="O10" t="inlineStr">
        <is>
          <t>721</t>
        </is>
      </c>
      <c r="P10" t="inlineStr">
        <is>
          <t>499</t>
        </is>
      </c>
      <c r="Q10" t="inlineStr">
        <is>
          <t>1,434</t>
        </is>
      </c>
      <c r="R10" t="inlineStr">
        <is>
          <t>(52)</t>
        </is>
      </c>
      <c r="S10" t="inlineStr">
        <is>
          <t>648</t>
        </is>
      </c>
      <c r="T10" t="inlineStr">
        <is>
          <t>1,448</t>
        </is>
      </c>
      <c r="U10" t="inlineStr">
        <is>
          <t>1,382</t>
        </is>
      </c>
      <c r="V10" t="inlineStr">
        <is>
          <t>1,737</t>
        </is>
      </c>
      <c r="W10" t="inlineStr">
        <is>
          <t>(175)</t>
        </is>
      </c>
      <c r="X10" t="inlineStr">
        <is>
          <t>51</t>
        </is>
      </c>
      <c r="Y10" t="inlineStr">
        <is>
          <t>(38)</t>
        </is>
      </c>
      <c r="Z10" t="inlineStr">
        <is>
          <t>(18)</t>
        </is>
      </c>
      <c r="AA10" t="inlineStr">
        <is>
          <t>11</t>
        </is>
      </c>
      <c r="AB10" t="inlineStr">
        <is>
          <t>(1)</t>
        </is>
      </c>
      <c r="AC10" t="inlineStr">
        <is>
          <t>(12)</t>
        </is>
      </c>
      <c r="AD10" t="inlineStr">
        <is>
          <t>(92)</t>
        </is>
      </c>
      <c r="AE10" t="inlineStr">
        <is>
          <t>1,296</t>
        </is>
      </c>
      <c r="AF10" t="inlineStr">
        <is>
          <t>917</t>
        </is>
      </c>
      <c r="AG10" t="inlineStr">
        <is>
          <t>1,184</t>
        </is>
      </c>
      <c r="AH10" t="inlineStr">
        <is>
          <t>1,121</t>
        </is>
      </c>
      <c r="AI10" t="inlineStr">
        <is>
          <t>1,556</t>
        </is>
      </c>
      <c r="AJ10" t="inlineStr">
        <is>
          <t>2,238</t>
        </is>
      </c>
      <c r="AK10" t="inlineStr">
        <is>
          <t>3,726</t>
        </is>
      </c>
      <c r="AL10" t="inlineStr">
        <is>
          <t>- -</t>
        </is>
      </c>
    </row>
    <row r="11">
      <c r="A11" s="1" t="inlineStr">
        <is>
          <t>Other Non-Cash Items</t>
        </is>
      </c>
      <c r="B11" t="inlineStr">
        <is>
          <t>- -</t>
        </is>
      </c>
      <c r="C11" t="inlineStr">
        <is>
          <t>- -</t>
        </is>
      </c>
      <c r="D11" t="inlineStr">
        <is>
          <t>- -</t>
        </is>
      </c>
      <c r="E11" t="inlineStr">
        <is>
          <t>- -</t>
        </is>
      </c>
      <c r="F11" t="inlineStr">
        <is>
          <t>3</t>
        </is>
      </c>
      <c r="G11" t="inlineStr">
        <is>
          <t>9</t>
        </is>
      </c>
      <c r="H11" t="inlineStr">
        <is>
          <t>(55)</t>
        </is>
      </c>
      <c r="I11" t="inlineStr">
        <is>
          <t>(6)</t>
        </is>
      </c>
      <c r="J11" t="inlineStr">
        <is>
          <t>69</t>
        </is>
      </c>
      <c r="K11" t="inlineStr">
        <is>
          <t>73</t>
        </is>
      </c>
      <c r="L11" t="inlineStr">
        <is>
          <t>(32)</t>
        </is>
      </c>
      <c r="M11" t="inlineStr">
        <is>
          <t>(83)</t>
        </is>
      </c>
      <c r="N11" t="inlineStr">
        <is>
          <t>11</t>
        </is>
      </c>
      <c r="O11" t="inlineStr">
        <is>
          <t>9</t>
        </is>
      </c>
      <c r="P11" t="inlineStr">
        <is>
          <t>(450)</t>
        </is>
      </c>
      <c r="Q11" t="inlineStr">
        <is>
          <t>(215)</t>
        </is>
      </c>
      <c r="R11" t="inlineStr">
        <is>
          <t>70</t>
        </is>
      </c>
      <c r="S11" t="inlineStr">
        <is>
          <t>260</t>
        </is>
      </c>
      <c r="T11" t="inlineStr">
        <is>
          <t>(123)</t>
        </is>
      </c>
      <c r="U11" t="inlineStr">
        <is>
          <t>(68)</t>
        </is>
      </c>
      <c r="V11" t="inlineStr">
        <is>
          <t>(99)</t>
        </is>
      </c>
      <c r="W11" t="inlineStr">
        <is>
          <t>446</t>
        </is>
      </c>
      <c r="X11" t="inlineStr">
        <is>
          <t>1,928</t>
        </is>
      </c>
      <c r="Y11" t="inlineStr">
        <is>
          <t>1,498</t>
        </is>
      </c>
      <c r="Z11" t="inlineStr">
        <is>
          <t>(197)</t>
        </is>
      </c>
      <c r="AA11" t="inlineStr">
        <is>
          <t>147</t>
        </is>
      </c>
      <c r="AB11" t="inlineStr">
        <is>
          <t>(258)</t>
        </is>
      </c>
      <c r="AC11" t="inlineStr">
        <is>
          <t>308</t>
        </is>
      </c>
      <c r="AD11" t="inlineStr">
        <is>
          <t>55</t>
        </is>
      </c>
      <c r="AE11" t="inlineStr">
        <is>
          <t>312</t>
        </is>
      </c>
      <c r="AF11" t="inlineStr">
        <is>
          <t>91</t>
        </is>
      </c>
      <c r="AG11" t="inlineStr">
        <is>
          <t>177</t>
        </is>
      </c>
      <c r="AH11" t="inlineStr">
        <is>
          <t>124</t>
        </is>
      </c>
      <c r="AI11" t="inlineStr">
        <is>
          <t>121</t>
        </is>
      </c>
      <c r="AJ11" t="inlineStr">
        <is>
          <t>243</t>
        </is>
      </c>
      <c r="AK11" t="inlineStr">
        <is>
          <t>107</t>
        </is>
      </c>
      <c r="AL11" t="inlineStr">
        <is>
          <t>(17)</t>
        </is>
      </c>
    </row>
    <row r="12">
      <c r="A12" s="1" t="inlineStr">
        <is>
          <t>Cash Provided by Operating Activities</t>
        </is>
      </c>
      <c r="B12" t="inlineStr">
        <is>
          <t>- -</t>
        </is>
      </c>
      <c r="C12" t="inlineStr">
        <is>
          <t>- -</t>
        </is>
      </c>
      <c r="D12" t="inlineStr">
        <is>
          <t>- -</t>
        </is>
      </c>
      <c r="E12" t="inlineStr">
        <is>
          <t>- -</t>
        </is>
      </c>
      <c r="F12" t="inlineStr">
        <is>
          <t>156</t>
        </is>
      </c>
      <c r="G12" t="inlineStr">
        <is>
          <t>108</t>
        </is>
      </c>
      <c r="H12" t="inlineStr">
        <is>
          <t>189</t>
        </is>
      </c>
      <c r="I12" t="inlineStr">
        <is>
          <t>389</t>
        </is>
      </c>
      <c r="J12" t="inlineStr">
        <is>
          <t>456</t>
        </is>
      </c>
      <c r="K12" t="inlineStr">
        <is>
          <t>573</t>
        </is>
      </c>
      <c r="L12" t="inlineStr">
        <is>
          <t>612</t>
        </is>
      </c>
      <c r="M12" t="inlineStr">
        <is>
          <t>73</t>
        </is>
      </c>
      <c r="N12" t="inlineStr">
        <is>
          <t>399</t>
        </is>
      </c>
      <c r="O12" t="inlineStr">
        <is>
          <t>144</t>
        </is>
      </c>
      <c r="P12" t="inlineStr">
        <is>
          <t>260</t>
        </is>
      </c>
      <c r="Q12" t="inlineStr">
        <is>
          <t>1,206</t>
        </is>
      </c>
      <c r="R12" t="inlineStr">
        <is>
          <t>168</t>
        </is>
      </c>
      <c r="S12" t="inlineStr">
        <is>
          <t>(89)</t>
        </is>
      </c>
      <c r="T12" t="inlineStr">
        <is>
          <t>296</t>
        </is>
      </c>
      <c r="U12" t="inlineStr">
        <is>
          <t>1,087</t>
        </is>
      </c>
      <c r="V12" t="inlineStr">
        <is>
          <t>1,483</t>
        </is>
      </c>
      <c r="W12" t="inlineStr">
        <is>
          <t>1,287</t>
        </is>
      </c>
      <c r="X12" t="inlineStr">
        <is>
          <t>(310)</t>
        </is>
      </c>
      <c r="Y12" t="inlineStr">
        <is>
          <t>(692)</t>
        </is>
      </c>
      <c r="Z12" t="inlineStr">
        <is>
          <t>473</t>
        </is>
      </c>
      <c r="AA12" t="inlineStr">
        <is>
          <t>(412)</t>
        </is>
      </c>
      <c r="AB12" t="inlineStr">
        <is>
          <t>382</t>
        </is>
      </c>
      <c r="AC12" t="inlineStr">
        <is>
          <t>(338)</t>
        </is>
      </c>
      <c r="AD12" t="inlineStr">
        <is>
          <t>(148)</t>
        </is>
      </c>
      <c r="AE12" t="inlineStr">
        <is>
          <t>(98)</t>
        </is>
      </c>
      <c r="AF12" t="inlineStr">
        <is>
          <t>(226)</t>
        </is>
      </c>
      <c r="AG12" t="inlineStr">
        <is>
          <t>90</t>
        </is>
      </c>
      <c r="AH12" t="inlineStr">
        <is>
          <t>68</t>
        </is>
      </c>
      <c r="AI12" t="inlineStr">
        <is>
          <t>34</t>
        </is>
      </c>
      <c r="AJ12" t="inlineStr">
        <is>
          <t>493</t>
        </is>
      </c>
      <c r="AK12" t="inlineStr">
        <is>
          <t>1,071</t>
        </is>
      </c>
      <c r="AL12" t="inlineStr">
        <is>
          <t>3,521</t>
        </is>
      </c>
    </row>
    <row r="13">
      <c r="A13" s="1" t="inlineStr">
        <is>
          <t>CAPEX</t>
        </is>
      </c>
      <c r="B13" t="inlineStr">
        <is>
          <t>- -</t>
        </is>
      </c>
      <c r="C13" t="inlineStr">
        <is>
          <t>- -</t>
        </is>
      </c>
      <c r="D13" t="inlineStr">
        <is>
          <t>- -</t>
        </is>
      </c>
      <c r="E13" t="inlineStr">
        <is>
          <t>- -</t>
        </is>
      </c>
      <c r="F13" t="inlineStr">
        <is>
          <t>(159)</t>
        </is>
      </c>
      <c r="G13" t="inlineStr">
        <is>
          <t>(304)</t>
        </is>
      </c>
      <c r="H13" t="inlineStr">
        <is>
          <t>(111)</t>
        </is>
      </c>
      <c r="I13" t="inlineStr">
        <is>
          <t>(222)</t>
        </is>
      </c>
      <c r="J13" t="inlineStr">
        <is>
          <t>(324)</t>
        </is>
      </c>
      <c r="K13" t="inlineStr">
        <is>
          <t>(549)</t>
        </is>
      </c>
      <c r="L13" t="inlineStr">
        <is>
          <t>(621)</t>
        </is>
      </c>
      <c r="M13" t="inlineStr">
        <is>
          <t>(485)</t>
        </is>
      </c>
      <c r="N13" t="inlineStr">
        <is>
          <t>(685)</t>
        </is>
      </c>
      <c r="O13" t="inlineStr">
        <is>
          <t>(996)</t>
        </is>
      </c>
      <c r="P13" t="inlineStr">
        <is>
          <t>(620)</t>
        </is>
      </c>
      <c r="Q13" t="inlineStr">
        <is>
          <t>(805)</t>
        </is>
      </c>
      <c r="R13" t="inlineStr">
        <is>
          <t>(679)</t>
        </is>
      </c>
      <c r="S13" t="inlineStr">
        <is>
          <t>(705)</t>
        </is>
      </c>
      <c r="T13" t="inlineStr">
        <is>
          <t>(570)</t>
        </is>
      </c>
      <c r="U13" t="inlineStr">
        <is>
          <t>(1,440)</t>
        </is>
      </c>
      <c r="V13" t="inlineStr">
        <is>
          <t>(1,513)</t>
        </is>
      </c>
      <c r="W13" t="inlineStr">
        <is>
          <t>(1,857)</t>
        </is>
      </c>
      <c r="X13" t="inlineStr">
        <is>
          <t>(1,685)</t>
        </is>
      </c>
      <c r="Y13" t="inlineStr">
        <is>
          <t>(624)</t>
        </is>
      </c>
      <c r="Z13" t="inlineStr">
        <is>
          <t>(466)</t>
        </is>
      </c>
      <c r="AA13" t="inlineStr">
        <is>
          <t>(148)</t>
        </is>
      </c>
      <c r="AB13" t="inlineStr">
        <is>
          <t>(250)</t>
        </is>
      </c>
      <c r="AC13" t="inlineStr">
        <is>
          <t>(133)</t>
        </is>
      </c>
      <c r="AD13" t="inlineStr">
        <is>
          <t>(84)</t>
        </is>
      </c>
      <c r="AE13" t="inlineStr">
        <is>
          <t>(95)</t>
        </is>
      </c>
      <c r="AF13" t="inlineStr">
        <is>
          <t>(96)</t>
        </is>
      </c>
      <c r="AG13" t="inlineStr">
        <is>
          <t>(77)</t>
        </is>
      </c>
      <c r="AH13" t="inlineStr">
        <is>
          <t>(113)</t>
        </is>
      </c>
      <c r="AI13" t="inlineStr">
        <is>
          <t>(163)</t>
        </is>
      </c>
      <c r="AJ13" t="inlineStr">
        <is>
          <t>(217)</t>
        </is>
      </c>
      <c r="AK13" t="inlineStr">
        <is>
          <t>(294)</t>
        </is>
      </c>
      <c r="AL13" t="inlineStr">
        <is>
          <t>(301)</t>
        </is>
      </c>
    </row>
    <row r="14">
      <c r="A14" s="1" t="inlineStr">
        <is>
          <t>Acquisitions Net</t>
        </is>
      </c>
      <c r="B14" t="inlineStr">
        <is>
          <t>- -</t>
        </is>
      </c>
      <c r="C14" t="inlineStr">
        <is>
          <t>- -</t>
        </is>
      </c>
      <c r="D14" t="inlineStr">
        <is>
          <t>- -</t>
        </is>
      </c>
      <c r="E14" t="inlineStr">
        <is>
          <t>- -</t>
        </is>
      </c>
      <c r="F14" t="inlineStr">
        <is>
          <t>- -</t>
        </is>
      </c>
      <c r="G14" t="inlineStr">
        <is>
          <t>- -</t>
        </is>
      </c>
      <c r="H14" t="inlineStr">
        <is>
          <t>- -</t>
        </is>
      </c>
      <c r="I14" t="inlineStr">
        <is>
          <t>- -</t>
        </is>
      </c>
      <c r="J14" t="inlineStr">
        <is>
          <t>- -</t>
        </is>
      </c>
      <c r="K14" t="inlineStr">
        <is>
          <t>- -</t>
        </is>
      </c>
      <c r="L14" t="inlineStr">
        <is>
          <t>- -</t>
        </is>
      </c>
      <c r="M14" t="inlineStr">
        <is>
          <t>- -</t>
        </is>
      </c>
      <c r="N14" t="inlineStr">
        <is>
          <t>- -</t>
        </is>
      </c>
      <c r="O14" t="inlineStr">
        <is>
          <t>- -</t>
        </is>
      </c>
      <c r="P14" t="inlineStr">
        <is>
          <t>- -</t>
        </is>
      </c>
      <c r="Q14" t="inlineStr">
        <is>
          <t>- -</t>
        </is>
      </c>
      <c r="R14" t="inlineStr">
        <is>
          <t>- -</t>
        </is>
      </c>
      <c r="S14" t="inlineStr">
        <is>
          <t>(27)</t>
        </is>
      </c>
      <c r="T14" t="inlineStr">
        <is>
          <t>(6)</t>
        </is>
      </c>
      <c r="U14" t="inlineStr">
        <is>
          <t>- -</t>
        </is>
      </c>
      <c r="V14" t="inlineStr">
        <is>
          <t>- -</t>
        </is>
      </c>
      <c r="W14" t="inlineStr">
        <is>
          <t>(3,893)</t>
        </is>
      </c>
      <c r="X14" t="inlineStr">
        <is>
          <t>157</t>
        </is>
      </c>
      <c r="Y14" t="inlineStr">
        <is>
          <t>127</t>
        </is>
      </c>
      <c r="Z14" t="inlineStr">
        <is>
          <t>- -</t>
        </is>
      </c>
      <c r="AA14" t="inlineStr">
        <is>
          <t>(904)</t>
        </is>
      </c>
      <c r="AB14" t="inlineStr">
        <is>
          <t>- -</t>
        </is>
      </c>
      <c r="AC14" t="inlineStr">
        <is>
          <t>(281)</t>
        </is>
      </c>
      <c r="AD14" t="inlineStr">
        <is>
          <t>- -</t>
        </is>
      </c>
      <c r="AE14" t="inlineStr">
        <is>
          <t>- -</t>
        </is>
      </c>
      <c r="AF14" t="inlineStr">
        <is>
          <t>- -</t>
        </is>
      </c>
      <c r="AG14" t="inlineStr">
        <is>
          <t>342</t>
        </is>
      </c>
      <c r="AH14" t="inlineStr">
        <is>
          <t>1</t>
        </is>
      </c>
      <c r="AI14" t="inlineStr">
        <is>
          <t>- -</t>
        </is>
      </c>
      <c r="AJ14" t="inlineStr">
        <is>
          <t>- -</t>
        </is>
      </c>
      <c r="AK14" t="inlineStr">
        <is>
          <t>- -</t>
        </is>
      </c>
      <c r="AL14" t="inlineStr">
        <is>
          <t>- -</t>
        </is>
      </c>
    </row>
    <row r="15">
      <c r="A15" s="1" t="inlineStr">
        <is>
          <t>Purchases of Investments</t>
        </is>
      </c>
      <c r="B15" t="inlineStr">
        <is>
          <t>- -</t>
        </is>
      </c>
      <c r="C15" t="inlineStr">
        <is>
          <t>- -</t>
        </is>
      </c>
      <c r="D15" t="inlineStr">
        <is>
          <t>- -</t>
        </is>
      </c>
      <c r="E15" t="inlineStr">
        <is>
          <t>- -</t>
        </is>
      </c>
      <c r="F15" t="inlineStr">
        <is>
          <t>(401)</t>
        </is>
      </c>
      <c r="G15" t="inlineStr">
        <is>
          <t>(317)</t>
        </is>
      </c>
      <c r="H15" t="inlineStr">
        <is>
          <t>(147)</t>
        </is>
      </c>
      <c r="I15" t="inlineStr">
        <is>
          <t>(595)</t>
        </is>
      </c>
      <c r="J15" t="inlineStr">
        <is>
          <t>(715)</t>
        </is>
      </c>
      <c r="K15" t="inlineStr">
        <is>
          <t>(1,245)</t>
        </is>
      </c>
      <c r="L15" t="inlineStr">
        <is>
          <t>(1,326)</t>
        </is>
      </c>
      <c r="M15" t="inlineStr">
        <is>
          <t>(633)</t>
        </is>
      </c>
      <c r="N15" t="inlineStr">
        <is>
          <t>(537)</t>
        </is>
      </c>
      <c r="O15" t="inlineStr">
        <is>
          <t>(1,592)</t>
        </is>
      </c>
      <c r="P15" t="inlineStr">
        <is>
          <t>(1,580)</t>
        </is>
      </c>
      <c r="Q15" t="inlineStr">
        <is>
          <t>(4,180)</t>
        </is>
      </c>
      <c r="R15" t="inlineStr">
        <is>
          <t>(4,131)</t>
        </is>
      </c>
      <c r="S15" t="inlineStr">
        <is>
          <t>(4,465)</t>
        </is>
      </c>
      <c r="T15" t="inlineStr">
        <is>
          <t>(1,030)</t>
        </is>
      </c>
      <c r="U15" t="inlineStr">
        <is>
          <t>(377)</t>
        </is>
      </c>
      <c r="V15" t="inlineStr">
        <is>
          <t>(1,721)</t>
        </is>
      </c>
      <c r="W15" t="inlineStr">
        <is>
          <t>(2,119)</t>
        </is>
      </c>
      <c r="X15" t="inlineStr">
        <is>
          <t>(545)</t>
        </is>
      </c>
      <c r="Y15" t="inlineStr">
        <is>
          <t>(200)</t>
        </is>
      </c>
      <c r="Z15" t="inlineStr">
        <is>
          <t>(1,486)</t>
        </is>
      </c>
      <c r="AA15" t="inlineStr">
        <is>
          <t>(1,800)</t>
        </is>
      </c>
      <c r="AB15" t="inlineStr">
        <is>
          <t>(1,586)</t>
        </is>
      </c>
      <c r="AC15" t="inlineStr">
        <is>
          <t>(944)</t>
        </is>
      </c>
      <c r="AD15" t="inlineStr">
        <is>
          <t>(1,043)</t>
        </is>
      </c>
      <c r="AE15" t="inlineStr">
        <is>
          <t>(790)</t>
        </is>
      </c>
      <c r="AF15" t="inlineStr">
        <is>
          <t>(227)</t>
        </is>
      </c>
      <c r="AG15" t="inlineStr">
        <is>
          <t>- -</t>
        </is>
      </c>
      <c r="AH15" t="inlineStr">
        <is>
          <t>(222)</t>
        </is>
      </c>
      <c r="AI15" t="inlineStr">
        <is>
          <t>(123)</t>
        </is>
      </c>
      <c r="AJ15" t="inlineStr">
        <is>
          <t>(284)</t>
        </is>
      </c>
      <c r="AK15" t="inlineStr">
        <is>
          <t>(850)</t>
        </is>
      </c>
      <c r="AL15" t="inlineStr">
        <is>
          <t>(2,056)</t>
        </is>
      </c>
    </row>
    <row r="16">
      <c r="A16" s="1" t="inlineStr">
        <is>
          <t>Sales/Maturities of Investments</t>
        </is>
      </c>
      <c r="B16" t="inlineStr">
        <is>
          <t>- -</t>
        </is>
      </c>
      <c r="C16" t="inlineStr">
        <is>
          <t>- -</t>
        </is>
      </c>
      <c r="D16" t="inlineStr">
        <is>
          <t>- -</t>
        </is>
      </c>
      <c r="E16" t="inlineStr">
        <is>
          <t>- -</t>
        </is>
      </c>
      <c r="F16" t="inlineStr">
        <is>
          <t>320</t>
        </is>
      </c>
      <c r="G16" t="inlineStr">
        <is>
          <t>450</t>
        </is>
      </c>
      <c r="H16" t="inlineStr">
        <is>
          <t>96</t>
        </is>
      </c>
      <c r="I16" t="inlineStr">
        <is>
          <t>433</t>
        </is>
      </c>
      <c r="J16" t="inlineStr">
        <is>
          <t>567</t>
        </is>
      </c>
      <c r="K16" t="inlineStr">
        <is>
          <t>1,416</t>
        </is>
      </c>
      <c r="L16" t="inlineStr">
        <is>
          <t>1,246</t>
        </is>
      </c>
      <c r="M16" t="inlineStr">
        <is>
          <t>840</t>
        </is>
      </c>
      <c r="N16" t="inlineStr">
        <is>
          <t>545</t>
        </is>
      </c>
      <c r="O16" t="inlineStr">
        <is>
          <t>1,483</t>
        </is>
      </c>
      <c r="P16" t="inlineStr">
        <is>
          <t>1,599</t>
        </is>
      </c>
      <c r="Q16" t="inlineStr">
        <is>
          <t>3,782</t>
        </is>
      </c>
      <c r="R16" t="inlineStr">
        <is>
          <t>4,377</t>
        </is>
      </c>
      <c r="S16" t="inlineStr">
        <is>
          <t>4,334</t>
        </is>
      </c>
      <c r="T16" t="inlineStr">
        <is>
          <t>1,512</t>
        </is>
      </c>
      <c r="U16" t="inlineStr">
        <is>
          <t>227</t>
        </is>
      </c>
      <c r="V16" t="inlineStr">
        <is>
          <t>1,097</t>
        </is>
      </c>
      <c r="W16" t="inlineStr">
        <is>
          <t>3,263</t>
        </is>
      </c>
      <c r="X16" t="inlineStr">
        <is>
          <t>307</t>
        </is>
      </c>
      <c r="Y16" t="inlineStr">
        <is>
          <t>416</t>
        </is>
      </c>
      <c r="Z16" t="inlineStr">
        <is>
          <t>617</t>
        </is>
      </c>
      <c r="AA16" t="inlineStr">
        <is>
          <t>1,709</t>
        </is>
      </c>
      <c r="AB16" t="inlineStr">
        <is>
          <t>1,726</t>
        </is>
      </c>
      <c r="AC16" t="inlineStr">
        <is>
          <t>1,348</t>
        </is>
      </c>
      <c r="AD16" t="inlineStr">
        <is>
          <t>1,344</t>
        </is>
      </c>
      <c r="AE16" t="inlineStr">
        <is>
          <t>873</t>
        </is>
      </c>
      <c r="AF16" t="inlineStr">
        <is>
          <t>462</t>
        </is>
      </c>
      <c r="AG16" t="inlineStr">
        <is>
          <t>- -</t>
        </is>
      </c>
      <c r="AH16" t="inlineStr">
        <is>
          <t>222</t>
        </is>
      </c>
      <c r="AI16" t="inlineStr">
        <is>
          <t>45</t>
        </is>
      </c>
      <c r="AJ16" t="inlineStr">
        <is>
          <t>325</t>
        </is>
      </c>
      <c r="AK16" t="inlineStr">
        <is>
          <t>192</t>
        </is>
      </c>
      <c r="AL16" t="inlineStr">
        <is>
          <t>1,678</t>
        </is>
      </c>
    </row>
    <row r="17">
      <c r="A17" s="1" t="inlineStr">
        <is>
          <t>Other Investing Activities</t>
        </is>
      </c>
      <c r="B17" t="inlineStr">
        <is>
          <t>- -</t>
        </is>
      </c>
      <c r="C17" t="inlineStr">
        <is>
          <t>- -</t>
        </is>
      </c>
      <c r="D17" t="inlineStr">
        <is>
          <t>- -</t>
        </is>
      </c>
      <c r="E17" t="inlineStr">
        <is>
          <t>- -</t>
        </is>
      </c>
      <c r="F17" t="inlineStr">
        <is>
          <t>10</t>
        </is>
      </c>
      <c r="G17" t="inlineStr">
        <is>
          <t>31</t>
        </is>
      </c>
      <c r="H17" t="inlineStr">
        <is>
          <t>87</t>
        </is>
      </c>
      <c r="I17" t="inlineStr">
        <is>
          <t>23</t>
        </is>
      </c>
      <c r="J17" t="inlineStr">
        <is>
          <t>5</t>
        </is>
      </c>
      <c r="K17" t="inlineStr">
        <is>
          <t>(137)</t>
        </is>
      </c>
      <c r="L17" t="inlineStr">
        <is>
          <t>(13)</t>
        </is>
      </c>
      <c r="M17" t="inlineStr">
        <is>
          <t>2</t>
        </is>
      </c>
      <c r="N17" t="inlineStr">
        <is>
          <t>43</t>
        </is>
      </c>
      <c r="O17" t="inlineStr">
        <is>
          <t>107</t>
        </is>
      </c>
      <c r="P17" t="inlineStr">
        <is>
          <t>458</t>
        </is>
      </c>
      <c r="Q17" t="inlineStr">
        <is>
          <t>388</t>
        </is>
      </c>
      <c r="R17" t="inlineStr">
        <is>
          <t>(121)</t>
        </is>
      </c>
      <c r="S17" t="inlineStr">
        <is>
          <t>9</t>
        </is>
      </c>
      <c r="T17" t="inlineStr">
        <is>
          <t>178</t>
        </is>
      </c>
      <c r="U17" t="inlineStr">
        <is>
          <t>34</t>
        </is>
      </c>
      <c r="V17" t="inlineStr">
        <is>
          <t>(133)</t>
        </is>
      </c>
      <c r="W17" t="inlineStr">
        <is>
          <t>303</t>
        </is>
      </c>
      <c r="X17" t="inlineStr">
        <is>
          <t>91</t>
        </is>
      </c>
      <c r="Y17" t="inlineStr">
        <is>
          <t>254</t>
        </is>
      </c>
      <c r="Z17" t="inlineStr">
        <is>
          <t>62</t>
        </is>
      </c>
      <c r="AA17" t="inlineStr">
        <is>
          <t>20</t>
        </is>
      </c>
      <c r="AB17" t="inlineStr">
        <is>
          <t>(3)</t>
        </is>
      </c>
      <c r="AC17" t="inlineStr">
        <is>
          <t>(9)</t>
        </is>
      </c>
      <c r="AD17" t="inlineStr">
        <is>
          <t>238</t>
        </is>
      </c>
      <c r="AE17" t="inlineStr">
        <is>
          <t>- -</t>
        </is>
      </c>
      <c r="AF17" t="inlineStr">
        <is>
          <t>8</t>
        </is>
      </c>
      <c r="AG17" t="inlineStr">
        <is>
          <t>2</t>
        </is>
      </c>
      <c r="AH17" t="inlineStr">
        <is>
          <t>(2)</t>
        </is>
      </c>
      <c r="AI17" t="inlineStr">
        <is>
          <t>71</t>
        </is>
      </c>
      <c r="AJ17" t="inlineStr">
        <is>
          <t>27</t>
        </is>
      </c>
      <c r="AK17" t="inlineStr">
        <is>
          <t>- -</t>
        </is>
      </c>
      <c r="AL17" t="inlineStr">
        <is>
          <t>(7)</t>
        </is>
      </c>
    </row>
    <row r="18">
      <c r="A18" s="1" t="inlineStr">
        <is>
          <t>Cash Used for Investing Activities</t>
        </is>
      </c>
      <c r="B18" t="inlineStr">
        <is>
          <t>- -</t>
        </is>
      </c>
      <c r="C18" t="inlineStr">
        <is>
          <t>- -</t>
        </is>
      </c>
      <c r="D18" t="inlineStr">
        <is>
          <t>- -</t>
        </is>
      </c>
      <c r="E18" t="inlineStr">
        <is>
          <t>- -</t>
        </is>
      </c>
      <c r="F18" t="inlineStr">
        <is>
          <t>(229)</t>
        </is>
      </c>
      <c r="G18" t="inlineStr">
        <is>
          <t>(140)</t>
        </is>
      </c>
      <c r="H18" t="inlineStr">
        <is>
          <t>(75)</t>
        </is>
      </c>
      <c r="I18" t="inlineStr">
        <is>
          <t>(362)</t>
        </is>
      </c>
      <c r="J18" t="inlineStr">
        <is>
          <t>(468)</t>
        </is>
      </c>
      <c r="K18" t="inlineStr">
        <is>
          <t>(515)</t>
        </is>
      </c>
      <c r="L18" t="inlineStr">
        <is>
          <t>(714)</t>
        </is>
      </c>
      <c r="M18" t="inlineStr">
        <is>
          <t>(276)</t>
        </is>
      </c>
      <c r="N18" t="inlineStr">
        <is>
          <t>(633)</t>
        </is>
      </c>
      <c r="O18" t="inlineStr">
        <is>
          <t>(998)</t>
        </is>
      </c>
      <c r="P18" t="inlineStr">
        <is>
          <t>(142)</t>
        </is>
      </c>
      <c r="Q18" t="inlineStr">
        <is>
          <t>(816)</t>
        </is>
      </c>
      <c r="R18" t="inlineStr">
        <is>
          <t>(554)</t>
        </is>
      </c>
      <c r="S18" t="inlineStr">
        <is>
          <t>(854)</t>
        </is>
      </c>
      <c r="T18" t="inlineStr">
        <is>
          <t>83</t>
        </is>
      </c>
      <c r="U18" t="inlineStr">
        <is>
          <t>(1,556)</t>
        </is>
      </c>
      <c r="V18" t="inlineStr">
        <is>
          <t>(2,270)</t>
        </is>
      </c>
      <c r="W18" t="inlineStr">
        <is>
          <t>(4,303)</t>
        </is>
      </c>
      <c r="X18" t="inlineStr">
        <is>
          <t>(1,675)</t>
        </is>
      </c>
      <c r="Y18" t="inlineStr">
        <is>
          <t>(27)</t>
        </is>
      </c>
      <c r="Z18" t="inlineStr">
        <is>
          <t>(1,273)</t>
        </is>
      </c>
      <c r="AA18" t="inlineStr">
        <is>
          <t>(1,123)</t>
        </is>
      </c>
      <c r="AB18" t="inlineStr">
        <is>
          <t>(113)</t>
        </is>
      </c>
      <c r="AC18" t="inlineStr">
        <is>
          <t>(19)</t>
        </is>
      </c>
      <c r="AD18" t="inlineStr">
        <is>
          <t>455</t>
        </is>
      </c>
      <c r="AE18" t="inlineStr">
        <is>
          <t>(12)</t>
        </is>
      </c>
      <c r="AF18" t="inlineStr">
        <is>
          <t>147</t>
        </is>
      </c>
      <c r="AG18" t="inlineStr">
        <is>
          <t>267</t>
        </is>
      </c>
      <c r="AH18" t="inlineStr">
        <is>
          <t>(114)</t>
        </is>
      </c>
      <c r="AI18" t="inlineStr">
        <is>
          <t>(170)</t>
        </is>
      </c>
      <c r="AJ18" t="inlineStr">
        <is>
          <t>(149)</t>
        </is>
      </c>
      <c r="AK18" t="inlineStr">
        <is>
          <t>(952)</t>
        </is>
      </c>
      <c r="AL18" t="inlineStr">
        <is>
          <t>(686)</t>
        </is>
      </c>
    </row>
    <row r="19">
      <c r="A19" s="1" t="inlineStr">
        <is>
          <t>Debt Repayment</t>
        </is>
      </c>
      <c r="B19" t="inlineStr">
        <is>
          <t>- -</t>
        </is>
      </c>
      <c r="C19" t="inlineStr">
        <is>
          <t>- -</t>
        </is>
      </c>
      <c r="D19" t="inlineStr">
        <is>
          <t>- -</t>
        </is>
      </c>
      <c r="E19" t="inlineStr">
        <is>
          <t>- -</t>
        </is>
      </c>
      <c r="F19" t="inlineStr">
        <is>
          <t>- -</t>
        </is>
      </c>
      <c r="G19" t="inlineStr">
        <is>
          <t>- -</t>
        </is>
      </c>
      <c r="H19" t="inlineStr">
        <is>
          <t>- -</t>
        </is>
      </c>
      <c r="I19" t="inlineStr">
        <is>
          <t>- -</t>
        </is>
      </c>
      <c r="J19" t="inlineStr">
        <is>
          <t>- -</t>
        </is>
      </c>
      <c r="K19" t="inlineStr">
        <is>
          <t>- -</t>
        </is>
      </c>
      <c r="L19" t="inlineStr">
        <is>
          <t>- -</t>
        </is>
      </c>
      <c r="M19" t="inlineStr">
        <is>
          <t>- -</t>
        </is>
      </c>
      <c r="N19" t="inlineStr">
        <is>
          <t>- -</t>
        </is>
      </c>
      <c r="O19" t="inlineStr">
        <is>
          <t>- -</t>
        </is>
      </c>
      <c r="P19" t="inlineStr">
        <is>
          <t>- -</t>
        </is>
      </c>
      <c r="Q19" t="inlineStr">
        <is>
          <t>- -</t>
        </is>
      </c>
      <c r="R19" t="inlineStr">
        <is>
          <t>- -</t>
        </is>
      </c>
      <c r="S19" t="inlineStr">
        <is>
          <t>- -</t>
        </is>
      </c>
      <c r="T19" t="inlineStr">
        <is>
          <t>- -</t>
        </is>
      </c>
      <c r="U19" t="inlineStr">
        <is>
          <t>- -</t>
        </is>
      </c>
      <c r="V19" t="inlineStr">
        <is>
          <t>- -</t>
        </is>
      </c>
      <c r="W19" t="inlineStr">
        <is>
          <t>- -</t>
        </is>
      </c>
      <c r="X19" t="inlineStr">
        <is>
          <t>- -</t>
        </is>
      </c>
      <c r="Y19" t="inlineStr">
        <is>
          <t>- -</t>
        </is>
      </c>
      <c r="Z19" t="inlineStr">
        <is>
          <t>(1,820)</t>
        </is>
      </c>
      <c r="AA19" t="inlineStr">
        <is>
          <t>(1,074)</t>
        </is>
      </c>
      <c r="AB19" t="inlineStr">
        <is>
          <t>(209)</t>
        </is>
      </c>
      <c r="AC19" t="inlineStr">
        <is>
          <t>(489)</t>
        </is>
      </c>
      <c r="AD19" t="inlineStr">
        <is>
          <t>(55)</t>
        </is>
      </c>
      <c r="AE19" t="inlineStr">
        <is>
          <t>(1,115)</t>
        </is>
      </c>
      <c r="AF19" t="inlineStr">
        <is>
          <t>(44)</t>
        </is>
      </c>
      <c r="AG19" t="inlineStr">
        <is>
          <t>(1,343)</t>
        </is>
      </c>
      <c r="AH19" t="inlineStr">
        <is>
          <t>(110)</t>
        </is>
      </c>
      <c r="AI19" t="inlineStr">
        <is>
          <t>(41)</t>
        </is>
      </c>
      <c r="AJ19" t="inlineStr">
        <is>
          <t>(403)</t>
        </is>
      </c>
      <c r="AK19" t="inlineStr">
        <is>
          <t>(200)</t>
        </is>
      </c>
      <c r="AL19" t="inlineStr">
        <is>
          <t>- -</t>
        </is>
      </c>
    </row>
    <row r="20">
      <c r="A20" s="1" t="inlineStr">
        <is>
          <t>Common Stock Issued</t>
        </is>
      </c>
      <c r="B20" t="inlineStr">
        <is>
          <t>- -</t>
        </is>
      </c>
      <c r="C20" t="inlineStr">
        <is>
          <t>- -</t>
        </is>
      </c>
      <c r="D20" t="inlineStr">
        <is>
          <t>- -</t>
        </is>
      </c>
      <c r="E20" t="inlineStr">
        <is>
          <t>- -</t>
        </is>
      </c>
      <c r="F20" t="inlineStr">
        <is>
          <t>9</t>
        </is>
      </c>
      <c r="G20" t="inlineStr">
        <is>
          <t>8</t>
        </is>
      </c>
      <c r="H20" t="inlineStr">
        <is>
          <t>9</t>
        </is>
      </c>
      <c r="I20" t="inlineStr">
        <is>
          <t>26</t>
        </is>
      </c>
      <c r="J20" t="inlineStr">
        <is>
          <t>42</t>
        </is>
      </c>
      <c r="K20" t="inlineStr">
        <is>
          <t>40</t>
        </is>
      </c>
      <c r="L20" t="inlineStr">
        <is>
          <t>23</t>
        </is>
      </c>
      <c r="M20" t="inlineStr">
        <is>
          <t>47</t>
        </is>
      </c>
      <c r="N20" t="inlineStr">
        <is>
          <t>40</t>
        </is>
      </c>
      <c r="O20" t="inlineStr">
        <is>
          <t>44</t>
        </is>
      </c>
      <c r="P20" t="inlineStr">
        <is>
          <t>44</t>
        </is>
      </c>
      <c r="Q20" t="inlineStr">
        <is>
          <t>123</t>
        </is>
      </c>
      <c r="R20" t="inlineStr">
        <is>
          <t>37</t>
        </is>
      </c>
      <c r="S20" t="inlineStr">
        <is>
          <t>29</t>
        </is>
      </c>
      <c r="T20" t="inlineStr">
        <is>
          <t>35</t>
        </is>
      </c>
      <c r="U20" t="inlineStr">
        <is>
          <t>124</t>
        </is>
      </c>
      <c r="V20" t="inlineStr">
        <is>
          <t>189</t>
        </is>
      </c>
      <c r="W20" t="inlineStr">
        <is>
          <t>726</t>
        </is>
      </c>
      <c r="X20" t="inlineStr">
        <is>
          <t>686</t>
        </is>
      </c>
      <c r="Y20" t="inlineStr">
        <is>
          <t>- -</t>
        </is>
      </c>
      <c r="Z20" t="inlineStr">
        <is>
          <t>127</t>
        </is>
      </c>
      <c r="AA20" t="inlineStr">
        <is>
          <t>15</t>
        </is>
      </c>
      <c r="AB20" t="inlineStr">
        <is>
          <t>18</t>
        </is>
      </c>
      <c r="AC20" t="inlineStr">
        <is>
          <t>14</t>
        </is>
      </c>
      <c r="AD20" t="inlineStr">
        <is>
          <t>3</t>
        </is>
      </c>
      <c r="AE20" t="inlineStr">
        <is>
          <t>4</t>
        </is>
      </c>
      <c r="AF20" t="inlineStr">
        <is>
          <t>5</t>
        </is>
      </c>
      <c r="AG20" t="inlineStr">
        <is>
          <t>667</t>
        </is>
      </c>
      <c r="AH20" t="inlineStr">
        <is>
          <t>- -</t>
        </is>
      </c>
      <c r="AI20" t="inlineStr">
        <is>
          <t>- -</t>
        </is>
      </c>
      <c r="AJ20" t="inlineStr">
        <is>
          <t>- -</t>
        </is>
      </c>
      <c r="AK20" t="inlineStr">
        <is>
          <t>- -</t>
        </is>
      </c>
      <c r="AL20" t="inlineStr">
        <is>
          <t>- -</t>
        </is>
      </c>
    </row>
    <row r="21">
      <c r="A21" s="1" t="inlineStr">
        <is>
          <t>Common Stock Repurchased</t>
        </is>
      </c>
      <c r="B21" t="inlineStr">
        <is>
          <t>- -</t>
        </is>
      </c>
      <c r="C21" t="inlineStr">
        <is>
          <t>- -</t>
        </is>
      </c>
      <c r="D21" t="inlineStr">
        <is>
          <t>- -</t>
        </is>
      </c>
      <c r="E21" t="inlineStr">
        <is>
          <t>- -</t>
        </is>
      </c>
      <c r="F21" t="inlineStr">
        <is>
          <t>- -</t>
        </is>
      </c>
      <c r="G21" t="inlineStr">
        <is>
          <t>- -</t>
        </is>
      </c>
      <c r="H21" t="inlineStr">
        <is>
          <t>- -</t>
        </is>
      </c>
      <c r="I21" t="inlineStr">
        <is>
          <t>- -</t>
        </is>
      </c>
      <c r="J21" t="inlineStr">
        <is>
          <t>- -</t>
        </is>
      </c>
      <c r="K21" t="inlineStr">
        <is>
          <t>- -</t>
        </is>
      </c>
      <c r="L21" t="inlineStr">
        <is>
          <t>(4)</t>
        </is>
      </c>
      <c r="M21" t="inlineStr">
        <is>
          <t>- -</t>
        </is>
      </c>
      <c r="N21" t="inlineStr">
        <is>
          <t>- -</t>
        </is>
      </c>
      <c r="O21" t="inlineStr">
        <is>
          <t>- -</t>
        </is>
      </c>
      <c r="P21" t="inlineStr">
        <is>
          <t>- -</t>
        </is>
      </c>
      <c r="Q21" t="inlineStr">
        <is>
          <t>- -</t>
        </is>
      </c>
      <c r="R21" t="inlineStr">
        <is>
          <t>(77)</t>
        </is>
      </c>
      <c r="S21" t="inlineStr">
        <is>
          <t>- -</t>
        </is>
      </c>
      <c r="T21" t="inlineStr">
        <is>
          <t>- -</t>
        </is>
      </c>
      <c r="U21" t="inlineStr">
        <is>
          <t>- -</t>
        </is>
      </c>
      <c r="V21" t="inlineStr">
        <is>
          <t>- -</t>
        </is>
      </c>
      <c r="W21" t="inlineStr">
        <is>
          <t>- -</t>
        </is>
      </c>
      <c r="X21" t="inlineStr">
        <is>
          <t>- -</t>
        </is>
      </c>
      <c r="Y21" t="inlineStr">
        <is>
          <t>- -</t>
        </is>
      </c>
      <c r="Z21" t="inlineStr">
        <is>
          <t>- -</t>
        </is>
      </c>
      <c r="AA21" t="inlineStr">
        <is>
          <t>- -</t>
        </is>
      </c>
      <c r="AB21" t="inlineStr">
        <is>
          <t>- -</t>
        </is>
      </c>
      <c r="AC21" t="inlineStr">
        <is>
          <t>- -</t>
        </is>
      </c>
      <c r="AD21" t="inlineStr">
        <is>
          <t>- -</t>
        </is>
      </c>
      <c r="AE21" t="inlineStr">
        <is>
          <t>- -</t>
        </is>
      </c>
      <c r="AF21" t="inlineStr">
        <is>
          <t>- -</t>
        </is>
      </c>
      <c r="AG21" t="inlineStr">
        <is>
          <t>- -</t>
        </is>
      </c>
      <c r="AH21" t="inlineStr">
        <is>
          <t>- -</t>
        </is>
      </c>
      <c r="AI21" t="inlineStr">
        <is>
          <t>- -</t>
        </is>
      </c>
      <c r="AJ21" t="inlineStr">
        <is>
          <t>- -</t>
        </is>
      </c>
      <c r="AK21" t="inlineStr">
        <is>
          <t>(78)</t>
        </is>
      </c>
      <c r="AL21" t="inlineStr">
        <is>
          <t>(1,999)</t>
        </is>
      </c>
    </row>
    <row r="22">
      <c r="A22" s="1" t="inlineStr">
        <is>
          <t>Dividends Paid</t>
        </is>
      </c>
      <c r="B22" t="inlineStr">
        <is>
          <t>- -</t>
        </is>
      </c>
      <c r="C22" t="inlineStr">
        <is>
          <t>- -</t>
        </is>
      </c>
      <c r="D22" t="inlineStr">
        <is>
          <t>- -</t>
        </is>
      </c>
      <c r="E22" t="inlineStr">
        <is>
          <t>- -</t>
        </is>
      </c>
      <c r="F22" t="inlineStr">
        <is>
          <t>(10)</t>
        </is>
      </c>
      <c r="G22" t="inlineStr">
        <is>
          <t>(10)</t>
        </is>
      </c>
      <c r="H22" t="inlineStr">
        <is>
          <t>(10)</t>
        </is>
      </c>
      <c r="I22" t="inlineStr">
        <is>
          <t>(10)</t>
        </is>
      </c>
      <c r="J22" t="inlineStr">
        <is>
          <t>(10)</t>
        </is>
      </c>
      <c r="K22" t="inlineStr">
        <is>
          <t>(10)</t>
        </is>
      </c>
      <c r="L22" t="inlineStr">
        <is>
          <t>(0)</t>
        </is>
      </c>
      <c r="M22" t="inlineStr">
        <is>
          <t>- -</t>
        </is>
      </c>
      <c r="N22" t="inlineStr">
        <is>
          <t>- -</t>
        </is>
      </c>
      <c r="O22" t="inlineStr">
        <is>
          <t>- -</t>
        </is>
      </c>
      <c r="P22" t="inlineStr">
        <is>
          <t>- -</t>
        </is>
      </c>
      <c r="Q22" t="inlineStr">
        <is>
          <t>- -</t>
        </is>
      </c>
      <c r="R22" t="inlineStr">
        <is>
          <t>- -</t>
        </is>
      </c>
      <c r="S22" t="inlineStr">
        <is>
          <t>- -</t>
        </is>
      </c>
      <c r="T22" t="inlineStr">
        <is>
          <t>- -</t>
        </is>
      </c>
      <c r="U22" t="inlineStr">
        <is>
          <t>- -</t>
        </is>
      </c>
      <c r="V22" t="inlineStr">
        <is>
          <t>- -</t>
        </is>
      </c>
      <c r="W22" t="inlineStr">
        <is>
          <t>- -</t>
        </is>
      </c>
      <c r="X22" t="inlineStr">
        <is>
          <t>- -</t>
        </is>
      </c>
      <c r="Y22" t="inlineStr">
        <is>
          <t>- -</t>
        </is>
      </c>
      <c r="Z22" t="inlineStr">
        <is>
          <t>- -</t>
        </is>
      </c>
      <c r="AA22" t="inlineStr">
        <is>
          <t>- -</t>
        </is>
      </c>
      <c r="AB22" t="inlineStr">
        <is>
          <t>- -</t>
        </is>
      </c>
      <c r="AC22" t="inlineStr">
        <is>
          <t>- -</t>
        </is>
      </c>
      <c r="AD22" t="inlineStr">
        <is>
          <t>- -</t>
        </is>
      </c>
      <c r="AE22" t="inlineStr">
        <is>
          <t>- -</t>
        </is>
      </c>
      <c r="AF22" t="inlineStr">
        <is>
          <t>- -</t>
        </is>
      </c>
      <c r="AG22" t="inlineStr">
        <is>
          <t>- -</t>
        </is>
      </c>
      <c r="AH22" t="inlineStr">
        <is>
          <t>- -</t>
        </is>
      </c>
      <c r="AI22" t="inlineStr">
        <is>
          <t>- -</t>
        </is>
      </c>
      <c r="AJ22" t="inlineStr">
        <is>
          <t>- -</t>
        </is>
      </c>
      <c r="AK22" t="inlineStr">
        <is>
          <t>- -</t>
        </is>
      </c>
      <c r="AL22" t="inlineStr">
        <is>
          <t>- -</t>
        </is>
      </c>
    </row>
    <row r="23">
      <c r="A23" s="1" t="inlineStr">
        <is>
          <t>Other Financing Activities</t>
        </is>
      </c>
      <c r="B23" t="inlineStr">
        <is>
          <t>- -</t>
        </is>
      </c>
      <c r="C23" t="inlineStr">
        <is>
          <t>- -</t>
        </is>
      </c>
      <c r="D23" t="inlineStr">
        <is>
          <t>- -</t>
        </is>
      </c>
      <c r="E23" t="inlineStr">
        <is>
          <t>- -</t>
        </is>
      </c>
      <c r="F23" t="inlineStr">
        <is>
          <t>(13)</t>
        </is>
      </c>
      <c r="G23" t="inlineStr">
        <is>
          <t>5</t>
        </is>
      </c>
      <c r="H23" t="inlineStr">
        <is>
          <t>(8)</t>
        </is>
      </c>
      <c r="I23" t="inlineStr">
        <is>
          <t>(144)</t>
        </is>
      </c>
      <c r="J23" t="inlineStr">
        <is>
          <t>(12)</t>
        </is>
      </c>
      <c r="K23" t="inlineStr">
        <is>
          <t>(27)</t>
        </is>
      </c>
      <c r="L23" t="inlineStr">
        <is>
          <t>111</t>
        </is>
      </c>
      <c r="M23" t="inlineStr">
        <is>
          <t>195</t>
        </is>
      </c>
      <c r="N23" t="inlineStr">
        <is>
          <t>268</t>
        </is>
      </c>
      <c r="O23" t="inlineStr">
        <is>
          <t>931</t>
        </is>
      </c>
      <c r="P23" t="inlineStr">
        <is>
          <t>(217)</t>
        </is>
      </c>
      <c r="Q23" t="inlineStr">
        <is>
          <t>(224)</t>
        </is>
      </c>
      <c r="R23" t="inlineStr">
        <is>
          <t>272</t>
        </is>
      </c>
      <c r="S23" t="inlineStr">
        <is>
          <t>878</t>
        </is>
      </c>
      <c r="T23" t="inlineStr">
        <is>
          <t>232</t>
        </is>
      </c>
      <c r="U23" t="inlineStr">
        <is>
          <t>289</t>
        </is>
      </c>
      <c r="V23" t="inlineStr">
        <is>
          <t>305</t>
        </is>
      </c>
      <c r="W23" t="inlineStr">
        <is>
          <t>3,037</t>
        </is>
      </c>
      <c r="X23" t="inlineStr">
        <is>
          <t>1,351</t>
        </is>
      </c>
      <c r="Y23" t="inlineStr">
        <is>
          <t>220</t>
        </is>
      </c>
      <c r="Z23" t="inlineStr">
        <is>
          <t>3,217</t>
        </is>
      </c>
      <c r="AA23" t="inlineStr">
        <is>
          <t>1,543</t>
        </is>
      </c>
      <c r="AB23" t="inlineStr">
        <is>
          <t>185</t>
        </is>
      </c>
      <c r="AC23" t="inlineStr">
        <is>
          <t>512</t>
        </is>
      </c>
      <c r="AD23" t="inlineStr">
        <is>
          <t>65</t>
        </is>
      </c>
      <c r="AE23" t="inlineStr">
        <is>
          <t>1,157</t>
        </is>
      </c>
      <c r="AF23" t="inlineStr">
        <is>
          <t>98</t>
        </is>
      </c>
      <c r="AG23" t="inlineStr">
        <is>
          <t>798</t>
        </is>
      </c>
      <c r="AH23" t="inlineStr">
        <is>
          <t>77</t>
        </is>
      </c>
      <c r="AI23" t="inlineStr">
        <is>
          <t>69</t>
        </is>
      </c>
      <c r="AJ23" t="inlineStr">
        <is>
          <t>446</t>
        </is>
      </c>
      <c r="AK23" t="inlineStr">
        <is>
          <t>284</t>
        </is>
      </c>
      <c r="AL23" t="inlineStr">
        <is>
          <t>104</t>
        </is>
      </c>
    </row>
    <row r="24">
      <c r="A24" s="1" t="inlineStr">
        <is>
          <t>Cash Used/Provided by Financing Activities</t>
        </is>
      </c>
      <c r="B24" t="inlineStr">
        <is>
          <t>- -</t>
        </is>
      </c>
      <c r="C24" t="inlineStr">
        <is>
          <t>- -</t>
        </is>
      </c>
      <c r="D24" t="inlineStr">
        <is>
          <t>- -</t>
        </is>
      </c>
      <c r="E24" t="inlineStr">
        <is>
          <t>- -</t>
        </is>
      </c>
      <c r="F24" t="inlineStr">
        <is>
          <t>(15)</t>
        </is>
      </c>
      <c r="G24" t="inlineStr">
        <is>
          <t>2</t>
        </is>
      </c>
      <c r="H24" t="inlineStr">
        <is>
          <t>(9)</t>
        </is>
      </c>
      <c r="I24" t="inlineStr">
        <is>
          <t>(129)</t>
        </is>
      </c>
      <c r="J24" t="inlineStr">
        <is>
          <t>20</t>
        </is>
      </c>
      <c r="K24" t="inlineStr">
        <is>
          <t>2</t>
        </is>
      </c>
      <c r="L24" t="inlineStr">
        <is>
          <t>131</t>
        </is>
      </c>
      <c r="M24" t="inlineStr">
        <is>
          <t>242</t>
        </is>
      </c>
      <c r="N24" t="inlineStr">
        <is>
          <t>309</t>
        </is>
      </c>
      <c r="O24" t="inlineStr">
        <is>
          <t>975</t>
        </is>
      </c>
      <c r="P24" t="inlineStr">
        <is>
          <t>(174)</t>
        </is>
      </c>
      <c r="Q24" t="inlineStr">
        <is>
          <t>(101)</t>
        </is>
      </c>
      <c r="R24" t="inlineStr">
        <is>
          <t>232</t>
        </is>
      </c>
      <c r="S24" t="inlineStr">
        <is>
          <t>907</t>
        </is>
      </c>
      <c r="T24" t="inlineStr">
        <is>
          <t>267</t>
        </is>
      </c>
      <c r="U24" t="inlineStr">
        <is>
          <t>413</t>
        </is>
      </c>
      <c r="V24" t="inlineStr">
        <is>
          <t>494</t>
        </is>
      </c>
      <c r="W24" t="inlineStr">
        <is>
          <t>3,763</t>
        </is>
      </c>
      <c r="X24" t="inlineStr">
        <is>
          <t>2,037</t>
        </is>
      </c>
      <c r="Y24" t="inlineStr">
        <is>
          <t>220</t>
        </is>
      </c>
      <c r="Z24" t="inlineStr">
        <is>
          <t>1,524</t>
        </is>
      </c>
      <c r="AA24" t="inlineStr">
        <is>
          <t>484</t>
        </is>
      </c>
      <c r="AB24" t="inlineStr">
        <is>
          <t>(6)</t>
        </is>
      </c>
      <c r="AC24" t="inlineStr">
        <is>
          <t>37</t>
        </is>
      </c>
      <c r="AD24" t="inlineStr">
        <is>
          <t>13</t>
        </is>
      </c>
      <c r="AE24" t="inlineStr">
        <is>
          <t>46</t>
        </is>
      </c>
      <c r="AF24" t="inlineStr">
        <is>
          <t>59</t>
        </is>
      </c>
      <c r="AG24" t="inlineStr">
        <is>
          <t>122</t>
        </is>
      </c>
      <c r="AH24" t="inlineStr">
        <is>
          <t>(33)</t>
        </is>
      </c>
      <c r="AI24" t="inlineStr">
        <is>
          <t>28</t>
        </is>
      </c>
      <c r="AJ24" t="inlineStr">
        <is>
          <t>43</t>
        </is>
      </c>
      <c r="AK24" t="inlineStr">
        <is>
          <t>6</t>
        </is>
      </c>
      <c r="AL24" t="inlineStr">
        <is>
          <t>(1,895)</t>
        </is>
      </c>
    </row>
    <row r="25">
      <c r="A25" s="1" t="inlineStr">
        <is>
          <t>Effect of Forex Changes on Cash</t>
        </is>
      </c>
      <c r="B25" t="inlineStr">
        <is>
          <t>- -</t>
        </is>
      </c>
      <c r="C25" t="inlineStr">
        <is>
          <t>- -</t>
        </is>
      </c>
      <c r="D25" t="inlineStr">
        <is>
          <t>- -</t>
        </is>
      </c>
      <c r="E25" t="inlineStr">
        <is>
          <t>- -</t>
        </is>
      </c>
      <c r="F25" t="inlineStr">
        <is>
          <t>- -</t>
        </is>
      </c>
      <c r="G25" t="inlineStr">
        <is>
          <t>- -</t>
        </is>
      </c>
      <c r="H25" t="inlineStr">
        <is>
          <t>- -</t>
        </is>
      </c>
      <c r="I25" t="inlineStr">
        <is>
          <t>- -</t>
        </is>
      </c>
      <c r="J25" t="inlineStr">
        <is>
          <t>- -</t>
        </is>
      </c>
      <c r="K25" t="inlineStr">
        <is>
          <t>- -</t>
        </is>
      </c>
      <c r="L25" t="inlineStr">
        <is>
          <t>- -</t>
        </is>
      </c>
      <c r="M25" t="inlineStr">
        <is>
          <t>- -</t>
        </is>
      </c>
      <c r="N25" t="inlineStr">
        <is>
          <t>- -</t>
        </is>
      </c>
      <c r="O25" t="inlineStr">
        <is>
          <t>- -</t>
        </is>
      </c>
      <c r="P25" t="inlineStr">
        <is>
          <t>(12)</t>
        </is>
      </c>
      <c r="Q25" t="inlineStr">
        <is>
          <t>8</t>
        </is>
      </c>
      <c r="R25" t="inlineStr">
        <is>
          <t>(10)</t>
        </is>
      </c>
      <c r="S25" t="inlineStr">
        <is>
          <t>37</t>
        </is>
      </c>
      <c r="T25" t="inlineStr">
        <is>
          <t>32</t>
        </is>
      </c>
      <c r="U25" t="inlineStr">
        <is>
          <t>7</t>
        </is>
      </c>
      <c r="V25" t="inlineStr">
        <is>
          <t>7</t>
        </is>
      </c>
      <c r="W25" t="inlineStr">
        <is>
          <t>- -</t>
        </is>
      </c>
      <c r="X25" t="inlineStr">
        <is>
          <t>- -</t>
        </is>
      </c>
      <c r="Y25" t="inlineStr">
        <is>
          <t>- -</t>
        </is>
      </c>
      <c r="Z25" t="inlineStr">
        <is>
          <t>- -</t>
        </is>
      </c>
      <c r="AA25" t="inlineStr">
        <is>
          <t>- -</t>
        </is>
      </c>
      <c r="AB25" t="inlineStr">
        <is>
          <t>- -</t>
        </is>
      </c>
      <c r="AC25" t="inlineStr">
        <is>
          <t>- -</t>
        </is>
      </c>
      <c r="AD25" t="inlineStr">
        <is>
          <t>- -</t>
        </is>
      </c>
      <c r="AE25" t="inlineStr">
        <is>
          <t>- -</t>
        </is>
      </c>
      <c r="AF25" t="inlineStr">
        <is>
          <t>- -</t>
        </is>
      </c>
      <c r="AG25" t="inlineStr">
        <is>
          <t>- -</t>
        </is>
      </c>
      <c r="AH25" t="inlineStr">
        <is>
          <t>- -</t>
        </is>
      </c>
      <c r="AI25" t="inlineStr">
        <is>
          <t>- -</t>
        </is>
      </c>
      <c r="AJ25" t="inlineStr">
        <is>
          <t>- -</t>
        </is>
      </c>
      <c r="AK25" t="inlineStr">
        <is>
          <t>- -</t>
        </is>
      </c>
      <c r="AL25" t="inlineStr">
        <is>
          <t>- -</t>
        </is>
      </c>
    </row>
    <row r="26">
      <c r="A26" s="1" t="inlineStr">
        <is>
          <t>Net Change In Cash</t>
        </is>
      </c>
      <c r="B26" t="inlineStr">
        <is>
          <t>- -</t>
        </is>
      </c>
      <c r="C26" t="inlineStr">
        <is>
          <t>- -</t>
        </is>
      </c>
      <c r="D26" t="inlineStr">
        <is>
          <t>- -</t>
        </is>
      </c>
      <c r="E26" t="inlineStr">
        <is>
          <t>- -</t>
        </is>
      </c>
      <c r="F26" t="inlineStr">
        <is>
          <t>(15)</t>
        </is>
      </c>
      <c r="G26" t="inlineStr">
        <is>
          <t>2</t>
        </is>
      </c>
      <c r="H26" t="inlineStr">
        <is>
          <t>(9)</t>
        </is>
      </c>
      <c r="I26" t="inlineStr">
        <is>
          <t>(129)</t>
        </is>
      </c>
      <c r="J26" t="inlineStr">
        <is>
          <t>8</t>
        </is>
      </c>
      <c r="K26" t="inlineStr">
        <is>
          <t>61</t>
        </is>
      </c>
      <c r="L26" t="inlineStr">
        <is>
          <t>29</t>
        </is>
      </c>
      <c r="M26" t="inlineStr">
        <is>
          <t>40</t>
        </is>
      </c>
      <c r="N26" t="inlineStr">
        <is>
          <t>74</t>
        </is>
      </c>
      <c r="O26" t="inlineStr">
        <is>
          <t>121</t>
        </is>
      </c>
      <c r="P26" t="inlineStr">
        <is>
          <t>(68)</t>
        </is>
      </c>
      <c r="Q26" t="inlineStr">
        <is>
          <t>297</t>
        </is>
      </c>
      <c r="R26" t="inlineStr">
        <is>
          <t>(164)</t>
        </is>
      </c>
      <c r="S26" t="inlineStr">
        <is>
          <t>1</t>
        </is>
      </c>
      <c r="T26" t="inlineStr">
        <is>
          <t>678</t>
        </is>
      </c>
      <c r="U26" t="inlineStr">
        <is>
          <t>(50)</t>
        </is>
      </c>
      <c r="V26" t="inlineStr">
        <is>
          <t>(285)</t>
        </is>
      </c>
      <c r="W26" t="inlineStr">
        <is>
          <t>747</t>
        </is>
      </c>
      <c r="X26" t="inlineStr">
        <is>
          <t>52</t>
        </is>
      </c>
      <c r="Y26" t="inlineStr">
        <is>
          <t>(499)</t>
        </is>
      </c>
      <c r="Z26" t="inlineStr">
        <is>
          <t>724</t>
        </is>
      </c>
      <c r="AA26" t="inlineStr">
        <is>
          <t>(1,051)</t>
        </is>
      </c>
      <c r="AB26" t="inlineStr">
        <is>
          <t>263</t>
        </is>
      </c>
      <c r="AC26" t="inlineStr">
        <is>
          <t>(320)</t>
        </is>
      </c>
      <c r="AD26" t="inlineStr">
        <is>
          <t>320</t>
        </is>
      </c>
      <c r="AE26" t="inlineStr">
        <is>
          <t>(64)</t>
        </is>
      </c>
      <c r="AF26" t="inlineStr">
        <is>
          <t>(20)</t>
        </is>
      </c>
      <c r="AG26" t="inlineStr">
        <is>
          <t>479</t>
        </is>
      </c>
      <c r="AH26" t="inlineStr">
        <is>
          <t>(79)</t>
        </is>
      </c>
      <c r="AI26" t="inlineStr">
        <is>
          <t>(108)</t>
        </is>
      </c>
      <c r="AJ26" t="inlineStr">
        <is>
          <t>387</t>
        </is>
      </c>
      <c r="AK26" t="inlineStr">
        <is>
          <t>125</t>
        </is>
      </c>
      <c r="AL26" t="inlineStr">
        <is>
          <t>940</t>
        </is>
      </c>
    </row>
    <row r="27">
      <c r="A27" s="1" t="inlineStr">
        <is>
          <t>Cash at the End of Period</t>
        </is>
      </c>
      <c r="B27" t="inlineStr">
        <is>
          <t>- -</t>
        </is>
      </c>
      <c r="C27" t="inlineStr">
        <is>
          <t>- -</t>
        </is>
      </c>
      <c r="D27" t="inlineStr">
        <is>
          <t>- -</t>
        </is>
      </c>
      <c r="E27" t="inlineStr">
        <is>
          <t>- -</t>
        </is>
      </c>
      <c r="F27" t="inlineStr">
        <is>
          <t>- -</t>
        </is>
      </c>
      <c r="G27" t="inlineStr">
        <is>
          <t>- -</t>
        </is>
      </c>
      <c r="H27" t="inlineStr">
        <is>
          <t>- -</t>
        </is>
      </c>
      <c r="I27" t="inlineStr">
        <is>
          <t>- -</t>
        </is>
      </c>
      <c r="J27" t="inlineStr">
        <is>
          <t>60</t>
        </is>
      </c>
      <c r="K27" t="inlineStr">
        <is>
          <t>121</t>
        </is>
      </c>
      <c r="L27" t="inlineStr">
        <is>
          <t>113</t>
        </is>
      </c>
      <c r="M27" t="inlineStr">
        <is>
          <t>166</t>
        </is>
      </c>
      <c r="N27" t="inlineStr">
        <is>
          <t>241</t>
        </is>
      </c>
      <c r="O27" t="inlineStr">
        <is>
          <t>362</t>
        </is>
      </c>
      <c r="P27" t="inlineStr">
        <is>
          <t>294</t>
        </is>
      </c>
      <c r="Q27" t="inlineStr">
        <is>
          <t>591</t>
        </is>
      </c>
      <c r="R27" t="inlineStr">
        <is>
          <t>427</t>
        </is>
      </c>
      <c r="S27" t="inlineStr">
        <is>
          <t>429</t>
        </is>
      </c>
      <c r="T27" t="inlineStr">
        <is>
          <t>968</t>
        </is>
      </c>
      <c r="U27" t="inlineStr">
        <is>
          <t>918</t>
        </is>
      </c>
      <c r="V27" t="inlineStr">
        <is>
          <t>633</t>
        </is>
      </c>
      <c r="W27" t="inlineStr">
        <is>
          <t>1,380</t>
        </is>
      </c>
      <c r="X27" t="inlineStr">
        <is>
          <t>1,432</t>
        </is>
      </c>
      <c r="Y27" t="inlineStr">
        <is>
          <t>933</t>
        </is>
      </c>
      <c r="Z27" t="inlineStr">
        <is>
          <t>1,657</t>
        </is>
      </c>
      <c r="AA27" t="inlineStr">
        <is>
          <t>606</t>
        </is>
      </c>
      <c r="AB27" t="inlineStr">
        <is>
          <t>869</t>
        </is>
      </c>
      <c r="AC27" t="inlineStr">
        <is>
          <t>549</t>
        </is>
      </c>
      <c r="AD27" t="inlineStr">
        <is>
          <t>869</t>
        </is>
      </c>
      <c r="AE27" t="inlineStr">
        <is>
          <t>805</t>
        </is>
      </c>
      <c r="AF27" t="inlineStr">
        <is>
          <t>785</t>
        </is>
      </c>
      <c r="AG27" t="inlineStr">
        <is>
          <t>1,264</t>
        </is>
      </c>
      <c r="AH27" t="inlineStr">
        <is>
          <t>1,185</t>
        </is>
      </c>
      <c r="AI27" t="inlineStr">
        <is>
          <t>1,083</t>
        </is>
      </c>
      <c r="AJ27" t="inlineStr">
        <is>
          <t>1,470</t>
        </is>
      </c>
      <c r="AK27" t="inlineStr">
        <is>
          <t>1,595</t>
        </is>
      </c>
      <c r="AL27" t="inlineStr">
        <is>
          <t>2,535</t>
        </is>
      </c>
    </row>
    <row r="28">
      <c r="A28" s="1" t="inlineStr">
        <is>
          <t>Cash at the Beginning of Period</t>
        </is>
      </c>
      <c r="B28" t="inlineStr">
        <is>
          <t>- -</t>
        </is>
      </c>
      <c r="C28" t="inlineStr">
        <is>
          <t>- -</t>
        </is>
      </c>
      <c r="D28" t="inlineStr">
        <is>
          <t>- -</t>
        </is>
      </c>
      <c r="E28" t="inlineStr">
        <is>
          <t>- -</t>
        </is>
      </c>
      <c r="F28" t="inlineStr">
        <is>
          <t>169</t>
        </is>
      </c>
      <c r="G28" t="inlineStr">
        <is>
          <t>80</t>
        </is>
      </c>
      <c r="H28" t="inlineStr">
        <is>
          <t>49</t>
        </is>
      </c>
      <c r="I28" t="inlineStr">
        <is>
          <t>154</t>
        </is>
      </c>
      <c r="J28" t="inlineStr">
        <is>
          <t>52</t>
        </is>
      </c>
      <c r="K28" t="inlineStr">
        <is>
          <t>60</t>
        </is>
      </c>
      <c r="L28" t="inlineStr">
        <is>
          <t>85</t>
        </is>
      </c>
      <c r="M28" t="inlineStr">
        <is>
          <t>126</t>
        </is>
      </c>
      <c r="N28" t="inlineStr">
        <is>
          <t>166</t>
        </is>
      </c>
      <c r="O28" t="inlineStr">
        <is>
          <t>241</t>
        </is>
      </c>
      <c r="P28" t="inlineStr">
        <is>
          <t>362</t>
        </is>
      </c>
      <c r="Q28" t="inlineStr">
        <is>
          <t>294</t>
        </is>
      </c>
      <c r="R28" t="inlineStr">
        <is>
          <t>591</t>
        </is>
      </c>
      <c r="S28" t="inlineStr">
        <is>
          <t>427</t>
        </is>
      </c>
      <c r="T28" t="inlineStr">
        <is>
          <t>290</t>
        </is>
      </c>
      <c r="U28" t="inlineStr">
        <is>
          <t>968</t>
        </is>
      </c>
      <c r="V28" t="inlineStr">
        <is>
          <t>918</t>
        </is>
      </c>
      <c r="W28" t="inlineStr">
        <is>
          <t>633</t>
        </is>
      </c>
      <c r="X28" t="inlineStr">
        <is>
          <t>1,380</t>
        </is>
      </c>
      <c r="Y28" t="inlineStr">
        <is>
          <t>1,432</t>
        </is>
      </c>
      <c r="Z28" t="inlineStr">
        <is>
          <t>933</t>
        </is>
      </c>
      <c r="AA28" t="inlineStr">
        <is>
          <t>1,657</t>
        </is>
      </c>
      <c r="AB28" t="inlineStr">
        <is>
          <t>606</t>
        </is>
      </c>
      <c r="AC28" t="inlineStr">
        <is>
          <t>869</t>
        </is>
      </c>
      <c r="AD28" t="inlineStr">
        <is>
          <t>549</t>
        </is>
      </c>
      <c r="AE28" t="inlineStr">
        <is>
          <t>869</t>
        </is>
      </c>
      <c r="AF28" t="inlineStr">
        <is>
          <t>805</t>
        </is>
      </c>
      <c r="AG28" t="inlineStr">
        <is>
          <t>785</t>
        </is>
      </c>
      <c r="AH28" t="inlineStr">
        <is>
          <t>1,264</t>
        </is>
      </c>
      <c r="AI28" t="inlineStr">
        <is>
          <t>1,191</t>
        </is>
      </c>
      <c r="AJ28" t="inlineStr">
        <is>
          <t>1,083</t>
        </is>
      </c>
      <c r="AK28" t="inlineStr">
        <is>
          <t>1,470</t>
        </is>
      </c>
      <c r="AL28" t="inlineStr">
        <is>
          <t>1,595</t>
        </is>
      </c>
    </row>
    <row r="29">
      <c r="A29" s="1" t="inlineStr">
        <is>
          <t>Free Cash Flow</t>
        </is>
      </c>
      <c r="B29" t="inlineStr">
        <is>
          <t>- -</t>
        </is>
      </c>
      <c r="C29" t="inlineStr">
        <is>
          <t>- -</t>
        </is>
      </c>
      <c r="D29" t="inlineStr">
        <is>
          <t>- -</t>
        </is>
      </c>
      <c r="E29" t="inlineStr">
        <is>
          <t>- -</t>
        </is>
      </c>
      <c r="F29" t="inlineStr">
        <is>
          <t>(3)</t>
        </is>
      </c>
      <c r="G29" t="inlineStr">
        <is>
          <t>(196)</t>
        </is>
      </c>
      <c r="H29" t="inlineStr">
        <is>
          <t>78</t>
        </is>
      </c>
      <c r="I29" t="inlineStr">
        <is>
          <t>167</t>
        </is>
      </c>
      <c r="J29" t="inlineStr">
        <is>
          <t>133</t>
        </is>
      </c>
      <c r="K29" t="inlineStr">
        <is>
          <t>24</t>
        </is>
      </c>
      <c r="L29" t="inlineStr">
        <is>
          <t>(9)</t>
        </is>
      </c>
      <c r="M29" t="inlineStr">
        <is>
          <t>(412)</t>
        </is>
      </c>
      <c r="N29" t="inlineStr">
        <is>
          <t>(286)</t>
        </is>
      </c>
      <c r="O29" t="inlineStr">
        <is>
          <t>(852)</t>
        </is>
      </c>
      <c r="P29" t="inlineStr">
        <is>
          <t>(360)</t>
        </is>
      </c>
      <c r="Q29" t="inlineStr">
        <is>
          <t>400</t>
        </is>
      </c>
      <c r="R29" t="inlineStr">
        <is>
          <t>(511)</t>
        </is>
      </c>
      <c r="S29" t="inlineStr">
        <is>
          <t>(794)</t>
        </is>
      </c>
      <c r="T29" t="inlineStr">
        <is>
          <t>(275)</t>
        </is>
      </c>
      <c r="U29" t="inlineStr">
        <is>
          <t>(354)</t>
        </is>
      </c>
      <c r="V29" t="inlineStr">
        <is>
          <t>(30)</t>
        </is>
      </c>
      <c r="W29" t="inlineStr">
        <is>
          <t>(570)</t>
        </is>
      </c>
      <c r="X29" t="inlineStr">
        <is>
          <t>(1,995)</t>
        </is>
      </c>
      <c r="Y29" t="inlineStr">
        <is>
          <t>(1,316)</t>
        </is>
      </c>
      <c r="Z29" t="inlineStr">
        <is>
          <t>7</t>
        </is>
      </c>
      <c r="AA29" t="inlineStr">
        <is>
          <t>(560)</t>
        </is>
      </c>
      <c r="AB29" t="inlineStr">
        <is>
          <t>132</t>
        </is>
      </c>
      <c r="AC29" t="inlineStr">
        <is>
          <t>(471)</t>
        </is>
      </c>
      <c r="AD29" t="inlineStr">
        <is>
          <t>(232)</t>
        </is>
      </c>
      <c r="AE29" t="inlineStr">
        <is>
          <t>(193)</t>
        </is>
      </c>
      <c r="AF29" t="inlineStr">
        <is>
          <t>(322)</t>
        </is>
      </c>
      <c r="AG29" t="inlineStr">
        <is>
          <t>13</t>
        </is>
      </c>
      <c r="AH29" t="inlineStr">
        <is>
          <t>(45)</t>
        </is>
      </c>
      <c r="AI29" t="inlineStr">
        <is>
          <t>(129)</t>
        </is>
      </c>
      <c r="AJ29" t="inlineStr">
        <is>
          <t>276</t>
        </is>
      </c>
      <c r="AK29" t="inlineStr">
        <is>
          <t>777</t>
        </is>
      </c>
      <c r="AL29" t="inlineStr">
        <is>
          <t>3,220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2022-10-30T08:10:09Z</dcterms:created>
  <dcterms:modified xmlns:dcterms="http://purl.org/dc/terms/" xmlns:xsi="http://www.w3.org/2001/XMLSchema-instance" xsi:type="dcterms:W3CDTF">2023-03-21T03:04:50Z</dcterms:modified>
  <cp:lastModifiedBy>William Kruta</cp:lastModifiedBy>
</cp:coreProperties>
</file>