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heet1" sheetId="5" state="visible" r:id="rId5"/>
    <sheet xmlns:r="http://schemas.openxmlformats.org/officeDocument/2006/relationships" name="Income Statement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Cash Flow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&quot;$&quot;#,##0"/>
    <numFmt numFmtId="166" formatCode="_([$$-409]* #,##0.00_);_([$$-409]* \(#,##0.00\);_([$$-409]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i val="1"/>
      <color theme="1"/>
      <sz val="10"/>
      <u val="single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3" fontId="0" fillId="0" borderId="3" pivotButton="0" quotePrefix="0" xfId="0"/>
    <xf numFmtId="9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9" fontId="1" fillId="0" borderId="0" pivotButton="0" quotePrefix="0" xfId="0"/>
    <xf numFmtId="10" fontId="1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164" fontId="0" fillId="0" borderId="0" pivotButton="0" quotePrefix="0" xfId="0"/>
    <xf numFmtId="3" fontId="0" fillId="0" borderId="2" pivotButton="0" quotePrefix="0" xfId="0"/>
    <xf numFmtId="3" fontId="0" fillId="0" borderId="4" pivotButton="0" quotePrefix="0" xfId="0"/>
    <xf numFmtId="14" fontId="0" fillId="0" borderId="0" pivotButton="0" quotePrefix="0" xfId="0"/>
    <xf numFmtId="3" fontId="4" fillId="0" borderId="3" pivotButton="0" quotePrefix="0" xfId="0"/>
    <xf numFmtId="2" fontId="0" fillId="0" borderId="0" pivotButton="0" quotePrefix="0" xfId="0"/>
    <xf numFmtId="0" fontId="0" fillId="0" borderId="5" pivotButton="0" quotePrefix="0" xfId="0"/>
    <xf numFmtId="10" fontId="0" fillId="0" borderId="3" pivotButton="0" quotePrefix="0" xfId="0"/>
    <xf numFmtId="3" fontId="4" fillId="0" borderId="0" pivotButton="0" quotePrefix="0" xfId="0"/>
    <xf numFmtId="10" fontId="4" fillId="0" borderId="0" pivotButton="0" quotePrefix="0" xfId="0"/>
    <xf numFmtId="0" fontId="1" fillId="0" borderId="2" pivotButton="0" quotePrefix="0" xfId="0"/>
    <xf numFmtId="3" fontId="1" fillId="0" borderId="2" pivotButton="0" quotePrefix="0" xfId="0"/>
    <xf numFmtId="0" fontId="1" fillId="0" borderId="4" pivotButton="0" quotePrefix="0" xfId="0"/>
    <xf numFmtId="0" fontId="1" fillId="3" borderId="0" pivotButton="0" quotePrefix="0" xfId="0"/>
    <xf numFmtId="0" fontId="0" fillId="3" borderId="0" pivotButton="0" quotePrefix="0" xfId="0"/>
    <xf numFmtId="0" fontId="0" fillId="0" borderId="6" pivotButton="0" quotePrefix="0" xfId="0"/>
    <xf numFmtId="0" fontId="0" fillId="4" borderId="0" pivotButton="0" quotePrefix="0" xfId="0"/>
    <xf numFmtId="3" fontId="0" fillId="0" borderId="6" pivotButton="0" quotePrefix="0" xfId="0"/>
    <xf numFmtId="3" fontId="0" fillId="4" borderId="0" pivotButton="0" quotePrefix="0" xfId="0"/>
    <xf numFmtId="165" fontId="1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166" fontId="0" fillId="0" borderId="0" pivotButton="0" quotePrefix="0" xfId="0"/>
    <xf numFmtId="0" fontId="0" fillId="5" borderId="0" pivotButton="0" quotePrefix="0" xfId="0"/>
    <xf numFmtId="3" fontId="0" fillId="5" borderId="0" pivotButton="0" quotePrefix="0" xfId="0"/>
    <xf numFmtId="0" fontId="5" fillId="5" borderId="0" pivotButton="0" quotePrefix="0" xfId="0"/>
    <xf numFmtId="0" fontId="6" fillId="5" borderId="0" pivotButton="0" quotePrefix="0" xfId="0"/>
    <xf numFmtId="3" fontId="6" fillId="5" borderId="3" pivotButton="0" quotePrefix="0" xfId="0"/>
    <xf numFmtId="3" fontId="6" fillId="5" borderId="0" pivotButton="0" quotePrefix="0" xfId="0"/>
    <xf numFmtId="0" fontId="0" fillId="5" borderId="3" pivotButton="0" quotePrefix="0" xfId="0"/>
    <xf numFmtId="0" fontId="0" fillId="0" borderId="4" pivotButton="0" quotePrefix="0" xfId="0"/>
    <xf numFmtId="0" fontId="7" fillId="4" borderId="0" pivotButton="0" quotePrefix="0" xfId="0"/>
    <xf numFmtId="3" fontId="7" fillId="4" borderId="3" pivotButton="0" quotePrefix="0" xfId="0"/>
    <xf numFmtId="3" fontId="7" fillId="4" borderId="0" pivotButton="0" quotePrefix="0" xfId="0"/>
    <xf numFmtId="0" fontId="1" fillId="0" borderId="10" pivotButton="0" quotePrefix="0" xfId="0"/>
    <xf numFmtId="3" fontId="1" fillId="0" borderId="10" pivotButton="0" quotePrefix="0" xfId="0"/>
    <xf numFmtId="3" fontId="8" fillId="4" borderId="0" pivotButton="0" quotePrefix="0" xfId="0"/>
    <xf numFmtId="3" fontId="8" fillId="4" borderId="3" pivotButton="0" quotePrefix="0" xfId="0"/>
    <xf numFmtId="9" fontId="4" fillId="0" borderId="0" pivotButton="0" quotePrefix="0" xfId="0"/>
    <xf numFmtId="10" fontId="0" fillId="4" borderId="0" pivotButton="0" quotePrefix="0" xfId="0"/>
    <xf numFmtId="10" fontId="4" fillId="4" borderId="0" pivotButton="0" quotePrefix="0" xfId="0"/>
    <xf numFmtId="9" fontId="0" fillId="0" borderId="3" pivotButton="0" quotePrefix="0" xfId="0"/>
    <xf numFmtId="166" fontId="0" fillId="0" borderId="0" pivotButton="0" quotePrefix="0" xfId="0"/>
    <xf numFmtId="165" fontId="1" fillId="0" borderId="0" pivotButton="0" quotePrefix="0" xfId="0"/>
    <xf numFmtId="164" fontId="0" fillId="0" borderId="0" pivotButton="0" quotePrefix="0" xfId="0"/>
    <xf numFmtId="0" fontId="9" fillId="0" borderId="11" applyAlignment="1" pivotButton="0" quotePrefix="0" xfId="0">
      <alignment horizontal="center" vertical="top"/>
    </xf>
  </cellXfs>
  <cellStyles count="1">
    <cellStyle name="Normal" xfId="0" builtinId="0"/>
  </cellStyles>
  <dxfs count="4">
    <dxf>
      <fill>
        <patternFill>
          <bgColor theme="6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William</author>
  </authors>
  <commentList>
    <comment ref="Y31" authorId="0" shapeId="0">
      <text>
        <t>William:
EPS is lower due to 1-20 split. Pre-adjusted EPS would be: 24.20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B21" sqref="B21"/>
    </sheetView>
  </sheetViews>
  <sheetFormatPr baseColWidth="8" defaultRowHeight="14.5"/>
  <cols>
    <col width="13.26953125" bestFit="1" customWidth="1" min="2" max="2"/>
    <col width="11.26953125" bestFit="1" customWidth="1" min="5" max="5"/>
  </cols>
  <sheetData>
    <row r="1" ht="15" customHeight="1" thickBot="1">
      <c r="A1" t="e">
        <v>#VALUE!</v>
      </c>
    </row>
    <row r="2">
      <c r="A2" s="36" t="inlineStr">
        <is>
          <t xml:space="preserve">Price </t>
        </is>
      </c>
      <c r="B2" s="59">
        <f t="array" ref="B2">_FV(A1,"Price")</f>
        <v/>
      </c>
    </row>
    <row r="3">
      <c r="A3" s="37" t="inlineStr">
        <is>
          <t>Shares</t>
        </is>
      </c>
      <c r="B3" s="3">
        <f t="array" ref="B3">_FV(A1,"Shares outstanding",TRUE)/1000000</f>
        <v/>
      </c>
    </row>
    <row r="4">
      <c r="A4" s="37" t="inlineStr">
        <is>
          <t>MC</t>
        </is>
      </c>
      <c r="B4" s="3">
        <f>B2*B3</f>
        <v/>
      </c>
    </row>
    <row r="5">
      <c r="A5" s="37" t="inlineStr">
        <is>
          <t>Cash</t>
        </is>
      </c>
      <c r="B5" s="3">
        <f>Model!AU52</f>
        <v/>
      </c>
      <c r="E5" s="3" t="n"/>
      <c r="F5" t="inlineStr">
        <is>
          <t>Q122</t>
        </is>
      </c>
    </row>
    <row r="6">
      <c r="A6" s="37" t="inlineStr">
        <is>
          <t>Debt</t>
        </is>
      </c>
      <c r="B6" s="3">
        <f>Model!AU70+Model!AU79</f>
        <v/>
      </c>
      <c r="E6" s="3" t="n"/>
    </row>
    <row r="7" ht="15" customHeight="1" thickBot="1">
      <c r="A7" s="38" t="inlineStr">
        <is>
          <t>EV</t>
        </is>
      </c>
      <c r="B7" s="3">
        <f>B4-B5+B6</f>
        <v/>
      </c>
      <c r="E7" s="3" t="n"/>
    </row>
    <row r="8">
      <c r="A8" t="inlineStr">
        <is>
          <t>Net Cash</t>
        </is>
      </c>
      <c r="B8" s="4">
        <f>B5-B6</f>
        <v/>
      </c>
      <c r="E8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Alphabet Inc.</t>
        </is>
      </c>
    </row>
    <row r="2">
      <c r="A2" t="inlineStr">
        <is>
          <t>Ticker</t>
        </is>
      </c>
      <c r="B2" t="inlineStr">
        <is>
          <t>GOOGL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Communication Services</t>
        </is>
      </c>
    </row>
    <row r="5">
      <c r="A5" t="inlineStr">
        <is>
          <t>Industry</t>
        </is>
      </c>
      <c r="B5" t="inlineStr">
        <is>
          <t>Internet Content &amp; Information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160"/>
  <sheetViews>
    <sheetView tabSelected="1" zoomScale="70" zoomScaleNormal="70" workbookViewId="0">
      <pane xSplit="2" ySplit="2" topLeftCell="AN3" activePane="bottomRight" state="frozen"/>
      <selection pane="topRight" activeCell="C1" sqref="C1"/>
      <selection pane="bottomLeft" activeCell="A4" sqref="A4"/>
      <selection pane="bottomRight" activeCell="CN30" sqref="CN30"/>
    </sheetView>
  </sheetViews>
  <sheetFormatPr baseColWidth="8" defaultRowHeight="14.5"/>
  <cols>
    <col width="5.36328125" customWidth="1" min="1" max="1"/>
    <col width="19" customWidth="1" min="2" max="2"/>
    <col width="8.7265625" customWidth="1" min="3" max="15"/>
    <col width="9.90625" bestFit="1" customWidth="1" style="6" min="16" max="16"/>
    <col width="9.90625" bestFit="1" customWidth="1" min="17" max="18"/>
    <col width="11" bestFit="1" customWidth="1" min="19" max="19"/>
    <col width="9.90625" bestFit="1" customWidth="1" min="20" max="22"/>
    <col width="11" bestFit="1" customWidth="1" min="23" max="23"/>
    <col width="9.90625" bestFit="1" customWidth="1" min="25" max="25"/>
    <col width="10.453125" bestFit="1" customWidth="1" min="26" max="26"/>
  </cols>
  <sheetData>
    <row r="1">
      <c r="B1" t="inlineStr">
        <is>
          <t>Filing Date</t>
        </is>
      </c>
      <c r="C1" s="19" t="n"/>
      <c r="D1" s="19" t="n">
        <v>42857</v>
      </c>
      <c r="H1" s="19" t="n">
        <v>43214</v>
      </c>
      <c r="Z1" s="19" t="n">
        <v>44860</v>
      </c>
      <c r="AP1" s="19" t="n">
        <v>43137</v>
      </c>
      <c r="AQ1" s="19" t="n">
        <v>43501</v>
      </c>
      <c r="AR1" s="19" t="n">
        <v>43865</v>
      </c>
      <c r="AS1" s="19" t="n">
        <v>44230</v>
      </c>
      <c r="AT1" s="19" t="n">
        <v>44594</v>
      </c>
      <c r="AU1" s="19" t="n">
        <v>44960</v>
      </c>
    </row>
    <row r="2" customFormat="1" s="10">
      <c r="A2" s="26" t="n"/>
      <c r="B2" s="26" t="inlineStr">
        <is>
          <t>Period</t>
        </is>
      </c>
      <c r="C2" s="26" t="n"/>
      <c r="D2" s="26" t="inlineStr">
        <is>
          <t>Q117</t>
        </is>
      </c>
      <c r="E2" s="26" t="inlineStr">
        <is>
          <t>Q217</t>
        </is>
      </c>
      <c r="F2" s="26" t="inlineStr">
        <is>
          <t>Q317</t>
        </is>
      </c>
      <c r="G2" s="26" t="inlineStr">
        <is>
          <t>Q417</t>
        </is>
      </c>
      <c r="H2" s="26" t="inlineStr">
        <is>
          <t>Q118</t>
        </is>
      </c>
      <c r="I2" s="26" t="inlineStr">
        <is>
          <t>Q218</t>
        </is>
      </c>
      <c r="J2" s="26" t="inlineStr">
        <is>
          <t>Q318</t>
        </is>
      </c>
      <c r="K2" s="26" t="inlineStr">
        <is>
          <t>Q418</t>
        </is>
      </c>
      <c r="L2" s="26" t="inlineStr">
        <is>
          <t>Q119</t>
        </is>
      </c>
      <c r="M2" s="26" t="inlineStr">
        <is>
          <t>Q219</t>
        </is>
      </c>
      <c r="N2" s="26" t="inlineStr">
        <is>
          <t>Q319</t>
        </is>
      </c>
      <c r="O2" s="26" t="inlineStr">
        <is>
          <t>Q419</t>
        </is>
      </c>
      <c r="P2" s="28" t="inlineStr">
        <is>
          <t>Q120</t>
        </is>
      </c>
      <c r="Q2" s="26" t="inlineStr">
        <is>
          <t>Q220</t>
        </is>
      </c>
      <c r="R2" s="26" t="inlineStr">
        <is>
          <t>Q320</t>
        </is>
      </c>
      <c r="S2" s="26" t="inlineStr">
        <is>
          <t>Q420</t>
        </is>
      </c>
      <c r="T2" s="26" t="inlineStr">
        <is>
          <t>Q121</t>
        </is>
      </c>
      <c r="U2" s="26" t="inlineStr">
        <is>
          <t>Q221</t>
        </is>
      </c>
      <c r="V2" s="26" t="inlineStr">
        <is>
          <t>Q321</t>
        </is>
      </c>
      <c r="W2" s="26" t="inlineStr">
        <is>
          <t>Q421</t>
        </is>
      </c>
      <c r="X2" s="26" t="inlineStr">
        <is>
          <t>Q122</t>
        </is>
      </c>
      <c r="Y2" s="26" t="inlineStr">
        <is>
          <t>Q222</t>
        </is>
      </c>
      <c r="Z2" s="26" t="inlineStr">
        <is>
          <t>Q322</t>
        </is>
      </c>
      <c r="AA2" s="26" t="inlineStr">
        <is>
          <t>Q422</t>
        </is>
      </c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6" t="n"/>
      <c r="AL2" s="26" t="n"/>
      <c r="AM2" s="26" t="n"/>
      <c r="AN2" s="26" t="n">
        <v>2015</v>
      </c>
      <c r="AO2" s="26">
        <f>+AN2+1</f>
        <v/>
      </c>
      <c r="AP2" s="26">
        <f>AO2+1</f>
        <v/>
      </c>
      <c r="AQ2" s="26">
        <f>AP2+1</f>
        <v/>
      </c>
      <c r="AR2" s="26">
        <f>AQ2+1</f>
        <v/>
      </c>
      <c r="AS2" s="26">
        <f>AR2+1</f>
        <v/>
      </c>
      <c r="AT2" s="26">
        <f>AS2+1</f>
        <v/>
      </c>
      <c r="AU2" s="26">
        <f>AT2+1</f>
        <v/>
      </c>
      <c r="AV2" s="26" t="n"/>
      <c r="AW2" s="26" t="n"/>
      <c r="AX2" s="26" t="n"/>
      <c r="AY2" s="26" t="n"/>
      <c r="AZ2" s="26" t="n"/>
    </row>
    <row r="3">
      <c r="B3" t="inlineStr">
        <is>
          <t>FX</t>
        </is>
      </c>
      <c r="P3" s="6" t="n">
        <v>49</v>
      </c>
      <c r="Q3" t="n">
        <v>151</v>
      </c>
      <c r="R3" t="n">
        <v>-22</v>
      </c>
      <c r="S3" t="n">
        <v>-2</v>
      </c>
      <c r="T3" t="n">
        <v>-109</v>
      </c>
      <c r="U3" t="n">
        <v>-7</v>
      </c>
      <c r="V3" s="3" t="n">
        <v>62</v>
      </c>
      <c r="W3" t="n">
        <v>203</v>
      </c>
      <c r="X3" t="n">
        <v>278</v>
      </c>
      <c r="Y3" t="n">
        <v>375</v>
      </c>
      <c r="Z3" t="n">
        <v>638</v>
      </c>
      <c r="AN3" s="3" t="inlineStr">
        <is>
          <t>-</t>
        </is>
      </c>
      <c r="AO3" s="3" t="inlineStr">
        <is>
          <t>-</t>
        </is>
      </c>
      <c r="AP3" s="3" t="n">
        <v>-169</v>
      </c>
      <c r="AQ3" s="3" t="n">
        <v>-138</v>
      </c>
      <c r="AR3" s="3" t="n">
        <v>455</v>
      </c>
      <c r="AS3" s="3" t="n">
        <v>176</v>
      </c>
      <c r="AT3" s="3" t="n">
        <v>149</v>
      </c>
      <c r="AU3" s="3" t="n">
        <v>1960</v>
      </c>
      <c r="AV3" s="3" t="n"/>
      <c r="AW3" s="3" t="n"/>
      <c r="AX3" s="3" t="n"/>
      <c r="AY3" s="3" t="n"/>
      <c r="AZ3" s="3" t="n"/>
      <c r="BA3" s="3" t="n"/>
      <c r="BB3" s="3" t="n"/>
    </row>
    <row r="4">
      <c r="B4" t="inlineStr">
        <is>
          <t>Other Bets</t>
        </is>
      </c>
      <c r="D4" t="n">
        <v>132</v>
      </c>
      <c r="H4" t="n">
        <v>150</v>
      </c>
      <c r="P4" s="6" t="n">
        <v>135</v>
      </c>
      <c r="Q4" t="n">
        <v>148</v>
      </c>
      <c r="R4" t="n">
        <v>178</v>
      </c>
      <c r="S4" t="n">
        <v>196</v>
      </c>
      <c r="T4" t="n">
        <v>198</v>
      </c>
      <c r="U4" t="n">
        <v>192</v>
      </c>
      <c r="V4" s="3" t="n">
        <v>182</v>
      </c>
      <c r="W4" t="n">
        <v>181</v>
      </c>
      <c r="X4" t="n">
        <v>440</v>
      </c>
      <c r="Y4" t="n">
        <v>193</v>
      </c>
      <c r="Z4" t="n">
        <v>209</v>
      </c>
      <c r="AN4" s="3" t="inlineStr">
        <is>
          <t>-</t>
        </is>
      </c>
      <c r="AO4" s="3" t="inlineStr">
        <is>
          <t>-</t>
        </is>
      </c>
      <c r="AP4" s="3" t="n">
        <v>477</v>
      </c>
      <c r="AQ4" s="3" t="n">
        <v>595</v>
      </c>
      <c r="AR4" s="3" t="n">
        <v>659</v>
      </c>
      <c r="AS4" s="3" t="n">
        <v>657</v>
      </c>
      <c r="AT4" s="3" t="n">
        <v>753</v>
      </c>
      <c r="AU4" s="3" t="n">
        <v>1068</v>
      </c>
      <c r="AV4" s="3" t="n"/>
      <c r="AW4" s="3" t="n"/>
      <c r="AX4" s="3" t="n"/>
      <c r="AY4" s="3" t="n"/>
      <c r="AZ4" s="3" t="n"/>
      <c r="BA4" s="3" t="n"/>
      <c r="BB4" s="3" t="n"/>
    </row>
    <row r="5">
      <c r="B5" t="inlineStr">
        <is>
          <t>Cloud</t>
        </is>
      </c>
      <c r="P5" s="6" t="n">
        <v>2777</v>
      </c>
      <c r="Q5" t="n">
        <v>3007</v>
      </c>
      <c r="R5" t="n">
        <v>3444</v>
      </c>
      <c r="S5" t="n">
        <v>3831</v>
      </c>
      <c r="T5" t="n">
        <v>4047</v>
      </c>
      <c r="U5" t="n">
        <v>4628</v>
      </c>
      <c r="V5" s="3" t="n">
        <v>4990</v>
      </c>
      <c r="W5" t="n">
        <v>5541</v>
      </c>
      <c r="X5" t="n">
        <v>5821</v>
      </c>
      <c r="Y5" t="n">
        <v>6276</v>
      </c>
      <c r="Z5" t="n">
        <v>6868</v>
      </c>
      <c r="AN5" s="3" t="inlineStr">
        <is>
          <t>-</t>
        </is>
      </c>
      <c r="AO5" s="3" t="inlineStr">
        <is>
          <t>-</t>
        </is>
      </c>
      <c r="AP5" s="3" t="n">
        <v>4056</v>
      </c>
      <c r="AQ5" s="3" t="n">
        <v>5838</v>
      </c>
      <c r="AR5" s="3" t="n">
        <v>8918</v>
      </c>
      <c r="AS5" s="3" t="n">
        <v>13059</v>
      </c>
      <c r="AT5" s="3" t="n">
        <v>19206</v>
      </c>
      <c r="AU5" s="3" t="n">
        <v>26280</v>
      </c>
      <c r="AV5" s="3" t="n"/>
      <c r="AW5" s="3" t="n"/>
      <c r="AX5" s="8">
        <f>AU5/AT5-1</f>
        <v/>
      </c>
      <c r="AY5" s="3" t="n"/>
      <c r="AZ5" s="3" t="n"/>
      <c r="BA5" s="3" t="n"/>
      <c r="BB5" s="3" t="n"/>
    </row>
    <row r="6">
      <c r="B6" t="inlineStr">
        <is>
          <t xml:space="preserve">Other  </t>
        </is>
      </c>
      <c r="P6" s="6" t="n">
        <v>4435</v>
      </c>
      <c r="Q6" t="n">
        <v>5124</v>
      </c>
      <c r="R6" t="n">
        <v>5478</v>
      </c>
      <c r="S6" t="n">
        <v>6674</v>
      </c>
      <c r="T6" t="n">
        <v>6494</v>
      </c>
      <c r="U6" t="n">
        <v>6623</v>
      </c>
      <c r="V6" s="3" t="n">
        <v>6754</v>
      </c>
      <c r="W6" t="n">
        <v>8161</v>
      </c>
      <c r="X6" t="n">
        <v>6811</v>
      </c>
      <c r="Y6" t="n">
        <v>6553</v>
      </c>
      <c r="Z6" t="n">
        <v>6895</v>
      </c>
      <c r="AN6" s="3" t="inlineStr">
        <is>
          <t>-</t>
        </is>
      </c>
      <c r="AO6" s="3" t="inlineStr">
        <is>
          <t>-</t>
        </is>
      </c>
      <c r="AP6" s="3" t="n">
        <v>10914</v>
      </c>
      <c r="AQ6" s="3" t="n">
        <v>14063</v>
      </c>
      <c r="AR6" s="3" t="n">
        <v>17014</v>
      </c>
      <c r="AS6" s="3" t="n">
        <v>21711</v>
      </c>
      <c r="AT6" s="3" t="n">
        <v>28032</v>
      </c>
      <c r="AU6" s="3" t="n">
        <v>29055</v>
      </c>
      <c r="AV6" s="3" t="n"/>
      <c r="AW6" s="3" t="n"/>
      <c r="AX6" s="3" t="n"/>
      <c r="AY6" s="3" t="n"/>
      <c r="AZ6" s="3" t="n"/>
      <c r="BA6" s="3" t="n"/>
      <c r="BB6" s="3" t="n"/>
    </row>
    <row r="7">
      <c r="B7" t="inlineStr">
        <is>
          <t>Google Network</t>
        </is>
      </c>
      <c r="D7" t="n">
        <v>4008</v>
      </c>
      <c r="H7" t="n">
        <v>4644</v>
      </c>
      <c r="P7" s="6" t="n">
        <v>5223</v>
      </c>
      <c r="Q7" t="n">
        <v>4736</v>
      </c>
      <c r="R7" t="n">
        <v>5720</v>
      </c>
      <c r="S7" t="n">
        <v>7411</v>
      </c>
      <c r="T7" t="n">
        <v>6800</v>
      </c>
      <c r="U7" t="n">
        <v>7597</v>
      </c>
      <c r="V7" s="3" t="n">
        <v>7999</v>
      </c>
      <c r="W7" t="n">
        <v>9305</v>
      </c>
      <c r="X7" t="n">
        <v>8174</v>
      </c>
      <c r="Y7" t="n">
        <v>40689</v>
      </c>
      <c r="Z7" t="n">
        <v>7872</v>
      </c>
      <c r="AN7" s="3" t="inlineStr">
        <is>
          <t>-</t>
        </is>
      </c>
      <c r="AO7" s="3" t="inlineStr">
        <is>
          <t>-</t>
        </is>
      </c>
      <c r="AP7" s="3" t="n">
        <v>17616</v>
      </c>
      <c r="AQ7" s="3" t="n">
        <v>20010</v>
      </c>
      <c r="AR7" s="3" t="n">
        <v>21547</v>
      </c>
      <c r="AS7" s="3" t="n">
        <v>23090</v>
      </c>
      <c r="AT7" s="3" t="n">
        <v>31701</v>
      </c>
      <c r="AU7" s="3" t="n">
        <v>32780</v>
      </c>
      <c r="AV7" s="3" t="n"/>
      <c r="AW7" s="3" t="n"/>
      <c r="AX7" s="3" t="n"/>
      <c r="AY7" s="3" t="n"/>
      <c r="AZ7" s="3" t="n"/>
      <c r="BA7" s="3" t="n"/>
      <c r="BB7" s="3" t="n"/>
    </row>
    <row r="8">
      <c r="B8" t="inlineStr">
        <is>
          <t>Youtube</t>
        </is>
      </c>
      <c r="D8" t="n">
        <v>3207</v>
      </c>
      <c r="H8" t="n">
        <v>4354</v>
      </c>
      <c r="P8" s="6" t="n">
        <v>4038</v>
      </c>
      <c r="Q8" t="n">
        <v>3812</v>
      </c>
      <c r="R8" t="n">
        <v>5037</v>
      </c>
      <c r="S8" t="n">
        <v>6885</v>
      </c>
      <c r="T8" t="n">
        <v>6005</v>
      </c>
      <c r="U8" t="n">
        <v>7002</v>
      </c>
      <c r="V8" s="3" t="n">
        <v>7205</v>
      </c>
      <c r="W8" t="n">
        <v>8633</v>
      </c>
      <c r="X8" t="n">
        <v>6869</v>
      </c>
      <c r="Y8" t="n">
        <v>7340</v>
      </c>
      <c r="Z8" t="n">
        <v>7071</v>
      </c>
      <c r="AN8" s="3" t="inlineStr">
        <is>
          <t>-</t>
        </is>
      </c>
      <c r="AO8" s="3" t="inlineStr">
        <is>
          <t>-</t>
        </is>
      </c>
      <c r="AP8" s="3" t="n">
        <v>8150</v>
      </c>
      <c r="AQ8" s="3" t="n">
        <v>11155</v>
      </c>
      <c r="AR8" s="3" t="n">
        <v>15149</v>
      </c>
      <c r="AS8" s="3" t="n">
        <v>19772</v>
      </c>
      <c r="AT8" s="3" t="n">
        <v>28845</v>
      </c>
      <c r="AU8" s="3" t="n">
        <v>29243</v>
      </c>
      <c r="AV8" s="3" t="n"/>
      <c r="AW8" s="3" t="n"/>
      <c r="AX8" s="3" t="n"/>
      <c r="AY8" s="3" t="n"/>
      <c r="AZ8" s="3" t="n"/>
      <c r="BA8" s="3" t="n"/>
      <c r="BB8" s="3" t="n"/>
    </row>
    <row r="9" customFormat="1" s="5">
      <c r="B9" s="5" t="inlineStr">
        <is>
          <t>Google Search</t>
        </is>
      </c>
      <c r="D9" s="5" t="n">
        <v>17403</v>
      </c>
      <c r="H9" s="5" t="n">
        <v>21998</v>
      </c>
      <c r="P9" s="5" t="n">
        <v>24502</v>
      </c>
      <c r="Q9" s="5" t="n">
        <v>21319</v>
      </c>
      <c r="R9" s="5" t="n">
        <v>26338</v>
      </c>
      <c r="S9" s="5" t="n">
        <v>31903</v>
      </c>
      <c r="T9" s="5" t="n">
        <v>31879</v>
      </c>
      <c r="U9" s="5" t="n">
        <v>35845</v>
      </c>
      <c r="V9" s="17" t="n">
        <v>37926</v>
      </c>
      <c r="W9" s="5" t="n">
        <v>43301</v>
      </c>
      <c r="X9" s="5" t="n">
        <v>39618</v>
      </c>
      <c r="Y9" s="5" t="n">
        <v>8259</v>
      </c>
      <c r="Z9" s="5" t="n">
        <v>39539</v>
      </c>
      <c r="AN9" s="17" t="inlineStr">
        <is>
          <t>-</t>
        </is>
      </c>
      <c r="AO9" s="17" t="inlineStr">
        <is>
          <t>-</t>
        </is>
      </c>
      <c r="AP9" s="17" t="n">
        <v>69811</v>
      </c>
      <c r="AQ9" s="17" t="n">
        <v>85296</v>
      </c>
      <c r="AR9" s="17" t="n">
        <v>98115</v>
      </c>
      <c r="AS9" s="17" t="n">
        <v>104062</v>
      </c>
      <c r="AT9" s="17" t="n">
        <v>148951</v>
      </c>
      <c r="AU9" s="17" t="n">
        <v>162450</v>
      </c>
      <c r="AV9" s="17" t="n"/>
      <c r="AW9" s="17" t="n"/>
      <c r="AX9" s="17" t="n"/>
      <c r="AY9" s="17" t="n"/>
      <c r="AZ9" s="17" t="n"/>
      <c r="BA9" s="17" t="n"/>
      <c r="BB9" s="17" t="n"/>
    </row>
    <row r="10" customFormat="1" s="10">
      <c r="B10" s="26" t="inlineStr">
        <is>
          <t>Google Advertising</t>
        </is>
      </c>
      <c r="C10" s="26" t="n"/>
      <c r="D10" s="26">
        <f>D9+D7</f>
        <v/>
      </c>
      <c r="E10" s="26">
        <f>E9+E7</f>
        <v/>
      </c>
      <c r="F10" s="26">
        <f>F9+F7</f>
        <v/>
      </c>
      <c r="G10" s="26">
        <f>G9+G7</f>
        <v/>
      </c>
      <c r="H10" s="26">
        <f>H9+H7</f>
        <v/>
      </c>
      <c r="I10" s="26">
        <f>I9+I7</f>
        <v/>
      </c>
      <c r="J10" s="26">
        <f>J9+J7</f>
        <v/>
      </c>
      <c r="K10" s="26">
        <f>K9+K7</f>
        <v/>
      </c>
      <c r="L10" s="26" t="n"/>
      <c r="M10" s="26" t="n"/>
      <c r="N10" s="26" t="n"/>
      <c r="O10" s="26" t="n"/>
      <c r="P10" s="27">
        <f>SUM(P7:P9)</f>
        <v/>
      </c>
      <c r="Q10" s="27">
        <f>SUM(Q7:Q9)</f>
        <v/>
      </c>
      <c r="R10" s="27">
        <f>SUM(R7:R9)</f>
        <v/>
      </c>
      <c r="S10" s="27">
        <f>SUM(S7:S9)</f>
        <v/>
      </c>
      <c r="T10" s="27">
        <f>SUM(T7:T9)</f>
        <v/>
      </c>
      <c r="U10" s="27">
        <f>SUM(U7:U9)</f>
        <v/>
      </c>
      <c r="V10" s="27">
        <f>SUM(V7:V9)</f>
        <v/>
      </c>
      <c r="W10" s="27">
        <f>SUM(W7:W9)</f>
        <v/>
      </c>
      <c r="X10" s="27">
        <f>SUM(X7:X9)</f>
        <v/>
      </c>
      <c r="Y10" s="27">
        <f>SUM(Y7:Y9)</f>
        <v/>
      </c>
      <c r="Z10" s="27">
        <f>SUM(Z7:Z9)</f>
        <v/>
      </c>
      <c r="AK10" s="11">
        <f>SUM(W10:Z10)</f>
        <v/>
      </c>
      <c r="AN10" s="27" t="n"/>
      <c r="AO10" s="27" t="n"/>
      <c r="AP10" s="27">
        <f>SUM(AP7:AP9)</f>
        <v/>
      </c>
      <c r="AQ10" s="27">
        <f>SUM(AQ7:AQ9)</f>
        <v/>
      </c>
      <c r="AR10" s="27">
        <f>SUM(AR7:AR9)</f>
        <v/>
      </c>
      <c r="AS10" s="27">
        <f>SUM(AS7:AS9)</f>
        <v/>
      </c>
      <c r="AT10" s="27">
        <f>SUM(AT7:AT9)</f>
        <v/>
      </c>
      <c r="AU10" s="27">
        <f>SUM(AU7:AU9)</f>
        <v/>
      </c>
      <c r="AV10" s="27" t="n"/>
      <c r="AW10" s="27" t="n"/>
      <c r="AX10" s="27" t="n"/>
      <c r="AY10" s="27" t="n"/>
      <c r="AZ10" s="27" t="n"/>
      <c r="BA10" s="11" t="n"/>
      <c r="BB10" s="11" t="n"/>
    </row>
    <row r="11">
      <c r="B11" t="inlineStr">
        <is>
          <t>Total Revenue</t>
        </is>
      </c>
      <c r="D11">
        <f>SUM(D3:D9)</f>
        <v/>
      </c>
      <c r="E11">
        <f>SUM(E3:E9)</f>
        <v/>
      </c>
      <c r="F11">
        <f>SUM(F3:F9)</f>
        <v/>
      </c>
      <c r="G11">
        <f>SUM(G3:G9)</f>
        <v/>
      </c>
      <c r="H11">
        <f>SUM(H3:H9)</f>
        <v/>
      </c>
      <c r="I11">
        <f>SUM(I3:I9)</f>
        <v/>
      </c>
      <c r="J11">
        <f>SUM(J3:J9)</f>
        <v/>
      </c>
      <c r="K11">
        <f>SUM(K3:K9)</f>
        <v/>
      </c>
      <c r="L11">
        <f>SUM(L3:L9)</f>
        <v/>
      </c>
      <c r="M11">
        <f>SUM(M3:M9)</f>
        <v/>
      </c>
      <c r="N11">
        <f>SUM(N3:N9)</f>
        <v/>
      </c>
      <c r="O11">
        <f>SUM(O3:O9)</f>
        <v/>
      </c>
      <c r="P11">
        <f>SUM(P3:P9)</f>
        <v/>
      </c>
      <c r="Q11">
        <f>SUM(Q3:Q9)</f>
        <v/>
      </c>
      <c r="R11">
        <f>SUM(R3:R9)</f>
        <v/>
      </c>
      <c r="S11">
        <f>SUM(S3:S9)</f>
        <v/>
      </c>
      <c r="T11">
        <f>SUM(T3:T9)</f>
        <v/>
      </c>
      <c r="U11">
        <f>SUM(U3:U9)</f>
        <v/>
      </c>
      <c r="V11">
        <f>SUM(V3:V9)</f>
        <v/>
      </c>
      <c r="W11">
        <f>SUM(W3:W9)</f>
        <v/>
      </c>
      <c r="X11">
        <f>SUM(X3:X9)</f>
        <v/>
      </c>
      <c r="Y11">
        <f>SUM(Y3:Y9)</f>
        <v/>
      </c>
      <c r="Z11">
        <f>SUM(Z3:Z9)</f>
        <v/>
      </c>
      <c r="AN11" s="3" t="n"/>
      <c r="AO11" s="3" t="n"/>
      <c r="AP11">
        <f>SUM(AP3:AP9)</f>
        <v/>
      </c>
      <c r="AQ11">
        <f>SUM(AQ3:AQ9)</f>
        <v/>
      </c>
      <c r="AR11">
        <f>SUM(AR3:AR9)</f>
        <v/>
      </c>
      <c r="AS11">
        <f>SUM(AS3:AS9)</f>
        <v/>
      </c>
      <c r="AT11">
        <f>SUM(AT3:AT9)</f>
        <v/>
      </c>
      <c r="AU11">
        <f>SUM(AU3:AU9)</f>
        <v/>
      </c>
      <c r="AV11" s="3" t="n"/>
      <c r="AW11" s="9" t="n"/>
      <c r="AX11" s="3" t="n"/>
      <c r="AY11" s="3" t="n"/>
      <c r="AZ11" s="3" t="n"/>
      <c r="BA11" s="3" t="n"/>
      <c r="BB11" s="3" t="n"/>
    </row>
    <row r="12">
      <c r="AN12" s="3" t="n"/>
      <c r="AO12" s="3" t="n"/>
      <c r="AP12" s="9" t="n"/>
      <c r="AU12" s="3" t="n"/>
      <c r="AV12" s="3" t="n"/>
      <c r="AW12" s="3" t="n"/>
      <c r="AX12" s="3" t="n"/>
      <c r="AY12" s="3" t="n"/>
      <c r="AZ12" s="3" t="n"/>
      <c r="BA12" s="3" t="n"/>
      <c r="BB12" s="3" t="n"/>
    </row>
    <row r="13">
      <c r="B13" t="inlineStr">
        <is>
          <t>Ads/Revenue</t>
        </is>
      </c>
      <c r="AN13" s="3" t="n"/>
      <c r="AO13" s="3" t="n"/>
      <c r="AP13" s="9">
        <f>AP10/AP11</f>
        <v/>
      </c>
      <c r="AQ13" s="9">
        <f>AQ10/AQ11</f>
        <v/>
      </c>
      <c r="AR13" s="9">
        <f>AR10/AR11</f>
        <v/>
      </c>
      <c r="AS13" s="9">
        <f>AS10/AS11</f>
        <v/>
      </c>
      <c r="AT13" s="9">
        <f>AT10/AT11</f>
        <v/>
      </c>
      <c r="AU13" s="9">
        <f>AU10/AU11</f>
        <v/>
      </c>
      <c r="AV13" s="3" t="n"/>
      <c r="AW13" s="3" t="n"/>
      <c r="AX13" s="3" t="n"/>
      <c r="AY13" s="3" t="n"/>
      <c r="AZ13" s="3" t="n"/>
      <c r="BA13" s="3" t="n"/>
      <c r="BB13" s="3" t="n"/>
    </row>
    <row r="14">
      <c r="P14" s="3" t="n"/>
      <c r="Q14" s="3" t="n"/>
      <c r="R14" s="3" t="n"/>
      <c r="S14" s="3" t="n"/>
      <c r="T14" s="3" t="n"/>
      <c r="U14" s="3" t="n"/>
      <c r="V14" s="3" t="n"/>
      <c r="AN14" s="3" t="n"/>
      <c r="AO14" s="3" t="n"/>
      <c r="AP14" s="3" t="n"/>
      <c r="AQ14" s="9" t="n"/>
      <c r="AR14" s="9" t="n"/>
      <c r="AS14" s="9" t="n"/>
      <c r="AT14" s="9" t="n"/>
      <c r="AU14" s="3" t="n"/>
      <c r="AV14" s="3" t="n"/>
      <c r="AW14" s="3" t="n"/>
      <c r="AX14" s="3" t="n"/>
      <c r="AY14" s="3" t="n"/>
      <c r="AZ14" s="3" t="n"/>
      <c r="BA14" s="3" t="n"/>
      <c r="BB14" s="3" t="n"/>
    </row>
    <row r="15">
      <c r="P15" s="3" t="n"/>
      <c r="Q15" s="3" t="n"/>
      <c r="R15" s="3" t="n"/>
      <c r="S15" s="3" t="n"/>
      <c r="T15" s="3" t="n"/>
      <c r="U15" s="3" t="n"/>
      <c r="V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9" t="n"/>
      <c r="AW15" s="3" t="n"/>
      <c r="AX15" s="3" t="n"/>
      <c r="AY15" s="3" t="n"/>
      <c r="AZ15" s="3" t="n"/>
      <c r="BA15" s="3" t="n"/>
      <c r="BB15" s="3" t="n"/>
    </row>
    <row r="16" customFormat="1" s="40">
      <c r="B16" s="42" t="inlineStr">
        <is>
          <t>Income Statement</t>
        </is>
      </c>
      <c r="P16" s="46" t="n"/>
      <c r="V16" s="41" t="n"/>
      <c r="AN16" s="41" t="n"/>
      <c r="AO16" s="41" t="n"/>
      <c r="AP16" s="41" t="n"/>
      <c r="AQ16" s="41" t="n"/>
      <c r="AR16" s="41" t="n"/>
      <c r="AS16" s="41" t="n"/>
      <c r="AT16" s="41" t="n"/>
      <c r="AU16" s="41" t="n"/>
      <c r="AV16" s="41" t="n"/>
      <c r="AW16" s="41" t="n"/>
      <c r="AX16" s="41" t="n"/>
      <c r="AY16" s="41" t="n"/>
      <c r="AZ16" s="41" t="n"/>
      <c r="BA16" s="41" t="n"/>
      <c r="BB16" s="41" t="n"/>
    </row>
    <row r="17" customFormat="1" s="10">
      <c r="B17" s="10" t="inlineStr">
        <is>
          <t>Revenue</t>
        </is>
      </c>
      <c r="D17" s="10" t="n">
        <v>24750</v>
      </c>
      <c r="E17" s="10" t="n">
        <v>26010</v>
      </c>
      <c r="H17" s="10" t="n">
        <v>31146</v>
      </c>
      <c r="I17" s="10" t="n">
        <v>32657</v>
      </c>
      <c r="J17" s="10" t="n">
        <v>33740</v>
      </c>
      <c r="L17" s="10" t="n">
        <v>36339</v>
      </c>
      <c r="M17" s="10" t="n">
        <v>38944</v>
      </c>
      <c r="N17" s="10" t="n">
        <v>40499</v>
      </c>
      <c r="O17" s="10">
        <f>AR17-N17-M17-L17</f>
        <v/>
      </c>
      <c r="P17" s="11">
        <f>SUM(P3:P9)</f>
        <v/>
      </c>
      <c r="Q17" s="11">
        <f>SUM(Q3:Q9)</f>
        <v/>
      </c>
      <c r="R17" s="11">
        <f>SUM(R3:R9)</f>
        <v/>
      </c>
      <c r="S17" s="11">
        <f>SUM(S3:S9)</f>
        <v/>
      </c>
      <c r="T17" s="11">
        <f>SUM(T3:T9)</f>
        <v/>
      </c>
      <c r="U17" s="11">
        <f>SUM(U3:U9)</f>
        <v/>
      </c>
      <c r="V17" s="11">
        <f>SUM(V3:V9)</f>
        <v/>
      </c>
      <c r="W17" s="11">
        <f>SUM(W3:W9)</f>
        <v/>
      </c>
      <c r="X17" s="11">
        <f>SUM(X3:X9)</f>
        <v/>
      </c>
      <c r="Y17" s="11">
        <f>SUM(Y3:Y9)</f>
        <v/>
      </c>
      <c r="Z17" s="11">
        <f>SUM(Z3:Z9)</f>
        <v/>
      </c>
      <c r="AN17" s="3" t="n">
        <v>74989</v>
      </c>
      <c r="AO17" s="3" t="n">
        <v>90272</v>
      </c>
      <c r="AP17" s="3" t="n">
        <v>110855</v>
      </c>
      <c r="AQ17" s="3" t="n">
        <v>136819</v>
      </c>
      <c r="AR17" s="3" t="n">
        <v>161857</v>
      </c>
      <c r="AS17" s="3" t="n">
        <v>182527</v>
      </c>
      <c r="AT17" s="3" t="n">
        <v>257637</v>
      </c>
      <c r="AU17" s="3">
        <f>SUM(AU3:AU9)</f>
        <v/>
      </c>
      <c r="AV17" s="11" t="n"/>
      <c r="AW17" s="11" t="n"/>
      <c r="AX17" s="11" t="n"/>
      <c r="AY17" s="11" t="n"/>
      <c r="AZ17" s="11" t="n"/>
      <c r="BA17" s="11" t="n"/>
      <c r="BB17" s="11" t="n"/>
    </row>
    <row r="18" customFormat="1" s="5">
      <c r="B18" s="5" t="inlineStr">
        <is>
          <t>COGS</t>
        </is>
      </c>
      <c r="D18" s="5" t="n">
        <v>9795</v>
      </c>
      <c r="E18" s="5" t="n">
        <v>10373</v>
      </c>
      <c r="H18" s="5" t="n">
        <v>13467</v>
      </c>
      <c r="I18" s="5" t="n">
        <v>13883</v>
      </c>
      <c r="J18" s="5" t="n">
        <v>14281</v>
      </c>
      <c r="L18" s="5" t="n">
        <v>16012</v>
      </c>
      <c r="M18" s="5" t="n">
        <v>17296</v>
      </c>
      <c r="N18" s="5" t="n">
        <v>17568</v>
      </c>
      <c r="O18" s="22">
        <f>AR18-N18-M18-L18</f>
        <v/>
      </c>
      <c r="P18" s="18" t="n">
        <v>18982</v>
      </c>
      <c r="Q18" s="17" t="n">
        <v>18553</v>
      </c>
      <c r="R18" s="17" t="n">
        <v>21117</v>
      </c>
      <c r="S18" s="17" t="n">
        <v>26080</v>
      </c>
      <c r="T18" s="17" t="n">
        <v>24103</v>
      </c>
      <c r="U18" s="17" t="n">
        <v>26227</v>
      </c>
      <c r="V18" s="17" t="n">
        <v>27621</v>
      </c>
      <c r="W18" s="17" t="n">
        <v>32988</v>
      </c>
      <c r="X18" s="17" t="n">
        <v>29599</v>
      </c>
      <c r="Y18" s="5" t="n">
        <v>30104</v>
      </c>
      <c r="Z18" s="17" t="n">
        <v>31158</v>
      </c>
      <c r="AN18" s="17" t="n">
        <v>28164</v>
      </c>
      <c r="AO18" s="17" t="n">
        <v>35138</v>
      </c>
      <c r="AP18" s="17" t="n">
        <v>45583</v>
      </c>
      <c r="AQ18" s="17" t="n">
        <v>59549</v>
      </c>
      <c r="AR18" s="17" t="n">
        <v>71896</v>
      </c>
      <c r="AS18" s="17" t="n">
        <v>84732</v>
      </c>
      <c r="AT18" s="17" t="n">
        <v>110939</v>
      </c>
      <c r="AU18" s="17" t="n">
        <v>126203</v>
      </c>
      <c r="AV18" s="17" t="n"/>
      <c r="AW18" s="17" t="n"/>
      <c r="AX18" s="17" t="n"/>
      <c r="AY18" s="17" t="n"/>
      <c r="AZ18" s="17" t="n"/>
      <c r="BA18" s="17" t="n"/>
      <c r="BB18" s="17" t="n"/>
    </row>
    <row r="19" customFormat="1" s="10">
      <c r="B19" s="10" t="inlineStr">
        <is>
          <t>Gross Profit</t>
        </is>
      </c>
      <c r="C19" s="11">
        <f>C17-C18</f>
        <v/>
      </c>
      <c r="D19" s="11">
        <f>D17-D18</f>
        <v/>
      </c>
      <c r="E19" s="11">
        <f>E17-E18</f>
        <v/>
      </c>
      <c r="F19" s="11">
        <f>F17-F18</f>
        <v/>
      </c>
      <c r="G19" s="11">
        <f>G17-G18</f>
        <v/>
      </c>
      <c r="H19" s="11">
        <f>H17-H18</f>
        <v/>
      </c>
      <c r="I19" s="11">
        <f>I17-I18</f>
        <v/>
      </c>
      <c r="J19" s="11">
        <f>J17-J18</f>
        <v/>
      </c>
      <c r="K19" s="11">
        <f>K17-K18</f>
        <v/>
      </c>
      <c r="L19" s="11">
        <f>L17-L18</f>
        <v/>
      </c>
      <c r="M19" s="11">
        <f>M17-M18</f>
        <v/>
      </c>
      <c r="N19" s="11">
        <f>N17-N18</f>
        <v/>
      </c>
      <c r="O19" s="10">
        <f>AR19-N19-M19-L19</f>
        <v/>
      </c>
      <c r="P19" s="11">
        <f>P17-P18</f>
        <v/>
      </c>
      <c r="Q19" s="11">
        <f>Q17-Q18</f>
        <v/>
      </c>
      <c r="R19" s="11">
        <f>R17-R18</f>
        <v/>
      </c>
      <c r="S19" s="11">
        <f>S17-S18</f>
        <v/>
      </c>
      <c r="T19" s="11">
        <f>T17-T18</f>
        <v/>
      </c>
      <c r="U19" s="11">
        <f>U17-U18</f>
        <v/>
      </c>
      <c r="V19" s="11">
        <f>V17-V18</f>
        <v/>
      </c>
      <c r="W19" s="11">
        <f>W17-W18</f>
        <v/>
      </c>
      <c r="X19" s="11">
        <f>X17-X18</f>
        <v/>
      </c>
      <c r="Y19" s="11">
        <f>Y17-Y18</f>
        <v/>
      </c>
      <c r="Z19" s="11">
        <f>Z17-Z18</f>
        <v/>
      </c>
      <c r="AN19" s="11">
        <f>AN17-AN18</f>
        <v/>
      </c>
      <c r="AO19" s="11">
        <f>AO17-AO18</f>
        <v/>
      </c>
      <c r="AP19" s="11">
        <f>AP17-AP18</f>
        <v/>
      </c>
      <c r="AQ19" s="11">
        <f>AQ17-AQ18</f>
        <v/>
      </c>
      <c r="AR19" s="11">
        <f>AR17-AR18</f>
        <v/>
      </c>
      <c r="AS19" s="11">
        <f>AS17-AS18</f>
        <v/>
      </c>
      <c r="AT19" s="11">
        <f>AT17-AT18</f>
        <v/>
      </c>
      <c r="AU19" s="11">
        <f>AU17-AU18</f>
        <v/>
      </c>
      <c r="AV19" s="11" t="n"/>
      <c r="AW19" s="11" t="n"/>
      <c r="AX19" s="11" t="n"/>
      <c r="AY19" s="11" t="n"/>
      <c r="AZ19" s="11" t="n"/>
      <c r="BA19" s="11" t="n"/>
      <c r="BB19" s="11" t="n"/>
    </row>
    <row r="20" customFormat="1" s="48">
      <c r="B20" s="48" t="inlineStr">
        <is>
          <t>Operating Expenses</t>
        </is>
      </c>
      <c r="C20" s="50" t="n"/>
      <c r="D20" s="50" t="n"/>
      <c r="E20" s="50" t="n"/>
      <c r="F20" s="50" t="n"/>
      <c r="G20" s="50" t="n"/>
      <c r="H20" s="50" t="n"/>
      <c r="I20" s="50" t="n"/>
      <c r="J20" s="50" t="n"/>
      <c r="K20" s="50" t="n"/>
      <c r="L20" s="50" t="n"/>
      <c r="M20" s="50" t="n"/>
      <c r="N20" s="50" t="n"/>
      <c r="P20" s="50" t="n"/>
      <c r="Q20" s="50" t="n"/>
      <c r="R20" s="50" t="n"/>
      <c r="S20" s="50" t="n"/>
      <c r="T20" s="50" t="n"/>
      <c r="U20" s="50" t="n"/>
      <c r="V20" s="50" t="n"/>
      <c r="W20" s="50" t="n"/>
      <c r="X20" s="50" t="n"/>
      <c r="Y20" s="50" t="n"/>
      <c r="Z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0" t="n"/>
      <c r="AW20" s="50" t="n"/>
      <c r="AX20" s="50" t="n"/>
      <c r="AY20" s="50" t="n"/>
      <c r="AZ20" s="50" t="n"/>
      <c r="BA20" s="50" t="n"/>
      <c r="BB20" s="50" t="n"/>
    </row>
    <row r="21">
      <c r="B21" t="inlineStr">
        <is>
          <t>R&amp;D</t>
        </is>
      </c>
      <c r="D21" t="n">
        <v>3942</v>
      </c>
      <c r="E21" t="n">
        <v>4172</v>
      </c>
      <c r="H21" t="n">
        <v>5039</v>
      </c>
      <c r="I21" t="n">
        <v>5114</v>
      </c>
      <c r="J21" t="n">
        <v>5232</v>
      </c>
      <c r="L21" t="n">
        <v>6029</v>
      </c>
      <c r="M21" t="n">
        <v>6213</v>
      </c>
      <c r="N21" t="n">
        <v>6554</v>
      </c>
      <c r="O21">
        <f>AR21-N21-M21-L21</f>
        <v/>
      </c>
      <c r="P21" s="7" t="n">
        <v>6820</v>
      </c>
      <c r="Q21" s="3" t="n">
        <v>6875</v>
      </c>
      <c r="R21" s="3" t="n">
        <v>6856</v>
      </c>
      <c r="S21" s="3" t="n">
        <v>7022</v>
      </c>
      <c r="T21" s="3" t="n">
        <v>7485</v>
      </c>
      <c r="U21" s="3" t="n">
        <v>7675</v>
      </c>
      <c r="V21" s="3" t="n">
        <v>7694</v>
      </c>
      <c r="W21" s="3" t="n">
        <v>8708</v>
      </c>
      <c r="X21" s="3" t="n">
        <v>9119</v>
      </c>
      <c r="Y21" s="3" t="n">
        <v>9841</v>
      </c>
      <c r="Z21" s="3" t="n">
        <v>10273</v>
      </c>
      <c r="AN21" s="3" t="n">
        <v>12282</v>
      </c>
      <c r="AO21" s="3" t="n">
        <v>13948</v>
      </c>
      <c r="AP21" s="3" t="n">
        <v>16625</v>
      </c>
      <c r="AQ21" s="3" t="n">
        <v>21419</v>
      </c>
      <c r="AR21" s="3" t="n">
        <v>26018</v>
      </c>
      <c r="AS21" s="3" t="n">
        <v>27573</v>
      </c>
      <c r="AT21" s="3" t="n">
        <v>31562</v>
      </c>
      <c r="AU21" s="3" t="n">
        <v>39500</v>
      </c>
      <c r="AV21" s="3" t="n"/>
      <c r="AW21" s="3" t="n"/>
      <c r="AX21" s="3" t="n"/>
      <c r="AY21" s="3" t="n"/>
      <c r="AZ21" s="3" t="n"/>
      <c r="BA21" s="3" t="n"/>
      <c r="BB21" s="3" t="n"/>
    </row>
    <row r="22">
      <c r="B22" t="inlineStr">
        <is>
          <t>S&amp;M</t>
        </is>
      </c>
      <c r="D22" t="n">
        <v>2644</v>
      </c>
      <c r="E22" t="n">
        <v>2897</v>
      </c>
      <c r="H22" t="n">
        <v>3604</v>
      </c>
      <c r="I22" t="n">
        <v>3780</v>
      </c>
      <c r="J22" t="n">
        <v>3849</v>
      </c>
      <c r="L22" t="n">
        <v>3905</v>
      </c>
      <c r="M22" t="n">
        <v>4212</v>
      </c>
      <c r="N22" t="n">
        <v>4609</v>
      </c>
      <c r="O22">
        <f>AR22-N22-M22-L22</f>
        <v/>
      </c>
      <c r="P22" s="7" t="n">
        <v>4500</v>
      </c>
      <c r="Q22" s="3" t="n">
        <v>3901</v>
      </c>
      <c r="R22" s="3" t="n">
        <v>4231</v>
      </c>
      <c r="S22" s="3" t="n">
        <v>5314</v>
      </c>
      <c r="T22" s="3" t="n">
        <v>4516</v>
      </c>
      <c r="U22" s="3" t="n">
        <v>5276</v>
      </c>
      <c r="V22" s="3" t="n">
        <v>5516</v>
      </c>
      <c r="W22" s="3" t="n">
        <v>7604</v>
      </c>
      <c r="X22" s="3" t="n">
        <v>5825</v>
      </c>
      <c r="Y22" s="3" t="n">
        <v>6630</v>
      </c>
      <c r="Z22" s="3" t="n">
        <v>6929</v>
      </c>
      <c r="AN22" s="3" t="n">
        <v>9047</v>
      </c>
      <c r="AO22" s="3" t="n">
        <v>10485</v>
      </c>
      <c r="AP22" s="3" t="n">
        <v>12893</v>
      </c>
      <c r="AQ22" s="3" t="n">
        <v>16333</v>
      </c>
      <c r="AR22" s="3" t="n">
        <v>18464</v>
      </c>
      <c r="AS22" s="3" t="n">
        <v>17946</v>
      </c>
      <c r="AT22" s="3" t="n">
        <v>22912</v>
      </c>
      <c r="AU22" s="3" t="n">
        <v>26567</v>
      </c>
      <c r="AV22" s="3" t="n"/>
      <c r="AW22" s="3" t="n"/>
      <c r="AX22" s="3" t="n"/>
      <c r="AY22" s="3" t="n"/>
      <c r="AZ22" s="3" t="n"/>
      <c r="BA22" s="3" t="n"/>
      <c r="BB22" s="3" t="n"/>
    </row>
    <row r="23">
      <c r="B23" t="inlineStr">
        <is>
          <t>G&amp;A</t>
        </is>
      </c>
      <c r="D23" t="n">
        <v>1801</v>
      </c>
      <c r="E23" t="n">
        <v>1700</v>
      </c>
      <c r="H23" t="n">
        <v>2035</v>
      </c>
      <c r="I23" t="n">
        <v>2002</v>
      </c>
      <c r="J23" t="n">
        <v>1753</v>
      </c>
      <c r="L23" t="n">
        <v>2088</v>
      </c>
      <c r="M23" t="n">
        <v>2043</v>
      </c>
      <c r="N23" t="n">
        <v>2591</v>
      </c>
      <c r="O23">
        <f>AR23-N23-M23-L23</f>
        <v/>
      </c>
      <c r="P23" s="3" t="n">
        <v>2880</v>
      </c>
      <c r="Q23" s="3" t="n">
        <v>2585</v>
      </c>
      <c r="R23" s="3" t="n">
        <v>2756</v>
      </c>
      <c r="S23" s="3" t="n">
        <v>2831</v>
      </c>
      <c r="T23" s="3" t="n">
        <v>2773</v>
      </c>
      <c r="U23" s="3" t="n">
        <v>3341</v>
      </c>
      <c r="V23" s="3" t="n">
        <v>3256</v>
      </c>
      <c r="W23" s="3" t="n">
        <v>4140</v>
      </c>
      <c r="X23" s="3" t="n">
        <v>3374</v>
      </c>
      <c r="Y23" s="3" t="n">
        <v>3657</v>
      </c>
      <c r="Z23" s="3" t="n">
        <v>3597</v>
      </c>
      <c r="AN23" s="3" t="n">
        <v>6136</v>
      </c>
      <c r="AO23" s="3" t="n">
        <v>6985</v>
      </c>
      <c r="AP23" s="3" t="n">
        <v>6840</v>
      </c>
      <c r="AQ23" s="3" t="n">
        <v>6923</v>
      </c>
      <c r="AR23" s="3" t="n">
        <v>9551</v>
      </c>
      <c r="AS23" s="3" t="n">
        <v>11052</v>
      </c>
      <c r="AT23" s="3" t="n">
        <v>13510</v>
      </c>
      <c r="AU23" s="3" t="n">
        <v>15724</v>
      </c>
      <c r="AV23" s="3" t="n"/>
      <c r="AW23" s="3" t="n"/>
      <c r="AX23" s="3" t="n"/>
      <c r="AY23" s="3" t="n"/>
      <c r="AZ23" s="3" t="n"/>
      <c r="BA23" s="3" t="n"/>
      <c r="BB23" s="3" t="n"/>
    </row>
    <row r="24" customFormat="1" s="5">
      <c r="B24" s="5" t="inlineStr">
        <is>
          <t>Euro Commision Fines</t>
        </is>
      </c>
      <c r="D24" s="5" t="n">
        <v>0</v>
      </c>
      <c r="E24" s="5" t="n">
        <v>2736</v>
      </c>
      <c r="H24" s="5" t="n">
        <v>0</v>
      </c>
      <c r="I24" s="5" t="n">
        <v>5071</v>
      </c>
      <c r="J24" s="5" t="n">
        <v>0</v>
      </c>
      <c r="L24" s="5" t="n">
        <v>1697</v>
      </c>
      <c r="M24" s="5" t="n">
        <v>0</v>
      </c>
      <c r="N24" s="5" t="n">
        <v>0</v>
      </c>
      <c r="O24" s="5">
        <f>AR24-N24-M24-L24</f>
        <v/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N24" s="17" t="n">
        <v>0</v>
      </c>
      <c r="AO24" s="17" t="n">
        <v>0</v>
      </c>
      <c r="AP24" s="17" t="n">
        <v>2736</v>
      </c>
      <c r="AQ24" s="17" t="n">
        <v>5071</v>
      </c>
      <c r="AR24" s="17" t="n">
        <v>1697</v>
      </c>
      <c r="AS24" s="17" t="n">
        <v>0</v>
      </c>
      <c r="AT24" s="17" t="n">
        <v>0</v>
      </c>
      <c r="AU24" s="17" t="n">
        <v>0</v>
      </c>
      <c r="AV24" s="17" t="n"/>
      <c r="AW24" s="17" t="n"/>
      <c r="AX24" s="17" t="n"/>
      <c r="AY24" s="17" t="n"/>
      <c r="AZ24" s="17" t="n"/>
      <c r="BA24" s="17" t="n"/>
      <c r="BB24" s="17" t="n"/>
    </row>
    <row r="25" customFormat="1" s="26">
      <c r="B25" s="26" t="inlineStr">
        <is>
          <t>Operating Expenses</t>
        </is>
      </c>
      <c r="C25" s="27">
        <f>SUM(C21:C24)</f>
        <v/>
      </c>
      <c r="D25" s="27">
        <f>SUM(D21:D24)</f>
        <v/>
      </c>
      <c r="E25" s="27">
        <f>SUM(E21:E24)</f>
        <v/>
      </c>
      <c r="F25" s="27">
        <f>SUM(F21:F24)</f>
        <v/>
      </c>
      <c r="G25" s="27">
        <f>SUM(G21:G24)</f>
        <v/>
      </c>
      <c r="H25" s="27">
        <f>SUM(H21:H24)</f>
        <v/>
      </c>
      <c r="I25" s="27">
        <f>SUM(I21:I24)</f>
        <v/>
      </c>
      <c r="J25" s="27">
        <f>SUM(J21:J24)</f>
        <v/>
      </c>
      <c r="K25" s="27">
        <f>SUM(K21:K24)</f>
        <v/>
      </c>
      <c r="L25" s="27">
        <f>SUM(L21:L24)</f>
        <v/>
      </c>
      <c r="M25" s="27">
        <f>SUM(M21:M24)</f>
        <v/>
      </c>
      <c r="N25" s="27">
        <f>SUM(N21:N24)</f>
        <v/>
      </c>
      <c r="O25" s="26">
        <f>AR25-N25-M25-L25</f>
        <v/>
      </c>
      <c r="P25" s="27">
        <f>SUM(P21:P24)</f>
        <v/>
      </c>
      <c r="Q25" s="27">
        <f>SUM(Q21:Q24)</f>
        <v/>
      </c>
      <c r="R25" s="27">
        <f>SUM(R21:R24)</f>
        <v/>
      </c>
      <c r="S25" s="27">
        <f>SUM(S21:S24)</f>
        <v/>
      </c>
      <c r="T25" s="27">
        <f>SUM(T21:T24)</f>
        <v/>
      </c>
      <c r="U25" s="27">
        <f>SUM(U21:U24)</f>
        <v/>
      </c>
      <c r="V25" s="27">
        <f>SUM(V21:V24)</f>
        <v/>
      </c>
      <c r="W25" s="27">
        <f>SUM(W21:W24)</f>
        <v/>
      </c>
      <c r="X25" s="27">
        <f>SUM(X21:X24)</f>
        <v/>
      </c>
      <c r="Y25" s="27">
        <f>SUM(Y21:Y24)</f>
        <v/>
      </c>
      <c r="Z25" s="27">
        <f>SUM(Z21:Z24)</f>
        <v/>
      </c>
      <c r="AN25" s="27">
        <f>SUM(AN21:AN24)</f>
        <v/>
      </c>
      <c r="AO25" s="27">
        <f>SUM(AO21:AO24)</f>
        <v/>
      </c>
      <c r="AP25" s="27">
        <f>SUM(AP21:AP24)</f>
        <v/>
      </c>
      <c r="AQ25" s="27">
        <f>SUM(AQ21:AQ24)</f>
        <v/>
      </c>
      <c r="AR25" s="27">
        <f>SUM(AR21:AR24)</f>
        <v/>
      </c>
      <c r="AS25" s="27">
        <f>SUM(AS21:AS24)</f>
        <v/>
      </c>
      <c r="AT25" s="27">
        <f>SUM(AT21:AT24)</f>
        <v/>
      </c>
      <c r="AU25" s="27">
        <f>SUM(AU21:AU24)</f>
        <v/>
      </c>
      <c r="AV25" s="27" t="n"/>
      <c r="AW25" s="27" t="n"/>
      <c r="AX25" s="27" t="n"/>
      <c r="AY25" s="27" t="n"/>
      <c r="AZ25" s="27" t="n"/>
      <c r="BA25" s="27" t="n"/>
      <c r="BB25" s="27" t="n"/>
    </row>
    <row r="26" customFormat="1" s="10">
      <c r="B26" s="10" t="inlineStr">
        <is>
          <t>Operating Income</t>
        </is>
      </c>
      <c r="C26" s="11">
        <f>C19-C25</f>
        <v/>
      </c>
      <c r="D26" s="11">
        <f>D19-D25</f>
        <v/>
      </c>
      <c r="E26" s="11">
        <f>E19-E25</f>
        <v/>
      </c>
      <c r="F26" s="11">
        <f>F19-F25</f>
        <v/>
      </c>
      <c r="G26" s="11">
        <f>G19-G25</f>
        <v/>
      </c>
      <c r="H26" s="11">
        <f>H19-H25</f>
        <v/>
      </c>
      <c r="I26" s="11">
        <f>I19-I25</f>
        <v/>
      </c>
      <c r="J26" s="11">
        <f>J19-J25</f>
        <v/>
      </c>
      <c r="K26" s="11">
        <f>K19-K25</f>
        <v/>
      </c>
      <c r="L26" s="11">
        <f>L19-L25</f>
        <v/>
      </c>
      <c r="M26" s="11">
        <f>M19-M25</f>
        <v/>
      </c>
      <c r="N26" s="11">
        <f>N19-N25</f>
        <v/>
      </c>
      <c r="O26" s="10">
        <f>AR26-N26-M26-L26</f>
        <v/>
      </c>
      <c r="P26" s="11">
        <f>P19-P25</f>
        <v/>
      </c>
      <c r="Q26" s="11">
        <f>Q19-Q25</f>
        <v/>
      </c>
      <c r="R26" s="11">
        <f>R19-R25</f>
        <v/>
      </c>
      <c r="S26" s="11">
        <f>S19-S25</f>
        <v/>
      </c>
      <c r="T26" s="11">
        <f>T19-T25</f>
        <v/>
      </c>
      <c r="U26" s="11">
        <f>U19-U25</f>
        <v/>
      </c>
      <c r="V26" s="11">
        <f>V19-V25</f>
        <v/>
      </c>
      <c r="W26" s="11">
        <f>W19-W25</f>
        <v/>
      </c>
      <c r="X26" s="11">
        <f>X19-X25</f>
        <v/>
      </c>
      <c r="Y26" s="11">
        <f>Y19-Y25</f>
        <v/>
      </c>
      <c r="Z26" s="11">
        <f>Z19-Z25</f>
        <v/>
      </c>
      <c r="AN26" s="11">
        <f>AN19-AN25</f>
        <v/>
      </c>
      <c r="AO26" s="11">
        <f>AO19-AO25</f>
        <v/>
      </c>
      <c r="AP26" s="11">
        <f>AP19-AP25</f>
        <v/>
      </c>
      <c r="AQ26" s="11">
        <f>AQ19-AQ25</f>
        <v/>
      </c>
      <c r="AR26" s="11">
        <f>AR19-AR25</f>
        <v/>
      </c>
      <c r="AS26" s="11">
        <f>AS19-AS25</f>
        <v/>
      </c>
      <c r="AT26" s="11">
        <f>AT19-AT25</f>
        <v/>
      </c>
      <c r="AU26" s="11">
        <f>AU19-AU25</f>
        <v/>
      </c>
      <c r="AV26" s="11" t="n"/>
      <c r="AW26" s="11" t="n"/>
      <c r="AX26" s="11" t="n"/>
      <c r="AY26" s="11" t="n"/>
      <c r="AZ26" s="11" t="n"/>
      <c r="BA26" s="11" t="n"/>
      <c r="BB26" s="11" t="n"/>
    </row>
    <row r="27" customFormat="1" s="5">
      <c r="B27" s="5" t="inlineStr">
        <is>
          <t>Other</t>
        </is>
      </c>
      <c r="D27" s="5" t="n">
        <v>251</v>
      </c>
      <c r="E27" s="5" t="n">
        <v>245</v>
      </c>
      <c r="H27" s="5" t="n">
        <v>3542</v>
      </c>
      <c r="I27" s="5" t="n">
        <v>1408</v>
      </c>
      <c r="J27" s="5" t="n">
        <v>1458</v>
      </c>
      <c r="L27" s="5" t="n">
        <v>1538</v>
      </c>
      <c r="M27" s="5" t="n">
        <v>2967</v>
      </c>
      <c r="N27" s="5" t="n">
        <v>-549</v>
      </c>
      <c r="O27" s="22">
        <f>AR27-N27-M27-L27</f>
        <v/>
      </c>
      <c r="P27" s="18" t="n">
        <v>-220</v>
      </c>
      <c r="Q27" s="17" t="n">
        <v>1894</v>
      </c>
      <c r="R27" s="17" t="n">
        <v>2146</v>
      </c>
      <c r="S27" s="17" t="n">
        <v>3038</v>
      </c>
      <c r="T27" s="17" t="n">
        <v>4846</v>
      </c>
      <c r="U27" s="17" t="n">
        <v>2624</v>
      </c>
      <c r="V27" s="17" t="n">
        <v>2033</v>
      </c>
      <c r="W27" s="17" t="n">
        <v>2517</v>
      </c>
      <c r="X27" s="17" t="n">
        <v>-1160</v>
      </c>
      <c r="Y27" s="17" t="n">
        <v>-439</v>
      </c>
      <c r="Z27" s="5" t="n">
        <v>-902</v>
      </c>
      <c r="AN27" s="17" t="n">
        <v>291</v>
      </c>
      <c r="AO27" s="17" t="n">
        <v>434</v>
      </c>
      <c r="AP27" s="17" t="n">
        <v>1015</v>
      </c>
      <c r="AQ27" s="17" t="n">
        <v>7389</v>
      </c>
      <c r="AR27" s="17" t="n">
        <v>5394</v>
      </c>
      <c r="AS27" s="17" t="n">
        <v>6858</v>
      </c>
      <c r="AT27" s="17" t="n">
        <v>12020</v>
      </c>
      <c r="AU27" s="17" t="n">
        <v>-3514</v>
      </c>
      <c r="AV27" s="17" t="n"/>
      <c r="AW27" s="17" t="n"/>
      <c r="AX27" s="17" t="n"/>
      <c r="AY27" s="17" t="n"/>
      <c r="AZ27" s="17" t="n"/>
      <c r="BA27" s="17" t="n"/>
      <c r="BB27" s="17" t="n"/>
    </row>
    <row r="28" customFormat="1" s="10">
      <c r="B28" s="10" t="inlineStr">
        <is>
          <t>Pretax Income</t>
        </is>
      </c>
      <c r="C28" s="11">
        <f>C26+C27</f>
        <v/>
      </c>
      <c r="D28" s="11">
        <f>D26+D27</f>
        <v/>
      </c>
      <c r="E28" s="11">
        <f>E26+E27</f>
        <v/>
      </c>
      <c r="F28" s="11">
        <f>F26+F27</f>
        <v/>
      </c>
      <c r="G28" s="11">
        <f>G26+G27</f>
        <v/>
      </c>
      <c r="H28" s="11">
        <f>H26+H27</f>
        <v/>
      </c>
      <c r="I28" s="11">
        <f>I26+I27</f>
        <v/>
      </c>
      <c r="J28" s="11">
        <f>J26+J27</f>
        <v/>
      </c>
      <c r="K28" s="11">
        <f>K26+K27</f>
        <v/>
      </c>
      <c r="L28" s="11">
        <f>L26+L27</f>
        <v/>
      </c>
      <c r="M28" s="11">
        <f>M26+M27</f>
        <v/>
      </c>
      <c r="N28" s="11">
        <f>N26+N27</f>
        <v/>
      </c>
      <c r="O28" s="10">
        <f>AR28-N28-M28-L28</f>
        <v/>
      </c>
      <c r="P28" s="11">
        <f>P26+P27</f>
        <v/>
      </c>
      <c r="Q28" s="11">
        <f>Q26+Q27</f>
        <v/>
      </c>
      <c r="R28" s="11">
        <f>R26+R27</f>
        <v/>
      </c>
      <c r="S28" s="11">
        <f>S26+S27</f>
        <v/>
      </c>
      <c r="T28" s="11">
        <f>T26+T27</f>
        <v/>
      </c>
      <c r="U28" s="11">
        <f>U26+U27</f>
        <v/>
      </c>
      <c r="V28" s="11">
        <f>V26+V27</f>
        <v/>
      </c>
      <c r="W28" s="11">
        <f>W26+W27</f>
        <v/>
      </c>
      <c r="X28" s="11">
        <f>X26+X27</f>
        <v/>
      </c>
      <c r="Y28" s="11">
        <f>Y26+Y27</f>
        <v/>
      </c>
      <c r="Z28" s="11">
        <f>Z26+Z27</f>
        <v/>
      </c>
      <c r="AN28" s="11">
        <f>AN26+AN27</f>
        <v/>
      </c>
      <c r="AO28" s="11">
        <f>AO26+AO27</f>
        <v/>
      </c>
      <c r="AP28" s="11">
        <f>AP26+AP27</f>
        <v/>
      </c>
      <c r="AQ28" s="11">
        <f>AQ26+AQ27</f>
        <v/>
      </c>
      <c r="AR28" s="11">
        <f>AR26+AR27</f>
        <v/>
      </c>
      <c r="AS28" s="11">
        <f>AS26+AS27</f>
        <v/>
      </c>
      <c r="AT28" s="11">
        <f>AT26+AT27</f>
        <v/>
      </c>
      <c r="AU28" s="11">
        <f>AU26+AU27</f>
        <v/>
      </c>
      <c r="AV28" s="11" t="n"/>
      <c r="AW28" s="11" t="n"/>
      <c r="AX28" s="11" t="n"/>
      <c r="AY28" s="11" t="n"/>
      <c r="AZ28" s="11" t="n"/>
      <c r="BA28" s="11" t="n"/>
      <c r="BB28" s="11" t="n"/>
    </row>
    <row r="29" customFormat="1" s="5">
      <c r="B29" s="5" t="inlineStr">
        <is>
          <t>Taxes</t>
        </is>
      </c>
      <c r="D29" s="5" t="n">
        <v>1393</v>
      </c>
      <c r="E29" s="5" t="n">
        <v>853</v>
      </c>
      <c r="H29" s="5" t="n">
        <v>1142</v>
      </c>
      <c r="I29" s="5" t="n">
        <v>1020</v>
      </c>
      <c r="J29" s="5" t="n">
        <v>891</v>
      </c>
      <c r="L29" s="5" t="n">
        <v>1489</v>
      </c>
      <c r="M29" s="5" t="n">
        <v>2200</v>
      </c>
      <c r="N29" s="5" t="n">
        <v>1560</v>
      </c>
      <c r="O29" s="22">
        <f>AR29-N29-M29-L29</f>
        <v/>
      </c>
      <c r="P29" s="18" t="n">
        <v>921</v>
      </c>
      <c r="Q29" s="17" t="n">
        <v>1318</v>
      </c>
      <c r="R29" s="17" t="n">
        <v>2112</v>
      </c>
      <c r="S29" s="17" t="n">
        <v>3462</v>
      </c>
      <c r="T29" s="17" t="n">
        <v>3353</v>
      </c>
      <c r="U29" s="17" t="n">
        <v>3460</v>
      </c>
      <c r="V29" s="17" t="n">
        <v>4128</v>
      </c>
      <c r="W29" s="17" t="n">
        <v>3760</v>
      </c>
      <c r="X29" s="17" t="n">
        <v>2498</v>
      </c>
      <c r="Y29" s="17" t="n">
        <v>3012</v>
      </c>
      <c r="Z29" s="5" t="n">
        <v>2323</v>
      </c>
      <c r="AN29" s="17" t="n">
        <v>3303</v>
      </c>
      <c r="AO29" s="17" t="n">
        <v>4672</v>
      </c>
      <c r="AP29" s="17" t="n">
        <v>14531</v>
      </c>
      <c r="AQ29" s="17" t="n">
        <v>4177</v>
      </c>
      <c r="AR29" s="17" t="n">
        <v>5282</v>
      </c>
      <c r="AS29" s="17" t="n">
        <v>7813</v>
      </c>
      <c r="AT29" s="17" t="n">
        <v>14701</v>
      </c>
      <c r="AU29" s="17" t="n">
        <v>11356</v>
      </c>
      <c r="AV29" s="17" t="n"/>
      <c r="AW29" s="17" t="n"/>
      <c r="AX29" s="17" t="n"/>
      <c r="AY29" s="17" t="n"/>
      <c r="AZ29" s="17" t="n"/>
      <c r="BA29" s="17" t="n"/>
      <c r="BB29" s="17" t="n"/>
    </row>
    <row r="30" customFormat="1" s="10">
      <c r="B30" s="10" t="inlineStr">
        <is>
          <t>Net Income</t>
        </is>
      </c>
      <c r="C30" s="11">
        <f>C28-C29</f>
        <v/>
      </c>
      <c r="D30" s="11">
        <f>D28-D29</f>
        <v/>
      </c>
      <c r="E30" s="11">
        <f>E28-E29</f>
        <v/>
      </c>
      <c r="F30" s="11">
        <f>F28-F29</f>
        <v/>
      </c>
      <c r="G30" s="11">
        <f>G28-G29</f>
        <v/>
      </c>
      <c r="H30" s="11">
        <f>H28-H29</f>
        <v/>
      </c>
      <c r="I30" s="11">
        <f>I28-I29</f>
        <v/>
      </c>
      <c r="J30" s="11">
        <f>J28-J29</f>
        <v/>
      </c>
      <c r="K30" s="11">
        <f>K28-K29</f>
        <v/>
      </c>
      <c r="L30" s="11">
        <f>L28-L29</f>
        <v/>
      </c>
      <c r="M30" s="11">
        <f>M28-M29</f>
        <v/>
      </c>
      <c r="N30" s="11">
        <f>N28-N29</f>
        <v/>
      </c>
      <c r="O30" s="10">
        <f>AR30-N30-M30-L30</f>
        <v/>
      </c>
      <c r="P30" s="11">
        <f>P28-P29</f>
        <v/>
      </c>
      <c r="Q30" s="11">
        <f>Q28-Q29</f>
        <v/>
      </c>
      <c r="R30" s="11">
        <f>R28-R29</f>
        <v/>
      </c>
      <c r="S30" s="11">
        <f>S28-S29</f>
        <v/>
      </c>
      <c r="T30" s="11">
        <f>T28-T29</f>
        <v/>
      </c>
      <c r="U30" s="11">
        <f>U28-U29</f>
        <v/>
      </c>
      <c r="V30" s="11">
        <f>V28-V29</f>
        <v/>
      </c>
      <c r="W30" s="11">
        <f>W28-W29</f>
        <v/>
      </c>
      <c r="X30" s="11">
        <f>X28-X29</f>
        <v/>
      </c>
      <c r="Y30" s="11">
        <f>Y28-Y29</f>
        <v/>
      </c>
      <c r="Z30" s="11">
        <f>Z28-Z29</f>
        <v/>
      </c>
      <c r="AN30" s="11">
        <f>AN28-AN29</f>
        <v/>
      </c>
      <c r="AO30" s="11">
        <f>AO28-AO29</f>
        <v/>
      </c>
      <c r="AP30" s="11">
        <f>AP28-AP29</f>
        <v/>
      </c>
      <c r="AQ30" s="11">
        <f>AQ28-AQ29</f>
        <v/>
      </c>
      <c r="AR30" s="11">
        <f>AR28-AR29</f>
        <v/>
      </c>
      <c r="AS30" s="11">
        <f>AS28-AS29</f>
        <v/>
      </c>
      <c r="AT30" s="11">
        <f>AT28-AT29</f>
        <v/>
      </c>
      <c r="AU30" s="11">
        <f>AU28-AU29</f>
        <v/>
      </c>
      <c r="AV30" s="11" t="n"/>
      <c r="AW30" s="11" t="n"/>
      <c r="AX30" s="11" t="n"/>
      <c r="AY30" s="11" t="n"/>
      <c r="AZ30" s="11" t="n"/>
      <c r="BA30" s="11" t="n"/>
      <c r="BB30" s="11" t="n"/>
    </row>
    <row r="31" customFormat="1" s="21">
      <c r="B31" s="21" t="inlineStr">
        <is>
          <t>EPS</t>
        </is>
      </c>
      <c r="D31" s="21" t="n">
        <v>7.73</v>
      </c>
      <c r="E31" s="21" t="n">
        <v>5.01</v>
      </c>
      <c r="H31" s="21" t="n">
        <v>13.33</v>
      </c>
      <c r="I31" s="21" t="n">
        <v>4.54</v>
      </c>
      <c r="J31" s="21" t="n">
        <v>13.06</v>
      </c>
      <c r="L31" s="21" t="n">
        <v>9.5</v>
      </c>
      <c r="M31" s="21" t="n">
        <v>14.21</v>
      </c>
      <c r="N31" s="21" t="n">
        <v>10.12</v>
      </c>
      <c r="O31">
        <f>AR31-N31-M31-L31</f>
        <v/>
      </c>
      <c r="P31" s="21">
        <f>P30/P32</f>
        <v/>
      </c>
      <c r="Q31" s="21">
        <f>Q30/Q32</f>
        <v/>
      </c>
      <c r="R31" s="21">
        <f>R30/R32</f>
        <v/>
      </c>
      <c r="S31" s="21">
        <f>S30/S32</f>
        <v/>
      </c>
      <c r="T31" s="21">
        <f>T30/T32</f>
        <v/>
      </c>
      <c r="U31" s="21">
        <f>U30/U32</f>
        <v/>
      </c>
      <c r="V31" s="21">
        <f>V30/V32</f>
        <v/>
      </c>
      <c r="W31" s="21">
        <f>W30/W32</f>
        <v/>
      </c>
      <c r="X31" s="21">
        <f>X30/X32</f>
        <v/>
      </c>
      <c r="Y31" s="21" t="n">
        <v>1.21</v>
      </c>
      <c r="Z31" s="21" t="n">
        <v>1.06</v>
      </c>
      <c r="AN31">
        <f>23.11/20</f>
        <v/>
      </c>
      <c r="AO31">
        <f>28.32/20</f>
        <v/>
      </c>
      <c r="AP31">
        <f>18/20</f>
        <v/>
      </c>
      <c r="AQ31">
        <f>43.7/20</f>
        <v/>
      </c>
      <c r="AR31">
        <f>49.16/20</f>
        <v/>
      </c>
      <c r="AS31">
        <f>58.61/20</f>
        <v/>
      </c>
      <c r="AT31">
        <f>112.2/20</f>
        <v/>
      </c>
      <c r="AU31" s="21" t="n">
        <v>4.59</v>
      </c>
    </row>
    <row r="32">
      <c r="B32" t="inlineStr">
        <is>
          <t>Shares</t>
        </is>
      </c>
      <c r="H32" t="n">
        <v>694.4</v>
      </c>
      <c r="I32" t="n">
        <v>695.5</v>
      </c>
      <c r="L32" t="n">
        <v>694.2</v>
      </c>
      <c r="M32" t="n">
        <v>680</v>
      </c>
      <c r="N32" t="n">
        <v>688</v>
      </c>
      <c r="P32" s="3" t="n">
        <v>692.2670000000001</v>
      </c>
      <c r="Q32" s="3" t="n">
        <v>687.024</v>
      </c>
      <c r="R32" s="3" t="n">
        <v>685.851</v>
      </c>
      <c r="S32" s="3" t="n">
        <v>682</v>
      </c>
      <c r="T32" s="3" t="n">
        <v>682.071</v>
      </c>
      <c r="U32" s="3" t="n">
        <v>679.612</v>
      </c>
      <c r="V32" s="3" t="n">
        <v>676.519</v>
      </c>
      <c r="W32" s="3" t="n">
        <v>672.4930000000001</v>
      </c>
      <c r="X32" s="3" t="n">
        <v>667.551</v>
      </c>
      <c r="Y32" s="3" t="n">
        <v>13044</v>
      </c>
      <c r="Z32" s="3" t="n">
        <v>12943</v>
      </c>
      <c r="AU32" s="3" t="n"/>
      <c r="AV32" s="3" t="n"/>
      <c r="AW32" s="3" t="n"/>
      <c r="AX32" s="3" t="n"/>
      <c r="AY32" s="3" t="n"/>
      <c r="AZ32" s="3" t="n"/>
      <c r="BA32" s="3" t="n"/>
      <c r="BB32" s="3" t="n"/>
      <c r="CJ32" t="inlineStr">
        <is>
          <t>dd</t>
        </is>
      </c>
    </row>
    <row r="33">
      <c r="B33" t="inlineStr">
        <is>
          <t>Split Adjusted</t>
        </is>
      </c>
      <c r="C33" s="24">
        <f>C32*20</f>
        <v/>
      </c>
      <c r="D33" s="24">
        <f>D32*20</f>
        <v/>
      </c>
      <c r="E33" s="24">
        <f>E32*20</f>
        <v/>
      </c>
      <c r="F33" s="24">
        <f>F32*20</f>
        <v/>
      </c>
      <c r="G33" s="24">
        <f>G32*20</f>
        <v/>
      </c>
      <c r="H33" s="24">
        <f>H32*20</f>
        <v/>
      </c>
      <c r="I33" s="24">
        <f>I32*20</f>
        <v/>
      </c>
      <c r="J33" s="24">
        <f>J32*20</f>
        <v/>
      </c>
      <c r="K33" s="24">
        <f>K32*20</f>
        <v/>
      </c>
      <c r="L33" s="24">
        <f>L32*20</f>
        <v/>
      </c>
      <c r="M33" s="24">
        <f>M32*20</f>
        <v/>
      </c>
      <c r="N33" s="24">
        <f>N32*20</f>
        <v/>
      </c>
      <c r="O33" s="24">
        <f>O32*20</f>
        <v/>
      </c>
      <c r="P33" s="24">
        <f>P32*20</f>
        <v/>
      </c>
      <c r="Q33" s="24">
        <f>Q32*20</f>
        <v/>
      </c>
      <c r="R33" s="24">
        <f>R32*20</f>
        <v/>
      </c>
      <c r="S33" s="24">
        <f>S32*20</f>
        <v/>
      </c>
      <c r="T33" s="24">
        <f>T32*20</f>
        <v/>
      </c>
      <c r="U33" s="24">
        <f>U32*20</f>
        <v/>
      </c>
      <c r="V33" s="24">
        <f>V32*20</f>
        <v/>
      </c>
      <c r="W33" s="24">
        <f>W32*20</f>
        <v/>
      </c>
      <c r="X33" s="24">
        <f>X32*20</f>
        <v/>
      </c>
      <c r="AU33" s="3" t="n"/>
      <c r="AV33" s="3" t="n"/>
      <c r="AW33" s="3" t="n"/>
      <c r="AX33" s="3" t="n"/>
      <c r="AY33" s="3" t="n"/>
      <c r="AZ33" s="3" t="n"/>
      <c r="BA33" s="3" t="n"/>
      <c r="BB33" s="3" t="n"/>
    </row>
    <row r="34" customFormat="1" s="48">
      <c r="B34" s="48" t="inlineStr">
        <is>
          <t>Margins</t>
        </is>
      </c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AU34" s="50" t="n"/>
      <c r="AV34" s="50" t="n"/>
      <c r="AW34" s="50" t="n"/>
      <c r="AX34" s="50" t="n"/>
      <c r="AY34" s="50" t="n"/>
      <c r="AZ34" s="50" t="n"/>
      <c r="BA34" s="50" t="n"/>
      <c r="BB34" s="50" t="n"/>
    </row>
    <row r="35" customFormat="1" s="8">
      <c r="B35" s="8" t="inlineStr">
        <is>
          <t>Gross Margin</t>
        </is>
      </c>
      <c r="C35" s="55" t="n"/>
      <c r="D35" s="55">
        <f>D19/D17</f>
        <v/>
      </c>
      <c r="E35" s="55">
        <f>E19/E17</f>
        <v/>
      </c>
      <c r="F35" s="55">
        <f>F19/F17</f>
        <v/>
      </c>
      <c r="G35" s="55">
        <f>G19/G17</f>
        <v/>
      </c>
      <c r="H35" s="55">
        <f>H19/H17</f>
        <v/>
      </c>
      <c r="I35" s="55">
        <f>I19/I17</f>
        <v/>
      </c>
      <c r="J35" s="55">
        <f>J19/J17</f>
        <v/>
      </c>
      <c r="K35" s="55">
        <f>K19/K17</f>
        <v/>
      </c>
      <c r="L35" s="55">
        <f>L19/L17</f>
        <v/>
      </c>
      <c r="M35" s="55">
        <f>M19/M17</f>
        <v/>
      </c>
      <c r="N35" s="55">
        <f>N19/N17</f>
        <v/>
      </c>
      <c r="O35" s="55">
        <f>O19/O17</f>
        <v/>
      </c>
      <c r="P35" s="55">
        <f>P19/P17</f>
        <v/>
      </c>
      <c r="Q35" s="55">
        <f>Q19/Q17</f>
        <v/>
      </c>
      <c r="R35" s="55">
        <f>R19/R17</f>
        <v/>
      </c>
      <c r="S35" s="55">
        <f>S19/S17</f>
        <v/>
      </c>
      <c r="T35" s="55">
        <f>T19/T17</f>
        <v/>
      </c>
      <c r="U35" s="55">
        <f>U19/U17</f>
        <v/>
      </c>
      <c r="V35" s="55">
        <f>V19/V17</f>
        <v/>
      </c>
      <c r="W35" s="55">
        <f>W19/W17</f>
        <v/>
      </c>
      <c r="X35" s="55">
        <f>X19/X17</f>
        <v/>
      </c>
      <c r="Y35" s="55">
        <f>Y19/Y17</f>
        <v/>
      </c>
      <c r="Z35" s="55">
        <f>Z19/Z17</f>
        <v/>
      </c>
      <c r="AN35" s="55">
        <f>AN19/AN17</f>
        <v/>
      </c>
      <c r="AO35" s="55">
        <f>AO19/AO17</f>
        <v/>
      </c>
      <c r="AP35" s="55">
        <f>AP19/AP17</f>
        <v/>
      </c>
      <c r="AQ35" s="55">
        <f>AQ19/AQ17</f>
        <v/>
      </c>
      <c r="AR35" s="55">
        <f>AR19/AR17</f>
        <v/>
      </c>
      <c r="AS35" s="55">
        <f>AS19/AS17</f>
        <v/>
      </c>
      <c r="AT35" s="55">
        <f>AT19/AT17</f>
        <v/>
      </c>
      <c r="AU35" s="55">
        <f>AU19/AU17</f>
        <v/>
      </c>
    </row>
    <row r="36" customFormat="1" s="8">
      <c r="B36" s="8" t="inlineStr">
        <is>
          <t>Operating Margin</t>
        </is>
      </c>
      <c r="C36" s="55" t="n"/>
      <c r="D36" s="55">
        <f>D26/D17</f>
        <v/>
      </c>
      <c r="E36" s="55">
        <f>E26/E17</f>
        <v/>
      </c>
      <c r="F36" s="55">
        <f>F26/F17</f>
        <v/>
      </c>
      <c r="G36" s="55">
        <f>G26/G17</f>
        <v/>
      </c>
      <c r="H36" s="55">
        <f>H26/H17</f>
        <v/>
      </c>
      <c r="I36" s="55">
        <f>I26/I17</f>
        <v/>
      </c>
      <c r="J36" s="55">
        <f>J26/J17</f>
        <v/>
      </c>
      <c r="K36" s="55">
        <f>K26/K17</f>
        <v/>
      </c>
      <c r="L36" s="55">
        <f>L26/L17</f>
        <v/>
      </c>
      <c r="M36" s="55">
        <f>M26/M17</f>
        <v/>
      </c>
      <c r="N36" s="55">
        <f>N26/N17</f>
        <v/>
      </c>
      <c r="O36" s="55">
        <f>O26/O17</f>
        <v/>
      </c>
      <c r="P36" s="55">
        <f>P26/P17</f>
        <v/>
      </c>
      <c r="Q36" s="55">
        <f>Q26/Q17</f>
        <v/>
      </c>
      <c r="R36" s="55">
        <f>R26/R17</f>
        <v/>
      </c>
      <c r="S36" s="55">
        <f>S26/S17</f>
        <v/>
      </c>
      <c r="T36" s="55">
        <f>T26/T17</f>
        <v/>
      </c>
      <c r="U36" s="55">
        <f>U26/U17</f>
        <v/>
      </c>
      <c r="V36" s="55">
        <f>V26/V17</f>
        <v/>
      </c>
      <c r="W36" s="55">
        <f>W26/W17</f>
        <v/>
      </c>
      <c r="X36" s="55">
        <f>X26/X17</f>
        <v/>
      </c>
      <c r="Y36" s="55">
        <f>Y26/Y17</f>
        <v/>
      </c>
      <c r="Z36" s="55">
        <f>Z26/Z17</f>
        <v/>
      </c>
      <c r="AN36" s="55">
        <f>AN26/AN17</f>
        <v/>
      </c>
      <c r="AO36" s="55">
        <f>AO26/AO17</f>
        <v/>
      </c>
      <c r="AP36" s="55">
        <f>AP26/AP17</f>
        <v/>
      </c>
      <c r="AQ36" s="55">
        <f>AQ26/AQ17</f>
        <v/>
      </c>
      <c r="AR36" s="55">
        <f>AR26/AR17</f>
        <v/>
      </c>
      <c r="AS36" s="55">
        <f>AS26/AS17</f>
        <v/>
      </c>
      <c r="AT36" s="55">
        <f>AT26/AT17</f>
        <v/>
      </c>
      <c r="AU36" s="55">
        <f>AU26/AU17</f>
        <v/>
      </c>
    </row>
    <row r="37" customFormat="1" s="8">
      <c r="B37" s="8" t="inlineStr">
        <is>
          <t>Net Margin</t>
        </is>
      </c>
      <c r="C37" s="55" t="n"/>
      <c r="D37" s="55">
        <f>D30/D17</f>
        <v/>
      </c>
      <c r="E37" s="55">
        <f>E30/E17</f>
        <v/>
      </c>
      <c r="F37" s="55">
        <f>F30/F17</f>
        <v/>
      </c>
      <c r="G37" s="55">
        <f>G30/G17</f>
        <v/>
      </c>
      <c r="H37" s="55">
        <f>H30/H17</f>
        <v/>
      </c>
      <c r="I37" s="55">
        <f>I30/I17</f>
        <v/>
      </c>
      <c r="J37" s="55">
        <f>J30/J17</f>
        <v/>
      </c>
      <c r="K37" s="55">
        <f>K30/K17</f>
        <v/>
      </c>
      <c r="L37" s="55">
        <f>L30/L17</f>
        <v/>
      </c>
      <c r="M37" s="55">
        <f>M30/M17</f>
        <v/>
      </c>
      <c r="N37" s="55">
        <f>N30/N17</f>
        <v/>
      </c>
      <c r="O37" s="55">
        <f>O30/O17</f>
        <v/>
      </c>
      <c r="P37" s="55">
        <f>P30/P17</f>
        <v/>
      </c>
      <c r="Q37" s="55">
        <f>Q30/Q17</f>
        <v/>
      </c>
      <c r="R37" s="55">
        <f>R30/R17</f>
        <v/>
      </c>
      <c r="S37" s="55">
        <f>S30/S17</f>
        <v/>
      </c>
      <c r="T37" s="55">
        <f>T30/T17</f>
        <v/>
      </c>
      <c r="U37" s="55">
        <f>U30/U17</f>
        <v/>
      </c>
      <c r="V37" s="55">
        <f>V30/V17</f>
        <v/>
      </c>
      <c r="W37" s="55">
        <f>W30/W17</f>
        <v/>
      </c>
      <c r="X37" s="55">
        <f>X30/X17</f>
        <v/>
      </c>
      <c r="Y37" s="55">
        <f>Y30/Y17</f>
        <v/>
      </c>
      <c r="Z37" s="55">
        <f>Z30/Z17</f>
        <v/>
      </c>
      <c r="AN37" s="55">
        <f>AN30/AN17</f>
        <v/>
      </c>
      <c r="AO37" s="55">
        <f>AO30/AO17</f>
        <v/>
      </c>
      <c r="AP37" s="55">
        <f>AP30/AP17</f>
        <v/>
      </c>
      <c r="AQ37" s="55">
        <f>AQ30/AQ17</f>
        <v/>
      </c>
      <c r="AR37" s="55">
        <f>AR30/AR17</f>
        <v/>
      </c>
      <c r="AS37" s="55">
        <f>AS30/AS17</f>
        <v/>
      </c>
      <c r="AT37" s="55">
        <f>AT30/AT17</f>
        <v/>
      </c>
      <c r="AU37" s="55">
        <f>AU30/AU17</f>
        <v/>
      </c>
    </row>
    <row r="38" customFormat="1" s="48">
      <c r="B38" s="48" t="inlineStr">
        <is>
          <t>Operating Expenses/Gross Profit</t>
        </is>
      </c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4" t="n"/>
      <c r="Q38" s="53" t="n"/>
      <c r="R38" s="53" t="n"/>
      <c r="S38" s="53" t="n"/>
      <c r="T38" s="53" t="n"/>
      <c r="U38" s="53" t="n"/>
      <c r="V38" s="53" t="n"/>
      <c r="W38" s="53" t="n"/>
      <c r="X38" s="53" t="n"/>
      <c r="AU38" s="50" t="n"/>
      <c r="AV38" s="50" t="n"/>
      <c r="AW38" s="50" t="n"/>
      <c r="AX38" s="50" t="n"/>
      <c r="AY38" s="50" t="n"/>
      <c r="AZ38" s="50" t="n"/>
      <c r="BA38" s="50" t="n"/>
      <c r="BB38" s="50" t="n"/>
    </row>
    <row r="39">
      <c r="C39" s="24" t="n"/>
      <c r="D39" s="24" t="n"/>
      <c r="E39" s="24" t="n"/>
      <c r="F39" s="24" t="n"/>
      <c r="G39" s="24" t="n"/>
      <c r="H39" s="24" t="n"/>
      <c r="I39" s="24" t="n"/>
      <c r="J39" s="24" t="n"/>
      <c r="K39" s="24" t="n"/>
      <c r="L39" s="24" t="n"/>
      <c r="M39" s="24" t="n"/>
      <c r="N39" s="24" t="n"/>
      <c r="O39" s="24" t="n"/>
      <c r="P39" s="20" t="n"/>
      <c r="Q39" s="24" t="n"/>
      <c r="R39" s="24" t="n"/>
      <c r="S39" s="24" t="n"/>
      <c r="T39" s="24" t="n"/>
      <c r="U39" s="24" t="n"/>
      <c r="V39" s="24" t="n"/>
      <c r="W39" s="24" t="n"/>
      <c r="X39" s="24" t="n"/>
      <c r="AU39" s="3" t="n"/>
      <c r="AV39" s="3" t="n"/>
      <c r="AW39" s="3" t="n"/>
      <c r="AX39" s="3" t="n"/>
      <c r="AY39" s="3" t="n"/>
      <c r="AZ39" s="3" t="n"/>
      <c r="BA39" s="3" t="n"/>
      <c r="BB39" s="3" t="n"/>
    </row>
    <row r="40">
      <c r="B40" t="inlineStr">
        <is>
          <t>Revenue Growth</t>
        </is>
      </c>
      <c r="C40" s="24" t="n"/>
      <c r="D40" s="24" t="n"/>
      <c r="E40" s="24" t="n"/>
      <c r="F40" s="24" t="n"/>
      <c r="G40" s="24" t="n"/>
      <c r="H40" s="24" t="n"/>
      <c r="I40" s="24" t="n"/>
      <c r="J40" s="24" t="n"/>
      <c r="K40" s="24" t="n"/>
      <c r="L40" s="24" t="n"/>
      <c r="M40" s="24" t="n"/>
      <c r="N40" s="24" t="n"/>
      <c r="O40" s="24" t="n"/>
      <c r="P40" s="20" t="n"/>
      <c r="Q40" s="24" t="n"/>
      <c r="R40" s="24" t="n"/>
      <c r="S40" s="24" t="n"/>
      <c r="T40" s="24" t="n"/>
      <c r="U40" s="24" t="n"/>
      <c r="V40" s="24" t="n"/>
      <c r="W40" s="24" t="n"/>
      <c r="X40" s="24" t="n"/>
      <c r="AN40" s="9" t="n"/>
      <c r="AO40" s="9">
        <f>(AO17-AN17)/AN17</f>
        <v/>
      </c>
      <c r="AP40" s="9">
        <f>(AP17-AO17)/AO17</f>
        <v/>
      </c>
      <c r="AQ40" s="9">
        <f>(AQ17-AP17)/AP17</f>
        <v/>
      </c>
      <c r="AR40" s="9">
        <f>(AR17-AQ17)/AQ17</f>
        <v/>
      </c>
      <c r="AS40" s="9">
        <f>(AS17-AR17)/AR17</f>
        <v/>
      </c>
      <c r="AT40" s="9">
        <f>(AT17-AS17)/AS17</f>
        <v/>
      </c>
      <c r="AU40" s="9">
        <f>(AU17-AT17)/AT17</f>
        <v/>
      </c>
      <c r="AV40" s="3" t="n"/>
      <c r="AW40" s="3" t="n"/>
      <c r="AX40" s="3" t="n"/>
      <c r="AY40" s="3" t="n"/>
      <c r="AZ40" s="3" t="n"/>
      <c r="BA40" s="3" t="n"/>
      <c r="BB40" s="3" t="n"/>
    </row>
    <row r="41">
      <c r="B41" t="inlineStr">
        <is>
          <t>Gross Margin</t>
        </is>
      </c>
      <c r="C41" s="24" t="n"/>
      <c r="D41" s="24" t="n"/>
      <c r="E41" s="24" t="n"/>
      <c r="F41" s="24" t="n"/>
      <c r="G41" s="24" t="n"/>
      <c r="H41" s="24" t="n"/>
      <c r="I41" s="24" t="n"/>
      <c r="J41" s="24" t="n"/>
      <c r="K41" s="24" t="n"/>
      <c r="L41" s="24" t="n"/>
      <c r="M41" s="24" t="n"/>
      <c r="N41" s="24" t="n"/>
      <c r="O41" s="24" t="n"/>
      <c r="P41" s="20" t="n"/>
      <c r="Q41" s="24" t="n"/>
      <c r="R41" s="24" t="n"/>
      <c r="S41" s="24" t="n"/>
      <c r="T41" s="24" t="n"/>
      <c r="U41" s="24" t="n"/>
      <c r="V41" s="24" t="n"/>
      <c r="W41" s="24" t="n"/>
      <c r="X41" s="24" t="n"/>
      <c r="AN41" s="9">
        <f>AN19/AN17</f>
        <v/>
      </c>
      <c r="AO41" s="9">
        <f>AO19/AO17</f>
        <v/>
      </c>
      <c r="AP41" s="9">
        <f>AP19/AP17</f>
        <v/>
      </c>
      <c r="AQ41" s="9">
        <f>AQ19/AQ17</f>
        <v/>
      </c>
      <c r="AR41" s="9">
        <f>AR19/AR17</f>
        <v/>
      </c>
      <c r="AS41" s="9">
        <f>AS19/AS17</f>
        <v/>
      </c>
      <c r="AT41" s="9">
        <f>AT19/AT17</f>
        <v/>
      </c>
      <c r="AU41" s="9">
        <f>AU19/AU17</f>
        <v/>
      </c>
      <c r="AV41" s="3" t="n"/>
      <c r="AW41" s="3" t="n"/>
      <c r="AX41" s="3" t="n"/>
      <c r="AY41" s="3" t="n"/>
      <c r="AZ41" s="3" t="n"/>
      <c r="BA41" s="3" t="n"/>
      <c r="BB41" s="3" t="n"/>
    </row>
    <row r="42" customFormat="1" s="9">
      <c r="B42" s="9" t="inlineStr">
        <is>
          <t>Profit Margin</t>
        </is>
      </c>
      <c r="C42" s="25" t="n"/>
      <c r="D42" s="9">
        <f>D30/D17</f>
        <v/>
      </c>
      <c r="E42" s="9">
        <f>E30/E17</f>
        <v/>
      </c>
      <c r="F42" s="9">
        <f>F30/F17</f>
        <v/>
      </c>
      <c r="G42" s="9">
        <f>G30/G17</f>
        <v/>
      </c>
      <c r="H42" s="9">
        <f>H30/H17</f>
        <v/>
      </c>
      <c r="I42" s="9">
        <f>I30/I17</f>
        <v/>
      </c>
      <c r="J42" s="9">
        <f>J30/J17</f>
        <v/>
      </c>
      <c r="K42" s="9">
        <f>K30/K17</f>
        <v/>
      </c>
      <c r="L42" s="9">
        <f>L30/L17</f>
        <v/>
      </c>
      <c r="M42" s="9">
        <f>M30/M17</f>
        <v/>
      </c>
      <c r="N42" s="9">
        <f>N30/N17</f>
        <v/>
      </c>
      <c r="O42" s="9">
        <f>O30/O17</f>
        <v/>
      </c>
      <c r="P42" s="9">
        <f>P30/P17</f>
        <v/>
      </c>
      <c r="Q42" s="9">
        <f>Q30/Q17</f>
        <v/>
      </c>
      <c r="R42" s="9">
        <f>R30/R17</f>
        <v/>
      </c>
      <c r="S42" s="9">
        <f>S30/S17</f>
        <v/>
      </c>
      <c r="T42" s="9">
        <f>T30/T17</f>
        <v/>
      </c>
      <c r="U42" s="9">
        <f>U30/U17</f>
        <v/>
      </c>
      <c r="V42" s="9">
        <f>V30/V17</f>
        <v/>
      </c>
      <c r="W42" s="9">
        <f>W30/W17</f>
        <v/>
      </c>
      <c r="X42" s="9">
        <f>X30/X17</f>
        <v/>
      </c>
      <c r="Y42" s="9">
        <f>Y30/Y17</f>
        <v/>
      </c>
      <c r="Z42" s="9">
        <f>Z30/Z17</f>
        <v/>
      </c>
      <c r="AN42" s="9">
        <f>AN30/AN17</f>
        <v/>
      </c>
      <c r="AO42" s="9">
        <f>AO30/AO17</f>
        <v/>
      </c>
      <c r="AP42" s="9">
        <f>AP30/AP17</f>
        <v/>
      </c>
      <c r="AQ42" s="9">
        <f>AQ30/AQ17</f>
        <v/>
      </c>
      <c r="AR42" s="9">
        <f>AR30/AR17</f>
        <v/>
      </c>
      <c r="AS42" s="9">
        <f>AS30/AS17</f>
        <v/>
      </c>
      <c r="AT42" s="9">
        <f>AT30/AT17</f>
        <v/>
      </c>
      <c r="AU42" s="9">
        <f>AU30/AU17</f>
        <v/>
      </c>
    </row>
    <row r="43" customFormat="1" s="56">
      <c r="B43" s="56" t="inlineStr">
        <is>
          <t>Year over year</t>
        </is>
      </c>
      <c r="C43" s="57" t="n"/>
    </row>
    <row r="44" customFormat="1" s="8">
      <c r="B44" s="8" t="inlineStr">
        <is>
          <t>Revenue y/y</t>
        </is>
      </c>
      <c r="C44" s="55" t="n"/>
      <c r="D44" s="55" t="n"/>
      <c r="E44" s="55" t="n"/>
      <c r="F44" s="55" t="n"/>
      <c r="G44" s="55" t="n"/>
      <c r="H44" s="55">
        <f>H17/C17-1</f>
        <v/>
      </c>
      <c r="I44" s="55">
        <f>I17/D17-1</f>
        <v/>
      </c>
      <c r="J44" s="55">
        <f>J17/E17-1</f>
        <v/>
      </c>
      <c r="K44" s="55">
        <f>K17/F17-1</f>
        <v/>
      </c>
      <c r="L44" s="55">
        <f>L17/G17-1</f>
        <v/>
      </c>
      <c r="M44" s="55">
        <f>M17/H17-1</f>
        <v/>
      </c>
      <c r="N44" s="55">
        <f>N17/I17-1</f>
        <v/>
      </c>
      <c r="O44" s="55">
        <f>O17/J17-1</f>
        <v/>
      </c>
      <c r="P44" s="55">
        <f>P17/K17-1</f>
        <v/>
      </c>
      <c r="Q44" s="55">
        <f>Q17/L17-1</f>
        <v/>
      </c>
      <c r="R44" s="55">
        <f>R17/M17-1</f>
        <v/>
      </c>
      <c r="S44" s="55">
        <f>S17/N17-1</f>
        <v/>
      </c>
      <c r="T44" s="55">
        <f>T17/O17-1</f>
        <v/>
      </c>
      <c r="U44" s="55">
        <f>U17/P17-1</f>
        <v/>
      </c>
      <c r="V44" s="55">
        <f>V17/Q17-1</f>
        <v/>
      </c>
      <c r="W44" s="55">
        <f>W17/R17-1</f>
        <v/>
      </c>
      <c r="X44" s="55">
        <f>X17/S17-1</f>
        <v/>
      </c>
      <c r="Y44" s="55">
        <f>Y17/T17-1</f>
        <v/>
      </c>
      <c r="Z44" s="55">
        <f>Z17/U17-1</f>
        <v/>
      </c>
      <c r="AO44" s="8">
        <f>AO17/AN17-1</f>
        <v/>
      </c>
      <c r="AP44" s="8">
        <f>AP17/AO17-1</f>
        <v/>
      </c>
      <c r="AQ44" s="8">
        <f>AQ17/AP17-1</f>
        <v/>
      </c>
      <c r="AR44" s="8">
        <f>AR17/AQ17-1</f>
        <v/>
      </c>
      <c r="AS44" s="8">
        <f>AS17/AR17-1</f>
        <v/>
      </c>
      <c r="AT44" s="8">
        <f>AT17/AS17-1</f>
        <v/>
      </c>
      <c r="AU44" s="8">
        <f>AU17/AT17-1</f>
        <v/>
      </c>
    </row>
    <row r="45" customFormat="1" s="8">
      <c r="P45" s="58" t="n"/>
    </row>
    <row r="46" customFormat="1" s="8">
      <c r="P46" s="58" t="n"/>
    </row>
    <row r="47">
      <c r="P47" s="7" t="n"/>
      <c r="Q47" s="3" t="n"/>
      <c r="R47" s="3" t="n"/>
      <c r="S47" s="3" t="n"/>
      <c r="T47" s="3" t="n"/>
      <c r="U47" s="3" t="n"/>
      <c r="V47" s="3" t="n"/>
      <c r="W47" s="3" t="n"/>
      <c r="X47" s="3" t="n"/>
      <c r="AU47" s="3" t="n"/>
      <c r="AV47" s="3" t="n"/>
      <c r="AW47" s="3" t="n"/>
      <c r="AX47" s="3" t="n"/>
      <c r="AY47" s="3" t="n"/>
      <c r="AZ47" s="3" t="n"/>
      <c r="BA47" s="3" t="n"/>
      <c r="BB47" s="3" t="n"/>
    </row>
    <row r="48" customFormat="1" s="43">
      <c r="B48" s="42" t="inlineStr">
        <is>
          <t>Balance Sheet</t>
        </is>
      </c>
      <c r="P48" s="44" t="n"/>
      <c r="Q48" s="45" t="n"/>
      <c r="R48" s="45" t="n"/>
      <c r="S48" s="45" t="n"/>
      <c r="T48" s="45" t="n"/>
      <c r="U48" s="45" t="n"/>
      <c r="V48" s="45" t="n"/>
      <c r="W48" s="45" t="n"/>
      <c r="X48" s="45" t="n"/>
      <c r="AU48" s="45" t="n"/>
      <c r="AV48" s="45" t="n"/>
      <c r="AW48" s="45" t="n"/>
      <c r="AX48" s="45" t="n"/>
      <c r="AY48" s="45" t="n"/>
      <c r="AZ48" s="45" t="n"/>
      <c r="BA48" s="45" t="n"/>
      <c r="BB48" s="45" t="n"/>
    </row>
    <row r="49" customFormat="1" s="48">
      <c r="B49" s="48" t="inlineStr">
        <is>
          <t>Current Assets</t>
        </is>
      </c>
      <c r="P49" s="49" t="n"/>
      <c r="Q49" s="50" t="n"/>
      <c r="R49" s="50" t="n"/>
      <c r="S49" s="50" t="n"/>
      <c r="T49" s="50" t="n"/>
      <c r="U49" s="50" t="n"/>
      <c r="V49" s="50" t="n"/>
      <c r="W49" s="50" t="n"/>
      <c r="X49" s="50" t="n"/>
      <c r="AU49" s="50" t="n"/>
      <c r="AV49" s="50" t="n"/>
      <c r="AW49" s="50" t="n"/>
      <c r="AX49" s="50" t="n"/>
      <c r="AY49" s="50" t="n"/>
      <c r="AZ49" s="50" t="n"/>
      <c r="BA49" s="50" t="n"/>
      <c r="BB49" s="50" t="n"/>
    </row>
    <row r="50">
      <c r="B50" t="inlineStr">
        <is>
          <t>Cash &amp; Cash Equiv</t>
        </is>
      </c>
      <c r="G50" t="n">
        <v>10715</v>
      </c>
      <c r="H50" t="n">
        <v>12658</v>
      </c>
      <c r="I50" t="n">
        <v>14148</v>
      </c>
      <c r="J50" t="n">
        <v>13443</v>
      </c>
      <c r="K50" t="n">
        <v>16701</v>
      </c>
      <c r="L50" t="n">
        <v>19148</v>
      </c>
      <c r="M50" t="n">
        <v>16587</v>
      </c>
      <c r="N50" t="n">
        <v>16032</v>
      </c>
      <c r="O50" t="n">
        <v>18498</v>
      </c>
      <c r="P50" s="7" t="n">
        <v>19644</v>
      </c>
      <c r="Q50" s="3" t="n">
        <v>17742</v>
      </c>
      <c r="R50" s="3" t="n">
        <v>20129</v>
      </c>
      <c r="S50" s="3" t="n">
        <v>26465</v>
      </c>
      <c r="T50" s="3" t="n">
        <v>2622</v>
      </c>
      <c r="U50" s="3" t="n">
        <v>23630</v>
      </c>
      <c r="V50" s="3" t="n">
        <v>23719</v>
      </c>
      <c r="W50" s="3" t="n">
        <v>20945</v>
      </c>
      <c r="X50" s="3" t="n">
        <v>20886</v>
      </c>
      <c r="Y50" t="n">
        <v>17936</v>
      </c>
      <c r="Z50" t="n">
        <v>21984</v>
      </c>
      <c r="AN50" s="3" t="n">
        <v>16549</v>
      </c>
      <c r="AO50" s="3" t="n">
        <v>12918</v>
      </c>
      <c r="AP50" s="3" t="n">
        <v>10715</v>
      </c>
      <c r="AQ50" s="3" t="n">
        <v>16701</v>
      </c>
      <c r="AR50" s="3" t="n">
        <v>18498</v>
      </c>
      <c r="AS50" s="3" t="n">
        <v>26465</v>
      </c>
      <c r="AT50" s="3" t="n">
        <v>20945</v>
      </c>
      <c r="AU50" s="3" t="n">
        <v>21879</v>
      </c>
      <c r="AV50" s="3" t="n"/>
      <c r="AW50" s="3" t="n"/>
      <c r="AX50" s="3" t="n"/>
      <c r="AY50" s="3" t="n"/>
      <c r="AZ50" s="3" t="n"/>
      <c r="BA50" s="3" t="n"/>
      <c r="BB50" s="3" t="n"/>
    </row>
    <row r="51" customFormat="1" s="5">
      <c r="B51" s="5" t="inlineStr">
        <is>
          <t>Marketable Securities</t>
        </is>
      </c>
      <c r="G51" s="5" t="n">
        <v>91156</v>
      </c>
      <c r="H51" s="5" t="n">
        <v>90227</v>
      </c>
      <c r="I51" s="5" t="n">
        <v>88106</v>
      </c>
      <c r="J51" s="5" t="n">
        <v>92973</v>
      </c>
      <c r="K51" s="5" t="n">
        <v>92439</v>
      </c>
      <c r="L51" s="5" t="n">
        <v>94340</v>
      </c>
      <c r="M51" s="5" t="n">
        <v>104469</v>
      </c>
      <c r="N51" s="5" t="n">
        <v>105145</v>
      </c>
      <c r="O51" s="5" t="n">
        <v>101177</v>
      </c>
      <c r="P51" s="18" t="n">
        <v>97585</v>
      </c>
      <c r="Q51" s="17" t="n">
        <v>103338</v>
      </c>
      <c r="R51" s="17" t="n">
        <v>112467</v>
      </c>
      <c r="S51" s="17" t="n">
        <v>110229</v>
      </c>
      <c r="T51" s="17" t="n">
        <v>108482</v>
      </c>
      <c r="U51" s="17" t="n">
        <v>112233</v>
      </c>
      <c r="V51" s="17" t="n">
        <v>118284</v>
      </c>
      <c r="W51" s="17" t="n">
        <v>118704</v>
      </c>
      <c r="X51" s="17" t="n">
        <v>113084</v>
      </c>
      <c r="Y51" s="5" t="n">
        <v>107061</v>
      </c>
      <c r="Z51" s="5" t="n">
        <v>94275</v>
      </c>
      <c r="AN51" s="17" t="n">
        <v>56517</v>
      </c>
      <c r="AO51" s="17" t="n">
        <v>73415</v>
      </c>
      <c r="AP51" s="17" t="n">
        <v>91156</v>
      </c>
      <c r="AQ51" s="17" t="n">
        <v>92439</v>
      </c>
      <c r="AR51" s="17" t="n">
        <v>101177</v>
      </c>
      <c r="AS51" s="17" t="n">
        <v>110229</v>
      </c>
      <c r="AT51" s="17" t="n">
        <v>118704</v>
      </c>
      <c r="AU51" s="17" t="n">
        <v>91883</v>
      </c>
      <c r="AV51" s="17" t="n"/>
      <c r="AW51" s="17" t="n"/>
      <c r="AX51" s="17" t="n"/>
      <c r="AY51" s="17" t="n"/>
      <c r="AZ51" s="17" t="n"/>
      <c r="BA51" s="17" t="n"/>
      <c r="BB51" s="17" t="n"/>
    </row>
    <row r="52" customFormat="1" s="10">
      <c r="B52" s="10" t="inlineStr">
        <is>
          <t>Total Cash &amp; Securities</t>
        </is>
      </c>
      <c r="C52" s="10">
        <f>C50+C51</f>
        <v/>
      </c>
      <c r="D52" s="10">
        <f>D50+D51</f>
        <v/>
      </c>
      <c r="E52" s="10">
        <f>E50+E51</f>
        <v/>
      </c>
      <c r="F52" s="10">
        <f>F50+F51</f>
        <v/>
      </c>
      <c r="G52" s="10">
        <f>G50+G51</f>
        <v/>
      </c>
      <c r="H52" s="10">
        <f>H50+H51</f>
        <v/>
      </c>
      <c r="I52" s="10">
        <f>I50+I51</f>
        <v/>
      </c>
      <c r="J52" s="10">
        <f>J50+J51</f>
        <v/>
      </c>
      <c r="K52" s="10">
        <f>K50+K51</f>
        <v/>
      </c>
      <c r="L52" s="10">
        <f>L50+L51</f>
        <v/>
      </c>
      <c r="M52" s="10">
        <f>M50+M51</f>
        <v/>
      </c>
      <c r="N52" s="10">
        <f>N50+N51</f>
        <v/>
      </c>
      <c r="O52" s="10">
        <f>O50+O51</f>
        <v/>
      </c>
      <c r="P52" s="10">
        <f>P50+P51</f>
        <v/>
      </c>
      <c r="Q52" s="10">
        <f>Q50+Q51</f>
        <v/>
      </c>
      <c r="R52" s="10">
        <f>R50+R51</f>
        <v/>
      </c>
      <c r="S52" s="10">
        <f>S50+S51</f>
        <v/>
      </c>
      <c r="T52" s="10">
        <f>T50+T51</f>
        <v/>
      </c>
      <c r="U52" s="10">
        <f>U50+U51</f>
        <v/>
      </c>
      <c r="V52" s="10">
        <f>V50+V51</f>
        <v/>
      </c>
      <c r="W52" s="10">
        <f>W50+W51</f>
        <v/>
      </c>
      <c r="X52" s="10">
        <f>X50+X51</f>
        <v/>
      </c>
      <c r="Y52" s="10">
        <f>Y50+Y51</f>
        <v/>
      </c>
      <c r="Z52" s="10">
        <f>Z50+Z51</f>
        <v/>
      </c>
      <c r="AA52" s="10">
        <f>AA50+AA51</f>
        <v/>
      </c>
      <c r="AB52" s="10">
        <f>AB50+AB51</f>
        <v/>
      </c>
      <c r="AC52" s="10">
        <f>AC50+AC51</f>
        <v/>
      </c>
      <c r="AD52" s="10">
        <f>AD50+AD51</f>
        <v/>
      </c>
      <c r="AE52" s="10">
        <f>AE50+AE51</f>
        <v/>
      </c>
      <c r="AN52" s="11">
        <f>AN50+AN51</f>
        <v/>
      </c>
      <c r="AO52" s="11">
        <f>AO50+AO51</f>
        <v/>
      </c>
      <c r="AP52" s="11">
        <f>AP50+AP51</f>
        <v/>
      </c>
      <c r="AQ52" s="11">
        <f>AQ50+AQ51</f>
        <v/>
      </c>
      <c r="AR52" s="11">
        <f>AR50+AR51</f>
        <v/>
      </c>
      <c r="AS52" s="11">
        <f>AS50+AS51</f>
        <v/>
      </c>
      <c r="AT52" s="11">
        <f>AT50+AT51</f>
        <v/>
      </c>
      <c r="AU52" s="11">
        <f>SUM(AU50:AU51)</f>
        <v/>
      </c>
      <c r="AV52" s="11" t="n"/>
      <c r="AW52" s="11" t="n"/>
      <c r="AX52" s="11" t="n"/>
      <c r="AY52" s="11" t="n"/>
      <c r="AZ52" s="11" t="n"/>
      <c r="BA52" s="11" t="n"/>
      <c r="BB52" s="11" t="n"/>
    </row>
    <row r="53">
      <c r="B53" t="inlineStr">
        <is>
          <t>AR</t>
        </is>
      </c>
      <c r="G53" t="n">
        <v>18336</v>
      </c>
      <c r="H53" t="n">
        <v>16777</v>
      </c>
      <c r="I53" t="n">
        <v>17043</v>
      </c>
      <c r="J53" t="n">
        <v>17897</v>
      </c>
      <c r="K53" t="n">
        <v>20838</v>
      </c>
      <c r="L53" t="n">
        <v>19149</v>
      </c>
      <c r="M53" t="n">
        <v>20965</v>
      </c>
      <c r="N53" t="n">
        <v>20889</v>
      </c>
      <c r="O53" t="n">
        <v>25326</v>
      </c>
      <c r="P53" s="7" t="n">
        <v>21825</v>
      </c>
      <c r="Q53" s="3" t="n">
        <v>21201</v>
      </c>
      <c r="R53" s="3" t="n">
        <v>24925</v>
      </c>
      <c r="S53" s="3" t="n">
        <v>30930</v>
      </c>
      <c r="T53" s="3" t="n">
        <v>28006</v>
      </c>
      <c r="U53" s="3" t="n">
        <v>31967</v>
      </c>
      <c r="V53" s="3" t="n">
        <v>34047</v>
      </c>
      <c r="W53" s="3" t="n">
        <v>39304</v>
      </c>
      <c r="X53" s="3" t="n">
        <v>34703</v>
      </c>
      <c r="Y53" t="n">
        <v>35707</v>
      </c>
      <c r="Z53" t="n">
        <v>34697</v>
      </c>
      <c r="AN53" s="3">
        <f>11556+450</f>
        <v/>
      </c>
      <c r="AO53" s="3" t="n">
        <v>14137</v>
      </c>
      <c r="AP53" s="3" t="n">
        <v>18336</v>
      </c>
      <c r="AQ53" s="3" t="n">
        <v>20838</v>
      </c>
      <c r="AR53" s="3" t="n">
        <v>25326</v>
      </c>
      <c r="AS53" s="3" t="n">
        <v>30930</v>
      </c>
      <c r="AT53" s="3" t="n">
        <v>39304</v>
      </c>
      <c r="AU53" s="3" t="n">
        <v>40258</v>
      </c>
      <c r="AV53" s="3" t="n"/>
      <c r="AW53" s="3" t="n"/>
      <c r="AX53" s="3" t="n"/>
      <c r="AY53" s="3" t="n"/>
      <c r="AZ53" s="3" t="n"/>
      <c r="BA53" s="3" t="n"/>
      <c r="BB53" s="3" t="n"/>
    </row>
    <row r="54">
      <c r="B54" t="inlineStr">
        <is>
          <t>Income taxes receivable</t>
        </is>
      </c>
      <c r="G54" t="n">
        <v>369</v>
      </c>
      <c r="H54" t="n">
        <v>37</v>
      </c>
      <c r="I54" t="n">
        <v>201</v>
      </c>
      <c r="J54" t="n">
        <v>170</v>
      </c>
      <c r="K54" t="n">
        <v>355</v>
      </c>
      <c r="L54" t="n">
        <v>111</v>
      </c>
      <c r="M54" t="n">
        <v>352</v>
      </c>
      <c r="N54" t="n">
        <v>192</v>
      </c>
      <c r="O54" t="n">
        <v>2166</v>
      </c>
      <c r="P54" s="7" t="n">
        <v>1910</v>
      </c>
      <c r="Q54" s="3" t="n">
        <v>394</v>
      </c>
      <c r="R54" s="3" t="n">
        <v>588</v>
      </c>
      <c r="S54" s="3" t="n">
        <v>454</v>
      </c>
      <c r="T54" s="3" t="n">
        <v>493</v>
      </c>
      <c r="U54" s="3" t="n">
        <v>884</v>
      </c>
      <c r="V54" s="3" t="n">
        <v>753</v>
      </c>
      <c r="W54" s="3" t="n">
        <v>966</v>
      </c>
      <c r="X54" s="3" t="n">
        <v>919</v>
      </c>
      <c r="Y54" t="n">
        <v>1366</v>
      </c>
      <c r="Z54" t="n">
        <v>1479</v>
      </c>
      <c r="AN54" s="3" t="n">
        <v>1903</v>
      </c>
      <c r="AO54" s="3" t="n">
        <v>95</v>
      </c>
      <c r="AP54" s="3" t="n">
        <v>369</v>
      </c>
      <c r="AQ54" s="3" t="n">
        <v>355</v>
      </c>
      <c r="AR54" s="3" t="n">
        <v>2166</v>
      </c>
      <c r="AS54" s="3" t="n">
        <v>454</v>
      </c>
      <c r="AT54" s="3" t="n">
        <v>966</v>
      </c>
      <c r="AU54" s="3" t="n">
        <v>0</v>
      </c>
      <c r="AV54" s="3" t="n"/>
      <c r="AW54" s="3" t="n"/>
      <c r="AX54" s="3" t="n"/>
      <c r="AY54" s="3" t="n"/>
      <c r="AZ54" s="3" t="n"/>
      <c r="BA54" s="3" t="n"/>
      <c r="BB54" s="3" t="n"/>
    </row>
    <row r="55">
      <c r="B55" t="inlineStr">
        <is>
          <t>Inventory</t>
        </is>
      </c>
      <c r="G55" t="n">
        <v>749</v>
      </c>
      <c r="H55" t="n">
        <v>636</v>
      </c>
      <c r="I55" t="n">
        <v>698</v>
      </c>
      <c r="J55" t="n">
        <v>1212</v>
      </c>
      <c r="K55" t="n">
        <v>1107</v>
      </c>
      <c r="L55" t="n">
        <v>1053</v>
      </c>
      <c r="M55" t="n">
        <v>964</v>
      </c>
      <c r="N55" t="n">
        <v>1401</v>
      </c>
      <c r="O55" t="n">
        <v>999</v>
      </c>
      <c r="P55" s="7" t="n">
        <v>889</v>
      </c>
      <c r="Q55" s="3" t="n">
        <v>815</v>
      </c>
      <c r="R55" s="3" t="n">
        <v>835</v>
      </c>
      <c r="S55" s="3" t="n">
        <v>728</v>
      </c>
      <c r="T55" s="3" t="n">
        <v>888</v>
      </c>
      <c r="U55" s="3" t="n">
        <v>907</v>
      </c>
      <c r="V55" s="3" t="n">
        <v>1278</v>
      </c>
      <c r="W55" s="3" t="n">
        <v>1170</v>
      </c>
      <c r="X55" s="3" t="n">
        <v>1369</v>
      </c>
      <c r="Y55" t="n">
        <v>1980</v>
      </c>
      <c r="Z55" t="n">
        <v>3156</v>
      </c>
      <c r="AN55" s="3" t="n">
        <v>491</v>
      </c>
      <c r="AO55" s="3" t="n">
        <v>268</v>
      </c>
      <c r="AP55" s="3" t="n">
        <v>749</v>
      </c>
      <c r="AQ55" s="3" t="n">
        <v>1107</v>
      </c>
      <c r="AR55" s="3" t="n">
        <v>999</v>
      </c>
      <c r="AS55" s="3" t="n">
        <v>728</v>
      </c>
      <c r="AT55" s="3" t="n">
        <v>1170</v>
      </c>
      <c r="AU55" s="3" t="n">
        <v>2670</v>
      </c>
      <c r="AV55" s="3" t="n"/>
      <c r="AW55" s="3" t="n"/>
      <c r="AX55" s="3" t="n"/>
      <c r="AY55" s="3" t="n"/>
      <c r="AZ55" s="3" t="n"/>
      <c r="BA55" s="3" t="n"/>
      <c r="BB55" s="3" t="n"/>
    </row>
    <row r="56" customFormat="1" s="5">
      <c r="B56" s="5" t="inlineStr">
        <is>
          <t>Other current assets</t>
        </is>
      </c>
      <c r="G56" s="5" t="n">
        <v>2983</v>
      </c>
      <c r="H56" s="5" t="n">
        <v>3426</v>
      </c>
      <c r="I56" s="5" t="n">
        <v>3961</v>
      </c>
      <c r="J56" s="5" t="n">
        <v>4007</v>
      </c>
      <c r="K56" s="5" t="n">
        <v>4236</v>
      </c>
      <c r="L56" s="5" t="n">
        <v>4406</v>
      </c>
      <c r="M56" s="5" t="n">
        <v>4100</v>
      </c>
      <c r="N56" s="5" t="n">
        <v>4699</v>
      </c>
      <c r="O56" s="5" t="n">
        <v>4412</v>
      </c>
      <c r="P56" s="18" t="n">
        <v>5165</v>
      </c>
      <c r="Q56" s="17" t="n">
        <v>5579</v>
      </c>
      <c r="R56" s="17" t="n">
        <v>5425</v>
      </c>
      <c r="S56" s="17" t="n">
        <v>5490</v>
      </c>
      <c r="T56" s="17" t="n">
        <v>7646</v>
      </c>
      <c r="U56" s="17" t="n">
        <v>6076</v>
      </c>
      <c r="V56" s="17" t="n">
        <v>6029</v>
      </c>
      <c r="W56" s="17" t="n">
        <v>7054</v>
      </c>
      <c r="X56" s="17" t="n">
        <v>6892</v>
      </c>
      <c r="Y56" s="5" t="n">
        <v>8321</v>
      </c>
      <c r="Z56" s="5" t="n">
        <v>10518</v>
      </c>
      <c r="AN56" s="17" t="n">
        <v>2648</v>
      </c>
      <c r="AO56" s="17" t="n">
        <v>4575</v>
      </c>
      <c r="AP56" s="17" t="n">
        <v>2983</v>
      </c>
      <c r="AQ56" s="17" t="n">
        <v>4236</v>
      </c>
      <c r="AR56" s="17" t="n">
        <v>4412</v>
      </c>
      <c r="AS56" s="17" t="n">
        <v>5490</v>
      </c>
      <c r="AT56" s="17" t="n">
        <v>7054</v>
      </c>
      <c r="AU56" s="17" t="n">
        <v>8105</v>
      </c>
      <c r="AV56" s="17" t="n"/>
      <c r="AW56" s="17" t="n"/>
      <c r="AX56" s="17" t="n"/>
      <c r="AY56" s="17" t="n"/>
      <c r="AZ56" s="17" t="n"/>
      <c r="BA56" s="17" t="n"/>
      <c r="BB56" s="17" t="n"/>
    </row>
    <row r="57" customFormat="1" s="10">
      <c r="B57" s="10" t="inlineStr">
        <is>
          <t>Total Current Assets</t>
        </is>
      </c>
      <c r="C57" s="10">
        <f>SUM(C52:C56)</f>
        <v/>
      </c>
      <c r="D57" s="10">
        <f>SUM(D52:D56)</f>
        <v/>
      </c>
      <c r="E57" s="10">
        <f>SUM(E52:E56)</f>
        <v/>
      </c>
      <c r="F57" s="10">
        <f>SUM(F52:F56)</f>
        <v/>
      </c>
      <c r="G57" s="10">
        <f>SUM(G52:G56)</f>
        <v/>
      </c>
      <c r="H57" s="10">
        <f>SUM(H52:H56)</f>
        <v/>
      </c>
      <c r="I57" s="10">
        <f>SUM(I52:I56)</f>
        <v/>
      </c>
      <c r="J57" s="10">
        <f>SUM(J52:J56)</f>
        <v/>
      </c>
      <c r="K57" s="10">
        <f>SUM(K52:K56)</f>
        <v/>
      </c>
      <c r="L57" s="10">
        <f>SUM(L52:L56)</f>
        <v/>
      </c>
      <c r="M57" s="10">
        <f>SUM(M52:M56)</f>
        <v/>
      </c>
      <c r="N57" s="10">
        <f>SUM(N52:N56)</f>
        <v/>
      </c>
      <c r="O57" s="10">
        <f>SUM(O52:O56)</f>
        <v/>
      </c>
      <c r="P57" s="10">
        <f>SUM(P52:P56)</f>
        <v/>
      </c>
      <c r="Q57" s="10">
        <f>SUM(Q52:Q56)</f>
        <v/>
      </c>
      <c r="R57" s="10">
        <f>SUM(R52:R56)</f>
        <v/>
      </c>
      <c r="S57" s="10">
        <f>SUM(S52:S56)</f>
        <v/>
      </c>
      <c r="T57" s="10">
        <f>SUM(T52:T56)</f>
        <v/>
      </c>
      <c r="U57" s="10">
        <f>SUM(U52:U56)</f>
        <v/>
      </c>
      <c r="V57" s="10">
        <f>SUM(V52:V56)</f>
        <v/>
      </c>
      <c r="W57" s="10">
        <f>SUM(W52:W56)</f>
        <v/>
      </c>
      <c r="X57" s="10">
        <f>SUM(X52:X56)</f>
        <v/>
      </c>
      <c r="Y57" s="10">
        <f>SUM(Y52:Y56)</f>
        <v/>
      </c>
      <c r="Z57" s="10">
        <f>SUM(Z52:Z56)</f>
        <v/>
      </c>
      <c r="AA57" s="10">
        <f>SUM(AA52:AA56)</f>
        <v/>
      </c>
      <c r="AB57" s="10">
        <f>SUM(AB52:AB56)</f>
        <v/>
      </c>
      <c r="AC57" s="10">
        <f>SUM(AC52:AC56)</f>
        <v/>
      </c>
      <c r="AD57" s="10">
        <f>SUM(AD52:AD56)</f>
        <v/>
      </c>
      <c r="AE57" s="10">
        <f>SUM(AE52:AE56)</f>
        <v/>
      </c>
      <c r="AN57" s="11">
        <f>SUM(AN52:AN56)</f>
        <v/>
      </c>
      <c r="AO57" s="11">
        <f>SUM(AO52:AO56)</f>
        <v/>
      </c>
      <c r="AP57" s="11">
        <f>SUM(AP52:AP56)</f>
        <v/>
      </c>
      <c r="AQ57" s="11">
        <f>SUM(AQ52:AQ56)</f>
        <v/>
      </c>
      <c r="AR57" s="11">
        <f>SUM(AR52:AR56)</f>
        <v/>
      </c>
      <c r="AS57" s="11">
        <f>SUM(AS52:AS56)</f>
        <v/>
      </c>
      <c r="AT57" s="11">
        <f>SUM(AT52:AT56)</f>
        <v/>
      </c>
      <c r="AU57" s="11">
        <f>SUM(AU52:AU56)</f>
        <v/>
      </c>
      <c r="AV57" s="11" t="n"/>
      <c r="AW57" s="11" t="n"/>
      <c r="AX57" s="11" t="n"/>
      <c r="AY57" s="11" t="n"/>
      <c r="AZ57" s="11" t="n"/>
      <c r="BA57" s="11" t="n"/>
      <c r="BB57" s="11" t="n"/>
    </row>
    <row r="58" customFormat="1" s="48">
      <c r="B58" s="48" t="inlineStr">
        <is>
          <t>Non-current Assets</t>
        </is>
      </c>
      <c r="P58" s="49" t="n"/>
      <c r="Q58" s="50" t="n"/>
      <c r="R58" s="50" t="n"/>
      <c r="S58" s="50" t="n"/>
      <c r="T58" s="50" t="n"/>
      <c r="U58" s="50" t="n"/>
      <c r="V58" s="50" t="n"/>
      <c r="W58" s="50" t="n"/>
      <c r="X58" s="50" t="n"/>
      <c r="AU58" s="50" t="n"/>
      <c r="AV58" s="50" t="n"/>
      <c r="AW58" s="50" t="n"/>
      <c r="AX58" s="50" t="n"/>
      <c r="AY58" s="50" t="n"/>
      <c r="AZ58" s="50" t="n"/>
      <c r="BA58" s="50" t="n"/>
      <c r="BB58" s="50" t="n"/>
    </row>
    <row r="59">
      <c r="B59" t="inlineStr">
        <is>
          <t>Non-marketable securities</t>
        </is>
      </c>
      <c r="G59" t="n">
        <v>7813</v>
      </c>
      <c r="H59" t="n">
        <v>10976</v>
      </c>
      <c r="I59" t="n">
        <v>11487</v>
      </c>
      <c r="J59" t="n">
        <v>12673</v>
      </c>
      <c r="K59" t="n">
        <v>13859</v>
      </c>
      <c r="L59" t="n">
        <v>14474</v>
      </c>
      <c r="M59" t="n">
        <v>12112</v>
      </c>
      <c r="N59" t="n">
        <v>12488</v>
      </c>
      <c r="O59" t="n">
        <v>13078</v>
      </c>
      <c r="P59" s="7" t="n">
        <v>12367</v>
      </c>
      <c r="Q59" s="3" t="n">
        <v>12961</v>
      </c>
      <c r="R59" s="3" t="n">
        <v>14656</v>
      </c>
      <c r="S59" s="3" t="n">
        <v>20703</v>
      </c>
      <c r="T59" s="3" t="n">
        <v>25294</v>
      </c>
      <c r="U59" s="3" t="n">
        <v>25532</v>
      </c>
      <c r="V59" s="3" t="n">
        <v>26101</v>
      </c>
      <c r="W59" s="3" t="n">
        <v>29549</v>
      </c>
      <c r="X59" s="3" t="n">
        <v>30544</v>
      </c>
      <c r="Y59" t="n">
        <v>30665</v>
      </c>
      <c r="Z59" t="n">
        <v>30419</v>
      </c>
      <c r="AN59" s="3" t="n">
        <v>5183</v>
      </c>
      <c r="AO59" s="3" t="n">
        <v>5878</v>
      </c>
      <c r="AP59" s="3" t="n">
        <v>7813</v>
      </c>
      <c r="AQ59" s="3" t="n">
        <v>13859</v>
      </c>
      <c r="AR59" s="3" t="n">
        <v>13078</v>
      </c>
      <c r="AS59" s="3" t="n">
        <v>20703</v>
      </c>
      <c r="AT59" s="3" t="n">
        <v>29549</v>
      </c>
      <c r="AU59" s="3" t="n">
        <v>30492</v>
      </c>
      <c r="AV59" s="3" t="n"/>
      <c r="AW59" s="3" t="n"/>
      <c r="AX59" s="3" t="n"/>
      <c r="AY59" s="3" t="n"/>
      <c r="AZ59" s="3" t="n"/>
      <c r="BA59" s="3" t="n"/>
      <c r="BB59" s="3" t="n"/>
    </row>
    <row r="60">
      <c r="B60" t="inlineStr">
        <is>
          <t>Deferred income taxes</t>
        </is>
      </c>
      <c r="G60" t="n">
        <v>680</v>
      </c>
      <c r="H60" t="n">
        <v>678</v>
      </c>
      <c r="I60" t="n">
        <v>685</v>
      </c>
      <c r="J60" t="n">
        <v>682</v>
      </c>
      <c r="K60" t="n">
        <v>737</v>
      </c>
      <c r="L60" t="n">
        <v>750</v>
      </c>
      <c r="M60" t="n">
        <v>585</v>
      </c>
      <c r="N60" t="n">
        <v>564</v>
      </c>
      <c r="O60" t="n">
        <v>721</v>
      </c>
      <c r="P60" s="7" t="n">
        <v>730</v>
      </c>
      <c r="Q60" s="3" t="n">
        <v>895</v>
      </c>
      <c r="R60" s="3" t="n">
        <v>972</v>
      </c>
      <c r="S60" s="3" t="n">
        <v>1084</v>
      </c>
      <c r="T60" s="3" t="n">
        <v>1129</v>
      </c>
      <c r="U60" s="3" t="n">
        <v>1153</v>
      </c>
      <c r="V60" s="3" t="n">
        <v>1195</v>
      </c>
      <c r="W60" s="3" t="n">
        <v>1284</v>
      </c>
      <c r="X60" s="3" t="n">
        <v>1388</v>
      </c>
      <c r="Y60" t="n">
        <v>1490</v>
      </c>
      <c r="Z60" t="n">
        <v>2991</v>
      </c>
      <c r="AN60" s="3" t="n">
        <v>251</v>
      </c>
      <c r="AO60" s="3" t="n">
        <v>383</v>
      </c>
      <c r="AP60" s="3" t="n">
        <v>680</v>
      </c>
      <c r="AQ60" s="3" t="n">
        <v>737</v>
      </c>
      <c r="AR60" s="3" t="n">
        <v>721</v>
      </c>
      <c r="AS60" s="3" t="n">
        <v>1084</v>
      </c>
      <c r="AT60" s="3" t="n">
        <v>1284</v>
      </c>
      <c r="AU60" s="3" t="n">
        <v>5261</v>
      </c>
      <c r="AV60" s="3" t="n"/>
      <c r="AW60" s="3" t="n"/>
      <c r="AX60" s="3" t="n"/>
      <c r="AY60" s="3" t="n"/>
      <c r="AZ60" s="3" t="n"/>
      <c r="BA60" s="3" t="n"/>
      <c r="BB60" s="3" t="n"/>
    </row>
    <row r="61">
      <c r="B61" t="inlineStr">
        <is>
          <t>PP&amp;E</t>
        </is>
      </c>
      <c r="G61" t="n">
        <v>42383</v>
      </c>
      <c r="H61" t="n">
        <v>48845</v>
      </c>
      <c r="I61" t="n">
        <v>51672</v>
      </c>
      <c r="J61" t="n">
        <v>55300</v>
      </c>
      <c r="K61" t="n">
        <v>59719</v>
      </c>
      <c r="L61" t="n">
        <v>60528</v>
      </c>
      <c r="M61" t="n">
        <v>64891</v>
      </c>
      <c r="N61" t="n">
        <v>69252</v>
      </c>
      <c r="O61" t="n">
        <v>73646</v>
      </c>
      <c r="P61" s="7" t="n">
        <v>76747</v>
      </c>
      <c r="Q61" s="3" t="n">
        <v>78748</v>
      </c>
      <c r="R61" s="3" t="n">
        <v>81636</v>
      </c>
      <c r="S61" s="3" t="n">
        <v>84749</v>
      </c>
      <c r="T61" s="3" t="n">
        <v>87606</v>
      </c>
      <c r="U61" s="3" t="n">
        <v>91697</v>
      </c>
      <c r="V61" s="3" t="n">
        <v>94631</v>
      </c>
      <c r="W61" s="3" t="n">
        <v>97599</v>
      </c>
      <c r="X61" s="3" t="n">
        <v>104218</v>
      </c>
      <c r="Y61" t="n">
        <v>106223</v>
      </c>
      <c r="Z61" t="n">
        <v>108363</v>
      </c>
      <c r="AN61" s="3" t="n">
        <v>29016</v>
      </c>
      <c r="AO61" s="3" t="n">
        <v>34234</v>
      </c>
      <c r="AP61" s="3" t="n">
        <v>42383</v>
      </c>
      <c r="AQ61" s="3" t="n">
        <v>59719</v>
      </c>
      <c r="AR61" s="3" t="n">
        <v>73646</v>
      </c>
      <c r="AS61" s="3" t="n">
        <v>84749</v>
      </c>
      <c r="AT61" s="3" t="n">
        <v>97599</v>
      </c>
      <c r="AU61" s="3" t="n">
        <v>112668</v>
      </c>
      <c r="AV61" s="3" t="n"/>
      <c r="AW61" s="3" t="n"/>
      <c r="AX61" s="3" t="n"/>
      <c r="AY61" s="3" t="n"/>
      <c r="AZ61" s="3" t="n"/>
      <c r="BA61" s="3" t="n"/>
      <c r="BB61" s="3" t="n"/>
    </row>
    <row r="62">
      <c r="B62" t="inlineStr">
        <is>
          <t>Operating lease assets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8837</v>
      </c>
      <c r="M62" t="n">
        <v>9713</v>
      </c>
      <c r="N62" t="n">
        <v>10341</v>
      </c>
      <c r="O62" t="n">
        <v>10941</v>
      </c>
      <c r="P62" s="7" t="n">
        <v>11219</v>
      </c>
      <c r="Q62" s="3" t="n">
        <v>11567</v>
      </c>
      <c r="R62" s="3" t="n">
        <v>11946</v>
      </c>
      <c r="S62" s="3" t="n">
        <v>12211</v>
      </c>
      <c r="T62" s="3" t="n">
        <v>12598</v>
      </c>
      <c r="U62" s="3" t="n">
        <v>12978</v>
      </c>
      <c r="V62" s="3" t="n">
        <v>12918</v>
      </c>
      <c r="W62" s="3" t="n">
        <v>12959</v>
      </c>
      <c r="X62" s="3" t="n">
        <v>12992</v>
      </c>
      <c r="Y62" t="n">
        <v>13398</v>
      </c>
      <c r="Z62" t="n">
        <v>13677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10941</v>
      </c>
      <c r="AS62" s="3" t="n">
        <v>12211</v>
      </c>
      <c r="AT62" s="3" t="n">
        <v>12959</v>
      </c>
      <c r="AU62" s="3" t="n">
        <v>14381</v>
      </c>
      <c r="AV62" s="3" t="n"/>
      <c r="AW62" s="3" t="n"/>
      <c r="AX62" s="3" t="n"/>
      <c r="AY62" s="3" t="n"/>
      <c r="AZ62" s="3" t="n"/>
      <c r="BA62" s="3" t="n"/>
      <c r="BB62" s="3" t="n"/>
    </row>
    <row r="63">
      <c r="B63" t="inlineStr">
        <is>
          <t>Intangible assets</t>
        </is>
      </c>
      <c r="G63" t="n">
        <v>2692</v>
      </c>
      <c r="H63" t="n">
        <v>2809</v>
      </c>
      <c r="I63" t="n">
        <v>2662</v>
      </c>
      <c r="J63" t="n">
        <v>2448</v>
      </c>
      <c r="K63" t="n">
        <v>2220</v>
      </c>
      <c r="L63" t="n">
        <v>2063</v>
      </c>
      <c r="M63" t="n">
        <v>1902</v>
      </c>
      <c r="N63" t="n">
        <v>1747</v>
      </c>
      <c r="O63" t="n">
        <v>1979</v>
      </c>
      <c r="P63" s="7" t="n">
        <v>1840</v>
      </c>
      <c r="Q63" s="3" t="n">
        <v>1697</v>
      </c>
      <c r="R63" s="3" t="n">
        <v>1520</v>
      </c>
      <c r="S63" s="3" t="n">
        <v>1445</v>
      </c>
      <c r="T63" s="3" t="n">
        <v>1823</v>
      </c>
      <c r="U63" s="3" t="n">
        <v>1626</v>
      </c>
      <c r="V63" s="3" t="n">
        <v>1549</v>
      </c>
      <c r="W63" s="3" t="n">
        <v>1417</v>
      </c>
      <c r="X63" s="3" t="n">
        <v>1313</v>
      </c>
      <c r="Y63" t="n">
        <v>1377</v>
      </c>
      <c r="Z63" t="n">
        <v>2192</v>
      </c>
      <c r="AN63" s="3" t="n">
        <v>3847</v>
      </c>
      <c r="AO63" s="3" t="n">
        <v>3307</v>
      </c>
      <c r="AP63" s="3" t="n">
        <v>2692</v>
      </c>
      <c r="AQ63" s="3" t="n">
        <v>2220</v>
      </c>
      <c r="AR63" s="3" t="n">
        <v>1979</v>
      </c>
      <c r="AS63" s="3" t="n">
        <v>1445</v>
      </c>
      <c r="AT63" s="3" t="n">
        <v>1417</v>
      </c>
      <c r="AU63" s="3" t="n">
        <v>2084</v>
      </c>
      <c r="AV63" s="3" t="n"/>
      <c r="AW63" s="3" t="n"/>
      <c r="AX63" s="3" t="n"/>
      <c r="AY63" s="3" t="n"/>
      <c r="AZ63" s="3" t="n"/>
      <c r="BA63" s="3" t="n"/>
      <c r="BB63" s="3" t="n"/>
    </row>
    <row r="64">
      <c r="B64" t="inlineStr">
        <is>
          <t>Goodwill</t>
        </is>
      </c>
      <c r="G64" t="n">
        <v>16747</v>
      </c>
      <c r="H64" t="n">
        <v>17862</v>
      </c>
      <c r="I64" t="n">
        <v>17895</v>
      </c>
      <c r="J64" t="n">
        <v>17895</v>
      </c>
      <c r="K64" t="n">
        <v>17888</v>
      </c>
      <c r="L64" t="n">
        <v>17943</v>
      </c>
      <c r="M64" t="n">
        <v>18000</v>
      </c>
      <c r="N64" t="n">
        <v>18069</v>
      </c>
      <c r="O64" t="n">
        <v>20624</v>
      </c>
      <c r="P64" s="7" t="n">
        <v>20734</v>
      </c>
      <c r="Q64" s="3" t="n">
        <v>20824</v>
      </c>
      <c r="R64" s="3" t="n">
        <v>20870</v>
      </c>
      <c r="S64" s="3" t="n">
        <v>21175</v>
      </c>
      <c r="T64" s="3" t="n">
        <v>22341</v>
      </c>
      <c r="U64" s="3" t="n">
        <v>22406</v>
      </c>
      <c r="V64" s="3" t="n">
        <v>22623</v>
      </c>
      <c r="W64" s="3" t="n">
        <v>22956</v>
      </c>
      <c r="X64" s="3" t="n">
        <v>23010</v>
      </c>
      <c r="Y64" t="n">
        <v>23949</v>
      </c>
      <c r="Z64" t="n">
        <v>28834</v>
      </c>
      <c r="AN64" s="3" t="n">
        <v>15869</v>
      </c>
      <c r="AO64" s="3" t="n">
        <v>16468</v>
      </c>
      <c r="AP64" s="3" t="n">
        <v>16747</v>
      </c>
      <c r="AQ64" s="3" t="n">
        <v>17888</v>
      </c>
      <c r="AR64" s="3" t="n">
        <v>20624</v>
      </c>
      <c r="AS64" s="3" t="n">
        <v>21175</v>
      </c>
      <c r="AT64" s="3" t="n">
        <v>22956</v>
      </c>
      <c r="AU64" s="3" t="n">
        <v>28960</v>
      </c>
      <c r="AV64" s="3" t="n"/>
      <c r="AW64" s="3" t="n"/>
      <c r="AX64" s="3" t="n"/>
      <c r="AY64" s="3" t="n"/>
      <c r="AZ64" s="3" t="n"/>
      <c r="BA64" s="3" t="n"/>
      <c r="BB64" s="3" t="n"/>
    </row>
    <row r="65" customFormat="1" s="5">
      <c r="B65" s="5" t="inlineStr">
        <is>
          <t>Other non-current assets</t>
        </is>
      </c>
      <c r="G65" s="5" t="n">
        <v>2672</v>
      </c>
      <c r="H65" s="5" t="n">
        <v>2004</v>
      </c>
      <c r="I65" s="5" t="n">
        <v>3052</v>
      </c>
      <c r="J65" s="5" t="n">
        <v>2838</v>
      </c>
      <c r="K65" s="5" t="n">
        <v>2693</v>
      </c>
      <c r="L65" s="5" t="n">
        <v>2547</v>
      </c>
      <c r="M65" s="5" t="n">
        <v>2461</v>
      </c>
      <c r="N65" s="5" t="n">
        <v>2225</v>
      </c>
      <c r="O65" s="5" t="n">
        <v>2342</v>
      </c>
      <c r="P65" s="18" t="n">
        <v>2748</v>
      </c>
      <c r="Q65" s="17" t="n">
        <v>2731</v>
      </c>
      <c r="R65" s="17" t="n">
        <v>3274</v>
      </c>
      <c r="S65" s="17" t="n">
        <v>3953</v>
      </c>
      <c r="T65" s="17" t="n">
        <v>4167</v>
      </c>
      <c r="U65" s="17" t="n">
        <v>4298</v>
      </c>
      <c r="V65" s="17" t="n">
        <v>4276</v>
      </c>
      <c r="W65" s="17" t="n">
        <v>5361</v>
      </c>
      <c r="X65" s="17" t="n">
        <v>5778</v>
      </c>
      <c r="Y65" s="5" t="n">
        <v>5712</v>
      </c>
      <c r="Z65" s="5" t="n">
        <v>5670</v>
      </c>
      <c r="AN65" s="17" t="n">
        <v>3181</v>
      </c>
      <c r="AO65" s="17" t="n">
        <v>1819</v>
      </c>
      <c r="AP65" s="17" t="n">
        <v>2672</v>
      </c>
      <c r="AQ65" s="17" t="n">
        <v>2693</v>
      </c>
      <c r="AR65" s="17" t="n">
        <v>2342</v>
      </c>
      <c r="AS65" s="17" t="n">
        <v>3953</v>
      </c>
      <c r="AT65" s="17" t="n">
        <v>5361</v>
      </c>
      <c r="AU65" s="17" t="n">
        <v>6623</v>
      </c>
      <c r="AV65" s="17" t="n"/>
      <c r="AW65" s="17" t="n"/>
      <c r="AX65" s="17" t="n"/>
      <c r="AY65" s="17" t="n"/>
      <c r="AZ65" s="17" t="n"/>
      <c r="BA65" s="17" t="n"/>
      <c r="BB65" s="17" t="n"/>
    </row>
    <row r="66" customFormat="1" s="51">
      <c r="B66" s="51" t="inlineStr">
        <is>
          <t>Total non-current Assets</t>
        </is>
      </c>
      <c r="G66" s="51">
        <f>SUM(G59:G65)</f>
        <v/>
      </c>
      <c r="H66" s="51">
        <f>SUM(H59:H65)</f>
        <v/>
      </c>
      <c r="I66" s="51">
        <f>SUM(I59:I65)</f>
        <v/>
      </c>
      <c r="J66" s="51">
        <f>SUM(J59:J65)</f>
        <v/>
      </c>
      <c r="K66" s="51">
        <f>SUM(K59:K65)</f>
        <v/>
      </c>
      <c r="L66" s="51">
        <f>SUM(L59:L65)</f>
        <v/>
      </c>
      <c r="M66" s="51">
        <f>SUM(M59:M65)</f>
        <v/>
      </c>
      <c r="N66" s="51">
        <f>SUM(N59:N65)</f>
        <v/>
      </c>
      <c r="O66" s="51">
        <f>SUM(O59:O65)</f>
        <v/>
      </c>
      <c r="P66" s="51">
        <f>SUM(P59:P65)</f>
        <v/>
      </c>
      <c r="Q66" s="51">
        <f>SUM(Q59:Q65)</f>
        <v/>
      </c>
      <c r="R66" s="51">
        <f>SUM(R59:R65)</f>
        <v/>
      </c>
      <c r="S66" s="51">
        <f>SUM(S59:S65)</f>
        <v/>
      </c>
      <c r="T66" s="51">
        <f>SUM(T59:T65)</f>
        <v/>
      </c>
      <c r="U66" s="51">
        <f>SUM(U59:U65)</f>
        <v/>
      </c>
      <c r="V66" s="51">
        <f>SUM(V59:V65)</f>
        <v/>
      </c>
      <c r="W66" s="51">
        <f>SUM(W59:W65)</f>
        <v/>
      </c>
      <c r="X66" s="51">
        <f>SUM(X59:X65)</f>
        <v/>
      </c>
      <c r="Y66" s="51">
        <f>SUM(Y59:Y65)</f>
        <v/>
      </c>
      <c r="Z66" s="51">
        <f>SUM(Z59:Z65)</f>
        <v/>
      </c>
      <c r="AA66" s="51">
        <f>SUM(AA59:AA65)</f>
        <v/>
      </c>
      <c r="AB66" s="51">
        <f>SUM(AB59:AB65)</f>
        <v/>
      </c>
      <c r="AC66" s="51">
        <f>SUM(AC59:AC65)</f>
        <v/>
      </c>
      <c r="AD66" s="51">
        <f>SUM(AD59:AD65)</f>
        <v/>
      </c>
      <c r="AE66" s="51">
        <f>SUM(AE59:AE65)</f>
        <v/>
      </c>
      <c r="AN66" s="51">
        <f>SUM(AN59:AN65)</f>
        <v/>
      </c>
      <c r="AO66" s="51">
        <f>SUM(AO59:AO65)</f>
        <v/>
      </c>
      <c r="AP66" s="51">
        <f>SUM(AP59:AP65)</f>
        <v/>
      </c>
      <c r="AQ66" s="51">
        <f>SUM(AQ59:AQ65)</f>
        <v/>
      </c>
      <c r="AR66" s="51">
        <f>SUM(AR59:AR65)</f>
        <v/>
      </c>
      <c r="AS66" s="51">
        <f>SUM(AS59:AS65)</f>
        <v/>
      </c>
      <c r="AT66" s="51">
        <f>SUM(AT59:AT65)</f>
        <v/>
      </c>
      <c r="AU66" s="51">
        <f>SUM(AU59:AU65)</f>
        <v/>
      </c>
      <c r="AV66" s="52" t="n"/>
      <c r="AW66" s="52" t="n"/>
      <c r="AX66" s="52" t="n"/>
      <c r="AY66" s="52" t="n"/>
      <c r="AZ66" s="52" t="n"/>
      <c r="BA66" s="52" t="n"/>
      <c r="BB66" s="52" t="n"/>
    </row>
    <row r="67" customFormat="1" s="10">
      <c r="B67" s="10" t="inlineStr">
        <is>
          <t>Total assets</t>
        </is>
      </c>
      <c r="C67" s="10">
        <f>SUM(C57:C65)</f>
        <v/>
      </c>
      <c r="D67" s="10">
        <f>SUM(D57:D65)</f>
        <v/>
      </c>
      <c r="E67" s="10">
        <f>SUM(E57:E65)</f>
        <v/>
      </c>
      <c r="F67" s="10">
        <f>SUM(F57:F65)</f>
        <v/>
      </c>
      <c r="G67" s="10">
        <f>G66+G57</f>
        <v/>
      </c>
      <c r="H67" s="10">
        <f>H66+H57</f>
        <v/>
      </c>
      <c r="I67" s="10">
        <f>I66+I57</f>
        <v/>
      </c>
      <c r="J67" s="10">
        <f>J66+J57</f>
        <v/>
      </c>
      <c r="K67" s="10">
        <f>K66+K57</f>
        <v/>
      </c>
      <c r="L67" s="10">
        <f>L66+L57</f>
        <v/>
      </c>
      <c r="M67" s="10">
        <f>M66+M57</f>
        <v/>
      </c>
      <c r="N67" s="10">
        <f>N66+N57</f>
        <v/>
      </c>
      <c r="O67" s="10">
        <f>O66+O57</f>
        <v/>
      </c>
      <c r="P67" s="10">
        <f>P66+P57</f>
        <v/>
      </c>
      <c r="Q67" s="10">
        <f>Q66+Q57</f>
        <v/>
      </c>
      <c r="R67" s="10">
        <f>R66+R57</f>
        <v/>
      </c>
      <c r="S67" s="10">
        <f>S66+S57</f>
        <v/>
      </c>
      <c r="T67" s="10">
        <f>T66+T57</f>
        <v/>
      </c>
      <c r="U67" s="10">
        <f>U66+U57</f>
        <v/>
      </c>
      <c r="V67" s="10">
        <f>V66+V57</f>
        <v/>
      </c>
      <c r="W67" s="10">
        <f>W66+W57</f>
        <v/>
      </c>
      <c r="X67" s="10">
        <f>X66+X57</f>
        <v/>
      </c>
      <c r="Y67" s="10">
        <f>Y66+Y57</f>
        <v/>
      </c>
      <c r="Z67" s="10">
        <f>Z66+Z57</f>
        <v/>
      </c>
      <c r="AA67" s="10">
        <f>AA66+AA57</f>
        <v/>
      </c>
      <c r="AB67" s="10">
        <f>AB66+AB57</f>
        <v/>
      </c>
      <c r="AC67" s="10">
        <f>AC66+AC57</f>
        <v/>
      </c>
      <c r="AD67" s="10">
        <f>AD66+AD57</f>
        <v/>
      </c>
      <c r="AE67" s="10">
        <f>AE66+AE57</f>
        <v/>
      </c>
      <c r="AN67" s="10">
        <f>AN66+AN57</f>
        <v/>
      </c>
      <c r="AO67" s="10">
        <f>AO66+AO57</f>
        <v/>
      </c>
      <c r="AP67" s="10">
        <f>AP66+AP57</f>
        <v/>
      </c>
      <c r="AQ67" s="10">
        <f>AQ66+AQ57</f>
        <v/>
      </c>
      <c r="AR67" s="10">
        <f>AR66+AR57</f>
        <v/>
      </c>
      <c r="AS67" s="10">
        <f>AS66+AS57</f>
        <v/>
      </c>
      <c r="AT67" s="10">
        <f>AT66+AT57</f>
        <v/>
      </c>
      <c r="AU67" s="10">
        <f>AU66+AU57</f>
        <v/>
      </c>
      <c r="AV67" s="11" t="n"/>
      <c r="AW67" s="11" t="n"/>
      <c r="AX67" s="11" t="n"/>
      <c r="AY67" s="11" t="n"/>
      <c r="AZ67" s="11" t="n"/>
      <c r="BA67" s="11" t="n"/>
      <c r="BB67" s="11" t="n"/>
    </row>
    <row r="68" customFormat="1" s="48">
      <c r="B68" s="48" t="inlineStr">
        <is>
          <t>Current Liabilities</t>
        </is>
      </c>
      <c r="P68" s="49" t="n"/>
      <c r="Q68" s="50" t="n"/>
      <c r="R68" s="50" t="n"/>
      <c r="S68" s="50" t="n"/>
      <c r="T68" s="50" t="n"/>
      <c r="U68" s="50" t="n"/>
      <c r="V68" s="50" t="n"/>
      <c r="W68" s="50" t="n"/>
      <c r="X68" s="50" t="n"/>
      <c r="AU68" s="50" t="n"/>
      <c r="AV68" s="50" t="n"/>
      <c r="AW68" s="50" t="n"/>
      <c r="AX68" s="50" t="n"/>
      <c r="AY68" s="50" t="n"/>
      <c r="AZ68" s="50" t="n"/>
      <c r="BA68" s="50" t="n"/>
      <c r="BB68" s="50" t="n"/>
    </row>
    <row r="69">
      <c r="B69" t="inlineStr">
        <is>
          <t>Accounts payable</t>
        </is>
      </c>
      <c r="G69" t="n">
        <v>3137</v>
      </c>
      <c r="H69" t="n">
        <v>3526</v>
      </c>
      <c r="I69" t="n">
        <v>3369</v>
      </c>
      <c r="J69" t="n">
        <v>3789</v>
      </c>
      <c r="K69" t="n">
        <v>4378</v>
      </c>
      <c r="L69" t="n">
        <v>3710</v>
      </c>
      <c r="M69" t="n">
        <v>3925</v>
      </c>
      <c r="N69" t="n">
        <v>4142</v>
      </c>
      <c r="O69" t="n">
        <v>5561</v>
      </c>
      <c r="P69" s="7" t="n">
        <v>4099</v>
      </c>
      <c r="Q69" s="3" t="n">
        <v>4064</v>
      </c>
      <c r="R69" s="3" t="n">
        <v>4391</v>
      </c>
      <c r="S69" s="3" t="n">
        <v>5589</v>
      </c>
      <c r="T69" s="3" t="n">
        <v>4801</v>
      </c>
      <c r="U69" s="3" t="n">
        <v>4708</v>
      </c>
      <c r="V69" s="3" t="n">
        <v>4616</v>
      </c>
      <c r="W69" s="3" t="n">
        <v>6037</v>
      </c>
      <c r="X69" s="3" t="n">
        <v>3436</v>
      </c>
      <c r="Y69" t="n">
        <v>4409</v>
      </c>
      <c r="Z69" t="n">
        <v>6303</v>
      </c>
      <c r="AN69" s="3" t="n">
        <v>1931</v>
      </c>
      <c r="AO69" s="3" t="n">
        <v>2041</v>
      </c>
      <c r="AP69" s="3" t="n">
        <v>3137</v>
      </c>
      <c r="AQ69" s="3" t="n">
        <v>4378</v>
      </c>
      <c r="AR69" s="3" t="n">
        <v>5561</v>
      </c>
      <c r="AS69" s="3" t="n">
        <v>5589</v>
      </c>
      <c r="AT69" s="3" t="n">
        <v>6037</v>
      </c>
      <c r="AU69" s="3" t="n">
        <v>5128</v>
      </c>
      <c r="AV69" s="3" t="n"/>
      <c r="AW69" s="3" t="n"/>
      <c r="AX69" s="3" t="n"/>
      <c r="AY69" s="3" t="n"/>
      <c r="AZ69" s="3" t="n"/>
      <c r="BA69" s="3" t="n"/>
      <c r="BB69" s="3" t="n"/>
    </row>
    <row r="70">
      <c r="B70" t="inlineStr">
        <is>
          <t>Short-term debt</t>
        </is>
      </c>
      <c r="G70" t="n">
        <v>0</v>
      </c>
      <c r="H70" t="n">
        <v>1329</v>
      </c>
      <c r="I70" t="n">
        <v>0</v>
      </c>
      <c r="J70" t="n">
        <v>0</v>
      </c>
      <c r="L70" t="n">
        <v>0</v>
      </c>
      <c r="M70" t="n">
        <v>0</v>
      </c>
      <c r="P70" s="7" t="n"/>
      <c r="Q70" s="3" t="n"/>
      <c r="R70" s="3" t="n"/>
      <c r="S70" s="3" t="n"/>
      <c r="T70" s="3" t="n"/>
      <c r="U70" s="3" t="n"/>
      <c r="V70" s="3" t="n"/>
      <c r="W70" s="3" t="n"/>
      <c r="X70" s="3" t="n"/>
      <c r="AN70" s="3" t="n">
        <v>3225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/>
      <c r="AW70" s="3" t="n"/>
      <c r="AX70" s="3" t="n"/>
      <c r="AY70" s="3" t="n"/>
      <c r="AZ70" s="3" t="n"/>
      <c r="BA70" s="3" t="n"/>
      <c r="BB70" s="3" t="n"/>
    </row>
    <row r="71">
      <c r="B71" t="inlineStr">
        <is>
          <t>Accrued benefits/compensation</t>
        </is>
      </c>
      <c r="G71" t="n">
        <v>4581</v>
      </c>
      <c r="H71" t="n">
        <v>3812</v>
      </c>
      <c r="I71" t="n">
        <v>4642</v>
      </c>
      <c r="J71" t="n">
        <v>5946</v>
      </c>
      <c r="K71" t="n">
        <v>6839</v>
      </c>
      <c r="L71" t="n">
        <v>5072</v>
      </c>
      <c r="M71" t="n">
        <v>6432</v>
      </c>
      <c r="N71" t="n">
        <v>7399</v>
      </c>
      <c r="O71" t="n">
        <v>8495</v>
      </c>
      <c r="P71" s="7" t="n">
        <v>5656</v>
      </c>
      <c r="Q71" s="3" t="n">
        <v>7127</v>
      </c>
      <c r="R71" s="3" t="n">
        <v>8747</v>
      </c>
      <c r="S71" s="3" t="n">
        <v>11086</v>
      </c>
      <c r="T71" s="3" t="n">
        <v>8375</v>
      </c>
      <c r="U71" s="3" t="n">
        <v>10088</v>
      </c>
      <c r="V71" s="3" t="n">
        <v>12170</v>
      </c>
      <c r="W71" s="3" t="n">
        <v>13889</v>
      </c>
      <c r="X71" s="3" t="n">
        <v>9803</v>
      </c>
      <c r="Y71" t="n">
        <v>10852</v>
      </c>
      <c r="Z71" t="n">
        <v>12366</v>
      </c>
      <c r="AN71" s="3" t="n">
        <v>3539</v>
      </c>
      <c r="AO71" s="3" t="n">
        <v>3976</v>
      </c>
      <c r="AP71" s="3" t="n">
        <v>4581</v>
      </c>
      <c r="AQ71" s="3" t="n">
        <v>6839</v>
      </c>
      <c r="AR71" s="3" t="n">
        <v>8495</v>
      </c>
      <c r="AS71" s="3" t="n">
        <v>11086</v>
      </c>
      <c r="AT71" s="3" t="n">
        <v>13889</v>
      </c>
      <c r="AU71" s="3" t="n">
        <v>14028</v>
      </c>
      <c r="AV71" s="3" t="n"/>
      <c r="AW71" s="3" t="n"/>
      <c r="AX71" s="3" t="n"/>
      <c r="AY71" s="3" t="n"/>
      <c r="AZ71" s="3" t="n"/>
      <c r="BA71" s="3" t="n"/>
      <c r="BB71" s="3" t="n"/>
    </row>
    <row r="72">
      <c r="B72" t="inlineStr">
        <is>
          <t>Acrrued expneses</t>
        </is>
      </c>
      <c r="G72" t="n">
        <v>10177</v>
      </c>
      <c r="H72" t="n">
        <v>10065</v>
      </c>
      <c r="I72" t="n">
        <v>15261</v>
      </c>
      <c r="J72" t="n">
        <v>15936</v>
      </c>
      <c r="K72" t="n">
        <v>16958</v>
      </c>
      <c r="L72" t="n">
        <v>19382</v>
      </c>
      <c r="M72" t="n">
        <v>19823</v>
      </c>
      <c r="N72" t="n">
        <v>21038</v>
      </c>
      <c r="O72" t="n">
        <v>23067</v>
      </c>
      <c r="P72" s="7" t="n">
        <v>22601</v>
      </c>
      <c r="Q72" s="3" t="n">
        <v>24426</v>
      </c>
      <c r="R72" s="3" t="n">
        <v>25631</v>
      </c>
      <c r="S72" s="3" t="n">
        <v>28631</v>
      </c>
      <c r="T72" s="3" t="n">
        <v>30732</v>
      </c>
      <c r="U72" s="3" t="n">
        <v>28981</v>
      </c>
      <c r="V72" s="3" t="n">
        <v>30113</v>
      </c>
      <c r="W72" s="3" t="n">
        <v>31236</v>
      </c>
      <c r="X72" s="3" t="n">
        <v>33051</v>
      </c>
      <c r="Y72" t="n">
        <v>32976</v>
      </c>
      <c r="Z72" t="n">
        <v>35038</v>
      </c>
      <c r="AN72" s="3" t="n">
        <v>4768</v>
      </c>
      <c r="AO72" s="3" t="n">
        <v>6144</v>
      </c>
      <c r="AP72" s="3" t="n">
        <v>10177</v>
      </c>
      <c r="AQ72" s="3" t="n">
        <v>16958</v>
      </c>
      <c r="AR72" s="3" t="n">
        <v>23067</v>
      </c>
      <c r="AS72" s="3" t="n">
        <v>28631</v>
      </c>
      <c r="AT72" s="3" t="n">
        <v>31236</v>
      </c>
      <c r="AU72" s="3" t="n">
        <v>37886</v>
      </c>
      <c r="AV72" s="3" t="n"/>
      <c r="AW72" s="3" t="n"/>
      <c r="AX72" s="3" t="n"/>
      <c r="AY72" s="3" t="n"/>
      <c r="AZ72" s="3" t="n"/>
      <c r="BA72" s="3" t="n"/>
      <c r="BB72" s="3" t="n"/>
    </row>
    <row r="73">
      <c r="B73" t="inlineStr">
        <is>
          <t>Accrued revenue share</t>
        </is>
      </c>
      <c r="G73" t="n">
        <v>3975</v>
      </c>
      <c r="H73" t="n">
        <v>3723</v>
      </c>
      <c r="I73" t="n">
        <v>3728</v>
      </c>
      <c r="J73" t="n">
        <v>3878</v>
      </c>
      <c r="K73" t="n">
        <v>4592</v>
      </c>
      <c r="L73" t="n">
        <v>4318</v>
      </c>
      <c r="M73" t="n">
        <v>4567</v>
      </c>
      <c r="N73" t="n">
        <v>4835</v>
      </c>
      <c r="O73" t="n">
        <v>5916</v>
      </c>
      <c r="P73" s="7" t="n">
        <v>4982</v>
      </c>
      <c r="Q73" s="3" t="n">
        <v>5005</v>
      </c>
      <c r="R73" s="3" t="n">
        <v>6030</v>
      </c>
      <c r="S73" s="3" t="n">
        <v>7500</v>
      </c>
      <c r="T73" s="3" t="n">
        <v>6962</v>
      </c>
      <c r="U73" s="3" t="n">
        <v>7438</v>
      </c>
      <c r="V73" s="3" t="n">
        <v>7745</v>
      </c>
      <c r="W73" s="3" t="n">
        <v>8996</v>
      </c>
      <c r="X73" s="3" t="n">
        <v>8116</v>
      </c>
      <c r="Y73" t="n">
        <v>7889</v>
      </c>
      <c r="Z73" t="n">
        <v>7662</v>
      </c>
      <c r="AN73" s="3" t="n">
        <v>2329</v>
      </c>
      <c r="AO73" s="3" t="n">
        <v>2942</v>
      </c>
      <c r="AP73" s="3" t="n">
        <v>3975</v>
      </c>
      <c r="AQ73" s="3" t="n">
        <v>4592</v>
      </c>
      <c r="AR73" s="3" t="n">
        <v>5916</v>
      </c>
      <c r="AS73" s="3" t="n">
        <v>7500</v>
      </c>
      <c r="AT73" s="3" t="n">
        <v>8996</v>
      </c>
      <c r="AU73" s="3" t="n">
        <v>8370</v>
      </c>
      <c r="AV73" s="3" t="n"/>
      <c r="AW73" s="3" t="n"/>
      <c r="AX73" s="3" t="n"/>
      <c r="AY73" s="3" t="n"/>
      <c r="AZ73" s="3" t="n"/>
      <c r="BA73" s="3" t="n"/>
      <c r="BB73" s="3" t="n"/>
    </row>
    <row r="74">
      <c r="B74" t="inlineStr">
        <is>
          <t>Securities Lending Payable</t>
        </is>
      </c>
      <c r="G74" t="n">
        <v>0</v>
      </c>
      <c r="H74" t="n">
        <v>0</v>
      </c>
      <c r="I74" t="n">
        <v>0</v>
      </c>
      <c r="J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N74" s="3" t="n">
        <v>2428</v>
      </c>
      <c r="AO74" s="3" t="n">
        <v>0</v>
      </c>
      <c r="AP74" s="3" t="n">
        <v>0</v>
      </c>
      <c r="AQ74" s="3" t="n">
        <v>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/>
      <c r="AW74" s="3" t="n"/>
      <c r="AX74" s="3" t="n"/>
      <c r="AY74" s="3" t="n"/>
      <c r="AZ74" s="3" t="n"/>
      <c r="BA74" s="3" t="n"/>
      <c r="BB74" s="3" t="n"/>
    </row>
    <row r="75">
      <c r="B75" t="inlineStr">
        <is>
          <t>Deferred revenue</t>
        </is>
      </c>
      <c r="G75" t="n">
        <v>1432</v>
      </c>
      <c r="H75" t="n">
        <v>1596</v>
      </c>
      <c r="I75" t="n">
        <v>1714</v>
      </c>
      <c r="J75" t="n">
        <v>1752</v>
      </c>
      <c r="K75" t="n">
        <v>1784</v>
      </c>
      <c r="L75" t="n">
        <v>1667</v>
      </c>
      <c r="M75" t="n">
        <v>1717</v>
      </c>
      <c r="N75" t="n">
        <v>1679</v>
      </c>
      <c r="O75" t="n">
        <v>1908</v>
      </c>
      <c r="P75" s="7" t="n">
        <v>1938</v>
      </c>
      <c r="Q75" s="3" t="n">
        <v>2061</v>
      </c>
      <c r="R75" s="3" t="n">
        <v>2302</v>
      </c>
      <c r="S75" s="3" t="n">
        <v>2543</v>
      </c>
      <c r="T75" s="3" t="n">
        <v>2690</v>
      </c>
      <c r="U75" s="3" t="n">
        <v>2715</v>
      </c>
      <c r="V75" s="3" t="n">
        <v>2968</v>
      </c>
      <c r="W75" s="3" t="n">
        <v>3288</v>
      </c>
      <c r="X75" s="3" t="n">
        <v>3198</v>
      </c>
      <c r="Y75" t="n">
        <v>3272</v>
      </c>
      <c r="Z75" t="n">
        <v>3585</v>
      </c>
      <c r="AN75" s="3" t="n">
        <v>788</v>
      </c>
      <c r="AO75" s="3" t="n">
        <v>1099</v>
      </c>
      <c r="AP75" s="3" t="n">
        <v>1432</v>
      </c>
      <c r="AQ75" s="3" t="n">
        <v>1784</v>
      </c>
      <c r="AR75" s="3" t="n">
        <v>1908</v>
      </c>
      <c r="AS75" s="3" t="n">
        <v>2543</v>
      </c>
      <c r="AT75" s="3" t="n">
        <v>3288</v>
      </c>
      <c r="AU75" s="3" t="n">
        <v>3908</v>
      </c>
      <c r="AV75" s="3" t="n"/>
      <c r="AW75" s="3" t="n"/>
      <c r="AX75" s="3" t="n"/>
      <c r="AY75" s="3" t="n"/>
      <c r="AZ75" s="3" t="n"/>
      <c r="BA75" s="3" t="n"/>
      <c r="BB75" s="3" t="n"/>
    </row>
    <row r="76" customFormat="1" s="5">
      <c r="B76" s="5" t="inlineStr">
        <is>
          <t>Income taxes payable</t>
        </is>
      </c>
      <c r="G76" s="5" t="n">
        <v>881</v>
      </c>
      <c r="H76" s="5" t="n">
        <v>1343</v>
      </c>
      <c r="I76" s="5" t="n">
        <v>1189</v>
      </c>
      <c r="J76" s="5" t="n">
        <v>0</v>
      </c>
      <c r="K76" s="5" t="n">
        <v>69</v>
      </c>
      <c r="L76" s="5" t="n">
        <v>761</v>
      </c>
      <c r="M76" s="5" t="n">
        <v>536</v>
      </c>
      <c r="N76" s="5" t="n">
        <v>131</v>
      </c>
      <c r="O76" s="5" t="n">
        <v>274</v>
      </c>
      <c r="P76" s="18" t="n">
        <v>913</v>
      </c>
      <c r="Q76" s="17" t="n">
        <v>975</v>
      </c>
      <c r="R76" s="17" t="n">
        <v>1099</v>
      </c>
      <c r="S76" s="17" t="n">
        <v>1485</v>
      </c>
      <c r="T76" s="17" t="n">
        <v>1893</v>
      </c>
      <c r="U76" s="17" t="n">
        <v>1811</v>
      </c>
      <c r="V76" s="17" t="n">
        <v>4170</v>
      </c>
      <c r="W76" s="17" t="n">
        <v>808</v>
      </c>
      <c r="X76" s="17" t="n">
        <v>4344</v>
      </c>
      <c r="Y76" s="5" t="n">
        <v>1956</v>
      </c>
      <c r="Z76" s="5" t="n">
        <v>1025</v>
      </c>
      <c r="AN76" s="17" t="n">
        <v>302</v>
      </c>
      <c r="AO76" s="17" t="n">
        <v>554</v>
      </c>
      <c r="AP76" s="17" t="n">
        <v>881</v>
      </c>
      <c r="AQ76" s="17" t="n">
        <v>69</v>
      </c>
      <c r="AR76" s="17" t="n">
        <v>274</v>
      </c>
      <c r="AS76" s="17" t="n">
        <v>1485</v>
      </c>
      <c r="AT76" s="17" t="n">
        <v>808</v>
      </c>
      <c r="AU76" s="17" t="n">
        <v>0</v>
      </c>
      <c r="AV76" s="17" t="n"/>
      <c r="AW76" s="17" t="n"/>
      <c r="AX76" s="17" t="n"/>
      <c r="AY76" s="17" t="n"/>
      <c r="AZ76" s="17" t="n"/>
      <c r="BA76" s="17" t="n"/>
      <c r="BB76" s="17" t="n"/>
    </row>
    <row r="77" customFormat="1" s="10">
      <c r="B77" s="10" t="inlineStr">
        <is>
          <t>Total current liabilities</t>
        </is>
      </c>
      <c r="C77" s="10">
        <f>SUM(C69:C76)</f>
        <v/>
      </c>
      <c r="D77" s="10">
        <f>SUM(D69:D76)</f>
        <v/>
      </c>
      <c r="E77" s="10">
        <f>SUM(E69:E76)</f>
        <v/>
      </c>
      <c r="F77" s="10">
        <f>SUM(F69:F76)</f>
        <v/>
      </c>
      <c r="G77" s="10">
        <f>SUM(G69:G76)</f>
        <v/>
      </c>
      <c r="H77" s="10">
        <f>SUM(H69:H76)</f>
        <v/>
      </c>
      <c r="I77" s="10">
        <f>SUM(I69:I76)</f>
        <v/>
      </c>
      <c r="J77" s="10">
        <f>SUM(J69:J76)</f>
        <v/>
      </c>
      <c r="K77" s="10">
        <f>SUM(K69:K76)</f>
        <v/>
      </c>
      <c r="L77" s="10">
        <f>SUM(L69:L76)</f>
        <v/>
      </c>
      <c r="M77" s="10">
        <f>SUM(M69:M76)</f>
        <v/>
      </c>
      <c r="N77" s="10">
        <f>SUM(N69:N76)</f>
        <v/>
      </c>
      <c r="O77" s="10">
        <f>SUM(O69:O76)</f>
        <v/>
      </c>
      <c r="P77" s="10">
        <f>SUM(P69:P76)</f>
        <v/>
      </c>
      <c r="Q77" s="10">
        <f>SUM(Q69:Q76)</f>
        <v/>
      </c>
      <c r="R77" s="10">
        <f>SUM(R69:R76)</f>
        <v/>
      </c>
      <c r="S77" s="10">
        <f>SUM(S69:S76)</f>
        <v/>
      </c>
      <c r="T77" s="10">
        <f>SUM(T69:T76)</f>
        <v/>
      </c>
      <c r="U77" s="10">
        <f>SUM(U69:U76)</f>
        <v/>
      </c>
      <c r="V77" s="10">
        <f>SUM(V69:V76)</f>
        <v/>
      </c>
      <c r="W77" s="10">
        <f>SUM(W69:W76)</f>
        <v/>
      </c>
      <c r="X77" s="10">
        <f>SUM(X69:X76)</f>
        <v/>
      </c>
      <c r="Y77" s="10">
        <f>SUM(Y69:Y76)</f>
        <v/>
      </c>
      <c r="Z77" s="10">
        <f>SUM(Z69:Z76)</f>
        <v/>
      </c>
      <c r="AN77" s="11">
        <f>SUM(AN69:AN76)</f>
        <v/>
      </c>
      <c r="AO77" s="11">
        <f>SUM(AO69:AO76)</f>
        <v/>
      </c>
      <c r="AP77" s="11">
        <f>SUM(AP69:AP76)</f>
        <v/>
      </c>
      <c r="AQ77" s="11">
        <f>SUM(AQ69:AQ76)</f>
        <v/>
      </c>
      <c r="AR77" s="11">
        <f>SUM(AR69:AR76)</f>
        <v/>
      </c>
      <c r="AS77" s="11">
        <f>SUM(AS69:AS76)</f>
        <v/>
      </c>
      <c r="AT77" s="11">
        <f>SUM(AT69:AT76)</f>
        <v/>
      </c>
      <c r="AU77" s="11">
        <f>SUM(AU69:AU76)</f>
        <v/>
      </c>
      <c r="AV77" s="11" t="n"/>
      <c r="AW77" s="11" t="n"/>
      <c r="AX77" s="11" t="n"/>
      <c r="AY77" s="11" t="n"/>
      <c r="AZ77" s="11" t="n"/>
      <c r="BA77" s="11" t="n"/>
      <c r="BB77" s="11" t="n"/>
    </row>
    <row r="78" customFormat="1" s="48">
      <c r="B78" s="48" t="inlineStr">
        <is>
          <t>Non-current Liabilities</t>
        </is>
      </c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0" t="n"/>
      <c r="AW78" s="50" t="n"/>
      <c r="AX78" s="50" t="n"/>
      <c r="AY78" s="50" t="n"/>
      <c r="AZ78" s="50" t="n"/>
      <c r="BA78" s="50" t="n"/>
      <c r="BB78" s="50" t="n"/>
    </row>
    <row r="79">
      <c r="B79" t="inlineStr">
        <is>
          <t>Long-term debt</t>
        </is>
      </c>
      <c r="G79" t="n">
        <v>3969</v>
      </c>
      <c r="H79" t="n">
        <v>3973</v>
      </c>
      <c r="I79" t="n">
        <v>3981</v>
      </c>
      <c r="J79" t="n">
        <v>3986</v>
      </c>
      <c r="K79" t="n">
        <v>4012</v>
      </c>
      <c r="L79" t="n">
        <v>4066</v>
      </c>
      <c r="M79" t="n">
        <v>4074</v>
      </c>
      <c r="N79" t="n">
        <v>4082</v>
      </c>
      <c r="O79" t="n">
        <v>4554</v>
      </c>
      <c r="P79" s="7" t="n">
        <v>5016</v>
      </c>
      <c r="Q79" s="3" t="n">
        <v>4018</v>
      </c>
      <c r="R79" s="3" t="n">
        <v>13902</v>
      </c>
      <c r="S79" s="3" t="n">
        <v>13932</v>
      </c>
      <c r="T79" s="3" t="n">
        <v>13887</v>
      </c>
      <c r="U79" s="3" t="n">
        <v>14328</v>
      </c>
      <c r="V79" s="3" t="n">
        <v>14288</v>
      </c>
      <c r="W79" s="3" t="n">
        <v>14817</v>
      </c>
      <c r="X79" s="3" t="n">
        <v>14791</v>
      </c>
      <c r="Y79" t="n">
        <v>147334</v>
      </c>
      <c r="Z79" t="n">
        <v>14653</v>
      </c>
      <c r="AN79" s="3" t="n">
        <v>1995</v>
      </c>
      <c r="AO79" s="3" t="n">
        <v>3935</v>
      </c>
      <c r="AP79" s="3" t="n">
        <v>3969</v>
      </c>
      <c r="AQ79" s="3" t="n">
        <v>4012</v>
      </c>
      <c r="AR79" s="3" t="n">
        <v>4554</v>
      </c>
      <c r="AS79" s="3" t="n">
        <v>13932</v>
      </c>
      <c r="AT79" s="3" t="n">
        <v>14817</v>
      </c>
      <c r="AU79" s="3" t="n">
        <v>14701</v>
      </c>
      <c r="AV79" s="3" t="n"/>
      <c r="AW79" s="3" t="n"/>
      <c r="AX79" s="3" t="n"/>
      <c r="AY79" s="3" t="n"/>
      <c r="AZ79" s="3" t="n"/>
      <c r="BA79" s="3" t="n"/>
      <c r="BB79" s="3" t="n"/>
    </row>
    <row r="80">
      <c r="B80" t="inlineStr">
        <is>
          <t>Deferred revenue</t>
        </is>
      </c>
      <c r="G80" t="n">
        <v>340</v>
      </c>
      <c r="H80" t="n">
        <v>315</v>
      </c>
      <c r="I80" t="n">
        <v>358</v>
      </c>
      <c r="J80" t="n">
        <v>317</v>
      </c>
      <c r="K80" t="n">
        <v>396</v>
      </c>
      <c r="L80" t="n">
        <v>391</v>
      </c>
      <c r="M80" t="n">
        <v>387</v>
      </c>
      <c r="N80" t="n">
        <v>364</v>
      </c>
      <c r="O80" t="n">
        <v>358</v>
      </c>
      <c r="P80" s="7" t="n">
        <v>350</v>
      </c>
      <c r="Q80" s="3" t="n">
        <v>397</v>
      </c>
      <c r="R80" s="3" t="n">
        <v>454</v>
      </c>
      <c r="S80" s="3" t="n">
        <v>481</v>
      </c>
      <c r="T80" s="3" t="n">
        <v>530</v>
      </c>
      <c r="U80" s="3" t="n">
        <v>510</v>
      </c>
      <c r="V80" s="3" t="n">
        <v>510</v>
      </c>
      <c r="W80" s="3" t="n">
        <v>535</v>
      </c>
      <c r="X80" s="3" t="n">
        <v>499</v>
      </c>
      <c r="Y80" t="n">
        <v>472</v>
      </c>
      <c r="Z80" t="n">
        <v>594</v>
      </c>
      <c r="AN80" s="3" t="n">
        <v>151</v>
      </c>
      <c r="AO80" s="3" t="n">
        <v>202</v>
      </c>
      <c r="AP80" s="3" t="n">
        <v>340</v>
      </c>
      <c r="AQ80" s="3" t="n">
        <v>396</v>
      </c>
      <c r="AR80" s="3" t="n">
        <v>358</v>
      </c>
      <c r="AS80" s="3" t="n">
        <v>481</v>
      </c>
      <c r="AT80" s="3" t="n">
        <v>535</v>
      </c>
      <c r="AU80" s="3" t="n">
        <v>599</v>
      </c>
      <c r="AV80" s="3" t="n"/>
      <c r="AW80" s="3" t="n"/>
      <c r="AX80" s="3" t="n"/>
      <c r="AY80" s="3" t="n"/>
      <c r="AZ80" s="3" t="n"/>
      <c r="BA80" s="3" t="n"/>
      <c r="BB80" s="3" t="n"/>
    </row>
    <row r="81">
      <c r="B81" t="inlineStr">
        <is>
          <t>Income taxes payble</t>
        </is>
      </c>
      <c r="G81" t="n">
        <v>12812</v>
      </c>
      <c r="H81" t="n">
        <v>12885</v>
      </c>
      <c r="I81" t="n">
        <v>11652</v>
      </c>
      <c r="J81" t="n">
        <v>11562</v>
      </c>
      <c r="K81" t="n">
        <v>11327</v>
      </c>
      <c r="L81" t="n">
        <v>11605</v>
      </c>
      <c r="M81" t="n">
        <v>10969</v>
      </c>
      <c r="N81" t="n">
        <v>11355</v>
      </c>
      <c r="O81" t="n">
        <v>9885</v>
      </c>
      <c r="P81" s="7" t="n">
        <v>9207</v>
      </c>
      <c r="Q81" s="3" t="n">
        <v>8599</v>
      </c>
      <c r="R81" s="3" t="n">
        <v>8616</v>
      </c>
      <c r="S81" s="3" t="n">
        <v>8849</v>
      </c>
      <c r="T81" s="3" t="n">
        <v>9278</v>
      </c>
      <c r="U81" s="3" t="n">
        <v>8651</v>
      </c>
      <c r="V81" s="3" t="n">
        <v>8984</v>
      </c>
      <c r="W81" s="3" t="n">
        <v>9176</v>
      </c>
      <c r="X81" s="3" t="n">
        <v>9406</v>
      </c>
      <c r="Y81" t="n">
        <v>8163</v>
      </c>
      <c r="Z81" t="n">
        <v>8572</v>
      </c>
      <c r="AN81" s="3" t="n">
        <v>3663</v>
      </c>
      <c r="AO81" s="3" t="n">
        <v>4677</v>
      </c>
      <c r="AP81" s="3" t="n">
        <v>12812</v>
      </c>
      <c r="AQ81" s="3" t="n">
        <v>11327</v>
      </c>
      <c r="AR81" s="3" t="n">
        <v>9885</v>
      </c>
      <c r="AS81" s="3" t="n">
        <v>8849</v>
      </c>
      <c r="AT81" s="3" t="n">
        <v>9176</v>
      </c>
      <c r="AU81" s="3" t="n">
        <v>9258</v>
      </c>
      <c r="AV81" s="3" t="n"/>
      <c r="AW81" s="3" t="n"/>
      <c r="AX81" s="3" t="n"/>
      <c r="AY81" s="3" t="n"/>
      <c r="AZ81" s="3" t="n"/>
      <c r="BA81" s="3" t="n"/>
      <c r="BB81" s="3" t="n"/>
    </row>
    <row r="82">
      <c r="B82" t="inlineStr">
        <is>
          <t>Deferred income taxes</t>
        </is>
      </c>
      <c r="G82" t="n">
        <v>430</v>
      </c>
      <c r="H82" t="n">
        <v>394</v>
      </c>
      <c r="I82" t="n">
        <v>479</v>
      </c>
      <c r="J82" t="n">
        <v>1318</v>
      </c>
      <c r="K82" t="n">
        <v>1264</v>
      </c>
      <c r="L82" t="n">
        <v>1282</v>
      </c>
      <c r="M82" t="n">
        <v>1892</v>
      </c>
      <c r="N82" t="n">
        <v>1747</v>
      </c>
      <c r="O82" t="n">
        <v>1701</v>
      </c>
      <c r="P82" s="7" t="n">
        <v>2079</v>
      </c>
      <c r="Q82" s="3" t="n">
        <v>1797</v>
      </c>
      <c r="R82" s="3" t="n">
        <v>1973</v>
      </c>
      <c r="S82" s="3" t="n">
        <v>3561</v>
      </c>
      <c r="T82" s="3" t="n">
        <v>4406</v>
      </c>
      <c r="U82" s="3" t="n">
        <v>4703</v>
      </c>
      <c r="V82" s="3" t="n">
        <v>3551</v>
      </c>
      <c r="W82" s="3" t="n">
        <v>5257</v>
      </c>
      <c r="X82" s="3" t="n">
        <v>2843</v>
      </c>
      <c r="Y82" t="n">
        <v>924</v>
      </c>
      <c r="Z82" t="n">
        <v>476</v>
      </c>
      <c r="AN82" s="3" t="n">
        <v>189</v>
      </c>
      <c r="AO82" s="3" t="n">
        <v>226</v>
      </c>
      <c r="AP82" s="3" t="n">
        <v>430</v>
      </c>
      <c r="AQ82" s="3" t="n">
        <v>1264</v>
      </c>
      <c r="AR82" s="3" t="n">
        <v>1701</v>
      </c>
      <c r="AS82" s="3" t="n">
        <v>3561</v>
      </c>
      <c r="AT82" s="3" t="n">
        <v>5257</v>
      </c>
      <c r="AU82" s="3" t="n">
        <v>514</v>
      </c>
      <c r="AV82" s="3" t="n"/>
      <c r="AW82" s="3" t="n"/>
      <c r="AX82" s="3" t="n"/>
      <c r="AY82" s="3" t="n"/>
      <c r="AZ82" s="3" t="n"/>
      <c r="BA82" s="3" t="n"/>
      <c r="BB82" s="3" t="n"/>
    </row>
    <row r="83">
      <c r="B83" t="inlineStr">
        <is>
          <t>Operating lease liabilities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8206</v>
      </c>
      <c r="M83" t="n">
        <v>9088</v>
      </c>
      <c r="N83" t="n">
        <v>9666</v>
      </c>
      <c r="O83" t="n">
        <v>10214</v>
      </c>
      <c r="P83" s="7" t="n">
        <v>10476</v>
      </c>
      <c r="Q83" s="3" t="n">
        <v>10709</v>
      </c>
      <c r="R83" s="3" t="n">
        <v>10984</v>
      </c>
      <c r="S83" s="3" t="n">
        <v>11146</v>
      </c>
      <c r="T83" s="3" t="n">
        <v>11382</v>
      </c>
      <c r="U83" s="3" t="n">
        <v>11619</v>
      </c>
      <c r="V83" s="3" t="n">
        <v>11471</v>
      </c>
      <c r="W83" s="3" t="n">
        <v>11389</v>
      </c>
      <c r="X83" s="3" t="n">
        <v>11363</v>
      </c>
      <c r="Y83" t="n">
        <v>11697</v>
      </c>
      <c r="Z83" t="n">
        <v>11984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10214</v>
      </c>
      <c r="AS83" s="3" t="n">
        <v>11146</v>
      </c>
      <c r="AT83" s="3" t="n">
        <v>11389</v>
      </c>
      <c r="AU83" s="3" t="n">
        <v>12501</v>
      </c>
      <c r="AV83" s="3" t="n"/>
      <c r="AW83" s="3" t="n"/>
      <c r="AX83" s="3" t="n"/>
      <c r="AY83" s="3" t="n"/>
      <c r="AZ83" s="3" t="n"/>
      <c r="BA83" s="3" t="n"/>
      <c r="BB83" s="3" t="n"/>
    </row>
    <row r="84" customFormat="1" s="5">
      <c r="B84" s="5" t="inlineStr">
        <is>
          <t>Other long-term liabilities</t>
        </is>
      </c>
      <c r="G84" s="5" t="n">
        <v>3059</v>
      </c>
      <c r="H84" s="5" t="n">
        <v>3149</v>
      </c>
      <c r="I84" s="5" t="n">
        <v>3237</v>
      </c>
      <c r="J84" s="5" t="n">
        <v>3214</v>
      </c>
      <c r="K84" s="5" t="n">
        <v>3545</v>
      </c>
      <c r="L84" s="5" t="n">
        <v>1417</v>
      </c>
      <c r="M84" s="5" t="n">
        <v>1499</v>
      </c>
      <c r="N84" s="5" t="n">
        <v>1637</v>
      </c>
      <c r="O84" s="5" t="n">
        <v>2534</v>
      </c>
      <c r="P84" s="18" t="n">
        <v>2427</v>
      </c>
      <c r="Q84" s="17" t="n">
        <v>1992</v>
      </c>
      <c r="R84" s="17" t="n">
        <v>2194</v>
      </c>
      <c r="S84" s="17" t="n">
        <v>2269</v>
      </c>
      <c r="T84" s="17" t="n">
        <v>2146</v>
      </c>
      <c r="U84" s="17" t="n">
        <v>2270</v>
      </c>
      <c r="V84" s="17" t="n">
        <v>2250</v>
      </c>
      <c r="W84" s="17" t="n">
        <v>2205</v>
      </c>
      <c r="X84" s="17" t="n">
        <v>2242</v>
      </c>
      <c r="Y84" s="5" t="n">
        <v>2422</v>
      </c>
      <c r="Z84" s="5" t="n">
        <v>2371</v>
      </c>
      <c r="AN84" s="17" t="n">
        <v>1822</v>
      </c>
      <c r="AO84" s="17" t="n">
        <v>2665</v>
      </c>
      <c r="AP84" s="17" t="n">
        <v>3059</v>
      </c>
      <c r="AQ84" s="17" t="n">
        <v>3545</v>
      </c>
      <c r="AR84" s="17" t="n">
        <v>2534</v>
      </c>
      <c r="AS84" s="17" t="n">
        <v>2269</v>
      </c>
      <c r="AT84" s="17" t="n">
        <v>2205</v>
      </c>
      <c r="AU84" s="17" t="n">
        <v>2247</v>
      </c>
      <c r="AV84" s="17" t="n"/>
      <c r="AW84" s="17" t="n"/>
      <c r="AX84" s="17" t="n"/>
      <c r="AY84" s="17" t="n"/>
      <c r="AZ84" s="17" t="n"/>
      <c r="BA84" s="17" t="n"/>
      <c r="BB84" s="17" t="n"/>
    </row>
    <row r="85" customFormat="1" s="52">
      <c r="B85" s="52" t="inlineStr">
        <is>
          <t>Total non-current Liabilities</t>
        </is>
      </c>
      <c r="G85" s="52">
        <f>SUM(G79:G84)</f>
        <v/>
      </c>
      <c r="H85" s="52">
        <f>SUM(H79:H84)</f>
        <v/>
      </c>
      <c r="I85" s="52">
        <f>SUM(I79:I84)</f>
        <v/>
      </c>
      <c r="J85" s="52">
        <f>SUM(J79:J84)</f>
        <v/>
      </c>
      <c r="K85" s="52">
        <f>SUM(K79:K84)</f>
        <v/>
      </c>
      <c r="L85" s="52">
        <f>SUM(L79:L84)</f>
        <v/>
      </c>
      <c r="M85" s="52">
        <f>SUM(M79:M84)</f>
        <v/>
      </c>
      <c r="N85" s="52">
        <f>SUM(N79:N84)</f>
        <v/>
      </c>
      <c r="O85" s="52">
        <f>SUM(O79:O84)</f>
        <v/>
      </c>
      <c r="P85" s="52">
        <f>SUM(P79:P84)</f>
        <v/>
      </c>
      <c r="Q85" s="52">
        <f>SUM(Q79:Q84)</f>
        <v/>
      </c>
      <c r="R85" s="52">
        <f>SUM(R79:R84)</f>
        <v/>
      </c>
      <c r="S85" s="52">
        <f>SUM(S79:S84)</f>
        <v/>
      </c>
      <c r="T85" s="52">
        <f>SUM(T79:T84)</f>
        <v/>
      </c>
      <c r="U85" s="52">
        <f>SUM(U79:U84)</f>
        <v/>
      </c>
      <c r="V85" s="52">
        <f>SUM(V79:V84)</f>
        <v/>
      </c>
      <c r="W85" s="52">
        <f>SUM(W79:W84)</f>
        <v/>
      </c>
      <c r="X85" s="52">
        <f>SUM(X79:X84)</f>
        <v/>
      </c>
      <c r="Y85" s="52">
        <f>SUM(Y79:Y84)</f>
        <v/>
      </c>
      <c r="Z85" s="52">
        <f>SUM(Z79:Z84)</f>
        <v/>
      </c>
      <c r="AA85" s="52">
        <f>SUM(AA79:AA84)</f>
        <v/>
      </c>
      <c r="AB85" s="52">
        <f>SUM(AB79:AB84)</f>
        <v/>
      </c>
      <c r="AC85" s="52">
        <f>SUM(AC79:AC84)</f>
        <v/>
      </c>
      <c r="AD85" s="52">
        <f>SUM(AD79:AD84)</f>
        <v/>
      </c>
      <c r="AE85" s="52">
        <f>SUM(AE79:AE84)</f>
        <v/>
      </c>
      <c r="AN85" s="52">
        <f>SUM(AN79:AN84)</f>
        <v/>
      </c>
      <c r="AO85" s="52">
        <f>SUM(AO79:AO84)</f>
        <v/>
      </c>
      <c r="AP85" s="52">
        <f>SUM(AP79:AP84)</f>
        <v/>
      </c>
      <c r="AQ85" s="52">
        <f>SUM(AQ79:AQ84)</f>
        <v/>
      </c>
      <c r="AR85" s="52">
        <f>SUM(AR79:AR84)</f>
        <v/>
      </c>
      <c r="AS85" s="52">
        <f>SUM(AS79:AS84)</f>
        <v/>
      </c>
      <c r="AT85" s="52">
        <f>SUM(AT79:AT84)</f>
        <v/>
      </c>
      <c r="AU85" s="52">
        <f>SUM(AU79:AU84)</f>
        <v/>
      </c>
    </row>
    <row r="86" customFormat="1" s="11">
      <c r="B86" s="11" t="inlineStr">
        <is>
          <t>Total liabilities</t>
        </is>
      </c>
      <c r="C86" s="11">
        <f>SUM(C77:C84)</f>
        <v/>
      </c>
      <c r="D86" s="11">
        <f>SUM(D77:D84)</f>
        <v/>
      </c>
      <c r="E86" s="11">
        <f>SUM(E77:E84)</f>
        <v/>
      </c>
      <c r="F86" s="11">
        <f>SUM(F77:F84)</f>
        <v/>
      </c>
      <c r="G86" s="11">
        <f>G85+G77</f>
        <v/>
      </c>
      <c r="H86" s="11">
        <f>H85+H77</f>
        <v/>
      </c>
      <c r="I86" s="11">
        <f>I85+I77</f>
        <v/>
      </c>
      <c r="J86" s="11">
        <f>J85+J77</f>
        <v/>
      </c>
      <c r="K86" s="11">
        <f>K85+K77</f>
        <v/>
      </c>
      <c r="L86" s="11">
        <f>L85+L77</f>
        <v/>
      </c>
      <c r="M86" s="11">
        <f>M85+M77</f>
        <v/>
      </c>
      <c r="N86" s="11">
        <f>N85+N77</f>
        <v/>
      </c>
      <c r="O86" s="11">
        <f>O85+O77</f>
        <v/>
      </c>
      <c r="P86" s="11">
        <f>P85+P77</f>
        <v/>
      </c>
      <c r="Q86" s="11">
        <f>Q85+Q77</f>
        <v/>
      </c>
      <c r="R86" s="11">
        <f>R85+R77</f>
        <v/>
      </c>
      <c r="S86" s="11">
        <f>S85+S77</f>
        <v/>
      </c>
      <c r="T86" s="11">
        <f>T85+T77</f>
        <v/>
      </c>
      <c r="U86" s="11">
        <f>U85+U77</f>
        <v/>
      </c>
      <c r="V86" s="11">
        <f>V85+V77</f>
        <v/>
      </c>
      <c r="W86" s="11">
        <f>W85+W77</f>
        <v/>
      </c>
      <c r="X86" s="11">
        <f>X85+X77</f>
        <v/>
      </c>
      <c r="Y86" s="11">
        <f>Y85+Y77</f>
        <v/>
      </c>
      <c r="Z86" s="11">
        <f>Z85+Z77</f>
        <v/>
      </c>
      <c r="AA86" s="11">
        <f>AA85+AA77</f>
        <v/>
      </c>
      <c r="AB86" s="11">
        <f>AB85+AB77</f>
        <v/>
      </c>
      <c r="AC86" s="11">
        <f>AC85+AC77</f>
        <v/>
      </c>
      <c r="AD86" s="11">
        <f>AD85+AD77</f>
        <v/>
      </c>
      <c r="AE86" s="11">
        <f>AE85+AE77</f>
        <v/>
      </c>
      <c r="AN86" s="11">
        <f>AN85+AN77</f>
        <v/>
      </c>
      <c r="AO86" s="11">
        <f>AO85+AO77</f>
        <v/>
      </c>
      <c r="AP86" s="11">
        <f>AP85+AP77</f>
        <v/>
      </c>
      <c r="AQ86" s="11">
        <f>AQ85+AQ77</f>
        <v/>
      </c>
      <c r="AR86" s="11">
        <f>AR85+AR77</f>
        <v/>
      </c>
      <c r="AS86" s="11">
        <f>AS85+AS77</f>
        <v/>
      </c>
      <c r="AT86" s="11">
        <f>AT85+AT77</f>
        <v/>
      </c>
      <c r="AU86" s="11">
        <f>AU85+AU77</f>
        <v/>
      </c>
    </row>
    <row r="87">
      <c r="P87" s="7" t="n"/>
      <c r="Q87" s="3" t="n"/>
      <c r="R87" s="3" t="n"/>
      <c r="S87" s="3" t="n"/>
      <c r="T87" s="3" t="n"/>
      <c r="U87" s="3" t="n"/>
      <c r="V87" s="3" t="n"/>
      <c r="W87" s="3" t="n"/>
      <c r="X87" s="3" t="n"/>
      <c r="AU87" s="3" t="n"/>
      <c r="AV87" s="3" t="n"/>
      <c r="AW87" s="3" t="n"/>
      <c r="AX87" s="3" t="n"/>
      <c r="AY87" s="3" t="n"/>
      <c r="AZ87" s="3" t="n"/>
      <c r="BA87" s="3" t="n"/>
      <c r="BB87" s="3" t="n"/>
    </row>
    <row r="88">
      <c r="B88" t="inlineStr">
        <is>
          <t>Current Ratio</t>
        </is>
      </c>
      <c r="P88" s="7" t="n"/>
      <c r="Q88" s="3" t="n"/>
      <c r="R88" s="3" t="n"/>
      <c r="S88" s="3" t="n"/>
      <c r="T88" s="3" t="n"/>
      <c r="U88" s="3" t="n"/>
      <c r="V88" s="3" t="n"/>
      <c r="W88" s="3" t="n"/>
      <c r="X88" s="3" t="n"/>
      <c r="AN88" s="4">
        <f>AN57/AN77</f>
        <v/>
      </c>
      <c r="AO88" s="4">
        <f>AO57/AO77</f>
        <v/>
      </c>
      <c r="AP88" s="4">
        <f>AP57/AP77</f>
        <v/>
      </c>
      <c r="AQ88" s="4">
        <f>AQ57/AQ77</f>
        <v/>
      </c>
      <c r="AR88" s="4">
        <f>AR57/AR77</f>
        <v/>
      </c>
      <c r="AS88" s="4">
        <f>AS57/AS77</f>
        <v/>
      </c>
      <c r="AT88" s="4">
        <f>AT57/AT77</f>
        <v/>
      </c>
      <c r="AU88" s="4">
        <f>AU57/AU77</f>
        <v/>
      </c>
      <c r="AV88" s="3" t="n"/>
      <c r="AW88" s="3" t="n"/>
      <c r="AX88" s="3" t="n"/>
      <c r="AY88" s="3" t="n"/>
      <c r="AZ88" s="3" t="n"/>
      <c r="BA88" s="3" t="n"/>
      <c r="BB88" s="3" t="n"/>
    </row>
    <row r="89">
      <c r="P89" s="7" t="n"/>
      <c r="Q89" s="3" t="n"/>
      <c r="R89" s="3" t="n"/>
      <c r="S89" s="3" t="n"/>
      <c r="T89" s="3" t="n"/>
      <c r="U89" s="3" t="n"/>
      <c r="V89" s="3" t="n"/>
      <c r="W89" s="3" t="n"/>
      <c r="X89" s="3" t="n"/>
      <c r="AU89" s="3" t="n"/>
      <c r="AV89" s="3" t="n"/>
      <c r="AW89" s="3" t="n"/>
      <c r="AX89" s="3" t="n"/>
      <c r="AY89" s="3" t="n"/>
      <c r="AZ89" s="3" t="n"/>
      <c r="BA89" s="3" t="n"/>
      <c r="BB89" s="3" t="n"/>
    </row>
    <row r="90">
      <c r="B90" t="inlineStr">
        <is>
          <t>Cash y/y</t>
        </is>
      </c>
      <c r="AN90" s="9" t="n"/>
      <c r="AO90" s="9">
        <f>AO52/AN52-1</f>
        <v/>
      </c>
      <c r="AP90" s="9">
        <f>AP52/AO52-1</f>
        <v/>
      </c>
      <c r="AQ90" s="9">
        <f>AQ52/AP52-1</f>
        <v/>
      </c>
      <c r="AR90" s="9">
        <f>AR52/AQ52-1</f>
        <v/>
      </c>
      <c r="AS90" s="9">
        <f>AS52/AR52-1</f>
        <v/>
      </c>
      <c r="AT90" s="9">
        <f>AT52/AS52-1</f>
        <v/>
      </c>
      <c r="AU90" s="9">
        <f>AU52/AT52-1</f>
        <v/>
      </c>
    </row>
    <row r="91" customFormat="1" s="8">
      <c r="P91" s="8">
        <f>P17/#REF!-1</f>
        <v/>
      </c>
      <c r="Q91" s="8">
        <f>Q17/#REF!-1</f>
        <v/>
      </c>
      <c r="R91" s="8">
        <f>R17/A17-1</f>
        <v/>
      </c>
      <c r="S91" s="8">
        <f>S17/B17-1</f>
        <v/>
      </c>
      <c r="T91" s="8">
        <f>T17/P17-1</f>
        <v/>
      </c>
      <c r="U91" s="8">
        <f>U17/Q17-1</f>
        <v/>
      </c>
      <c r="V91" s="8">
        <f>V17/R17-1</f>
        <v/>
      </c>
      <c r="W91" s="8">
        <f>W17/S17-1</f>
        <v/>
      </c>
      <c r="X91" s="8">
        <f>X17/T17-1</f>
        <v/>
      </c>
    </row>
    <row r="92" customFormat="1" s="8">
      <c r="X92" s="8">
        <f>#REF!/#REF!-1</f>
        <v/>
      </c>
    </row>
    <row r="93" customFormat="1" s="8">
      <c r="X93" s="8">
        <f>X5/T5-1</f>
        <v/>
      </c>
    </row>
    <row r="94" customFormat="1" s="8"/>
    <row r="95" customFormat="1" s="8"/>
    <row r="96" customFormat="1" s="8"/>
    <row r="97" customFormat="1" s="8"/>
    <row r="98" customFormat="1" s="8"/>
    <row r="99" customFormat="1" s="8"/>
    <row r="100">
      <c r="B100" t="inlineStr">
        <is>
          <t>Gross Margin</t>
        </is>
      </c>
      <c r="P100" s="8">
        <f>P19/P17</f>
        <v/>
      </c>
      <c r="Q100" s="8">
        <f>Q19/Q17</f>
        <v/>
      </c>
      <c r="R100" s="8">
        <f>R19/R17</f>
        <v/>
      </c>
      <c r="S100" s="8">
        <f>S19/S17</f>
        <v/>
      </c>
      <c r="T100" s="8">
        <f>T19/T17</f>
        <v/>
      </c>
      <c r="U100" s="8">
        <f>U19/U17</f>
        <v/>
      </c>
      <c r="V100" s="8">
        <f>V19/V17</f>
        <v/>
      </c>
      <c r="W100" s="8">
        <f>W19/W17</f>
        <v/>
      </c>
      <c r="X100" s="8">
        <f>X19/X17</f>
        <v/>
      </c>
    </row>
    <row r="101">
      <c r="B101" t="inlineStr">
        <is>
          <t>Net Margin</t>
        </is>
      </c>
      <c r="P101" s="23">
        <f>P30/P19</f>
        <v/>
      </c>
      <c r="Q101" s="23">
        <f>Q30/Q19</f>
        <v/>
      </c>
      <c r="R101" s="23">
        <f>R30/R19</f>
        <v/>
      </c>
      <c r="S101" s="23">
        <f>S30/S19</f>
        <v/>
      </c>
      <c r="T101" s="23">
        <f>T30/T19</f>
        <v/>
      </c>
      <c r="U101" s="23">
        <f>U30/U19</f>
        <v/>
      </c>
      <c r="V101" s="23">
        <f>V30/V19</f>
        <v/>
      </c>
      <c r="W101" s="23">
        <f>W30/W19</f>
        <v/>
      </c>
      <c r="X101" s="23">
        <f>X30/X19</f>
        <v/>
      </c>
    </row>
    <row r="109">
      <c r="B109" t="inlineStr">
        <is>
          <t>CCFO</t>
        </is>
      </c>
      <c r="S109" t="n">
        <v>22677</v>
      </c>
      <c r="T109" t="n">
        <v>19289</v>
      </c>
      <c r="W109" t="n">
        <v>24934</v>
      </c>
      <c r="X109" t="n">
        <v>25106</v>
      </c>
      <c r="AS109" t="n">
        <v>65124</v>
      </c>
      <c r="AT109" t="n">
        <v>91652</v>
      </c>
      <c r="AU109" t="n">
        <v>91495</v>
      </c>
    </row>
    <row r="110" customFormat="1" s="5">
      <c r="B110" s="5" t="inlineStr">
        <is>
          <t>Capex</t>
        </is>
      </c>
      <c r="P110" s="47" t="n"/>
      <c r="S110" s="5" t="n">
        <v>5479</v>
      </c>
      <c r="T110" s="5" t="n">
        <v>5942</v>
      </c>
      <c r="W110" s="5" t="n">
        <v>6383</v>
      </c>
      <c r="X110" s="5" t="n">
        <v>9786</v>
      </c>
      <c r="AS110" s="5" t="n">
        <v>-22281</v>
      </c>
      <c r="AT110" s="5" t="n">
        <v>-24640</v>
      </c>
      <c r="AU110" s="5" t="n">
        <v>-31485</v>
      </c>
    </row>
    <row r="111">
      <c r="B111" t="inlineStr">
        <is>
          <t>FCF</t>
        </is>
      </c>
      <c r="P111">
        <f>P109-P110</f>
        <v/>
      </c>
      <c r="Q111">
        <f>Q109-Q110</f>
        <v/>
      </c>
      <c r="R111">
        <f>R109-R110</f>
        <v/>
      </c>
      <c r="S111">
        <f>S109-S110</f>
        <v/>
      </c>
      <c r="T111">
        <f>T109-T110</f>
        <v/>
      </c>
      <c r="U111">
        <f>U109-U110</f>
        <v/>
      </c>
      <c r="V111">
        <f>V109-V110</f>
        <v/>
      </c>
      <c r="W111">
        <f>W109-W110</f>
        <v/>
      </c>
      <c r="X111">
        <f>X109-X110</f>
        <v/>
      </c>
      <c r="AS111">
        <f>AS109+AS110</f>
        <v/>
      </c>
      <c r="AT111">
        <f>AT109+AT110</f>
        <v/>
      </c>
      <c r="AU111">
        <f>AU109+AU110</f>
        <v/>
      </c>
    </row>
    <row r="155">
      <c r="V155">
        <f>12409*(0.01)-12409</f>
        <v/>
      </c>
      <c r="X155">
        <f>5.3-4.8</f>
        <v/>
      </c>
    </row>
    <row r="158">
      <c r="X158">
        <f>-2*0.5</f>
        <v/>
      </c>
    </row>
    <row r="159">
      <c r="V159">
        <f>-2*(4-5)</f>
        <v/>
      </c>
    </row>
    <row r="160">
      <c r="X160">
        <f>16573.4*-0.01</f>
        <v/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27" sqref="A27"/>
    </sheetView>
  </sheetViews>
  <sheetFormatPr baseColWidth="8" defaultRowHeight="14.5"/>
  <cols>
    <col width="19.26953125" customWidth="1" min="1" max="1"/>
    <col width="10.6328125" customWidth="1" min="2" max="18"/>
  </cols>
  <sheetData>
    <row r="1">
      <c r="A1" s="1" t="inlineStr">
        <is>
          <t>index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17.61</t>
        </is>
      </c>
      <c r="C2" t="inlineStr">
        <is>
          <t>26.72</t>
        </is>
      </c>
      <c r="D2" t="inlineStr">
        <is>
          <t>34.75</t>
        </is>
      </c>
      <c r="E2" t="inlineStr">
        <is>
          <t>37.43</t>
        </is>
      </c>
      <c r="F2" t="inlineStr">
        <is>
          <t>46.05</t>
        </is>
      </c>
      <c r="G2" t="inlineStr">
        <is>
          <t>58.77</t>
        </is>
      </c>
      <c r="H2" t="inlineStr">
        <is>
          <t>70.42</t>
        </is>
      </c>
      <c r="I2" t="inlineStr">
        <is>
          <t>83.48</t>
        </is>
      </c>
      <c r="J2" t="inlineStr">
        <is>
          <t>97.64</t>
        </is>
      </c>
      <c r="K2" t="inlineStr">
        <is>
          <t>109.50</t>
        </is>
      </c>
      <c r="L2" t="inlineStr">
        <is>
          <t>131.25</t>
        </is>
      </c>
      <c r="M2" t="inlineStr">
        <is>
          <t>159.95</t>
        </is>
      </c>
      <c r="N2" t="inlineStr">
        <is>
          <t>196.84</t>
        </is>
      </c>
      <c r="O2" t="inlineStr">
        <is>
          <t>233.70</t>
        </is>
      </c>
      <c r="P2" t="inlineStr">
        <is>
          <t>268.10</t>
        </is>
      </c>
      <c r="Q2" t="inlineStr">
        <is>
          <t>385.89</t>
        </is>
      </c>
      <c r="R2" t="inlineStr">
        <is>
          <t>406.51</t>
        </is>
      </c>
    </row>
    <row r="3">
      <c r="A3" s="1" t="inlineStr">
        <is>
          <t>Earnings per share</t>
        </is>
      </c>
      <c r="B3" t="inlineStr">
        <is>
          <t>5.11</t>
        </is>
      </c>
      <c r="C3" t="inlineStr">
        <is>
          <t>6.77</t>
        </is>
      </c>
      <c r="D3" t="inlineStr">
        <is>
          <t>6.74</t>
        </is>
      </c>
      <c r="E3" t="inlineStr">
        <is>
          <t>10.32</t>
        </is>
      </c>
      <c r="F3" t="inlineStr">
        <is>
          <t>13.36</t>
        </is>
      </c>
      <c r="G3" t="inlineStr">
        <is>
          <t>15.10</t>
        </is>
      </c>
      <c r="H3" t="inlineStr">
        <is>
          <t>16.42</t>
        </is>
      </c>
      <c r="I3" t="inlineStr">
        <is>
          <t>19.15</t>
        </is>
      </c>
      <c r="J3" t="inlineStr">
        <is>
          <t>20.91</t>
        </is>
      </c>
      <c r="K3" t="inlineStr">
        <is>
          <t>23.87</t>
        </is>
      </c>
      <c r="L3" t="inlineStr">
        <is>
          <t>28.32</t>
        </is>
      </c>
      <c r="M3" t="inlineStr">
        <is>
          <t>18.27</t>
        </is>
      </c>
      <c r="N3" t="inlineStr">
        <is>
          <t>44.22</t>
        </is>
      </c>
      <c r="O3" t="inlineStr">
        <is>
          <t>49.59</t>
        </is>
      </c>
      <c r="P3" t="inlineStr">
        <is>
          <t>59.15</t>
        </is>
      </c>
      <c r="Q3" t="inlineStr">
        <is>
          <t>113.88</t>
        </is>
      </c>
      <c r="R3" t="inlineStr">
        <is>
          <t>112.08</t>
        </is>
      </c>
    </row>
    <row r="4">
      <c r="A4" s="1" t="inlineStr">
        <is>
          <t>FCF per share</t>
        </is>
      </c>
      <c r="B4" t="inlineStr">
        <is>
          <t>2.79</t>
        </is>
      </c>
      <c r="C4" t="inlineStr">
        <is>
          <t>5.43</t>
        </is>
      </c>
      <c r="D4" t="inlineStr">
        <is>
          <t>8.76</t>
        </is>
      </c>
      <c r="E4" t="inlineStr">
        <is>
          <t>13.46</t>
        </is>
      </c>
      <c r="F4" t="inlineStr">
        <is>
          <t>11.09</t>
        </is>
      </c>
      <c r="G4" t="inlineStr">
        <is>
          <t>17.25</t>
        </is>
      </c>
      <c r="H4" t="inlineStr">
        <is>
          <t>20.41</t>
        </is>
      </c>
      <c r="I4" t="inlineStr">
        <is>
          <t>16.99</t>
        </is>
      </c>
      <c r="J4" t="inlineStr">
        <is>
          <t>16.89</t>
        </is>
      </c>
      <c r="K4" t="inlineStr">
        <is>
          <t>23.52</t>
        </is>
      </c>
      <c r="L4" t="inlineStr">
        <is>
          <t>37.55</t>
        </is>
      </c>
      <c r="M4" t="inlineStr">
        <is>
          <t>34.50</t>
        </is>
      </c>
      <c r="N4" t="inlineStr">
        <is>
          <t>32.85</t>
        </is>
      </c>
      <c r="O4" t="inlineStr">
        <is>
          <t>44.72</t>
        </is>
      </c>
      <c r="P4" t="inlineStr">
        <is>
          <t>62.93</t>
        </is>
      </c>
      <c r="Q4" t="inlineStr">
        <is>
          <t>100.37</t>
        </is>
      </c>
      <c r="R4" t="inlineStr">
        <is>
          <t>103.74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3.16</t>
        </is>
      </c>
      <c r="C6" t="inlineStr">
        <is>
          <t>3.87</t>
        </is>
      </c>
      <c r="D6" t="inlineStr">
        <is>
          <t>3.76</t>
        </is>
      </c>
      <c r="E6" t="inlineStr">
        <is>
          <t>1.28</t>
        </is>
      </c>
      <c r="F6" t="inlineStr">
        <is>
          <t>6.31</t>
        </is>
      </c>
      <c r="G6" t="inlineStr">
        <is>
          <t>5.33</t>
        </is>
      </c>
      <c r="H6" t="inlineStr">
        <is>
          <t>5.01</t>
        </is>
      </c>
      <c r="I6" t="inlineStr">
        <is>
          <t>11.06</t>
        </is>
      </c>
      <c r="J6" t="inlineStr">
        <is>
          <t>16.21</t>
        </is>
      </c>
      <c r="K6" t="inlineStr">
        <is>
          <t>14.48</t>
        </is>
      </c>
      <c r="L6" t="inlineStr">
        <is>
          <t>14.85</t>
        </is>
      </c>
      <c r="M6" t="inlineStr">
        <is>
          <t>19.02</t>
        </is>
      </c>
      <c r="N6" t="inlineStr">
        <is>
          <t>36.17</t>
        </is>
      </c>
      <c r="O6" t="inlineStr">
        <is>
          <t>34.00</t>
        </is>
      </c>
      <c r="P6" t="inlineStr">
        <is>
          <t>32.73</t>
        </is>
      </c>
      <c r="Q6" t="inlineStr">
        <is>
          <t>36.91</t>
        </is>
      </c>
      <c r="R6" t="inlineStr">
        <is>
          <t>42.83</t>
        </is>
      </c>
    </row>
    <row r="7">
      <c r="A7" s="1" t="inlineStr">
        <is>
          <t>Book Value per sh.</t>
        </is>
      </c>
      <c r="B7" t="inlineStr">
        <is>
          <t>28.29</t>
        </is>
      </c>
      <c r="C7" t="inlineStr">
        <is>
          <t>36.54</t>
        </is>
      </c>
      <c r="D7" t="inlineStr">
        <is>
          <t>45.02</t>
        </is>
      </c>
      <c r="E7" t="inlineStr">
        <is>
          <t>56.98</t>
        </is>
      </c>
      <c r="F7" t="inlineStr">
        <is>
          <t>72.62</t>
        </is>
      </c>
      <c r="G7" t="inlineStr">
        <is>
          <t>90.16</t>
        </is>
      </c>
      <c r="H7" t="inlineStr">
        <is>
          <t>109.69</t>
        </is>
      </c>
      <c r="I7" t="inlineStr">
        <is>
          <t>131.28</t>
        </is>
      </c>
      <c r="J7" t="inlineStr">
        <is>
          <t>154.60</t>
        </is>
      </c>
      <c r="K7" t="inlineStr">
        <is>
          <t>175.71</t>
        </is>
      </c>
      <c r="L7" t="inlineStr">
        <is>
          <t>202.15</t>
        </is>
      </c>
      <c r="M7" t="inlineStr">
        <is>
          <t>220.05</t>
        </is>
      </c>
      <c r="N7" t="inlineStr">
        <is>
          <t>255.55</t>
        </is>
      </c>
      <c r="O7" t="inlineStr">
        <is>
          <t>290.85</t>
        </is>
      </c>
      <c r="P7" t="inlineStr">
        <is>
          <t>326.88</t>
        </is>
      </c>
      <c r="Q7" t="inlineStr">
        <is>
          <t>376.90</t>
        </is>
      </c>
      <c r="R7" t="inlineStr">
        <is>
          <t>371.34</t>
        </is>
      </c>
    </row>
    <row r="8">
      <c r="A8" s="1" t="inlineStr">
        <is>
          <t>Comm.Shares outs.</t>
        </is>
      </c>
      <c r="B8" t="inlineStr">
        <is>
          <t>602</t>
        </is>
      </c>
      <c r="C8" t="inlineStr">
        <is>
          <t>621</t>
        </is>
      </c>
      <c r="D8" t="inlineStr">
        <is>
          <t>627</t>
        </is>
      </c>
      <c r="E8" t="inlineStr">
        <is>
          <t>632</t>
        </is>
      </c>
      <c r="F8" t="inlineStr">
        <is>
          <t>637</t>
        </is>
      </c>
      <c r="G8" t="inlineStr">
        <is>
          <t>645</t>
        </is>
      </c>
      <c r="H8" t="inlineStr">
        <is>
          <t>654</t>
        </is>
      </c>
      <c r="I8" t="inlineStr">
        <is>
          <t>665</t>
        </is>
      </c>
      <c r="J8" t="inlineStr">
        <is>
          <t>676</t>
        </is>
      </c>
      <c r="K8" t="inlineStr">
        <is>
          <t>685</t>
        </is>
      </c>
      <c r="L8" t="inlineStr">
        <is>
          <t>688</t>
        </is>
      </c>
      <c r="M8" t="inlineStr">
        <is>
          <t>693</t>
        </is>
      </c>
      <c r="N8" t="inlineStr">
        <is>
          <t>695</t>
        </is>
      </c>
      <c r="O8" t="inlineStr">
        <is>
          <t>693</t>
        </is>
      </c>
      <c r="P8" t="inlineStr">
        <is>
          <t>681</t>
        </is>
      </c>
      <c r="Q8" t="inlineStr">
        <is>
          <t>668</t>
        </is>
      </c>
      <c r="R8" t="inlineStr">
        <is>
          <t>665</t>
        </is>
      </c>
    </row>
    <row r="9">
      <c r="A9" s="1" t="inlineStr">
        <is>
          <t>Avg. annual P/E ratio</t>
        </is>
      </c>
      <c r="B9" t="inlineStr">
        <is>
          <t>2.0</t>
        </is>
      </c>
      <c r="C9" t="inlineStr">
        <is>
          <t>2.0</t>
        </is>
      </c>
      <c r="D9" t="inlineStr">
        <is>
          <t>1.7</t>
        </is>
      </c>
      <c r="E9" t="inlineStr">
        <is>
          <t>1.1</t>
        </is>
      </c>
      <c r="F9" t="inlineStr">
        <is>
          <t>1.0</t>
        </is>
      </c>
      <c r="G9" t="inlineStr">
        <is>
          <t>0.9</t>
        </is>
      </c>
      <c r="H9" t="inlineStr">
        <is>
          <t>1.0</t>
        </is>
      </c>
      <c r="I9" t="inlineStr">
        <is>
          <t>1.2</t>
        </is>
      </c>
      <c r="J9" t="inlineStr">
        <is>
          <t>1.4</t>
        </is>
      </c>
      <c r="K9" t="inlineStr">
        <is>
          <t>1.3</t>
        </is>
      </c>
      <c r="L9" t="inlineStr">
        <is>
          <t>1.3</t>
        </is>
      </c>
      <c r="M9" t="inlineStr">
        <is>
          <t>2.6</t>
        </is>
      </c>
      <c r="N9" t="inlineStr">
        <is>
          <t>1.3</t>
        </is>
      </c>
      <c r="O9" t="inlineStr">
        <is>
          <t>1.2</t>
        </is>
      </c>
      <c r="P9" t="inlineStr">
        <is>
          <t>1.2</t>
        </is>
      </c>
      <c r="Q9" t="n">
        <v>1.1</v>
      </c>
      <c r="R9" t="inlineStr">
        <is>
          <t>20.7</t>
        </is>
      </c>
    </row>
    <row r="10">
      <c r="A10" s="1" t="inlineStr">
        <is>
          <t>P/E to S&amp;P500</t>
        </is>
      </c>
      <c r="B10" t="inlineStr">
        <is>
          <t>0.1</t>
        </is>
      </c>
      <c r="C10" t="inlineStr">
        <is>
          <t>0.1</t>
        </is>
      </c>
      <c r="D10" t="inlineStr">
        <is>
          <t>0.1</t>
        </is>
      </c>
      <c r="E10" t="inlineStr">
        <is>
          <t>0.0</t>
        </is>
      </c>
      <c r="F10" t="inlineStr">
        <is>
          <t>0.0</t>
        </is>
      </c>
      <c r="G10" t="inlineStr">
        <is>
          <t>0.1</t>
        </is>
      </c>
      <c r="H10" t="inlineStr">
        <is>
          <t>0.1</t>
        </is>
      </c>
      <c r="I10" t="inlineStr">
        <is>
          <t>0.1</t>
        </is>
      </c>
      <c r="J10" t="inlineStr">
        <is>
          <t>0.1</t>
        </is>
      </c>
      <c r="K10" t="inlineStr">
        <is>
          <t>0.1</t>
        </is>
      </c>
      <c r="L10" t="inlineStr">
        <is>
          <t>0.1</t>
        </is>
      </c>
      <c r="M10" t="inlineStr">
        <is>
          <t>0.1</t>
        </is>
      </c>
      <c r="N10" t="inlineStr">
        <is>
          <t>0.1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inlineStr">
        <is>
          <t>1.1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10,605</t>
        </is>
      </c>
      <c r="C12" t="inlineStr">
        <is>
          <t>16,594</t>
        </is>
      </c>
      <c r="D12" t="inlineStr">
        <is>
          <t>21,796</t>
        </is>
      </c>
      <c r="E12" t="inlineStr">
        <is>
          <t>23,651</t>
        </is>
      </c>
      <c r="F12" t="inlineStr">
        <is>
          <t>29,321</t>
        </is>
      </c>
      <c r="G12" t="inlineStr">
        <is>
          <t>37,905</t>
        </is>
      </c>
      <c r="H12" t="inlineStr">
        <is>
          <t>46,039</t>
        </is>
      </c>
      <c r="I12" t="inlineStr">
        <is>
          <t>55,519</t>
        </is>
      </c>
      <c r="J12" t="inlineStr">
        <is>
          <t>66,001</t>
        </is>
      </c>
      <c r="K12" t="inlineStr">
        <is>
          <t>74,989</t>
        </is>
      </c>
      <c r="L12" t="inlineStr">
        <is>
          <t>90,272</t>
        </is>
      </c>
      <c r="M12" t="inlineStr">
        <is>
          <t>110,855</t>
        </is>
      </c>
      <c r="N12" t="inlineStr">
        <is>
          <t>136,819</t>
        </is>
      </c>
      <c r="O12" t="inlineStr">
        <is>
          <t>161,857</t>
        </is>
      </c>
      <c r="P12" t="inlineStr">
        <is>
          <t>182,527</t>
        </is>
      </c>
      <c r="Q12" t="inlineStr">
        <is>
          <t>257,637</t>
        </is>
      </c>
      <c r="R12" t="inlineStr">
        <is>
          <t>270,334</t>
        </is>
      </c>
    </row>
    <row r="13">
      <c r="A13" s="1" t="inlineStr">
        <is>
          <t>Operating margin</t>
        </is>
      </c>
      <c r="B13" t="inlineStr">
        <is>
          <t>33.5%</t>
        </is>
      </c>
      <c r="C13" t="inlineStr">
        <is>
          <t>30.6%</t>
        </is>
      </c>
      <c r="D13" t="inlineStr">
        <is>
          <t>30.4%</t>
        </is>
      </c>
      <c r="E13" t="inlineStr">
        <is>
          <t>35.1%</t>
        </is>
      </c>
      <c r="F13" t="inlineStr">
        <is>
          <t>35.4%</t>
        </is>
      </c>
      <c r="G13" t="inlineStr">
        <is>
          <t>31.0%</t>
        </is>
      </c>
      <c r="H13" t="inlineStr">
        <is>
          <t>27.7%</t>
        </is>
      </c>
      <c r="I13" t="inlineStr">
        <is>
          <t>25.2%</t>
        </is>
      </c>
      <c r="J13" t="inlineStr">
        <is>
          <t>25.0%</t>
        </is>
      </c>
      <c r="K13" t="inlineStr">
        <is>
          <t>25.8%</t>
        </is>
      </c>
      <c r="L13" t="inlineStr">
        <is>
          <t>26.3%</t>
        </is>
      </c>
      <c r="M13" t="inlineStr">
        <is>
          <t>23.6%</t>
        </is>
      </c>
      <c r="N13" t="inlineStr">
        <is>
          <t>19.2%</t>
        </is>
      </c>
      <c r="O13" t="inlineStr">
        <is>
          <t>21.1%</t>
        </is>
      </c>
      <c r="P13" t="inlineStr">
        <is>
          <t>22.6%</t>
        </is>
      </c>
      <c r="Q13" t="inlineStr">
        <is>
          <t>30.6%</t>
        </is>
      </c>
      <c r="R13" t="inlineStr">
        <is>
          <t>30.5%</t>
        </is>
      </c>
    </row>
    <row r="14">
      <c r="A14" s="1" t="inlineStr">
        <is>
          <t>Depreciation (m)</t>
        </is>
      </c>
      <c r="B14" t="inlineStr">
        <is>
          <t>572</t>
        </is>
      </c>
      <c r="C14" t="inlineStr">
        <is>
          <t>968</t>
        </is>
      </c>
      <c r="D14" t="inlineStr">
        <is>
          <t>1,500</t>
        </is>
      </c>
      <c r="E14" t="inlineStr">
        <is>
          <t>1,524</t>
        </is>
      </c>
      <c r="F14" t="inlineStr">
        <is>
          <t>1,396</t>
        </is>
      </c>
      <c r="G14" t="inlineStr">
        <is>
          <t>1,851</t>
        </is>
      </c>
      <c r="H14" t="inlineStr">
        <is>
          <t>2,962</t>
        </is>
      </c>
      <c r="I14" t="inlineStr">
        <is>
          <t>3,939</t>
        </is>
      </c>
      <c r="J14" t="inlineStr">
        <is>
          <t>4,979</t>
        </is>
      </c>
      <c r="K14" t="inlineStr">
        <is>
          <t>5,063</t>
        </is>
      </c>
      <c r="L14" t="inlineStr">
        <is>
          <t>6,144</t>
        </is>
      </c>
      <c r="M14" t="inlineStr">
        <is>
          <t>6,915</t>
        </is>
      </c>
      <c r="N14" t="inlineStr">
        <is>
          <t>9,035</t>
        </is>
      </c>
      <c r="O14" t="inlineStr">
        <is>
          <t>11,781</t>
        </is>
      </c>
      <c r="P14" t="inlineStr">
        <is>
          <t>13,697</t>
        </is>
      </c>
      <c r="Q14" t="inlineStr">
        <is>
          <t>12,441</t>
        </is>
      </c>
      <c r="R14" t="inlineStr">
        <is>
          <t>13,470</t>
        </is>
      </c>
    </row>
    <row r="15">
      <c r="A15" s="1" t="inlineStr">
        <is>
          <t>Net profit (m)</t>
        </is>
      </c>
      <c r="B15" t="inlineStr">
        <is>
          <t>3,077</t>
        </is>
      </c>
      <c r="C15" t="inlineStr">
        <is>
          <t>4,204</t>
        </is>
      </c>
      <c r="D15" t="inlineStr">
        <is>
          <t>4,227</t>
        </is>
      </c>
      <c r="E15" t="inlineStr">
        <is>
          <t>6,520</t>
        </is>
      </c>
      <c r="F15" t="inlineStr">
        <is>
          <t>8,505</t>
        </is>
      </c>
      <c r="G15" t="inlineStr">
        <is>
          <t>9,737</t>
        </is>
      </c>
      <c r="H15" t="inlineStr">
        <is>
          <t>10,737</t>
        </is>
      </c>
      <c r="I15" t="inlineStr">
        <is>
          <t>12,733</t>
        </is>
      </c>
      <c r="J15" t="inlineStr">
        <is>
          <t>14,136</t>
        </is>
      </c>
      <c r="K15" t="inlineStr">
        <is>
          <t>16,348</t>
        </is>
      </c>
      <c r="L15" t="inlineStr">
        <is>
          <t>19,478</t>
        </is>
      </c>
      <c r="M15" t="inlineStr">
        <is>
          <t>12,662</t>
        </is>
      </c>
      <c r="N15" t="inlineStr">
        <is>
          <t>30,736</t>
        </is>
      </c>
      <c r="O15" t="inlineStr">
        <is>
          <t>34,343</t>
        </is>
      </c>
      <c r="P15" t="inlineStr">
        <is>
          <t>40,269</t>
        </is>
      </c>
      <c r="Q15" t="inlineStr">
        <is>
          <t>76,033</t>
        </is>
      </c>
      <c r="R15" t="inlineStr">
        <is>
          <t>74,539</t>
        </is>
      </c>
    </row>
    <row r="16">
      <c r="A16" s="1" t="inlineStr">
        <is>
          <t>Income tax rate</t>
        </is>
      </c>
      <c r="B16" t="inlineStr">
        <is>
          <t>23.3%</t>
        </is>
      </c>
      <c r="C16" t="inlineStr">
        <is>
          <t>25.9%</t>
        </is>
      </c>
      <c r="D16" t="inlineStr">
        <is>
          <t>27.8%</t>
        </is>
      </c>
      <c r="E16" t="inlineStr">
        <is>
          <t>22.2%</t>
        </is>
      </c>
      <c r="F16" t="inlineStr">
        <is>
          <t>21.2%</t>
        </is>
      </c>
      <c r="G16" t="inlineStr">
        <is>
          <t>21.0%</t>
        </is>
      </c>
      <c r="H16" t="inlineStr">
        <is>
          <t>20.2%</t>
        </is>
      </c>
      <c r="I16" t="inlineStr">
        <is>
          <t>17.2%</t>
        </is>
      </c>
      <c r="J16" t="inlineStr">
        <is>
          <t>21.1%</t>
        </is>
      </c>
      <c r="K16" t="inlineStr">
        <is>
          <t>16.8%</t>
        </is>
      </c>
      <c r="L16" t="inlineStr">
        <is>
          <t>19.3%</t>
        </is>
      </c>
      <c r="M16" t="inlineStr">
        <is>
          <t>17.3%</t>
        </is>
      </c>
      <c r="N16" t="inlineStr">
        <is>
          <t>12.0%</t>
        </is>
      </c>
      <c r="O16" t="inlineStr">
        <is>
          <t>13.3%</t>
        </is>
      </c>
      <c r="P16" t="inlineStr">
        <is>
          <t>16.2%</t>
        </is>
      </c>
      <c r="Q16" t="inlineStr">
        <is>
          <t>16.2%</t>
        </is>
      </c>
      <c r="R16" t="inlineStr">
        <is>
          <t>15.6%</t>
        </is>
      </c>
    </row>
    <row r="17">
      <c r="A17" s="1" t="inlineStr">
        <is>
          <t>Net profit margin</t>
        </is>
      </c>
      <c r="B17" t="inlineStr">
        <is>
          <t>29.0%</t>
        </is>
      </c>
      <c r="C17" t="inlineStr">
        <is>
          <t>25.3%</t>
        </is>
      </c>
      <c r="D17" t="inlineStr">
        <is>
          <t>19.4%</t>
        </is>
      </c>
      <c r="E17" t="inlineStr">
        <is>
          <t>27.6%</t>
        </is>
      </c>
      <c r="F17" t="inlineStr">
        <is>
          <t>29.0%</t>
        </is>
      </c>
      <c r="G17" t="inlineStr">
        <is>
          <t>25.7%</t>
        </is>
      </c>
      <c r="H17" t="inlineStr">
        <is>
          <t>23.3%</t>
        </is>
      </c>
      <c r="I17" t="inlineStr">
        <is>
          <t>22.9%</t>
        </is>
      </c>
      <c r="J17" t="inlineStr">
        <is>
          <t>21.4%</t>
        </is>
      </c>
      <c r="K17" t="inlineStr">
        <is>
          <t>21.8%</t>
        </is>
      </c>
      <c r="L17" t="inlineStr">
        <is>
          <t>21.6%</t>
        </is>
      </c>
      <c r="M17" t="inlineStr">
        <is>
          <t>11.4%</t>
        </is>
      </c>
      <c r="N17" t="inlineStr">
        <is>
          <t>22.5%</t>
        </is>
      </c>
      <c r="O17" t="inlineStr">
        <is>
          <t>21.2%</t>
        </is>
      </c>
      <c r="P17" t="inlineStr">
        <is>
          <t>22.1%</t>
        </is>
      </c>
      <c r="Q17" t="inlineStr">
        <is>
          <t>29.5%</t>
        </is>
      </c>
      <c r="R17" t="inlineStr">
        <is>
          <t>27.6%</t>
        </is>
      </c>
    </row>
    <row r="18">
      <c r="A18" s="1" t="inlineStr">
        <is>
          <t>Working capital (m)</t>
        </is>
      </c>
      <c r="B18" t="inlineStr">
        <is>
          <t>11,735</t>
        </is>
      </c>
      <c r="C18" t="inlineStr">
        <is>
          <t>15,253</t>
        </is>
      </c>
      <c r="D18" t="inlineStr">
        <is>
          <t>17,876</t>
        </is>
      </c>
      <c r="E18" t="inlineStr">
        <is>
          <t>26,420</t>
        </is>
      </c>
      <c r="F18" t="inlineStr">
        <is>
          <t>31,566</t>
        </is>
      </c>
      <c r="G18" t="inlineStr">
        <is>
          <t>43,845</t>
        </is>
      </c>
      <c r="H18" t="inlineStr">
        <is>
          <t>46,117</t>
        </is>
      </c>
      <c r="I18" t="inlineStr">
        <is>
          <t>56,978</t>
        </is>
      </c>
      <c r="J18" t="inlineStr">
        <is>
          <t>61,877</t>
        </is>
      </c>
      <c r="K18" t="inlineStr">
        <is>
          <t>70,804</t>
        </is>
      </c>
      <c r="L18" t="inlineStr">
        <is>
          <t>88,652</t>
        </is>
      </c>
      <c r="M18" t="inlineStr">
        <is>
          <t>100,125</t>
        </is>
      </c>
      <c r="N18" t="inlineStr">
        <is>
          <t>101,056</t>
        </is>
      </c>
      <c r="O18" t="inlineStr">
        <is>
          <t>107,357</t>
        </is>
      </c>
      <c r="P18" t="inlineStr">
        <is>
          <t>117,462</t>
        </is>
      </c>
      <c r="Q18" t="inlineStr">
        <is>
          <t>123,889</t>
        </is>
      </c>
      <c r="R18" t="inlineStr">
        <is>
          <t>115,905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2,986</t>
        </is>
      </c>
      <c r="H19" t="inlineStr">
        <is>
          <t>2,988</t>
        </is>
      </c>
      <c r="I19" t="inlineStr">
        <is>
          <t>2,236</t>
        </is>
      </c>
      <c r="J19" t="inlineStr">
        <is>
          <t>3,228</t>
        </is>
      </c>
      <c r="K19" t="inlineStr">
        <is>
          <t>1,995</t>
        </is>
      </c>
      <c r="L19" t="inlineStr">
        <is>
          <t>3,935</t>
        </is>
      </c>
      <c r="M19" t="inlineStr">
        <is>
          <t>3,969</t>
        </is>
      </c>
      <c r="N19" t="inlineStr">
        <is>
          <t>4,012</t>
        </is>
      </c>
      <c r="O19" t="inlineStr">
        <is>
          <t>4,554</t>
        </is>
      </c>
      <c r="P19" t="inlineStr">
        <is>
          <t>25,078</t>
        </is>
      </c>
      <c r="Q19" t="inlineStr">
        <is>
          <t>26,206</t>
        </is>
      </c>
      <c r="R19" t="inlineStr">
        <is>
          <t>26,154</t>
        </is>
      </c>
    </row>
    <row r="20">
      <c r="A20" s="1" t="inlineStr">
        <is>
          <t>Equity (m)</t>
        </is>
      </c>
      <c r="B20" t="inlineStr">
        <is>
          <t>17,040</t>
        </is>
      </c>
      <c r="C20" t="inlineStr">
        <is>
          <t>22,690</t>
        </is>
      </c>
      <c r="D20" t="inlineStr">
        <is>
          <t>28,239</t>
        </is>
      </c>
      <c r="E20" t="inlineStr">
        <is>
          <t>36,004</t>
        </is>
      </c>
      <c r="F20" t="inlineStr">
        <is>
          <t>46,241</t>
        </is>
      </c>
      <c r="G20" t="inlineStr">
        <is>
          <t>58,145</t>
        </is>
      </c>
      <c r="H20" t="inlineStr">
        <is>
          <t>71,715</t>
        </is>
      </c>
      <c r="I20" t="inlineStr">
        <is>
          <t>87,309</t>
        </is>
      </c>
      <c r="J20" t="inlineStr">
        <is>
          <t>104,500</t>
        </is>
      </c>
      <c r="K20" t="inlineStr">
        <is>
          <t>120,331</t>
        </is>
      </c>
      <c r="L20" t="inlineStr">
        <is>
          <t>139,036</t>
        </is>
      </c>
      <c r="M20" t="inlineStr">
        <is>
          <t>152,502</t>
        </is>
      </c>
      <c r="N20" t="inlineStr">
        <is>
          <t>177,628</t>
        </is>
      </c>
      <c r="O20" t="inlineStr">
        <is>
          <t>201,442</t>
        </is>
      </c>
      <c r="P20" t="inlineStr">
        <is>
          <t>222,544</t>
        </is>
      </c>
      <c r="Q20" t="inlineStr">
        <is>
          <t>251,635</t>
        </is>
      </c>
      <c r="R20" t="inlineStr">
        <is>
          <t>254,004</t>
        </is>
      </c>
    </row>
    <row r="21">
      <c r="A21" s="1" t="inlineStr">
        <is>
          <t>ROIC</t>
        </is>
      </c>
      <c r="B21" t="inlineStr">
        <is>
          <t>17.9%</t>
        </is>
      </c>
      <c r="C21" t="inlineStr">
        <is>
          <t>18.0%</t>
        </is>
      </c>
      <c r="D21" t="inlineStr">
        <is>
          <t>14.3%</t>
        </is>
      </c>
      <c r="E21" t="inlineStr">
        <is>
          <t>17.3%</t>
        </is>
      </c>
      <c r="F21" t="inlineStr">
        <is>
          <t>17.8%</t>
        </is>
      </c>
      <c r="G21" t="inlineStr">
        <is>
          <t>15.4%</t>
        </is>
      </c>
      <c r="H21" t="inlineStr">
        <is>
          <t>13.8%</t>
        </is>
      </c>
      <c r="I21" t="inlineStr">
        <is>
          <t>13.6%</t>
        </is>
      </c>
      <c r="J21" t="inlineStr">
        <is>
          <t>12.5%</t>
        </is>
      </c>
      <c r="K21" t="inlineStr">
        <is>
          <t>12.8%</t>
        </is>
      </c>
      <c r="L21" t="inlineStr">
        <is>
          <t>13.0%</t>
        </is>
      </c>
      <c r="M21" t="inlineStr">
        <is>
          <t>8.3%</t>
        </is>
      </c>
      <c r="N21" t="inlineStr">
        <is>
          <t>15.6%</t>
        </is>
      </c>
      <c r="O21" t="inlineStr">
        <is>
          <t>14.9%</t>
        </is>
      </c>
      <c r="P21" t="inlineStr">
        <is>
          <t>15.4%</t>
        </is>
      </c>
      <c r="Q21" t="inlineStr">
        <is>
          <t>25.9%</t>
        </is>
      </c>
      <c r="R21" t="inlineStr">
        <is>
          <t>25.4%</t>
        </is>
      </c>
    </row>
    <row r="22">
      <c r="A22" s="1" t="inlineStr">
        <is>
          <t>Return on capital</t>
        </is>
      </c>
      <c r="B22" t="inlineStr">
        <is>
          <t>21.7%</t>
        </is>
      </c>
      <c r="C22" t="inlineStr">
        <is>
          <t>22.4%</t>
        </is>
      </c>
      <c r="D22" t="inlineStr">
        <is>
          <t>18.4%</t>
        </is>
      </c>
      <c r="E22" t="inlineStr">
        <is>
          <t>20.7%</t>
        </is>
      </c>
      <c r="F22" t="inlineStr">
        <is>
          <t>18.7%</t>
        </is>
      </c>
      <c r="G22" t="inlineStr">
        <is>
          <t>17.1%</t>
        </is>
      </c>
      <c r="H22" t="inlineStr">
        <is>
          <t>14.6%</t>
        </is>
      </c>
      <c r="I22" t="inlineStr">
        <is>
          <t>14.0%</t>
        </is>
      </c>
      <c r="J22" t="inlineStr">
        <is>
          <t>13.8%</t>
        </is>
      </c>
      <c r="K22" t="inlineStr">
        <is>
          <t>13.4%</t>
        </is>
      </c>
      <c r="L22" t="inlineStr">
        <is>
          <t>14.5%</t>
        </is>
      </c>
      <c r="M22" t="inlineStr">
        <is>
          <t>8.9%</t>
        </is>
      </c>
      <c r="N22" t="inlineStr">
        <is>
          <t>15.0%</t>
        </is>
      </c>
      <c r="O22" t="inlineStr">
        <is>
          <t>14.4%</t>
        </is>
      </c>
      <c r="P22" t="inlineStr">
        <is>
          <t>15.1%</t>
        </is>
      </c>
      <c r="Q22" t="inlineStr">
        <is>
          <t>25.4%</t>
        </is>
      </c>
      <c r="R22" t="inlineStr">
        <is>
          <t>24.8%</t>
        </is>
      </c>
    </row>
    <row r="23">
      <c r="A23" s="1" t="inlineStr">
        <is>
          <t>Return on equity</t>
        </is>
      </c>
      <c r="B23" t="inlineStr">
        <is>
          <t>18.1%</t>
        </is>
      </c>
      <c r="C23" t="inlineStr">
        <is>
          <t>18.5%</t>
        </is>
      </c>
      <c r="D23" t="inlineStr">
        <is>
          <t>15.0%</t>
        </is>
      </c>
      <c r="E23" t="inlineStr">
        <is>
          <t>18.1%</t>
        </is>
      </c>
      <c r="F23" t="inlineStr">
        <is>
          <t>18.4%</t>
        </is>
      </c>
      <c r="G23" t="inlineStr">
        <is>
          <t>16.7%</t>
        </is>
      </c>
      <c r="H23" t="inlineStr">
        <is>
          <t>15.0%</t>
        </is>
      </c>
      <c r="I23" t="inlineStr">
        <is>
          <t>14.6%</t>
        </is>
      </c>
      <c r="J23" t="inlineStr">
        <is>
          <t>13.5%</t>
        </is>
      </c>
      <c r="K23" t="inlineStr">
        <is>
          <t>13.6%</t>
        </is>
      </c>
      <c r="L23" t="inlineStr">
        <is>
          <t>14.0%</t>
        </is>
      </c>
      <c r="M23" t="inlineStr">
        <is>
          <t>8.3%</t>
        </is>
      </c>
      <c r="N23" t="inlineStr">
        <is>
          <t>17.3%</t>
        </is>
      </c>
      <c r="O23" t="inlineStr">
        <is>
          <t>17.0%</t>
        </is>
      </c>
      <c r="P23" t="inlineStr">
        <is>
          <t>18.1%</t>
        </is>
      </c>
      <c r="Q23" t="inlineStr">
        <is>
          <t>30.2%</t>
        </is>
      </c>
      <c r="R23" t="inlineStr">
        <is>
          <t>29.3%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100.0%</t>
        </is>
      </c>
      <c r="I24" t="inlineStr">
        <is>
          <t>100.0%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(142.1)%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11.3%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11.0%</t>
        </is>
      </c>
      <c r="L25" t="inlineStr">
        <is>
          <t>14.3%</t>
        </is>
      </c>
      <c r="M25" t="inlineStr">
        <is>
          <t>16.9%</t>
        </is>
      </c>
      <c r="N25" t="inlineStr">
        <is>
          <t>35.6%</t>
        </is>
      </c>
      <c r="O25" t="inlineStr">
        <is>
          <t>59.4%</t>
        </is>
      </c>
      <c r="P25" t="inlineStr">
        <is>
          <t>72.7%</t>
        </is>
      </c>
      <c r="Q25" t="inlineStr">
        <is>
          <t>75.0%</t>
        </is>
      </c>
      <c r="R25" t="inlineStr">
        <is>
          <t>75.6%</t>
        </is>
      </c>
    </row>
    <row r="28">
      <c r="A28" s="2" t="inlineStr">
        <is>
          <t>Market Price</t>
        </is>
      </c>
      <c r="B28">
        <f>B3*B9</f>
        <v/>
      </c>
      <c r="C28">
        <f>C3*C9</f>
        <v/>
      </c>
      <c r="D28">
        <f>D3*D9</f>
        <v/>
      </c>
      <c r="E28">
        <f>E3*E9</f>
        <v/>
      </c>
      <c r="F28">
        <f>F3*F9</f>
        <v/>
      </c>
      <c r="G28">
        <f>G3*G9</f>
        <v/>
      </c>
      <c r="H28">
        <f>H3*H9</f>
        <v/>
      </c>
      <c r="I28">
        <f>I3*I9</f>
        <v/>
      </c>
      <c r="J28">
        <f>J3*J9</f>
        <v/>
      </c>
      <c r="K28">
        <f>K3*K9</f>
        <v/>
      </c>
      <c r="L28">
        <f>L3*L9</f>
        <v/>
      </c>
      <c r="M28">
        <f>M3*M9</f>
        <v/>
      </c>
      <c r="N28">
        <f>N3*N9</f>
        <v/>
      </c>
      <c r="O28">
        <f>O3*O9</f>
        <v/>
      </c>
      <c r="P28">
        <f>P3*P9</f>
        <v/>
      </c>
      <c r="Q28">
        <f>Q3*Q9</f>
        <v/>
      </c>
      <c r="R28">
        <f>R3*R9</f>
        <v/>
      </c>
    </row>
    <row r="29">
      <c r="A29" s="2" t="inlineStr">
        <is>
          <t>Market Cap(Diluted)</t>
        </is>
      </c>
      <c r="B29" s="3">
        <f>B28*'Income Statement'!B26</f>
        <v/>
      </c>
      <c r="C29" s="3">
        <f>C28*'Income Statement'!C26</f>
        <v/>
      </c>
      <c r="D29" s="3">
        <f>D28*'Income Statement'!D26</f>
        <v/>
      </c>
      <c r="E29" s="3">
        <f>E28*'Income Statement'!E26</f>
        <v/>
      </c>
      <c r="F29" s="3">
        <f>F28*'Income Statement'!F26</f>
        <v/>
      </c>
      <c r="G29" s="3">
        <f>G28*'Income Statement'!G26</f>
        <v/>
      </c>
      <c r="H29" s="3">
        <f>H28*'Income Statement'!H26</f>
        <v/>
      </c>
      <c r="I29" s="3">
        <f>I28*'Income Statement'!I26</f>
        <v/>
      </c>
      <c r="J29" s="3">
        <f>J28*'Income Statement'!J26</f>
        <v/>
      </c>
      <c r="K29" s="3">
        <f>K28*'Income Statement'!K26</f>
        <v/>
      </c>
      <c r="L29" s="3">
        <f>L28*'Income Statement'!L26</f>
        <v/>
      </c>
      <c r="M29" s="3">
        <f>M28*'Income Statement'!M26</f>
        <v/>
      </c>
      <c r="N29" s="3">
        <f>N28*'Income Statement'!N26</f>
        <v/>
      </c>
      <c r="O29" s="3">
        <f>O28*'Income Statement'!O26</f>
        <v/>
      </c>
      <c r="P29" s="3">
        <f>P28*'Income Statement'!P26</f>
        <v/>
      </c>
      <c r="Q29" s="3">
        <f>Q28*'Income Statement'!Q26</f>
        <v/>
      </c>
      <c r="R29" s="3">
        <f>R28*'Income Statement'!R26</f>
        <v/>
      </c>
    </row>
    <row r="30">
      <c r="A30" s="2" t="inlineStr">
        <is>
          <t xml:space="preserve">Market Cap  </t>
        </is>
      </c>
      <c r="B30" s="3">
        <f>B28*'Income Statement'!B25</f>
        <v/>
      </c>
      <c r="C30" s="3">
        <f>C28*'Income Statement'!C25</f>
        <v/>
      </c>
      <c r="D30" s="3">
        <f>D28*'Income Statement'!D25</f>
        <v/>
      </c>
      <c r="E30" s="3">
        <f>E28*'Income Statement'!E25</f>
        <v/>
      </c>
      <c r="F30" s="3">
        <f>F28*'Income Statement'!F25</f>
        <v/>
      </c>
      <c r="G30" s="3">
        <f>G28*'Income Statement'!G25</f>
        <v/>
      </c>
      <c r="H30" s="3">
        <f>H28*'Income Statement'!H25</f>
        <v/>
      </c>
      <c r="I30" s="3">
        <f>I28*'Income Statement'!I25</f>
        <v/>
      </c>
      <c r="J30" s="3">
        <f>J28*'Income Statement'!J25</f>
        <v/>
      </c>
      <c r="K30" s="3">
        <f>K28*'Income Statement'!K25</f>
        <v/>
      </c>
      <c r="L30" s="3">
        <f>L28*'Income Statement'!L25</f>
        <v/>
      </c>
      <c r="M30" s="3">
        <f>M28*'Income Statement'!M25</f>
        <v/>
      </c>
      <c r="N30" s="3">
        <f>N28*'Income Statement'!N25</f>
        <v/>
      </c>
      <c r="O30" s="3">
        <f>O28*'Income Statement'!O25</f>
        <v/>
      </c>
      <c r="P30" s="3">
        <f>P28*'Income Statement'!P25</f>
        <v/>
      </c>
      <c r="Q30" s="3">
        <f>Q28*'Income Statement'!Q25</f>
        <v/>
      </c>
      <c r="R30" s="3">
        <f>R28*'Income Statement'!R25</f>
        <v/>
      </c>
    </row>
    <row r="35">
      <c r="A35" t="inlineStr">
        <is>
          <t>Notes</t>
        </is>
      </c>
      <c r="B35" t="inlineStr">
        <is>
          <t>•Numbers appear to be off due to the 1-20 split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D47"/>
  <sheetViews>
    <sheetView topLeftCell="A4" workbookViewId="0">
      <selection activeCell="I40" sqref="I40"/>
    </sheetView>
  </sheetViews>
  <sheetFormatPr baseColWidth="8" defaultRowHeight="14.5"/>
  <cols>
    <col width="7.453125" customWidth="1" min="2" max="2"/>
    <col width="28" customWidth="1" min="3" max="3"/>
    <col width="9.7265625" customWidth="1" min="4" max="4"/>
  </cols>
  <sheetData>
    <row r="3">
      <c r="B3" s="29" t="inlineStr">
        <is>
          <t>PERIOD ENDING                                                30-Sep-22</t>
        </is>
      </c>
      <c r="C3" s="30" t="n"/>
      <c r="D3" s="30" t="n"/>
    </row>
    <row r="4">
      <c r="B4" s="10" t="inlineStr">
        <is>
          <t>Total Revenue</t>
        </is>
      </c>
      <c r="D4" s="11" t="n">
        <v>69092</v>
      </c>
    </row>
    <row r="5" ht="15" customFormat="1" customHeight="1" s="31" thickBot="1">
      <c r="B5" s="31" t="inlineStr">
        <is>
          <t xml:space="preserve">Cost of Revenue     </t>
        </is>
      </c>
      <c r="D5" s="33" t="n">
        <v>31158</v>
      </c>
    </row>
    <row r="6">
      <c r="B6" s="10" t="inlineStr">
        <is>
          <t xml:space="preserve">Gross Profit                    </t>
        </is>
      </c>
      <c r="D6" s="11">
        <f>D4-D5</f>
        <v/>
      </c>
    </row>
    <row r="7">
      <c r="C7" s="32" t="inlineStr">
        <is>
          <t>Operating Expenses</t>
        </is>
      </c>
      <c r="D7" s="34" t="n"/>
    </row>
    <row r="8">
      <c r="C8" t="inlineStr">
        <is>
          <t>Research &amp; Development</t>
        </is>
      </c>
      <c r="D8" s="3" t="n">
        <v>10273</v>
      </c>
    </row>
    <row r="9">
      <c r="C9" t="inlineStr">
        <is>
          <t>Selling General &amp; Adminitrative</t>
        </is>
      </c>
      <c r="D9" s="3">
        <f>6929+3597</f>
        <v/>
      </c>
    </row>
    <row r="10">
      <c r="C10" t="inlineStr">
        <is>
          <t>Non Recurring</t>
        </is>
      </c>
      <c r="D10" s="3" t="inlineStr">
        <is>
          <t>-</t>
        </is>
      </c>
    </row>
    <row r="11" customFormat="1" s="5">
      <c r="C11" s="5" t="inlineStr">
        <is>
          <t>Others</t>
        </is>
      </c>
      <c r="D11" s="17" t="inlineStr">
        <is>
          <t>-</t>
        </is>
      </c>
    </row>
    <row r="12">
      <c r="C12" t="inlineStr">
        <is>
          <t>Total Operating Expenses</t>
        </is>
      </c>
      <c r="D12" s="3">
        <f>SUM(D8:D9)</f>
        <v/>
      </c>
    </row>
    <row r="13" ht="15" customFormat="1" customHeight="1" s="31" thickBot="1">
      <c r="D13" s="33" t="n"/>
    </row>
    <row r="14">
      <c r="B14" s="10" t="inlineStr">
        <is>
          <t xml:space="preserve">Operating Income                          </t>
        </is>
      </c>
      <c r="D14" s="11">
        <f>D6-D12</f>
        <v/>
      </c>
    </row>
    <row r="15">
      <c r="D15" s="3" t="n"/>
    </row>
    <row r="16">
      <c r="C16" s="32" t="inlineStr">
        <is>
          <t>Income from Continuing Operations</t>
        </is>
      </c>
      <c r="D16" s="34" t="n"/>
    </row>
    <row r="17">
      <c r="C17" t="inlineStr">
        <is>
          <t>Other Income (expense)</t>
        </is>
      </c>
      <c r="D17" s="3" t="n">
        <v>-902</v>
      </c>
    </row>
    <row r="18">
      <c r="C18" t="inlineStr">
        <is>
          <t>Interest Expense</t>
        </is>
      </c>
      <c r="D18" s="3" t="inlineStr">
        <is>
          <t>-</t>
        </is>
      </c>
    </row>
    <row r="19">
      <c r="C19" t="inlineStr">
        <is>
          <t>Income before tax</t>
        </is>
      </c>
      <c r="D19" s="3">
        <f>D14+D17</f>
        <v/>
      </c>
    </row>
    <row r="20">
      <c r="C20" t="inlineStr">
        <is>
          <t>Income Tax Expense</t>
        </is>
      </c>
      <c r="D20" s="3" t="n">
        <v>2323</v>
      </c>
    </row>
    <row r="21" customFormat="1" s="5">
      <c r="C21" s="5" t="inlineStr">
        <is>
          <t xml:space="preserve">Minority Interest </t>
        </is>
      </c>
      <c r="D21" s="17" t="inlineStr">
        <is>
          <t>-</t>
        </is>
      </c>
    </row>
    <row r="22">
      <c r="C22" t="inlineStr">
        <is>
          <t>Net Income From Continuing Ops</t>
        </is>
      </c>
      <c r="D22" s="3">
        <f>D19-D20</f>
        <v/>
      </c>
    </row>
    <row r="23">
      <c r="D23" s="3" t="n"/>
    </row>
    <row r="24">
      <c r="C24" s="32" t="inlineStr">
        <is>
          <t>Non-recurring Events</t>
        </is>
      </c>
      <c r="D24" s="34" t="n"/>
    </row>
    <row r="25">
      <c r="C25" t="inlineStr">
        <is>
          <t>Discontinued Operations</t>
        </is>
      </c>
      <c r="D25" s="3" t="inlineStr">
        <is>
          <t>-</t>
        </is>
      </c>
    </row>
    <row r="26">
      <c r="C26" t="inlineStr">
        <is>
          <t>Extraordinary Items</t>
        </is>
      </c>
      <c r="D26" s="3" t="inlineStr">
        <is>
          <t>-</t>
        </is>
      </c>
    </row>
    <row r="27">
      <c r="C27" t="inlineStr">
        <is>
          <t>Effect of Accounting Changes</t>
        </is>
      </c>
      <c r="D27" s="3" t="inlineStr">
        <is>
          <t>-</t>
        </is>
      </c>
    </row>
    <row r="28">
      <c r="C28" t="inlineStr">
        <is>
          <t>Other Items</t>
        </is>
      </c>
      <c r="D28" s="3" t="inlineStr">
        <is>
          <t>-</t>
        </is>
      </c>
    </row>
    <row r="29" ht="15" customFormat="1" customHeight="1" s="31" thickBot="1">
      <c r="D29" s="33" t="n"/>
    </row>
    <row r="30" customFormat="1" s="10">
      <c r="B30" s="10" t="inlineStr">
        <is>
          <t xml:space="preserve">Net Income                 </t>
        </is>
      </c>
      <c r="D30" s="11">
        <f>D22</f>
        <v/>
      </c>
    </row>
    <row r="31" ht="15" customFormat="1" customHeight="1" s="31" thickBot="1">
      <c r="B31" s="31" t="inlineStr">
        <is>
          <t>Preferred Stock And Other Adjustments</t>
        </is>
      </c>
      <c r="D31" s="33" t="inlineStr">
        <is>
          <t>-</t>
        </is>
      </c>
    </row>
    <row r="32" customFormat="1" s="10">
      <c r="B32" s="10" t="inlineStr">
        <is>
          <t>Net Income Applicable to Common Shares</t>
        </is>
      </c>
      <c r="D32" s="60">
        <f>D30</f>
        <v/>
      </c>
    </row>
    <row r="35">
      <c r="B35" s="29" t="inlineStr">
        <is>
          <t>PERIOD ENDING                                                30-Sep-22</t>
        </is>
      </c>
      <c r="C35" s="30" t="n"/>
      <c r="D35" s="30" t="n"/>
    </row>
    <row r="37">
      <c r="C37" s="32" t="inlineStr">
        <is>
          <t>Disaggregated Revenues</t>
        </is>
      </c>
      <c r="D37" s="32" t="n"/>
    </row>
    <row r="38">
      <c r="C38" t="inlineStr">
        <is>
          <t>Google Search &amp; Other</t>
        </is>
      </c>
      <c r="D38" s="3" t="n">
        <v>39539</v>
      </c>
    </row>
    <row r="39">
      <c r="C39" t="inlineStr">
        <is>
          <t>YouTube ads</t>
        </is>
      </c>
      <c r="D39" s="3" t="n">
        <v>7071</v>
      </c>
    </row>
    <row r="40" customFormat="1" s="5">
      <c r="C40" s="5" t="inlineStr">
        <is>
          <t>Google Network</t>
        </is>
      </c>
      <c r="D40" s="17" t="n">
        <v>7872</v>
      </c>
    </row>
    <row r="41" customFormat="1" s="10">
      <c r="C41" s="10" t="inlineStr">
        <is>
          <t>Google Advertising</t>
        </is>
      </c>
      <c r="D41" s="11">
        <f>SUM(D38:D40)</f>
        <v/>
      </c>
    </row>
    <row r="42" customFormat="1" s="5">
      <c r="C42" s="5" t="inlineStr">
        <is>
          <t>Google Other</t>
        </is>
      </c>
      <c r="D42" s="17" t="n">
        <v>6895</v>
      </c>
    </row>
    <row r="43" customFormat="1" s="10">
      <c r="C43" s="10" t="inlineStr">
        <is>
          <t>Google Services Total</t>
        </is>
      </c>
      <c r="D43" s="11">
        <f>D41+D42</f>
        <v/>
      </c>
    </row>
    <row r="44">
      <c r="C44" t="inlineStr">
        <is>
          <t>Google Cloud</t>
        </is>
      </c>
      <c r="D44" s="3" t="n">
        <v>6868</v>
      </c>
    </row>
    <row r="45">
      <c r="C45" t="inlineStr">
        <is>
          <t>Other Bets</t>
        </is>
      </c>
      <c r="D45" s="3" t="n">
        <v>209</v>
      </c>
    </row>
    <row r="46" customFormat="1" s="5">
      <c r="C46" s="5" t="inlineStr">
        <is>
          <t>Hedging Gains</t>
        </is>
      </c>
      <c r="D46" s="17" t="n">
        <v>638</v>
      </c>
    </row>
    <row r="47" customFormat="1" s="10">
      <c r="C47" s="10" t="inlineStr">
        <is>
          <t>Total Revenues</t>
        </is>
      </c>
      <c r="D47" s="11">
        <f>SUM(D43:D46)</f>
        <v/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47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baseColWidth="8" defaultRowHeight="14.5"/>
  <cols>
    <col width="29.7265625" customWidth="1" min="1" max="1"/>
    <col width="10.6328125" customWidth="1" min="2" max="24"/>
    <col width="8.90625" bestFit="1" customWidth="1" min="25" max="27"/>
    <col width="14.36328125" bestFit="1" customWidth="1" min="28" max="28"/>
    <col width="8.90625" bestFit="1" customWidth="1" min="29" max="31"/>
    <col width="9" bestFit="1" customWidth="1" min="32" max="39"/>
    <col width="10.08984375" bestFit="1" customWidth="1" min="40" max="40"/>
  </cols>
  <sheetData>
    <row r="1">
      <c r="A1" s="1" t="inlineStr">
        <is>
          <t>index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t="n">
        <v>2022</v>
      </c>
      <c r="Z1">
        <f>Y1+1</f>
        <v/>
      </c>
      <c r="AA1">
        <f>Z1+1</f>
        <v/>
      </c>
      <c r="AB1">
        <f>AA1+1</f>
        <v/>
      </c>
      <c r="AC1">
        <f>AB1+1</f>
        <v/>
      </c>
      <c r="AD1">
        <f>AC1+1</f>
        <v/>
      </c>
      <c r="AE1">
        <f>AD1+1</f>
        <v/>
      </c>
      <c r="AF1">
        <f>AE1+1</f>
        <v/>
      </c>
      <c r="AG1">
        <f>AF1+1</f>
        <v/>
      </c>
      <c r="AH1">
        <f>AG1+1</f>
        <v/>
      </c>
      <c r="AI1">
        <f>AH1+1</f>
        <v/>
      </c>
      <c r="AJ1">
        <f>AI1+1</f>
        <v/>
      </c>
      <c r="AK1">
        <f>AJ1+1</f>
        <v/>
      </c>
      <c r="AL1">
        <f>AK1+1</f>
        <v/>
      </c>
      <c r="AM1">
        <f>AL1+1</f>
        <v/>
      </c>
      <c r="AN1">
        <f>AM1+1</f>
        <v/>
      </c>
    </row>
    <row r="2" customFormat="1" s="10">
      <c r="A2" s="1" t="inlineStr">
        <is>
          <t>Revenue</t>
        </is>
      </c>
      <c r="B2" s="10" t="inlineStr">
        <is>
          <t>- -</t>
        </is>
      </c>
      <c r="C2" s="10" t="inlineStr">
        <is>
          <t>19</t>
        </is>
      </c>
      <c r="D2" s="10" t="inlineStr">
        <is>
          <t>86</t>
        </is>
      </c>
      <c r="E2" s="10" t="inlineStr">
        <is>
          <t>440</t>
        </is>
      </c>
      <c r="F2" s="10" t="inlineStr">
        <is>
          <t>1,466</t>
        </is>
      </c>
      <c r="G2" s="10" t="inlineStr">
        <is>
          <t>3,189</t>
        </is>
      </c>
      <c r="H2" s="10" t="inlineStr">
        <is>
          <t>6,139</t>
        </is>
      </c>
      <c r="I2" s="10" t="inlineStr">
        <is>
          <t>10,605</t>
        </is>
      </c>
      <c r="J2" s="10" t="inlineStr">
        <is>
          <t>16,594</t>
        </is>
      </c>
      <c r="K2" s="10" t="inlineStr">
        <is>
          <t>21,796</t>
        </is>
      </c>
      <c r="L2" s="10" t="inlineStr">
        <is>
          <t>23,651</t>
        </is>
      </c>
      <c r="M2" s="10" t="inlineStr">
        <is>
          <t>29,321</t>
        </is>
      </c>
      <c r="N2" s="10" t="inlineStr">
        <is>
          <t>37,905</t>
        </is>
      </c>
      <c r="O2" s="10" t="inlineStr">
        <is>
          <t>46,039</t>
        </is>
      </c>
      <c r="P2" s="10" t="inlineStr">
        <is>
          <t>55,519</t>
        </is>
      </c>
      <c r="Q2" s="10" t="inlineStr">
        <is>
          <t>66,001</t>
        </is>
      </c>
      <c r="R2" s="10" t="inlineStr">
        <is>
          <t>74,989</t>
        </is>
      </c>
      <c r="S2" s="10" t="inlineStr">
        <is>
          <t>90,272</t>
        </is>
      </c>
      <c r="T2" s="10" t="inlineStr">
        <is>
          <t>110,855</t>
        </is>
      </c>
      <c r="U2" s="10" t="inlineStr">
        <is>
          <t>136,819</t>
        </is>
      </c>
      <c r="V2" s="10" t="inlineStr">
        <is>
          <t>161,857</t>
        </is>
      </c>
      <c r="W2" s="10" t="inlineStr">
        <is>
          <t>182,527</t>
        </is>
      </c>
      <c r="X2" s="10" t="inlineStr">
        <is>
          <t>257,637</t>
        </is>
      </c>
      <c r="Y2" s="11">
        <f>X2*1.2</f>
        <v/>
      </c>
      <c r="Z2" s="11">
        <f>Y2*1.2</f>
        <v/>
      </c>
      <c r="AA2" s="11">
        <f>Z2*1.2</f>
        <v/>
      </c>
      <c r="AB2" s="11">
        <f>AA2*1.15</f>
        <v/>
      </c>
      <c r="AC2" s="11">
        <f>AB2*1.15</f>
        <v/>
      </c>
      <c r="AD2" s="11">
        <f>AC2*1.15</f>
        <v/>
      </c>
      <c r="AE2" s="11">
        <f>AD2*1.15</f>
        <v/>
      </c>
      <c r="AF2" s="11">
        <f>AE2*1.15</f>
        <v/>
      </c>
      <c r="AG2" s="11">
        <f>AF2*1.15</f>
        <v/>
      </c>
      <c r="AH2" s="11">
        <f>AG2*1.15</f>
        <v/>
      </c>
      <c r="AI2" s="11">
        <f>AH2*1.15</f>
        <v/>
      </c>
      <c r="AJ2" s="11">
        <f>AI2*1.15</f>
        <v/>
      </c>
      <c r="AK2" s="11">
        <f>AJ2*1.15</f>
        <v/>
      </c>
      <c r="AL2" s="11">
        <f>AK2*1.15</f>
        <v/>
      </c>
      <c r="AM2" s="11">
        <f>AL2*1.15</f>
        <v/>
      </c>
      <c r="AN2" s="11">
        <f>AM2*1.15</f>
        <v/>
      </c>
    </row>
    <row r="3">
      <c r="A3" s="1" t="inlineStr">
        <is>
          <t>COGS</t>
        </is>
      </c>
      <c r="B3" t="inlineStr">
        <is>
          <t>1</t>
        </is>
      </c>
      <c r="C3" t="inlineStr">
        <is>
          <t>6</t>
        </is>
      </c>
      <c r="D3" t="inlineStr">
        <is>
          <t>15</t>
        </is>
      </c>
      <c r="E3" t="inlineStr">
        <is>
          <t>133</t>
        </is>
      </c>
      <c r="F3" t="inlineStr">
        <is>
          <t>634</t>
        </is>
      </c>
      <c r="G3" t="inlineStr">
        <is>
          <t>1,469</t>
        </is>
      </c>
      <c r="H3" t="inlineStr">
        <is>
          <t>2,577</t>
        </is>
      </c>
      <c r="I3" t="inlineStr">
        <is>
          <t>4,225</t>
        </is>
      </c>
      <c r="J3" t="inlineStr">
        <is>
          <t>6,649</t>
        </is>
      </c>
      <c r="K3" t="inlineStr">
        <is>
          <t>8,622</t>
        </is>
      </c>
      <c r="L3" t="inlineStr">
        <is>
          <t>8,844</t>
        </is>
      </c>
      <c r="M3" t="inlineStr">
        <is>
          <t>10,417</t>
        </is>
      </c>
      <c r="N3" t="inlineStr">
        <is>
          <t xml:space="preserve"> </t>
        </is>
      </c>
      <c r="O3" t="inlineStr">
        <is>
          <t>17,176</t>
        </is>
      </c>
      <c r="P3" t="inlineStr">
        <is>
          <t>21,993</t>
        </is>
      </c>
      <c r="Q3" t="inlineStr">
        <is>
          <t>25,313</t>
        </is>
      </c>
      <c r="R3" t="inlineStr">
        <is>
          <t>28,164</t>
        </is>
      </c>
      <c r="S3" t="inlineStr">
        <is>
          <t>35,138</t>
        </is>
      </c>
      <c r="T3" t="inlineStr">
        <is>
          <t>45,583</t>
        </is>
      </c>
      <c r="U3" t="inlineStr">
        <is>
          <t>59,549</t>
        </is>
      </c>
      <c r="V3" t="inlineStr">
        <is>
          <t>71,896</t>
        </is>
      </c>
      <c r="W3" t="inlineStr">
        <is>
          <t>84,732</t>
        </is>
      </c>
      <c r="X3" t="inlineStr">
        <is>
          <t>110,939</t>
        </is>
      </c>
    </row>
    <row r="4" customFormat="1" s="10">
      <c r="A4" s="1" t="inlineStr">
        <is>
          <t>Gross Profit</t>
        </is>
      </c>
      <c r="B4" s="10" t="inlineStr">
        <is>
          <t>(1)</t>
        </is>
      </c>
      <c r="C4" s="10" t="inlineStr">
        <is>
          <t>13</t>
        </is>
      </c>
      <c r="D4" s="10" t="inlineStr">
        <is>
          <t>71</t>
        </is>
      </c>
      <c r="E4" s="10" t="inlineStr">
        <is>
          <t>307</t>
        </is>
      </c>
      <c r="F4" s="10" t="inlineStr">
        <is>
          <t>832</t>
        </is>
      </c>
      <c r="G4" s="10" t="inlineStr">
        <is>
          <t>1,720</t>
        </is>
      </c>
      <c r="H4" s="10" t="inlineStr">
        <is>
          <t>3,562</t>
        </is>
      </c>
      <c r="I4" s="10" t="inlineStr">
        <is>
          <t>6,380</t>
        </is>
      </c>
      <c r="J4" s="10" t="inlineStr">
        <is>
          <t>9,945</t>
        </is>
      </c>
      <c r="K4" s="10" t="inlineStr">
        <is>
          <t>13,174</t>
        </is>
      </c>
      <c r="L4" s="10" t="inlineStr">
        <is>
          <t>14,807</t>
        </is>
      </c>
      <c r="M4" s="10" t="inlineStr">
        <is>
          <t>18,904</t>
        </is>
      </c>
      <c r="N4" s="10" t="inlineStr">
        <is>
          <t>24,717</t>
        </is>
      </c>
      <c r="O4" s="10" t="inlineStr">
        <is>
          <t>28,863</t>
        </is>
      </c>
      <c r="P4" s="10" t="inlineStr">
        <is>
          <t>33,526</t>
        </is>
      </c>
      <c r="Q4" s="10" t="inlineStr">
        <is>
          <t>40,688</t>
        </is>
      </c>
      <c r="R4" s="10" t="inlineStr">
        <is>
          <t>46,825</t>
        </is>
      </c>
      <c r="S4" s="10" t="inlineStr">
        <is>
          <t>55,134</t>
        </is>
      </c>
      <c r="T4" s="10" t="inlineStr">
        <is>
          <t>65,272</t>
        </is>
      </c>
      <c r="U4" s="10" t="inlineStr">
        <is>
          <t>77,270</t>
        </is>
      </c>
      <c r="V4" s="10" t="inlineStr">
        <is>
          <t>89,961</t>
        </is>
      </c>
      <c r="W4" s="10" t="inlineStr">
        <is>
          <t>97,795</t>
        </is>
      </c>
      <c r="X4" s="10" t="inlineStr">
        <is>
          <t>146,698</t>
        </is>
      </c>
      <c r="Y4" s="11">
        <f>Y2*0.55</f>
        <v/>
      </c>
      <c r="Z4" s="11">
        <f>Z2*0.55</f>
        <v/>
      </c>
      <c r="AA4" s="11">
        <f>AA2*0.55</f>
        <v/>
      </c>
      <c r="AB4" s="11">
        <f>AB2*0.55</f>
        <v/>
      </c>
      <c r="AC4" s="11">
        <f>AC2*0.55</f>
        <v/>
      </c>
      <c r="AD4" s="11">
        <f>AD2*0.55</f>
        <v/>
      </c>
      <c r="AE4" s="11">
        <f>AE2*0.55</f>
        <v/>
      </c>
      <c r="AF4" s="11">
        <f>AF2*0.55</f>
        <v/>
      </c>
      <c r="AG4" s="11">
        <f>AG2*0.55</f>
        <v/>
      </c>
      <c r="AH4" s="11">
        <f>AH2*0.55</f>
        <v/>
      </c>
      <c r="AI4" s="11">
        <f>AI2*0.55</f>
        <v/>
      </c>
      <c r="AJ4" s="11">
        <f>AJ2*0.55</f>
        <v/>
      </c>
      <c r="AK4" s="11">
        <f>AK2*0.55</f>
        <v/>
      </c>
      <c r="AL4" s="11">
        <f>AL2*0.55</f>
        <v/>
      </c>
      <c r="AM4" s="11">
        <f>AM2*0.55</f>
        <v/>
      </c>
      <c r="AN4" s="11">
        <f>AN2*0.55</f>
        <v/>
      </c>
    </row>
    <row r="5">
      <c r="A5" s="1" t="inlineStr">
        <is>
          <t>Gross Profit Ratio</t>
        </is>
      </c>
      <c r="B5" t="inlineStr">
        <is>
          <t>(Infinity)%</t>
        </is>
      </c>
      <c r="C5" t="inlineStr">
        <is>
          <t>68.42%</t>
        </is>
      </c>
      <c r="D5" t="inlineStr">
        <is>
          <t>82.56%</t>
        </is>
      </c>
      <c r="E5" t="inlineStr">
        <is>
          <t>69.77%</t>
        </is>
      </c>
      <c r="F5" t="inlineStr">
        <is>
          <t>56.75%</t>
        </is>
      </c>
      <c r="G5" t="inlineStr">
        <is>
          <t>53.94%</t>
        </is>
      </c>
      <c r="H5" t="inlineStr">
        <is>
          <t>58.02%</t>
        </is>
      </c>
      <c r="I5" t="inlineStr">
        <is>
          <t>60.16%</t>
        </is>
      </c>
      <c r="J5" t="inlineStr">
        <is>
          <t>59.93%</t>
        </is>
      </c>
      <c r="K5" t="inlineStr">
        <is>
          <t>60.44%</t>
        </is>
      </c>
      <c r="L5" t="inlineStr">
        <is>
          <t>62.61%</t>
        </is>
      </c>
      <c r="M5" t="inlineStr">
        <is>
          <t>64.47%</t>
        </is>
      </c>
      <c r="N5" t="inlineStr">
        <is>
          <t>65.21%</t>
        </is>
      </c>
      <c r="O5" t="inlineStr">
        <is>
          <t>62.69%</t>
        </is>
      </c>
      <c r="P5" t="inlineStr">
        <is>
          <t>60.39%</t>
        </is>
      </c>
      <c r="Q5" t="inlineStr">
        <is>
          <t>61.65%</t>
        </is>
      </c>
      <c r="R5" t="inlineStr">
        <is>
          <t>62.44%</t>
        </is>
      </c>
      <c r="S5" t="inlineStr">
        <is>
          <t>61.08%</t>
        </is>
      </c>
      <c r="T5" t="inlineStr">
        <is>
          <t>58.88%</t>
        </is>
      </c>
      <c r="U5" t="inlineStr">
        <is>
          <t>56.48%</t>
        </is>
      </c>
      <c r="V5" t="inlineStr">
        <is>
          <t>55.58%</t>
        </is>
      </c>
      <c r="W5" t="inlineStr">
        <is>
          <t>53.58%</t>
        </is>
      </c>
      <c r="X5" t="inlineStr">
        <is>
          <t>56.94%</t>
        </is>
      </c>
    </row>
    <row r="6">
      <c r="A6" s="1" t="inlineStr">
        <is>
          <t>Operating Expenses</t>
        </is>
      </c>
      <c r="B6" t="inlineStr">
        <is>
          <t>6</t>
        </is>
      </c>
      <c r="C6" t="inlineStr">
        <is>
          <t>28</t>
        </is>
      </c>
      <c r="D6" t="inlineStr">
        <is>
          <t>17</t>
        </is>
      </c>
      <c r="E6" t="inlineStr">
        <is>
          <t>122</t>
        </is>
      </c>
      <c r="F6" t="inlineStr">
        <is>
          <t>498</t>
        </is>
      </c>
      <c r="G6" t="inlineStr">
        <is>
          <t>1,091</t>
        </is>
      </c>
      <c r="H6" t="inlineStr">
        <is>
          <t>1,550</t>
        </is>
      </c>
      <c r="I6" t="inlineStr">
        <is>
          <t>2,830</t>
        </is>
      </c>
      <c r="J6" t="inlineStr">
        <is>
          <t>4,861</t>
        </is>
      </c>
      <c r="K6" t="inlineStr">
        <is>
          <t>6,542</t>
        </is>
      </c>
      <c r="L6" t="inlineStr">
        <is>
          <t>6,494</t>
        </is>
      </c>
      <c r="M6" t="inlineStr">
        <is>
          <t>8,523</t>
        </is>
      </c>
      <c r="N6" t="inlineStr">
        <is>
          <t>12,975</t>
        </is>
      </c>
      <c r="O6" t="inlineStr">
        <is>
          <t>16,781</t>
        </is>
      </c>
      <c r="P6" t="inlineStr">
        <is>
          <t>20,001</t>
        </is>
      </c>
      <c r="Q6" t="inlineStr">
        <is>
          <t>23,814</t>
        </is>
      </c>
      <c r="R6" t="inlineStr">
        <is>
          <t>27,465</t>
        </is>
      </c>
      <c r="S6" t="inlineStr">
        <is>
          <t>31,418</t>
        </is>
      </c>
      <c r="T6" t="inlineStr">
        <is>
          <t>36,390</t>
        </is>
      </c>
      <c r="U6" t="inlineStr">
        <is>
          <t>45,878</t>
        </is>
      </c>
      <c r="V6" t="inlineStr">
        <is>
          <t>54,033</t>
        </is>
      </c>
      <c r="W6" t="inlineStr">
        <is>
          <t>56,571</t>
        </is>
      </c>
      <c r="X6" t="inlineStr">
        <is>
          <t>67,984</t>
        </is>
      </c>
    </row>
    <row r="7">
      <c r="A7" s="1" t="inlineStr">
        <is>
          <t>R&amp;D Expenses</t>
        </is>
      </c>
      <c r="B7" t="inlineStr">
        <is>
          <t>3</t>
        </is>
      </c>
      <c r="C7" t="inlineStr">
        <is>
          <t>12</t>
        </is>
      </c>
      <c r="D7" t="inlineStr">
        <is>
          <t>21</t>
        </is>
      </c>
      <c r="E7" t="inlineStr">
        <is>
          <t>40</t>
        </is>
      </c>
      <c r="F7" t="inlineStr">
        <is>
          <t>230</t>
        </is>
      </c>
      <c r="G7" t="inlineStr">
        <is>
          <t>395</t>
        </is>
      </c>
      <c r="H7" t="inlineStr">
        <is>
          <t>600</t>
        </is>
      </c>
      <c r="I7" t="inlineStr">
        <is>
          <t>1,229</t>
        </is>
      </c>
      <c r="J7" t="inlineStr">
        <is>
          <t>2,120</t>
        </is>
      </c>
      <c r="K7" t="inlineStr">
        <is>
          <t>2,793</t>
        </is>
      </c>
      <c r="L7" t="inlineStr">
        <is>
          <t>2,843</t>
        </is>
      </c>
      <c r="M7" t="inlineStr">
        <is>
          <t>3,762</t>
        </is>
      </c>
      <c r="N7" t="inlineStr">
        <is>
          <t>5,162</t>
        </is>
      </c>
      <c r="O7" t="inlineStr">
        <is>
          <t>6,083</t>
        </is>
      </c>
      <c r="P7" t="inlineStr">
        <is>
          <t>7,137</t>
        </is>
      </c>
      <c r="Q7" t="inlineStr">
        <is>
          <t>9,832</t>
        </is>
      </c>
      <c r="R7" t="inlineStr">
        <is>
          <t>12,282</t>
        </is>
      </c>
      <c r="S7" t="inlineStr">
        <is>
          <t>13,948</t>
        </is>
      </c>
      <c r="T7" t="inlineStr">
        <is>
          <t>16,625</t>
        </is>
      </c>
      <c r="U7" t="inlineStr">
        <is>
          <t>21,419</t>
        </is>
      </c>
      <c r="V7" t="inlineStr">
        <is>
          <t>26,018</t>
        </is>
      </c>
      <c r="W7" t="inlineStr">
        <is>
          <t>27,573</t>
        </is>
      </c>
      <c r="X7" t="inlineStr">
        <is>
          <t>31,562</t>
        </is>
      </c>
    </row>
    <row r="8">
      <c r="A8" s="1" t="inlineStr">
        <is>
          <t>Selling, G&amp;A Exp.</t>
        </is>
      </c>
      <c r="B8" t="inlineStr">
        <is>
          <t>3</t>
        </is>
      </c>
      <c r="C8" t="inlineStr">
        <is>
          <t>16</t>
        </is>
      </c>
      <c r="D8" t="inlineStr">
        <is>
          <t>39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1,279</t>
        </is>
      </c>
      <c r="K8" t="inlineStr">
        <is>
          <t>1,803</t>
        </is>
      </c>
      <c r="L8" t="inlineStr">
        <is>
          <t>1,667</t>
        </is>
      </c>
      <c r="M8" t="inlineStr">
        <is>
          <t>1,962</t>
        </is>
      </c>
      <c r="N8" t="inlineStr">
        <is>
          <t>3,224</t>
        </is>
      </c>
      <c r="O8" t="inlineStr">
        <is>
          <t>3,845</t>
        </is>
      </c>
      <c r="P8" t="inlineStr">
        <is>
          <t>4,796</t>
        </is>
      </c>
      <c r="Q8" t="inlineStr">
        <is>
          <t>5,851</t>
        </is>
      </c>
      <c r="R8" t="inlineStr">
        <is>
          <t>15,183</t>
        </is>
      </c>
      <c r="S8" t="inlineStr">
        <is>
          <t>17,470</t>
        </is>
      </c>
      <c r="T8" t="inlineStr">
        <is>
          <t>19,765</t>
        </is>
      </c>
      <c r="U8" t="inlineStr">
        <is>
          <t>24,459</t>
        </is>
      </c>
      <c r="V8" t="inlineStr">
        <is>
          <t>28,015</t>
        </is>
      </c>
      <c r="W8" t="inlineStr">
        <is>
          <t>28,998</t>
        </is>
      </c>
      <c r="X8" t="inlineStr">
        <is>
          <t>36,422</t>
        </is>
      </c>
    </row>
    <row r="9">
      <c r="A9" s="1" t="inlineStr">
        <is>
          <t>Other Expenses</t>
        </is>
      </c>
      <c r="B9" t="inlineStr">
        <is>
          <t>- -</t>
        </is>
      </c>
      <c r="C9" t="inlineStr">
        <is>
          <t>(0)</t>
        </is>
      </c>
      <c r="D9" t="inlineStr">
        <is>
          <t>(44)</t>
        </is>
      </c>
      <c r="E9" t="inlineStr">
        <is>
          <t>82</t>
        </is>
      </c>
      <c r="F9" t="inlineStr">
        <is>
          <t>268</t>
        </is>
      </c>
      <c r="G9" t="inlineStr">
        <is>
          <t>696</t>
        </is>
      </c>
      <c r="H9" t="inlineStr">
        <is>
          <t>950</t>
        </is>
      </c>
      <c r="I9" t="inlineStr">
        <is>
          <t>1,601</t>
        </is>
      </c>
      <c r="J9" t="inlineStr">
        <is>
          <t>1,461</t>
        </is>
      </c>
      <c r="K9" t="inlineStr">
        <is>
          <t>1,946</t>
        </is>
      </c>
      <c r="L9" t="inlineStr">
        <is>
          <t>1,984</t>
        </is>
      </c>
      <c r="M9" t="inlineStr">
        <is>
          <t>2,799</t>
        </is>
      </c>
      <c r="N9" t="inlineStr">
        <is>
          <t>4,589</t>
        </is>
      </c>
      <c r="O9" t="inlineStr">
        <is>
          <t>6,853</t>
        </is>
      </c>
      <c r="P9" t="inlineStr">
        <is>
          <t>8,068</t>
        </is>
      </c>
      <c r="Q9" t="inlineStr">
        <is>
          <t>8,131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</row>
    <row r="10">
      <c r="A10" s="1" t="inlineStr">
        <is>
          <t>Interest Income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559</t>
        </is>
      </c>
      <c r="K10" t="inlineStr">
        <is>
          <t>390</t>
        </is>
      </c>
      <c r="L10" t="inlineStr">
        <is>
          <t>230</t>
        </is>
      </c>
      <c r="M10" t="inlineStr">
        <is>
          <t>579</t>
        </is>
      </c>
      <c r="N10" t="inlineStr">
        <is>
          <t>812</t>
        </is>
      </c>
      <c r="O10" t="inlineStr">
        <is>
          <t>713</t>
        </is>
      </c>
      <c r="P10" t="inlineStr">
        <is>
          <t>785</t>
        </is>
      </c>
      <c r="Q10" t="inlineStr">
        <is>
          <t>746</t>
        </is>
      </c>
      <c r="R10" t="inlineStr">
        <is>
          <t>999</t>
        </is>
      </c>
      <c r="S10" t="inlineStr">
        <is>
          <t>1,220</t>
        </is>
      </c>
      <c r="T10" t="inlineStr">
        <is>
          <t>1,312</t>
        </is>
      </c>
      <c r="U10" t="inlineStr">
        <is>
          <t>1,878</t>
        </is>
      </c>
      <c r="V10" t="inlineStr">
        <is>
          <t>2,427</t>
        </is>
      </c>
      <c r="W10" t="inlineStr">
        <is>
          <t>1,865</t>
        </is>
      </c>
      <c r="X10" t="inlineStr">
        <is>
          <t>1,499</t>
        </is>
      </c>
    </row>
    <row r="11">
      <c r="A11" s="1" t="inlineStr">
        <is>
          <t>Interest Expense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1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58</t>
        </is>
      </c>
      <c r="O11" t="inlineStr">
        <is>
          <t>84</t>
        </is>
      </c>
      <c r="P11" t="inlineStr">
        <is>
          <t>83</t>
        </is>
      </c>
      <c r="Q11" t="inlineStr">
        <is>
          <t>101</t>
        </is>
      </c>
      <c r="R11" t="inlineStr">
        <is>
          <t>104</t>
        </is>
      </c>
      <c r="S11" t="inlineStr">
        <is>
          <t>124</t>
        </is>
      </c>
      <c r="T11" t="inlineStr">
        <is>
          <t>109</t>
        </is>
      </c>
      <c r="U11" t="inlineStr">
        <is>
          <t>114</t>
        </is>
      </c>
      <c r="V11" t="inlineStr">
        <is>
          <t>100</t>
        </is>
      </c>
      <c r="W11" t="inlineStr">
        <is>
          <t>135</t>
        </is>
      </c>
      <c r="X11" t="inlineStr">
        <is>
          <t>346</t>
        </is>
      </c>
    </row>
    <row r="12">
      <c r="A12" s="1" t="inlineStr">
        <is>
          <t>Depreciation and Amortization</t>
        </is>
      </c>
      <c r="B12" t="inlineStr">
        <is>
          <t>- -</t>
        </is>
      </c>
      <c r="C12" t="inlineStr">
        <is>
          <t>- -</t>
        </is>
      </c>
      <c r="D12" t="inlineStr">
        <is>
          <t>10</t>
        </is>
      </c>
      <c r="E12" t="inlineStr">
        <is>
          <t>29</t>
        </is>
      </c>
      <c r="F12" t="inlineStr">
        <is>
          <t>55</t>
        </is>
      </c>
      <c r="G12" t="inlineStr">
        <is>
          <t>148</t>
        </is>
      </c>
      <c r="H12" t="inlineStr">
        <is>
          <t>294</t>
        </is>
      </c>
      <c r="I12" t="inlineStr">
        <is>
          <t>572</t>
        </is>
      </c>
      <c r="J12" t="inlineStr">
        <is>
          <t>968</t>
        </is>
      </c>
      <c r="K12" t="inlineStr">
        <is>
          <t>1,500</t>
        </is>
      </c>
      <c r="L12" t="inlineStr">
        <is>
          <t>1,524</t>
        </is>
      </c>
      <c r="M12" t="inlineStr">
        <is>
          <t>1,396</t>
        </is>
      </c>
      <c r="N12" t="inlineStr">
        <is>
          <t>1,851</t>
        </is>
      </c>
      <c r="O12" t="inlineStr">
        <is>
          <t>2,962</t>
        </is>
      </c>
      <c r="P12" t="inlineStr">
        <is>
          <t>3,939</t>
        </is>
      </c>
      <c r="Q12" t="inlineStr">
        <is>
          <t>4,979</t>
        </is>
      </c>
      <c r="R12" t="inlineStr">
        <is>
          <t>5,063</t>
        </is>
      </c>
      <c r="S12" t="inlineStr">
        <is>
          <t>6,144</t>
        </is>
      </c>
      <c r="T12" t="inlineStr">
        <is>
          <t>6,915</t>
        </is>
      </c>
      <c r="U12" t="inlineStr">
        <is>
          <t>9,035</t>
        </is>
      </c>
      <c r="V12" t="inlineStr">
        <is>
          <t>11,781</t>
        </is>
      </c>
      <c r="W12" t="inlineStr">
        <is>
          <t>13,697</t>
        </is>
      </c>
      <c r="X12" t="inlineStr">
        <is>
          <t>12,441</t>
        </is>
      </c>
    </row>
    <row r="13">
      <c r="A13" s="1" t="inlineStr">
        <is>
          <t>EBITDA</t>
        </is>
      </c>
      <c r="B13" t="inlineStr">
        <is>
          <t>(6)</t>
        </is>
      </c>
      <c r="C13" t="inlineStr">
        <is>
          <t>(15)</t>
        </is>
      </c>
      <c r="D13" t="inlineStr">
        <is>
          <t>20</t>
        </is>
      </c>
      <c r="E13" t="inlineStr">
        <is>
          <t>214</t>
        </is>
      </c>
      <c r="F13" t="inlineStr">
        <is>
          <t>402</t>
        </is>
      </c>
      <c r="G13" t="inlineStr">
        <is>
          <t>798</t>
        </is>
      </c>
      <c r="H13" t="inlineStr">
        <is>
          <t>2,435</t>
        </is>
      </c>
      <c r="I13" t="inlineStr">
        <is>
          <t>4,583</t>
        </is>
      </c>
      <c r="J13" t="inlineStr">
        <is>
          <t>6,643</t>
        </is>
      </c>
      <c r="K13" t="inlineStr">
        <is>
          <t>7,354</t>
        </is>
      </c>
      <c r="L13" t="inlineStr">
        <is>
          <t>9,905</t>
        </is>
      </c>
      <c r="M13" t="inlineStr">
        <is>
          <t>12,192</t>
        </is>
      </c>
      <c r="N13" t="inlineStr">
        <is>
          <t>14,235</t>
        </is>
      </c>
      <c r="O13" t="inlineStr">
        <is>
          <t>16,699</t>
        </is>
      </c>
      <c r="P13" t="inlineStr">
        <is>
          <t>19,494</t>
        </is>
      </c>
      <c r="Q13" t="inlineStr">
        <is>
          <t>22,855</t>
        </is>
      </c>
      <c r="R13" t="inlineStr">
        <is>
          <t>24,818</t>
        </is>
      </c>
      <c r="S13" t="inlineStr">
        <is>
          <t>30,418</t>
        </is>
      </c>
      <c r="T13" t="inlineStr">
        <is>
          <t>24,393</t>
        </is>
      </c>
      <c r="U13" t="inlineStr">
        <is>
          <t>44,062</t>
        </is>
      </c>
      <c r="V13" t="inlineStr">
        <is>
          <t>51,506</t>
        </is>
      </c>
      <c r="W13" t="inlineStr">
        <is>
          <t>61,914</t>
        </is>
      </c>
      <c r="X13" t="inlineStr">
        <is>
          <t>103,521</t>
        </is>
      </c>
    </row>
    <row r="14">
      <c r="A14" s="1" t="inlineStr">
        <is>
          <t>EBITDA ratio</t>
        </is>
      </c>
      <c r="B14" t="inlineStr">
        <is>
          <t>(Infinity)%</t>
        </is>
      </c>
      <c r="C14" t="inlineStr">
        <is>
          <t>(78.95)%</t>
        </is>
      </c>
      <c r="D14" t="inlineStr">
        <is>
          <t>23.26%</t>
        </is>
      </c>
      <c r="E14" t="inlineStr">
        <is>
          <t>48.63%</t>
        </is>
      </c>
      <c r="F14" t="inlineStr">
        <is>
          <t>27.42%</t>
        </is>
      </c>
      <c r="G14" t="inlineStr">
        <is>
          <t>25.04%</t>
        </is>
      </c>
      <c r="H14" t="inlineStr">
        <is>
          <t>39.66%</t>
        </is>
      </c>
      <c r="I14" t="inlineStr">
        <is>
          <t>43.21%</t>
        </is>
      </c>
      <c r="J14" t="inlineStr">
        <is>
          <t>40.03%</t>
        </is>
      </c>
      <c r="K14" t="inlineStr">
        <is>
          <t>33.74%</t>
        </is>
      </c>
      <c r="L14" t="inlineStr">
        <is>
          <t>41.88%</t>
        </is>
      </c>
      <c r="M14" t="inlineStr">
        <is>
          <t>41.58%</t>
        </is>
      </c>
      <c r="N14" t="inlineStr">
        <is>
          <t>37.55%</t>
        </is>
      </c>
      <c r="O14" t="inlineStr">
        <is>
          <t>36.27%</t>
        </is>
      </c>
      <c r="P14" t="inlineStr">
        <is>
          <t>35.11%</t>
        </is>
      </c>
      <c r="Q14" t="inlineStr">
        <is>
          <t>34.63%</t>
        </is>
      </c>
      <c r="R14" t="inlineStr">
        <is>
          <t>33.10%</t>
        </is>
      </c>
      <c r="S14" t="inlineStr">
        <is>
          <t>33.70%</t>
        </is>
      </c>
      <c r="T14" t="inlineStr">
        <is>
          <t>22.00%</t>
        </is>
      </c>
      <c r="U14" t="inlineStr">
        <is>
          <t>32.20%</t>
        </is>
      </c>
      <c r="V14" t="inlineStr">
        <is>
          <t>31.82%</t>
        </is>
      </c>
      <c r="W14" t="inlineStr">
        <is>
          <t>33.92%</t>
        </is>
      </c>
      <c r="X14" t="inlineStr">
        <is>
          <t>40.18%</t>
        </is>
      </c>
    </row>
    <row r="15">
      <c r="A15" s="1" t="inlineStr">
        <is>
          <t>Operating Income</t>
        </is>
      </c>
      <c r="B15" t="inlineStr">
        <is>
          <t>(7)</t>
        </is>
      </c>
      <c r="C15" t="inlineStr">
        <is>
          <t>(15)</t>
        </is>
      </c>
      <c r="D15" t="inlineStr">
        <is>
          <t>11</t>
        </is>
      </c>
      <c r="E15" t="inlineStr">
        <is>
          <t>186</t>
        </is>
      </c>
      <c r="F15" t="inlineStr">
        <is>
          <t>342</t>
        </is>
      </c>
      <c r="G15" t="inlineStr">
        <is>
          <t>640</t>
        </is>
      </c>
      <c r="H15" t="inlineStr">
        <is>
          <t>2,017</t>
        </is>
      </c>
      <c r="I15" t="inlineStr">
        <is>
          <t>3,550</t>
        </is>
      </c>
      <c r="J15" t="inlineStr">
        <is>
          <t>5,084</t>
        </is>
      </c>
      <c r="K15" t="inlineStr">
        <is>
          <t>6,632</t>
        </is>
      </c>
      <c r="L15" t="inlineStr">
        <is>
          <t>8,312</t>
        </is>
      </c>
      <c r="M15" t="inlineStr">
        <is>
          <t>10,381</t>
        </is>
      </c>
      <c r="N15" t="inlineStr">
        <is>
          <t>11,742</t>
        </is>
      </c>
      <c r="O15" t="inlineStr">
        <is>
          <t>12,760</t>
        </is>
      </c>
      <c r="P15" t="inlineStr">
        <is>
          <t>13,966</t>
        </is>
      </c>
      <c r="Q15" t="inlineStr">
        <is>
          <t>16,496</t>
        </is>
      </c>
      <c r="R15" t="inlineStr">
        <is>
          <t>19,360</t>
        </is>
      </c>
      <c r="S15" t="inlineStr">
        <is>
          <t>23,716</t>
        </is>
      </c>
      <c r="T15" t="inlineStr">
        <is>
          <t>26,146</t>
        </is>
      </c>
      <c r="U15" t="inlineStr">
        <is>
          <t>26,321</t>
        </is>
      </c>
      <c r="V15" t="inlineStr">
        <is>
          <t>34,231</t>
        </is>
      </c>
      <c r="W15" t="inlineStr">
        <is>
          <t>41,224</t>
        </is>
      </c>
      <c r="X15" t="inlineStr">
        <is>
          <t>78,714</t>
        </is>
      </c>
    </row>
    <row r="16">
      <c r="A16" s="1" t="inlineStr">
        <is>
          <t>Operating Income ratio</t>
        </is>
      </c>
      <c r="B16" t="inlineStr">
        <is>
          <t>(Infinity)%</t>
        </is>
      </c>
      <c r="C16" t="inlineStr">
        <is>
          <t>(77.56)%</t>
        </is>
      </c>
      <c r="D16" t="inlineStr">
        <is>
          <t>12.75%</t>
        </is>
      </c>
      <c r="E16" t="inlineStr">
        <is>
          <t>42.38%</t>
        </is>
      </c>
      <c r="F16" t="inlineStr">
        <is>
          <t>23.36%</t>
        </is>
      </c>
      <c r="G16" t="inlineStr">
        <is>
          <t>20.08%</t>
        </is>
      </c>
      <c r="H16" t="inlineStr">
        <is>
          <t>32.86%</t>
        </is>
      </c>
      <c r="I16" t="inlineStr">
        <is>
          <t>33.47%</t>
        </is>
      </c>
      <c r="J16" t="inlineStr">
        <is>
          <t>30.64%</t>
        </is>
      </c>
      <c r="K16" t="inlineStr">
        <is>
          <t>30.43%</t>
        </is>
      </c>
      <c r="L16" t="inlineStr">
        <is>
          <t>35.15%</t>
        </is>
      </c>
      <c r="M16" t="inlineStr">
        <is>
          <t>35.40%</t>
        </is>
      </c>
      <c r="N16" t="inlineStr">
        <is>
          <t>30.98%</t>
        </is>
      </c>
      <c r="O16" t="inlineStr">
        <is>
          <t>27.72%</t>
        </is>
      </c>
      <c r="P16" t="inlineStr">
        <is>
          <t>25.16%</t>
        </is>
      </c>
      <c r="Q16" t="inlineStr">
        <is>
          <t>24.99%</t>
        </is>
      </c>
      <c r="R16" t="inlineStr">
        <is>
          <t>25.82%</t>
        </is>
      </c>
      <c r="S16" t="inlineStr">
        <is>
          <t>26.27%</t>
        </is>
      </c>
      <c r="T16" t="inlineStr">
        <is>
          <t>23.59%</t>
        </is>
      </c>
      <c r="U16" t="inlineStr">
        <is>
          <t>19.24%</t>
        </is>
      </c>
      <c r="V16" t="inlineStr">
        <is>
          <t>21.15%</t>
        </is>
      </c>
      <c r="W16" t="inlineStr">
        <is>
          <t>22.59%</t>
        </is>
      </c>
      <c r="X16" t="inlineStr">
        <is>
          <t>30.55%</t>
        </is>
      </c>
    </row>
    <row r="17">
      <c r="A17" s="1" t="inlineStr">
        <is>
          <t>Total Other Income Exp.(Gains)</t>
        </is>
      </c>
      <c r="B17" t="inlineStr">
        <is>
          <t>1</t>
        </is>
      </c>
      <c r="C17" t="inlineStr">
        <is>
          <t>(0)</t>
        </is>
      </c>
      <c r="D17" t="inlineStr">
        <is>
          <t>(1)</t>
        </is>
      </c>
      <c r="E17" t="inlineStr">
        <is>
          <t>(1)</t>
        </is>
      </c>
      <c r="F17" t="inlineStr">
        <is>
          <t>5</t>
        </is>
      </c>
      <c r="G17" t="inlineStr">
        <is>
          <t>10</t>
        </is>
      </c>
      <c r="H17" t="inlineStr">
        <is>
          <t>125</t>
        </is>
      </c>
      <c r="I17" t="inlineStr">
        <is>
          <t>461</t>
        </is>
      </c>
      <c r="J17" t="inlineStr">
        <is>
          <t>590</t>
        </is>
      </c>
      <c r="K17" t="inlineStr">
        <is>
          <t>(778)</t>
        </is>
      </c>
      <c r="L17" t="inlineStr">
        <is>
          <t>69</t>
        </is>
      </c>
      <c r="M17" t="inlineStr">
        <is>
          <t>415</t>
        </is>
      </c>
      <c r="N17" t="inlineStr">
        <is>
          <t>584</t>
        </is>
      </c>
      <c r="O17" t="inlineStr">
        <is>
          <t>1,709</t>
        </is>
      </c>
      <c r="P17" t="inlineStr">
        <is>
          <t>1,933</t>
        </is>
      </c>
      <c r="Q17" t="inlineStr">
        <is>
          <t>763</t>
        </is>
      </c>
      <c r="R17" t="inlineStr">
        <is>
          <t>291</t>
        </is>
      </c>
      <c r="S17" t="inlineStr">
        <is>
          <t>434</t>
        </is>
      </c>
      <c r="T17" t="inlineStr">
        <is>
          <t>1,047</t>
        </is>
      </c>
      <c r="U17" t="inlineStr">
        <is>
          <t>8,592</t>
        </is>
      </c>
      <c r="V17" t="inlineStr">
        <is>
          <t>5,394</t>
        </is>
      </c>
      <c r="W17" t="inlineStr">
        <is>
          <t>6,858</t>
        </is>
      </c>
      <c r="X17" t="inlineStr">
        <is>
          <t>12,020</t>
        </is>
      </c>
    </row>
    <row r="18">
      <c r="A18" s="1" t="inlineStr">
        <is>
          <t>Income Before Tax</t>
        </is>
      </c>
      <c r="B18" t="inlineStr">
        <is>
          <t>(6)</t>
        </is>
      </c>
      <c r="C18" t="inlineStr">
        <is>
          <t>(15)</t>
        </is>
      </c>
      <c r="D18" t="inlineStr">
        <is>
          <t>10</t>
        </is>
      </c>
      <c r="E18" t="inlineStr">
        <is>
          <t>185</t>
        </is>
      </c>
      <c r="F18" t="inlineStr">
        <is>
          <t>347</t>
        </is>
      </c>
      <c r="G18" t="inlineStr">
        <is>
          <t>650</t>
        </is>
      </c>
      <c r="H18" t="inlineStr">
        <is>
          <t>2,142</t>
        </is>
      </c>
      <c r="I18" t="inlineStr">
        <is>
          <t>4,011</t>
        </is>
      </c>
      <c r="J18" t="inlineStr">
        <is>
          <t>5,674</t>
        </is>
      </c>
      <c r="K18" t="inlineStr">
        <is>
          <t>5,854</t>
        </is>
      </c>
      <c r="L18" t="inlineStr">
        <is>
          <t>8,381</t>
        </is>
      </c>
      <c r="M18" t="inlineStr">
        <is>
          <t>10,796</t>
        </is>
      </c>
      <c r="N18" t="inlineStr">
        <is>
          <t>12,326</t>
        </is>
      </c>
      <c r="O18" t="inlineStr">
        <is>
          <t>14,469</t>
        </is>
      </c>
      <c r="P18" t="inlineStr">
        <is>
          <t>15,899</t>
        </is>
      </c>
      <c r="Q18" t="inlineStr">
        <is>
          <t>17,259</t>
        </is>
      </c>
      <c r="R18" t="inlineStr">
        <is>
          <t>19,651</t>
        </is>
      </c>
      <c r="S18" t="inlineStr">
        <is>
          <t>24,150</t>
        </is>
      </c>
      <c r="T18" t="inlineStr">
        <is>
          <t>27,193</t>
        </is>
      </c>
      <c r="U18" t="inlineStr">
        <is>
          <t>34,913</t>
        </is>
      </c>
      <c r="V18" t="inlineStr">
        <is>
          <t>39,625</t>
        </is>
      </c>
      <c r="W18" t="inlineStr">
        <is>
          <t>48,082</t>
        </is>
      </c>
      <c r="X18" t="inlineStr">
        <is>
          <t>90,734</t>
        </is>
      </c>
    </row>
    <row r="19">
      <c r="A19" s="1" t="inlineStr">
        <is>
          <t>Income Before Tax ratio</t>
        </is>
      </c>
      <c r="B19" t="inlineStr">
        <is>
          <t>(Infinity)%</t>
        </is>
      </c>
      <c r="C19" t="inlineStr">
        <is>
          <t>(78.95)%</t>
        </is>
      </c>
      <c r="D19" t="inlineStr">
        <is>
          <t>11.63%</t>
        </is>
      </c>
      <c r="E19" t="inlineStr">
        <is>
          <t>42.05%</t>
        </is>
      </c>
      <c r="F19" t="inlineStr">
        <is>
          <t>23.67%</t>
        </is>
      </c>
      <c r="G19" t="inlineStr">
        <is>
          <t>20.38%</t>
        </is>
      </c>
      <c r="H19" t="inlineStr">
        <is>
          <t>34.89%</t>
        </is>
      </c>
      <c r="I19" t="inlineStr">
        <is>
          <t>37.82%</t>
        </is>
      </c>
      <c r="J19" t="inlineStr">
        <is>
          <t>34.19%</t>
        </is>
      </c>
      <c r="K19" t="inlineStr">
        <is>
          <t>26.86%</t>
        </is>
      </c>
      <c r="L19" t="inlineStr">
        <is>
          <t>35.44%</t>
        </is>
      </c>
      <c r="M19" t="inlineStr">
        <is>
          <t>36.82%</t>
        </is>
      </c>
      <c r="N19" t="inlineStr">
        <is>
          <t>32.52%</t>
        </is>
      </c>
      <c r="O19" t="inlineStr">
        <is>
          <t>31.43%</t>
        </is>
      </c>
      <c r="P19" t="inlineStr">
        <is>
          <t>28.64%</t>
        </is>
      </c>
      <c r="Q19" t="inlineStr">
        <is>
          <t>26.15%</t>
        </is>
      </c>
      <c r="R19" t="inlineStr">
        <is>
          <t>26.21%</t>
        </is>
      </c>
      <c r="S19" t="inlineStr">
        <is>
          <t>26.75%</t>
        </is>
      </c>
      <c r="T19" t="inlineStr">
        <is>
          <t>24.53%</t>
        </is>
      </c>
      <c r="U19" t="inlineStr">
        <is>
          <t>25.52%</t>
        </is>
      </c>
      <c r="V19" t="inlineStr">
        <is>
          <t>24.48%</t>
        </is>
      </c>
      <c r="W19" t="inlineStr">
        <is>
          <t>26.34%</t>
        </is>
      </c>
      <c r="X19" t="inlineStr">
        <is>
          <t>35.22%</t>
        </is>
      </c>
    </row>
    <row r="20">
      <c r="A20" s="1" t="inlineStr">
        <is>
          <t>Income Tax Expense (Gain)</t>
        </is>
      </c>
      <c r="B20" t="inlineStr">
        <is>
          <t>- -</t>
        </is>
      </c>
      <c r="C20" t="inlineStr">
        <is>
          <t>- -</t>
        </is>
      </c>
      <c r="D20" t="inlineStr">
        <is>
          <t>3</t>
        </is>
      </c>
      <c r="E20" t="inlineStr">
        <is>
          <t>85</t>
        </is>
      </c>
      <c r="F20" t="inlineStr">
        <is>
          <t>241</t>
        </is>
      </c>
      <c r="G20" t="inlineStr">
        <is>
          <t>251</t>
        </is>
      </c>
      <c r="H20" t="inlineStr">
        <is>
          <t>676</t>
        </is>
      </c>
      <c r="I20" t="inlineStr">
        <is>
          <t>934</t>
        </is>
      </c>
      <c r="J20" t="inlineStr">
        <is>
          <t>1,470</t>
        </is>
      </c>
      <c r="K20" t="inlineStr">
        <is>
          <t>1,627</t>
        </is>
      </c>
      <c r="L20" t="inlineStr">
        <is>
          <t>1,861</t>
        </is>
      </c>
      <c r="M20" t="inlineStr">
        <is>
          <t>2,291</t>
        </is>
      </c>
      <c r="N20" t="inlineStr">
        <is>
          <t>2,589</t>
        </is>
      </c>
      <c r="O20" t="inlineStr">
        <is>
          <t>2,916</t>
        </is>
      </c>
      <c r="P20" t="inlineStr">
        <is>
          <t>2,739</t>
        </is>
      </c>
      <c r="Q20" t="inlineStr">
        <is>
          <t>3,639</t>
        </is>
      </c>
      <c r="R20" t="inlineStr">
        <is>
          <t>3,303</t>
        </is>
      </c>
      <c r="S20" t="inlineStr">
        <is>
          <t>4,672</t>
        </is>
      </c>
      <c r="T20" t="inlineStr">
        <is>
          <t>4,707</t>
        </is>
      </c>
      <c r="U20" t="inlineStr">
        <is>
          <t>4,177</t>
        </is>
      </c>
      <c r="V20" t="inlineStr">
        <is>
          <t>5,282</t>
        </is>
      </c>
      <c r="W20" t="inlineStr">
        <is>
          <t>7,813</t>
        </is>
      </c>
      <c r="X20" t="inlineStr">
        <is>
          <t>14,701</t>
        </is>
      </c>
    </row>
    <row r="21">
      <c r="A21" s="1" t="inlineStr">
        <is>
          <t>Net Income</t>
        </is>
      </c>
      <c r="B21" t="inlineStr">
        <is>
          <t>(6)</t>
        </is>
      </c>
      <c r="C21" t="inlineStr">
        <is>
          <t>(15)</t>
        </is>
      </c>
      <c r="D21" t="inlineStr">
        <is>
          <t>7</t>
        </is>
      </c>
      <c r="E21" t="inlineStr">
        <is>
          <t>100</t>
        </is>
      </c>
      <c r="F21" t="inlineStr">
        <is>
          <t>106</t>
        </is>
      </c>
      <c r="G21" t="inlineStr">
        <is>
          <t>399</t>
        </is>
      </c>
      <c r="H21" t="inlineStr">
        <is>
          <t>1,465</t>
        </is>
      </c>
      <c r="I21" t="inlineStr">
        <is>
          <t>3,077</t>
        </is>
      </c>
      <c r="J21" t="inlineStr">
        <is>
          <t>4,204</t>
        </is>
      </c>
      <c r="K21" t="inlineStr">
        <is>
          <t>4,227</t>
        </is>
      </c>
      <c r="L21" t="inlineStr">
        <is>
          <t>6,520</t>
        </is>
      </c>
      <c r="M21" t="inlineStr">
        <is>
          <t>8,505</t>
        </is>
      </c>
      <c r="N21" t="inlineStr">
        <is>
          <t>9,737</t>
        </is>
      </c>
      <c r="O21" t="inlineStr">
        <is>
          <t>10,737</t>
        </is>
      </c>
      <c r="P21" t="inlineStr">
        <is>
          <t>12,733</t>
        </is>
      </c>
      <c r="Q21" t="inlineStr">
        <is>
          <t>14,136</t>
        </is>
      </c>
      <c r="R21" t="inlineStr">
        <is>
          <t>16,348</t>
        </is>
      </c>
      <c r="S21" t="inlineStr">
        <is>
          <t>19,478</t>
        </is>
      </c>
      <c r="T21" t="inlineStr">
        <is>
          <t>12,662</t>
        </is>
      </c>
      <c r="U21" t="inlineStr">
        <is>
          <t>30,736</t>
        </is>
      </c>
      <c r="V21" t="inlineStr">
        <is>
          <t>34,343</t>
        </is>
      </c>
      <c r="W21" t="inlineStr">
        <is>
          <t>40,269</t>
        </is>
      </c>
      <c r="X21" s="3" t="n">
        <v>76033</v>
      </c>
      <c r="Y21" s="3">
        <f>X21*1.37</f>
        <v/>
      </c>
      <c r="Z21" s="3">
        <f>Y21*1.37</f>
        <v/>
      </c>
      <c r="AA21" s="3">
        <f>Z21*1.37</f>
        <v/>
      </c>
      <c r="AB21" s="3">
        <f>AA21*1.37</f>
        <v/>
      </c>
      <c r="AC21" s="3">
        <f>AB21*1.37</f>
        <v/>
      </c>
      <c r="AD21" s="3">
        <f>AC21*1.37</f>
        <v/>
      </c>
      <c r="AE21" s="3">
        <f>AD21*1.05</f>
        <v/>
      </c>
      <c r="AF21" s="3">
        <f>AE21*1.37</f>
        <v/>
      </c>
      <c r="AG21" s="3">
        <f>AF21*1.37</f>
        <v/>
      </c>
      <c r="AH21" s="3">
        <f>AG21*(1+$AB$41)</f>
        <v/>
      </c>
      <c r="AI21" s="3">
        <f>AH21*(1+$AB$41)</f>
        <v/>
      </c>
      <c r="AJ21" s="3">
        <f>AI21*(1+$AB$41)</f>
        <v/>
      </c>
      <c r="AK21" s="3">
        <f>AJ21*(1+$AB$41)</f>
        <v/>
      </c>
      <c r="AL21" s="3">
        <f>AK21*(1+$AB$41)</f>
        <v/>
      </c>
      <c r="AM21" s="3">
        <f>AL21*(1+$AB$41)</f>
        <v/>
      </c>
      <c r="AN21" s="3">
        <f>AM21*(1+$AB$41)</f>
        <v/>
      </c>
      <c r="AO21" s="3">
        <f>AN21*(1+$AB$41)</f>
        <v/>
      </c>
      <c r="AP21" s="3">
        <f>AO21*(1+$AB$41)</f>
        <v/>
      </c>
      <c r="AQ21" s="3">
        <f>AP21*(1+$AB$41)</f>
        <v/>
      </c>
      <c r="AR21" s="3">
        <f>AQ21*(1+$AB$41)</f>
        <v/>
      </c>
      <c r="AS21" s="3">
        <f>AR21*(1+$AB$41)</f>
        <v/>
      </c>
      <c r="AT21" s="3">
        <f>AS21*(1+$AB$41)</f>
        <v/>
      </c>
      <c r="AU21" s="3">
        <f>AT21*(1+$AB$41)</f>
        <v/>
      </c>
      <c r="AV21" s="3">
        <f>AU21*(1+$AB$41)</f>
        <v/>
      </c>
      <c r="AW21" s="3">
        <f>AV21*(1+$AB$41)</f>
        <v/>
      </c>
      <c r="AX21" s="3">
        <f>AW21*(1+$AB$41)</f>
        <v/>
      </c>
      <c r="AY21" s="3">
        <f>AX21*(1+$AB$41)</f>
        <v/>
      </c>
      <c r="AZ21" s="3">
        <f>AY21*(1+$AB$41)</f>
        <v/>
      </c>
      <c r="BA21" s="3">
        <f>AZ21*(1+$AB$41)</f>
        <v/>
      </c>
      <c r="BB21" s="3">
        <f>BA21*(1+$AB$41)</f>
        <v/>
      </c>
      <c r="BC21" s="3">
        <f>BB21*(1+$AB$41)</f>
        <v/>
      </c>
      <c r="BD21" s="3">
        <f>BC21*(1+$AB$41)</f>
        <v/>
      </c>
      <c r="BE21" s="3">
        <f>BD21*(1+$AB$41)</f>
        <v/>
      </c>
      <c r="BF21" s="3">
        <f>BE21*(1+$AB$41)</f>
        <v/>
      </c>
      <c r="BG21" s="3">
        <f>BF21*(1+$AB$41)</f>
        <v/>
      </c>
      <c r="BH21" s="3">
        <f>BG21*(1+$AB$41)</f>
        <v/>
      </c>
      <c r="BI21" s="3">
        <f>BH21*(1+$AB$41)</f>
        <v/>
      </c>
      <c r="BJ21" s="3">
        <f>BI21*(1+$AB$41)</f>
        <v/>
      </c>
      <c r="BK21" s="3">
        <f>BJ21*(1+$AB$41)</f>
        <v/>
      </c>
      <c r="BL21" s="3">
        <f>BK21*(1+$AB$41)</f>
        <v/>
      </c>
      <c r="BM21" s="3">
        <f>BL21*(1+$AB$41)</f>
        <v/>
      </c>
      <c r="BN21" s="3">
        <f>BM21*(1+$AB$41)</f>
        <v/>
      </c>
      <c r="BO21" s="3">
        <f>BN21*(1+$AB$41)</f>
        <v/>
      </c>
      <c r="BP21" s="3">
        <f>BO21*(1+$AB$41)</f>
        <v/>
      </c>
      <c r="BQ21" s="3">
        <f>BP21*(1+$AB$41)</f>
        <v/>
      </c>
      <c r="BR21" s="3">
        <f>BQ21*(1+$AB$41)</f>
        <v/>
      </c>
      <c r="BS21" s="3">
        <f>BR21*(1+$AB$41)</f>
        <v/>
      </c>
      <c r="BT21" s="3">
        <f>BS21*(1+$AB$41)</f>
        <v/>
      </c>
      <c r="BU21" s="3">
        <f>BT21*(1+$AB$41)</f>
        <v/>
      </c>
      <c r="BV21" s="3">
        <f>BU21*(1+$AB$41)</f>
        <v/>
      </c>
      <c r="BW21" s="3">
        <f>BV21*(1+$AB$41)</f>
        <v/>
      </c>
      <c r="BX21" s="3">
        <f>BW21*(1+$AB$41)</f>
        <v/>
      </c>
      <c r="BY21" s="3">
        <f>BX21*(1+$AB$41)</f>
        <v/>
      </c>
      <c r="BZ21" s="3">
        <f>BY21*(1+$AB$41)</f>
        <v/>
      </c>
      <c r="CA21" s="3">
        <f>BZ21*(1+$AB$41)</f>
        <v/>
      </c>
      <c r="CB21" s="3">
        <f>CA21*(1+$AB$41)</f>
        <v/>
      </c>
      <c r="CC21" s="3">
        <f>CB21*(1+$AB$41)</f>
        <v/>
      </c>
      <c r="CD21" s="3">
        <f>CC21*(1+$AB$41)</f>
        <v/>
      </c>
      <c r="CE21" s="3">
        <f>CD21*(1+$AB$41)</f>
        <v/>
      </c>
      <c r="CF21" s="3">
        <f>CE21*(1+$AB$41)</f>
        <v/>
      </c>
      <c r="CG21" s="3">
        <f>CF21*(1+$AB$41)</f>
        <v/>
      </c>
      <c r="CH21" s="3">
        <f>CG21*(1+$AB$41)</f>
        <v/>
      </c>
      <c r="CI21" s="3">
        <f>CH21*(1+$AB$41)</f>
        <v/>
      </c>
      <c r="CJ21" s="3">
        <f>CI21*(1+$AB$41)</f>
        <v/>
      </c>
      <c r="CK21" s="3">
        <f>CJ21*(1+$AB$41)</f>
        <v/>
      </c>
      <c r="CL21" s="3">
        <f>CK21*(1+$AB$41)</f>
        <v/>
      </c>
      <c r="CM21" s="3">
        <f>CL21*(1+$AB$41)</f>
        <v/>
      </c>
      <c r="CN21" s="3">
        <f>CM21*(1+$AB$41)</f>
        <v/>
      </c>
      <c r="CO21" s="3">
        <f>CN21*(1+$AB$41)</f>
        <v/>
      </c>
      <c r="CP21" s="3">
        <f>CO21*(1+$AB$41)</f>
        <v/>
      </c>
      <c r="CQ21" s="3">
        <f>CP21*(1+$AB$41)</f>
        <v/>
      </c>
      <c r="CR21" s="3">
        <f>CQ21*(1+$AB$41)</f>
        <v/>
      </c>
      <c r="CS21" s="3">
        <f>CR21*(1+$AB$41)</f>
        <v/>
      </c>
      <c r="CT21" s="3">
        <f>CS21*(1+$AB$41)</f>
        <v/>
      </c>
      <c r="CU21" s="3">
        <f>CT21*(1+$AB$41)</f>
        <v/>
      </c>
      <c r="CV21" s="3">
        <f>CU21*(1+$AB$41)</f>
        <v/>
      </c>
      <c r="CW21" s="3">
        <f>CV21*(1+$AB$41)</f>
        <v/>
      </c>
      <c r="CX21" s="3">
        <f>CW21*(1+$AB$41)</f>
        <v/>
      </c>
      <c r="CY21" s="3">
        <f>CX21*(1+$AB$41)</f>
        <v/>
      </c>
      <c r="CZ21" s="3">
        <f>CY21*(1+$AB$41)</f>
        <v/>
      </c>
      <c r="DA21" s="3">
        <f>CZ21*(1+$AB$41)</f>
        <v/>
      </c>
      <c r="DB21" s="3">
        <f>DA21*(1+$AB$41)</f>
        <v/>
      </c>
      <c r="DC21" s="3">
        <f>DB21*(1+$AB$41)</f>
        <v/>
      </c>
      <c r="DD21" s="3">
        <f>DC21*(1+$AB$41)</f>
        <v/>
      </c>
      <c r="DE21" s="3">
        <f>DD21*(1+$AB$41)</f>
        <v/>
      </c>
      <c r="DF21" s="3">
        <f>DE21*(1+$AB$41)</f>
        <v/>
      </c>
      <c r="DG21" s="3">
        <f>DF21*(1+$AB$41)</f>
        <v/>
      </c>
      <c r="DH21" s="3">
        <f>DG21*(1+$AB$41)</f>
        <v/>
      </c>
      <c r="DI21" s="3">
        <f>DH21*(1+$AB$41)</f>
        <v/>
      </c>
      <c r="DJ21" s="3">
        <f>DI21*(1+$AB$41)</f>
        <v/>
      </c>
      <c r="DK21" s="3">
        <f>DJ21*(1+$AB$41)</f>
        <v/>
      </c>
      <c r="DL21" s="3">
        <f>DK21*(1+$AB$41)</f>
        <v/>
      </c>
      <c r="DM21" s="3">
        <f>DL21*(1+$AB$41)</f>
        <v/>
      </c>
      <c r="DN21" s="3">
        <f>DM21*(1+$AB$41)</f>
        <v/>
      </c>
      <c r="DO21" s="3">
        <f>DN21*(1+$AB$41)</f>
        <v/>
      </c>
      <c r="DP21" s="3">
        <f>DO21*(1+$AB$41)</f>
        <v/>
      </c>
      <c r="DQ21" s="3">
        <f>DP21*(1+$AB$41)</f>
        <v/>
      </c>
      <c r="DR21" s="3">
        <f>DQ21*(1+$AB$41)</f>
        <v/>
      </c>
      <c r="DS21" s="3">
        <f>DR21*(1+$AB$41)</f>
        <v/>
      </c>
      <c r="DT21" s="3">
        <f>DS21*(1+$AB$41)</f>
        <v/>
      </c>
      <c r="DU21" s="3">
        <f>DT21*(1+$AB$41)</f>
        <v/>
      </c>
      <c r="DV21" s="3">
        <f>DU21*(1+$AB$41)</f>
        <v/>
      </c>
      <c r="DW21" s="3">
        <f>DV21*(1+$AB$41)</f>
        <v/>
      </c>
      <c r="DX21" s="3">
        <f>DW21*(1+$AB$41)</f>
        <v/>
      </c>
      <c r="DY21" s="3">
        <f>DX21*(1+$AB$41)</f>
        <v/>
      </c>
      <c r="DZ21" s="3">
        <f>DY21*(1+$AB$41)</f>
        <v/>
      </c>
      <c r="EA21" s="3">
        <f>DZ21*(1+$AB$41)</f>
        <v/>
      </c>
      <c r="EB21" s="3">
        <f>EA21*(1+$AB$41)</f>
        <v/>
      </c>
      <c r="EC21" s="3">
        <f>EB21*(1+$AB$41)</f>
        <v/>
      </c>
      <c r="ED21" s="3">
        <f>EC21*(1+$AB$41)</f>
        <v/>
      </c>
      <c r="EE21" s="3">
        <f>ED21*(1+$AB$41)</f>
        <v/>
      </c>
      <c r="EF21" s="3">
        <f>EE21*(1+$AB$41)</f>
        <v/>
      </c>
      <c r="EG21" s="3">
        <f>EF21*(1+$AB$41)</f>
        <v/>
      </c>
      <c r="EH21" s="3">
        <f>EG21*(1+$AB$41)</f>
        <v/>
      </c>
      <c r="EI21" s="3">
        <f>EH21*(1+$AB$41)</f>
        <v/>
      </c>
      <c r="EJ21" s="3">
        <f>EI21*(1+$AB$41)</f>
        <v/>
      </c>
      <c r="EK21" s="3">
        <f>EJ21*(1+$AB$41)</f>
        <v/>
      </c>
      <c r="EL21" s="3">
        <f>EK21*(1+$AB$41)</f>
        <v/>
      </c>
      <c r="EM21" s="3">
        <f>EL21*(1+$AB$41)</f>
        <v/>
      </c>
      <c r="EN21" s="3">
        <f>EM21*(1+$AB$41)</f>
        <v/>
      </c>
      <c r="EO21" s="3">
        <f>EN21*(1+$AB$41)</f>
        <v/>
      </c>
      <c r="EP21" s="3">
        <f>EO21*(1+$AB$41)</f>
        <v/>
      </c>
      <c r="EQ21" s="3">
        <f>EP21*(1+$AB$41)</f>
        <v/>
      </c>
      <c r="ER21" s="3">
        <f>EQ21*(1+$AB$41)</f>
        <v/>
      </c>
      <c r="ES21" s="3">
        <f>ER21*(1+$AB$41)</f>
        <v/>
      </c>
      <c r="ET21" s="3">
        <f>ES21*(1+$AB$41)</f>
        <v/>
      </c>
      <c r="EU21" s="3">
        <f>ET21*(1+$AB$41)</f>
        <v/>
      </c>
      <c r="EV21" s="3">
        <f>EU21*(1+$AB$41)</f>
        <v/>
      </c>
      <c r="EW21" s="3">
        <f>EV21*(1+$AB$41)</f>
        <v/>
      </c>
      <c r="EX21" s="3">
        <f>EW21*(1+$AB$41)</f>
        <v/>
      </c>
      <c r="EY21" s="3">
        <f>EX21*(1+$AB$41)</f>
        <v/>
      </c>
      <c r="EZ21" s="3">
        <f>EY21*(1+$AB$41)</f>
        <v/>
      </c>
      <c r="FA21" s="3">
        <f>EZ21*(1+$AB$41)</f>
        <v/>
      </c>
      <c r="FB21" s="3">
        <f>FA21*(1+$AB$41)</f>
        <v/>
      </c>
      <c r="FC21" s="3">
        <f>FB21*(1+$AB$41)</f>
        <v/>
      </c>
      <c r="FD21" s="3">
        <f>FC21*(1+$AB$41)</f>
        <v/>
      </c>
      <c r="FE21" s="3">
        <f>FD21*(1+$AB$41)</f>
        <v/>
      </c>
      <c r="FF21" s="3">
        <f>FE21*(1+$AB$41)</f>
        <v/>
      </c>
      <c r="FG21" s="3">
        <f>FF21*(1+$AB$41)</f>
        <v/>
      </c>
      <c r="FH21" s="3">
        <f>FG21*(1+$AB$41)</f>
        <v/>
      </c>
      <c r="FI21" s="3">
        <f>FH21*(1+$AB$41)</f>
        <v/>
      </c>
      <c r="FJ21" s="3">
        <f>FI21*(1+$AB$41)</f>
        <v/>
      </c>
      <c r="FK21" s="3">
        <f>FJ21*(1+$AB$41)</f>
        <v/>
      </c>
      <c r="FL21" s="3">
        <f>FK21*(1+$AB$41)</f>
        <v/>
      </c>
      <c r="FM21" s="3">
        <f>FL21*(1+$AB$41)</f>
        <v/>
      </c>
      <c r="FN21" s="3">
        <f>FM21*(1+$AB$41)</f>
        <v/>
      </c>
      <c r="FO21" s="3">
        <f>FN21*(1+$AB$41)</f>
        <v/>
      </c>
      <c r="FP21" s="3">
        <f>FO21*(1+$AB$41)</f>
        <v/>
      </c>
      <c r="FQ21" s="3">
        <f>FP21*(1+$AB$41)</f>
        <v/>
      </c>
      <c r="FR21" s="3">
        <f>FQ21*(1+$AB$41)</f>
        <v/>
      </c>
      <c r="FS21" s="3">
        <f>FR21*(1+$AB$41)</f>
        <v/>
      </c>
      <c r="FT21" s="3">
        <f>FS21*(1+$AB$41)</f>
        <v/>
      </c>
      <c r="FU21" s="3">
        <f>FT21*(1+$AB$41)</f>
        <v/>
      </c>
      <c r="FV21" s="3">
        <f>FU21*(1+$AB$41)</f>
        <v/>
      </c>
      <c r="FW21" s="3">
        <f>FV21*(1+$AB$41)</f>
        <v/>
      </c>
      <c r="FX21" s="3">
        <f>FW21*(1+$AB$41)</f>
        <v/>
      </c>
      <c r="FY21" s="3">
        <f>FX21*(1+$AB$41)</f>
        <v/>
      </c>
      <c r="FZ21" s="3">
        <f>FY21*(1+$AB$41)</f>
        <v/>
      </c>
      <c r="GA21" s="3">
        <f>FZ21*(1+$AB$41)</f>
        <v/>
      </c>
      <c r="GB21" s="3">
        <f>GA21*(1+$AB$41)</f>
        <v/>
      </c>
      <c r="GC21" s="3">
        <f>GB21*(1+$AB$41)</f>
        <v/>
      </c>
      <c r="GD21" s="3">
        <f>GC21*(1+$AB$41)</f>
        <v/>
      </c>
      <c r="GE21" s="3">
        <f>GD21*(1+$AB$41)</f>
        <v/>
      </c>
      <c r="GF21" s="3">
        <f>GE21*(1+$AB$41)</f>
        <v/>
      </c>
      <c r="GG21" s="3">
        <f>GF21*(1+$AB$41)</f>
        <v/>
      </c>
      <c r="GH21" s="3">
        <f>GG21*(1+$AB$41)</f>
        <v/>
      </c>
      <c r="GI21" s="3">
        <f>GH21*(1+$AB$41)</f>
        <v/>
      </c>
      <c r="GJ21" s="3">
        <f>GI21*(1+$AB$41)</f>
        <v/>
      </c>
      <c r="GK21" s="3">
        <f>GJ21*(1+$AB$41)</f>
        <v/>
      </c>
      <c r="GL21" s="3">
        <f>GK21*(1+$AB$41)</f>
        <v/>
      </c>
      <c r="GM21" s="3">
        <f>GL21*(1+$AB$41)</f>
        <v/>
      </c>
      <c r="GN21" s="3">
        <f>GM21*(1+$AB$41)</f>
        <v/>
      </c>
      <c r="GO21" s="3">
        <f>GN21*(1+$AB$41)</f>
        <v/>
      </c>
      <c r="GP21" s="3">
        <f>GO21*(1+$AB$41)</f>
        <v/>
      </c>
      <c r="GQ21" s="3">
        <f>GP21*(1+$AB$41)</f>
        <v/>
      </c>
    </row>
    <row r="22">
      <c r="A22" s="1" t="inlineStr">
        <is>
          <t>Net Income Ratio</t>
        </is>
      </c>
      <c r="B22" t="inlineStr">
        <is>
          <t>(Infinity)%</t>
        </is>
      </c>
      <c r="C22" t="inlineStr">
        <is>
          <t>(78.95)%</t>
        </is>
      </c>
      <c r="D22" t="inlineStr">
        <is>
          <t>8.14%</t>
        </is>
      </c>
      <c r="E22" t="inlineStr">
        <is>
          <t>22.73%</t>
        </is>
      </c>
      <c r="F22" t="inlineStr">
        <is>
          <t>7.23%</t>
        </is>
      </c>
      <c r="G22" t="inlineStr">
        <is>
          <t>12.51%</t>
        </is>
      </c>
      <c r="H22" t="inlineStr">
        <is>
          <t>23.86%</t>
        </is>
      </c>
      <c r="I22" t="inlineStr">
        <is>
          <t>29.01%</t>
        </is>
      </c>
      <c r="J22" t="inlineStr">
        <is>
          <t>25.33%</t>
        </is>
      </c>
      <c r="K22" t="inlineStr">
        <is>
          <t>19.39%</t>
        </is>
      </c>
      <c r="L22" t="inlineStr">
        <is>
          <t>27.57%</t>
        </is>
      </c>
      <c r="M22" t="inlineStr">
        <is>
          <t>29.01%</t>
        </is>
      </c>
      <c r="N22" t="inlineStr">
        <is>
          <t>25.69%</t>
        </is>
      </c>
      <c r="O22" t="inlineStr">
        <is>
          <t>23.32%</t>
        </is>
      </c>
      <c r="P22" t="inlineStr">
        <is>
          <t>22.93%</t>
        </is>
      </c>
      <c r="Q22" t="inlineStr">
        <is>
          <t>21.42%</t>
        </is>
      </c>
      <c r="R22" t="inlineStr">
        <is>
          <t>21.80%</t>
        </is>
      </c>
      <c r="S22" t="inlineStr">
        <is>
          <t>21.58%</t>
        </is>
      </c>
      <c r="T22" t="inlineStr">
        <is>
          <t>11.42%</t>
        </is>
      </c>
      <c r="U22" t="inlineStr">
        <is>
          <t>22.46%</t>
        </is>
      </c>
      <c r="V22" t="inlineStr">
        <is>
          <t>21.22%</t>
        </is>
      </c>
      <c r="W22" t="inlineStr">
        <is>
          <t>22.06%</t>
        </is>
      </c>
      <c r="X22" t="inlineStr">
        <is>
          <t>29.51%</t>
        </is>
      </c>
    </row>
    <row r="23">
      <c r="A23" s="1" t="inlineStr">
        <is>
          <t>EPS</t>
        </is>
      </c>
      <c r="B23" t="inlineStr">
        <is>
          <t>(0.07)</t>
        </is>
      </c>
      <c r="C23" t="inlineStr">
        <is>
          <t>(0.11)</t>
        </is>
      </c>
      <c r="D23" t="inlineStr">
        <is>
          <t>0.04</t>
        </is>
      </c>
      <c r="E23" t="inlineStr">
        <is>
          <t>0.39</t>
        </is>
      </c>
      <c r="F23" t="inlineStr">
        <is>
          <t>0.39</t>
        </is>
      </c>
      <c r="G23" t="inlineStr">
        <is>
          <t>1.04</t>
        </is>
      </c>
      <c r="H23" t="inlineStr">
        <is>
          <t>2.66</t>
        </is>
      </c>
      <c r="I23" t="inlineStr">
        <is>
          <t>5.11</t>
        </is>
      </c>
      <c r="J23" t="inlineStr">
        <is>
          <t>6.77</t>
        </is>
      </c>
      <c r="K23" t="inlineStr">
        <is>
          <t>6.74</t>
        </is>
      </c>
      <c r="L23" t="inlineStr">
        <is>
          <t>10.32</t>
        </is>
      </c>
      <c r="M23" t="inlineStr">
        <is>
          <t>13.36</t>
        </is>
      </c>
      <c r="N23" t="inlineStr">
        <is>
          <t>15.10</t>
        </is>
      </c>
      <c r="O23" t="inlineStr">
        <is>
          <t>16.42</t>
        </is>
      </c>
      <c r="P23" t="inlineStr">
        <is>
          <t>19.43</t>
        </is>
      </c>
      <c r="Q23" t="inlineStr">
        <is>
          <t>21.37</t>
        </is>
      </c>
      <c r="R23" t="inlineStr">
        <is>
          <t>23.11</t>
        </is>
      </c>
      <c r="S23" t="inlineStr">
        <is>
          <t>28.32</t>
        </is>
      </c>
      <c r="T23" t="inlineStr">
        <is>
          <t>18.27</t>
        </is>
      </c>
      <c r="U23" t="inlineStr">
        <is>
          <t>44.22</t>
        </is>
      </c>
      <c r="V23" t="inlineStr">
        <is>
          <t>49.59</t>
        </is>
      </c>
      <c r="W23" t="inlineStr">
        <is>
          <t>59.15</t>
        </is>
      </c>
      <c r="X23" t="inlineStr">
        <is>
          <t>113.88</t>
        </is>
      </c>
    </row>
    <row r="24">
      <c r="A24" s="1" t="inlineStr">
        <is>
          <t>EPS Diluted</t>
        </is>
      </c>
      <c r="B24" t="inlineStr">
        <is>
          <t>(0.07)</t>
        </is>
      </c>
      <c r="C24" t="inlineStr">
        <is>
          <t>(0.11)</t>
        </is>
      </c>
      <c r="D24" t="inlineStr">
        <is>
          <t>0.02</t>
        </is>
      </c>
      <c r="E24" t="inlineStr">
        <is>
          <t>0.21</t>
        </is>
      </c>
      <c r="F24" t="inlineStr">
        <is>
          <t>0.21</t>
        </is>
      </c>
      <c r="G24" t="inlineStr">
        <is>
          <t>0.73</t>
        </is>
      </c>
      <c r="H24" t="inlineStr">
        <is>
          <t>2.51</t>
        </is>
      </c>
      <c r="I24" t="inlineStr">
        <is>
          <t>4.97</t>
        </is>
      </c>
      <c r="J24" t="inlineStr">
        <is>
          <t>6.65</t>
        </is>
      </c>
      <c r="K24" t="inlineStr">
        <is>
          <t>6.66</t>
        </is>
      </c>
      <c r="L24" t="inlineStr">
        <is>
          <t>10.21</t>
        </is>
      </c>
      <c r="M24" t="inlineStr">
        <is>
          <t>13.17</t>
        </is>
      </c>
      <c r="N24" t="inlineStr">
        <is>
          <t>14.89</t>
        </is>
      </c>
      <c r="O24" t="inlineStr">
        <is>
          <t>16.17</t>
        </is>
      </c>
      <c r="P24" t="inlineStr">
        <is>
          <t>19.08</t>
        </is>
      </c>
      <c r="Q24" t="inlineStr">
        <is>
          <t>21.02</t>
        </is>
      </c>
      <c r="R24" t="inlineStr">
        <is>
          <t>22.84</t>
        </is>
      </c>
      <c r="S24" t="inlineStr">
        <is>
          <t>27.85</t>
        </is>
      </c>
      <c r="T24" t="inlineStr">
        <is>
          <t>18.00</t>
        </is>
      </c>
      <c r="U24" t="inlineStr">
        <is>
          <t>43.70</t>
        </is>
      </c>
      <c r="V24" t="inlineStr">
        <is>
          <t>49.16</t>
        </is>
      </c>
      <c r="W24" t="inlineStr">
        <is>
          <t>58.61</t>
        </is>
      </c>
      <c r="X24" t="inlineStr">
        <is>
          <t>112.20</t>
        </is>
      </c>
    </row>
    <row r="25">
      <c r="A25" s="1" t="inlineStr">
        <is>
          <t>Weighted Avg. Shares Outs.</t>
        </is>
      </c>
      <c r="B25" t="inlineStr">
        <is>
          <t>85</t>
        </is>
      </c>
      <c r="C25" t="inlineStr">
        <is>
          <t>134</t>
        </is>
      </c>
      <c r="D25" t="inlineStr">
        <is>
          <t>189</t>
        </is>
      </c>
      <c r="E25" t="inlineStr">
        <is>
          <t>275</t>
        </is>
      </c>
      <c r="F25" t="inlineStr">
        <is>
          <t>275</t>
        </is>
      </c>
      <c r="G25" t="inlineStr">
        <is>
          <t>386</t>
        </is>
      </c>
      <c r="H25" t="inlineStr">
        <is>
          <t>551</t>
        </is>
      </c>
      <c r="I25" t="inlineStr">
        <is>
          <t>602</t>
        </is>
      </c>
      <c r="J25" t="inlineStr">
        <is>
          <t>621</t>
        </is>
      </c>
      <c r="K25" t="inlineStr">
        <is>
          <t>627</t>
        </is>
      </c>
      <c r="L25" t="inlineStr">
        <is>
          <t>632</t>
        </is>
      </c>
      <c r="M25" t="inlineStr">
        <is>
          <t>637</t>
        </is>
      </c>
      <c r="N25" t="inlineStr">
        <is>
          <t>645</t>
        </is>
      </c>
      <c r="O25" t="inlineStr">
        <is>
          <t>654</t>
        </is>
      </c>
      <c r="P25" t="inlineStr">
        <is>
          <t>665</t>
        </is>
      </c>
      <c r="Q25" t="inlineStr">
        <is>
          <t>676</t>
        </is>
      </c>
      <c r="R25" t="inlineStr">
        <is>
          <t>685</t>
        </is>
      </c>
      <c r="S25" t="inlineStr">
        <is>
          <t>688</t>
        </is>
      </c>
      <c r="T25" t="inlineStr">
        <is>
          <t>693</t>
        </is>
      </c>
      <c r="U25" t="inlineStr">
        <is>
          <t>695</t>
        </is>
      </c>
      <c r="V25" t="inlineStr">
        <is>
          <t>693</t>
        </is>
      </c>
      <c r="W25" t="inlineStr">
        <is>
          <t>681</t>
        </is>
      </c>
      <c r="X25" t="inlineStr">
        <is>
          <t>668</t>
        </is>
      </c>
    </row>
    <row r="26">
      <c r="A26" s="1" t="inlineStr">
        <is>
          <t>Weighted Avg. Shares Outs. Dil.</t>
        </is>
      </c>
      <c r="B26" t="n">
        <v>85</v>
      </c>
      <c r="C26" t="n">
        <v>134</v>
      </c>
      <c r="D26" t="inlineStr">
        <is>
          <t>373</t>
        </is>
      </c>
      <c r="E26" t="inlineStr">
        <is>
          <t>513</t>
        </is>
      </c>
      <c r="F26" t="inlineStr">
        <is>
          <t>513</t>
        </is>
      </c>
      <c r="G26" t="inlineStr">
        <is>
          <t>545</t>
        </is>
      </c>
      <c r="H26" t="inlineStr">
        <is>
          <t>583</t>
        </is>
      </c>
      <c r="I26" t="inlineStr">
        <is>
          <t>619</t>
        </is>
      </c>
      <c r="J26" t="inlineStr">
        <is>
          <t>632</t>
        </is>
      </c>
      <c r="K26" t="inlineStr">
        <is>
          <t>634</t>
        </is>
      </c>
      <c r="L26" t="inlineStr">
        <is>
          <t>638</t>
        </is>
      </c>
      <c r="M26" t="inlineStr">
        <is>
          <t>646</t>
        </is>
      </c>
      <c r="N26" t="inlineStr">
        <is>
          <t>654</t>
        </is>
      </c>
      <c r="O26" t="inlineStr">
        <is>
          <t>664</t>
        </is>
      </c>
      <c r="P26" t="inlineStr">
        <is>
          <t>677</t>
        </is>
      </c>
      <c r="Q26" t="inlineStr">
        <is>
          <t>687</t>
        </is>
      </c>
      <c r="R26" t="inlineStr">
        <is>
          <t>693</t>
        </is>
      </c>
      <c r="S26" t="inlineStr">
        <is>
          <t>699</t>
        </is>
      </c>
      <c r="T26" t="inlineStr">
        <is>
          <t>703</t>
        </is>
      </c>
      <c r="U26" t="inlineStr">
        <is>
          <t>703</t>
        </is>
      </c>
      <c r="V26" t="inlineStr">
        <is>
          <t>699</t>
        </is>
      </c>
      <c r="W26" t="inlineStr">
        <is>
          <t>687</t>
        </is>
      </c>
      <c r="X26" t="inlineStr">
        <is>
          <t>678</t>
        </is>
      </c>
    </row>
    <row r="31" customFormat="1" s="13">
      <c r="A31" s="13" t="inlineStr">
        <is>
          <t>Revenue y/y</t>
        </is>
      </c>
      <c r="C31" s="13">
        <f>C2/B2-1</f>
        <v/>
      </c>
      <c r="D31" s="13">
        <f>D2/C2-1</f>
        <v/>
      </c>
      <c r="E31" s="13">
        <f>E2/D2-1</f>
        <v/>
      </c>
      <c r="F31" s="13">
        <f>F2/E2-1</f>
        <v/>
      </c>
      <c r="G31" s="13">
        <f>G2/F2-1</f>
        <v/>
      </c>
      <c r="H31" s="13">
        <f>H2/G2-1</f>
        <v/>
      </c>
      <c r="I31" s="13">
        <f>I2/H2-1</f>
        <v/>
      </c>
      <c r="J31" s="13">
        <f>J2/I2-1</f>
        <v/>
      </c>
      <c r="K31" s="13">
        <f>K2/J2-1</f>
        <v/>
      </c>
      <c r="L31" s="13">
        <f>L2/K2-1</f>
        <v/>
      </c>
      <c r="M31" s="13">
        <f>M2/L2-1</f>
        <v/>
      </c>
      <c r="N31" s="13">
        <f>N2/M2-1</f>
        <v/>
      </c>
      <c r="O31" s="13">
        <f>O2/N2-1</f>
        <v/>
      </c>
      <c r="P31" s="13">
        <f>P2/O2-1</f>
        <v/>
      </c>
      <c r="Q31" s="13">
        <f>Q2/P2-1</f>
        <v/>
      </c>
      <c r="R31" s="13">
        <f>R2/Q2-1</f>
        <v/>
      </c>
      <c r="S31" s="13">
        <f>S2/R2-1</f>
        <v/>
      </c>
      <c r="T31" s="13">
        <f>T2/S2-1</f>
        <v/>
      </c>
      <c r="U31" s="13">
        <f>U2/T2-1</f>
        <v/>
      </c>
      <c r="V31" s="13">
        <f>V2/U2-1</f>
        <v/>
      </c>
      <c r="W31" s="13">
        <f>W2/V2-1</f>
        <v/>
      </c>
      <c r="X31" s="13">
        <f>X2/W2-1</f>
        <v/>
      </c>
      <c r="Y31" s="13">
        <f>AVERAGE(R31:X31)</f>
        <v/>
      </c>
      <c r="Z31" s="13">
        <f>Z2/Y2-1</f>
        <v/>
      </c>
      <c r="AA31" s="13">
        <f>AA2/Z2-1</f>
        <v/>
      </c>
      <c r="AB31" s="13">
        <f>AB2/AA2-1</f>
        <v/>
      </c>
      <c r="AC31" s="13">
        <f>AC2/AB2-1</f>
        <v/>
      </c>
      <c r="AD31" s="13">
        <f>AD2/AC2-1</f>
        <v/>
      </c>
      <c r="AE31" s="13">
        <f>AE2/AD2-1</f>
        <v/>
      </c>
      <c r="AF31" s="13">
        <f>AF2/AE2-1</f>
        <v/>
      </c>
      <c r="AG31" s="13">
        <f>AG2/AF2-1</f>
        <v/>
      </c>
      <c r="AH31" s="13">
        <f>AH2/AG2-1</f>
        <v/>
      </c>
      <c r="AI31" s="13">
        <f>AI2/AH2-1</f>
        <v/>
      </c>
      <c r="AJ31" s="13">
        <f>AJ2/AI2-1</f>
        <v/>
      </c>
      <c r="AK31" s="13">
        <f>AK2/AJ2-1</f>
        <v/>
      </c>
      <c r="AL31" s="13">
        <f>AL2/AK2-1</f>
        <v/>
      </c>
      <c r="AM31" s="13">
        <f>AM2/AL2-1</f>
        <v/>
      </c>
      <c r="AN31" s="13">
        <f>AN2/AM2-1</f>
        <v/>
      </c>
    </row>
    <row r="32">
      <c r="A32" t="inlineStr">
        <is>
          <t>Gross Margin</t>
        </is>
      </c>
      <c r="C32" s="8">
        <f>C4/C2</f>
        <v/>
      </c>
      <c r="D32" s="8">
        <f>D4/D2</f>
        <v/>
      </c>
      <c r="E32" s="8">
        <f>E4/E2</f>
        <v/>
      </c>
      <c r="F32" s="8">
        <f>F4/F2</f>
        <v/>
      </c>
      <c r="G32" s="8">
        <f>G4/G2</f>
        <v/>
      </c>
      <c r="H32" s="8">
        <f>H4/H2</f>
        <v/>
      </c>
      <c r="I32" s="8">
        <f>I4/I2</f>
        <v/>
      </c>
      <c r="J32" s="8">
        <f>J4/J2</f>
        <v/>
      </c>
      <c r="K32" s="8">
        <f>K4/K2</f>
        <v/>
      </c>
      <c r="L32" s="8">
        <f>L4/L2</f>
        <v/>
      </c>
      <c r="M32" s="8">
        <f>M4/M2</f>
        <v/>
      </c>
      <c r="N32" s="8">
        <f>N4/N2</f>
        <v/>
      </c>
      <c r="O32" s="8">
        <f>O4/O2</f>
        <v/>
      </c>
      <c r="P32" s="8">
        <f>P4/P2</f>
        <v/>
      </c>
      <c r="Q32" s="8">
        <f>Q4/Q2</f>
        <v/>
      </c>
      <c r="R32" s="8">
        <f>R4/R2</f>
        <v/>
      </c>
      <c r="S32" s="8">
        <f>S4/S2</f>
        <v/>
      </c>
      <c r="T32" s="8">
        <f>T4/T2</f>
        <v/>
      </c>
      <c r="U32" s="8">
        <f>U4/U2</f>
        <v/>
      </c>
      <c r="V32" s="8">
        <f>V4/V2</f>
        <v/>
      </c>
      <c r="W32" s="8">
        <f>W4/W2</f>
        <v/>
      </c>
      <c r="X32" s="8">
        <f>X4/X2</f>
        <v/>
      </c>
      <c r="Y32" s="8" t="n">
        <v>0.55</v>
      </c>
    </row>
    <row r="33" customFormat="1" s="10">
      <c r="A33" s="10" t="inlineStr">
        <is>
          <t>Net Income y/y</t>
        </is>
      </c>
      <c r="C33" s="12">
        <f>C21/B21</f>
        <v/>
      </c>
      <c r="D33" s="12">
        <f>D21/C21</f>
        <v/>
      </c>
      <c r="E33" s="12">
        <f>E21/D21</f>
        <v/>
      </c>
      <c r="F33" s="12">
        <f>F21/E21</f>
        <v/>
      </c>
      <c r="G33" s="12">
        <f>G21/F21</f>
        <v/>
      </c>
      <c r="H33" s="12">
        <f>H21/G21</f>
        <v/>
      </c>
      <c r="I33" s="12">
        <f>I21/H21</f>
        <v/>
      </c>
      <c r="J33" s="12">
        <f>J21/I21</f>
        <v/>
      </c>
      <c r="K33" s="12">
        <f>K21/J21</f>
        <v/>
      </c>
      <c r="L33" s="12">
        <f>L21/K21</f>
        <v/>
      </c>
      <c r="M33" s="12">
        <f>M21/L21</f>
        <v/>
      </c>
      <c r="N33" s="12">
        <f>N21/M21</f>
        <v/>
      </c>
      <c r="O33" s="12">
        <f>O21/N21</f>
        <v/>
      </c>
      <c r="P33" s="12">
        <f>P21/O21</f>
        <v/>
      </c>
      <c r="Q33" s="12">
        <f>Q21/P21</f>
        <v/>
      </c>
      <c r="R33" s="12">
        <f>R21/Q21</f>
        <v/>
      </c>
      <c r="S33" s="12">
        <f>S21/R21</f>
        <v/>
      </c>
      <c r="T33" s="12">
        <f>T21/S21</f>
        <v/>
      </c>
      <c r="U33" s="12">
        <f>U21/T21</f>
        <v/>
      </c>
      <c r="V33" s="12">
        <f>V21/U21</f>
        <v/>
      </c>
      <c r="W33" s="12">
        <f>W21/V21</f>
        <v/>
      </c>
      <c r="X33" s="12">
        <f>X21/W21</f>
        <v/>
      </c>
      <c r="Y33" s="12">
        <f>AVERAGE(R33:X33)</f>
        <v/>
      </c>
    </row>
    <row r="34" customFormat="1" s="14">
      <c r="A34" s="14" t="inlineStr">
        <is>
          <t>SG&amp;A y/y</t>
        </is>
      </c>
      <c r="C34" s="15">
        <f>C8/B8</f>
        <v/>
      </c>
      <c r="D34" s="15">
        <f>D8/C8</f>
        <v/>
      </c>
      <c r="E34" s="15">
        <f>E8/D8</f>
        <v/>
      </c>
      <c r="F34" s="15">
        <f>F8/E8</f>
        <v/>
      </c>
      <c r="G34" s="15">
        <f>G8/F8</f>
        <v/>
      </c>
      <c r="H34" s="15">
        <f>H8/G8</f>
        <v/>
      </c>
      <c r="I34" s="15">
        <f>I8/H8</f>
        <v/>
      </c>
      <c r="J34" s="15">
        <f>J8/I8</f>
        <v/>
      </c>
      <c r="K34" s="15">
        <f>K8/J8</f>
        <v/>
      </c>
      <c r="L34" s="15">
        <f>L8/K8</f>
        <v/>
      </c>
      <c r="M34" s="15">
        <f>M8/L8</f>
        <v/>
      </c>
      <c r="N34" s="15">
        <f>N8/M8</f>
        <v/>
      </c>
      <c r="O34" s="15">
        <f>O8/N8</f>
        <v/>
      </c>
      <c r="P34" s="15">
        <f>P8/O8</f>
        <v/>
      </c>
      <c r="Q34" s="15">
        <f>Q8/P8</f>
        <v/>
      </c>
      <c r="R34" s="15">
        <f>R8/Q8</f>
        <v/>
      </c>
      <c r="S34" s="15">
        <f>S8/R8</f>
        <v/>
      </c>
      <c r="T34" s="15">
        <f>T8/S8</f>
        <v/>
      </c>
      <c r="U34" s="15">
        <f>U8/T8</f>
        <v/>
      </c>
      <c r="V34" s="15">
        <f>V8/U8</f>
        <v/>
      </c>
      <c r="W34" s="15">
        <f>W8/V8</f>
        <v/>
      </c>
      <c r="X34" s="15">
        <f>X8/W8</f>
        <v/>
      </c>
      <c r="Y34" s="15">
        <f>AVERAGE(R34:X34)</f>
        <v/>
      </c>
    </row>
    <row r="35">
      <c r="A35" t="inlineStr">
        <is>
          <t>SG&amp;A/Gross Profit</t>
        </is>
      </c>
      <c r="C35" s="8">
        <f>C8/C4</f>
        <v/>
      </c>
      <c r="D35" s="8">
        <f>D8/D4</f>
        <v/>
      </c>
      <c r="E35" s="8">
        <f>E8/E4</f>
        <v/>
      </c>
      <c r="F35" s="8">
        <f>F8/F4</f>
        <v/>
      </c>
      <c r="G35" s="8">
        <f>G8/G4</f>
        <v/>
      </c>
      <c r="H35" s="8">
        <f>H8/H4</f>
        <v/>
      </c>
      <c r="I35" s="8">
        <f>I8/I4</f>
        <v/>
      </c>
      <c r="J35" s="8">
        <f>J8/J4</f>
        <v/>
      </c>
      <c r="K35" s="8">
        <f>K8/K4</f>
        <v/>
      </c>
      <c r="L35" s="8">
        <f>L8/L4</f>
        <v/>
      </c>
      <c r="M35" s="8">
        <f>M8/M4</f>
        <v/>
      </c>
      <c r="N35" s="8">
        <f>N8/N4</f>
        <v/>
      </c>
      <c r="O35" s="8">
        <f>O8/O4</f>
        <v/>
      </c>
      <c r="P35" s="8">
        <f>P8/P4</f>
        <v/>
      </c>
      <c r="Q35" s="8">
        <f>Q8/Q4</f>
        <v/>
      </c>
      <c r="R35" s="8">
        <f>R8/R4</f>
        <v/>
      </c>
      <c r="S35" s="8">
        <f>S8/S4</f>
        <v/>
      </c>
      <c r="T35" s="8">
        <f>T8/T4</f>
        <v/>
      </c>
      <c r="U35" s="8">
        <f>U8/U4</f>
        <v/>
      </c>
      <c r="V35" s="8">
        <f>V8/V4</f>
        <v/>
      </c>
      <c r="W35" s="8">
        <f>W8/W4</f>
        <v/>
      </c>
      <c r="X35" s="8">
        <f>X8/X4</f>
        <v/>
      </c>
      <c r="Y35" s="8" t="n">
        <v>0.23</v>
      </c>
    </row>
    <row r="36" customFormat="1" s="14">
      <c r="A36" s="14" t="inlineStr">
        <is>
          <t>R&amp;D y/y</t>
        </is>
      </c>
      <c r="C36" s="15">
        <f>C7/B7</f>
        <v/>
      </c>
      <c r="D36" s="15">
        <f>D7/C7</f>
        <v/>
      </c>
      <c r="E36" s="15">
        <f>E7/D7</f>
        <v/>
      </c>
      <c r="F36" s="15">
        <f>F7/E7</f>
        <v/>
      </c>
      <c r="G36" s="15">
        <f>G7/F7</f>
        <v/>
      </c>
      <c r="H36" s="15">
        <f>H7/G7</f>
        <v/>
      </c>
      <c r="I36" s="15">
        <f>I7/H7</f>
        <v/>
      </c>
      <c r="J36" s="15">
        <f>J7/I7</f>
        <v/>
      </c>
      <c r="K36" s="15">
        <f>K7/J7</f>
        <v/>
      </c>
      <c r="L36" s="15">
        <f>L7/K7</f>
        <v/>
      </c>
      <c r="M36" s="15">
        <f>M7/L7</f>
        <v/>
      </c>
      <c r="N36" s="15">
        <f>N7/M7</f>
        <v/>
      </c>
      <c r="O36" s="15">
        <f>O7/N7</f>
        <v/>
      </c>
      <c r="P36" s="15">
        <f>P7/O7</f>
        <v/>
      </c>
      <c r="Q36" s="15">
        <f>Q7/P7</f>
        <v/>
      </c>
      <c r="R36" s="15">
        <f>R7/Q7</f>
        <v/>
      </c>
      <c r="S36" s="15">
        <f>S7/R7</f>
        <v/>
      </c>
      <c r="T36" s="15">
        <f>T7/S7</f>
        <v/>
      </c>
      <c r="U36" s="15">
        <f>U7/T7</f>
        <v/>
      </c>
      <c r="V36" s="15">
        <f>V7/U7</f>
        <v/>
      </c>
      <c r="W36" s="15">
        <f>W7/V7</f>
        <v/>
      </c>
      <c r="X36" s="15">
        <f>X7/W7</f>
        <v/>
      </c>
      <c r="Y36" s="15">
        <f>AVERAGE(R36:X36)</f>
        <v/>
      </c>
      <c r="AA36" s="14" t="inlineStr">
        <is>
          <t xml:space="preserve">  </t>
        </is>
      </c>
    </row>
    <row r="37" customFormat="1" s="8">
      <c r="A37" s="8" t="inlineStr">
        <is>
          <t>R&amp;D/Gross Profit</t>
        </is>
      </c>
      <c r="B37" s="8">
        <f>B7/B4</f>
        <v/>
      </c>
      <c r="C37" s="8">
        <f>C7/C4</f>
        <v/>
      </c>
      <c r="D37" s="8">
        <f>D7/D4</f>
        <v/>
      </c>
      <c r="E37" s="8">
        <f>E7/E4</f>
        <v/>
      </c>
      <c r="F37" s="8">
        <f>F7/F4</f>
        <v/>
      </c>
      <c r="G37" s="8">
        <f>G7/G4</f>
        <v/>
      </c>
      <c r="H37" s="8">
        <f>H7/H4</f>
        <v/>
      </c>
      <c r="I37" s="8">
        <f>I7/I4</f>
        <v/>
      </c>
      <c r="J37" s="8">
        <f>J7/J4</f>
        <v/>
      </c>
      <c r="K37" s="8">
        <f>K7/K4</f>
        <v/>
      </c>
      <c r="L37" s="8">
        <f>L7/L4</f>
        <v/>
      </c>
      <c r="M37" s="8">
        <f>M7/M4</f>
        <v/>
      </c>
      <c r="N37" s="8">
        <f>N7/N4</f>
        <v/>
      </c>
      <c r="O37" s="8">
        <f>O7/O4</f>
        <v/>
      </c>
      <c r="P37" s="8">
        <f>P7/P4</f>
        <v/>
      </c>
      <c r="Q37" s="8">
        <f>Q7/Q4</f>
        <v/>
      </c>
      <c r="R37" s="8">
        <f>R7/R4</f>
        <v/>
      </c>
      <c r="S37" s="8">
        <f>S7/S4</f>
        <v/>
      </c>
      <c r="T37" s="8">
        <f>T7/T4</f>
        <v/>
      </c>
      <c r="U37" s="8">
        <f>U7/U4</f>
        <v/>
      </c>
      <c r="V37" s="8">
        <f>V7/V4</f>
        <v/>
      </c>
      <c r="W37" s="8">
        <f>W7/W4</f>
        <v/>
      </c>
      <c r="X37" s="8">
        <f>X7/X4</f>
        <v/>
      </c>
    </row>
    <row r="38" customFormat="1" s="15">
      <c r="A38" s="15" t="inlineStr">
        <is>
          <t>Operating Expenses y/y</t>
        </is>
      </c>
      <c r="C38" s="15">
        <f>C6/B6-1</f>
        <v/>
      </c>
      <c r="D38" s="15">
        <f>D6/C6-1</f>
        <v/>
      </c>
      <c r="E38" s="15">
        <f>E6/D6-1</f>
        <v/>
      </c>
      <c r="F38" s="15">
        <f>F6/E6-1</f>
        <v/>
      </c>
      <c r="G38" s="15">
        <f>G6/F6-1</f>
        <v/>
      </c>
      <c r="H38" s="15">
        <f>H6/G6-1</f>
        <v/>
      </c>
      <c r="I38" s="15">
        <f>I6/H6-1</f>
        <v/>
      </c>
      <c r="J38" s="15">
        <f>J6/I6-1</f>
        <v/>
      </c>
      <c r="K38" s="15">
        <f>K6/J6-1</f>
        <v/>
      </c>
      <c r="L38" s="15">
        <f>L6/K6-1</f>
        <v/>
      </c>
      <c r="M38" s="15">
        <f>M6/L6-1</f>
        <v/>
      </c>
      <c r="N38" s="15">
        <f>N6/M6-1</f>
        <v/>
      </c>
      <c r="O38" s="15">
        <f>O6/N6-1</f>
        <v/>
      </c>
      <c r="P38" s="15">
        <f>P6/O6-1</f>
        <v/>
      </c>
      <c r="Q38" s="15">
        <f>Q6/P6-1</f>
        <v/>
      </c>
      <c r="R38" s="15">
        <f>R6/Q6-1</f>
        <v/>
      </c>
      <c r="S38" s="15">
        <f>S6/R6-1</f>
        <v/>
      </c>
      <c r="T38" s="15">
        <f>T6/S6-1</f>
        <v/>
      </c>
      <c r="U38" s="15">
        <f>U6/T6-1</f>
        <v/>
      </c>
      <c r="V38" s="15">
        <f>V6/U6-1</f>
        <v/>
      </c>
      <c r="W38" s="15">
        <f>W6/V6-1</f>
        <v/>
      </c>
      <c r="X38" s="15">
        <f>X6/W6-1</f>
        <v/>
      </c>
    </row>
    <row r="39">
      <c r="A39" t="inlineStr">
        <is>
          <t>Operating Expenses/Gross Profit</t>
        </is>
      </c>
    </row>
    <row r="40">
      <c r="A40" t="inlineStr">
        <is>
          <t>Earnings-per-share</t>
        </is>
      </c>
    </row>
    <row r="41">
      <c r="AA41" t="inlineStr">
        <is>
          <t>Maturity</t>
        </is>
      </c>
      <c r="AB41" s="8" t="n">
        <v>-0.05</v>
      </c>
    </row>
    <row r="42">
      <c r="AA42" t="inlineStr">
        <is>
          <t>Discount</t>
        </is>
      </c>
      <c r="AB42" s="8" t="n">
        <v>0.05</v>
      </c>
    </row>
    <row r="43">
      <c r="AA43" t="inlineStr">
        <is>
          <t>NPV</t>
        </is>
      </c>
      <c r="AB43" s="61">
        <f>NPV(AB42,G21:GQ21)</f>
        <v/>
      </c>
    </row>
    <row r="44">
      <c r="AA44" t="inlineStr">
        <is>
          <t>Net Cash</t>
        </is>
      </c>
    </row>
    <row r="45">
      <c r="A45" s="10" t="inlineStr">
        <is>
          <t>Revenue y/y</t>
        </is>
      </c>
      <c r="D45" s="13">
        <f>D2/C2-1</f>
        <v/>
      </c>
      <c r="E45" s="13">
        <f>E2/D2-1</f>
        <v/>
      </c>
      <c r="F45" s="13">
        <f>F2/E2-1</f>
        <v/>
      </c>
      <c r="G45" s="13">
        <f>G2/F2-1</f>
        <v/>
      </c>
      <c r="H45" s="13">
        <f>H2/G2-1</f>
        <v/>
      </c>
      <c r="I45" s="13">
        <f>I2/H2-1</f>
        <v/>
      </c>
      <c r="J45" s="13">
        <f>J2/I2-1</f>
        <v/>
      </c>
      <c r="K45" s="13">
        <f>K2/J2-1</f>
        <v/>
      </c>
      <c r="L45" s="13">
        <f>L2/K2-1</f>
        <v/>
      </c>
      <c r="M45" s="13">
        <f>M2/L2-1</f>
        <v/>
      </c>
      <c r="N45" s="13">
        <f>N2/M2-1</f>
        <v/>
      </c>
      <c r="O45" s="13">
        <f>O2/N2-1</f>
        <v/>
      </c>
      <c r="P45" s="13">
        <f>P2/O2-1</f>
        <v/>
      </c>
      <c r="Q45" s="13">
        <f>Q2/P2-1</f>
        <v/>
      </c>
      <c r="R45" s="13">
        <f>R2/Q2-1</f>
        <v/>
      </c>
      <c r="S45" s="13">
        <f>S2/R2-1</f>
        <v/>
      </c>
      <c r="T45" s="13">
        <f>T2/S2-1</f>
        <v/>
      </c>
      <c r="U45" s="13">
        <f>U2/T2-1</f>
        <v/>
      </c>
      <c r="V45" s="13">
        <f>V2/U2-1</f>
        <v/>
      </c>
      <c r="W45" s="13">
        <f>W2/V2-1</f>
        <v/>
      </c>
      <c r="X45" s="13">
        <f>X2/W2-1</f>
        <v/>
      </c>
    </row>
    <row r="47">
      <c r="K47" s="9">
        <f>(X2/G2)-1</f>
        <v/>
      </c>
    </row>
  </sheetData>
  <conditionalFormatting sqref="I32:X32">
    <cfRule type="expression" priority="6" dxfId="0">
      <formula>J31&gt;I32</formula>
    </cfRule>
  </conditionalFormatting>
  <conditionalFormatting sqref="D31:X31">
    <cfRule type="expression" priority="4" dxfId="2">
      <formula>E31&lt;D31</formula>
    </cfRule>
  </conditionalFormatting>
  <conditionalFormatting sqref="A45:XFD45">
    <cfRule type="expression" priority="2" dxfId="1">
      <formula>E45&gt;D45</formula>
    </cfRule>
  </conditionalFormatting>
  <conditionalFormatting sqref="C2:X2">
    <cfRule type="expression" priority="1" dxfId="0">
      <formula>C$2&gt;B$2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baseColWidth="8" defaultRowHeight="14.5"/>
  <cols>
    <col width="22.6328125" customWidth="1" min="1" max="1"/>
  </cols>
  <sheetData>
    <row r="1">
      <c r="A1" s="1" t="inlineStr">
        <is>
          <t>index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58</t>
        </is>
      </c>
      <c r="F2" t="inlineStr">
        <is>
          <t>149</t>
        </is>
      </c>
      <c r="G2" t="inlineStr">
        <is>
          <t>426</t>
        </is>
      </c>
      <c r="H2" t="inlineStr">
        <is>
          <t>3,878</t>
        </is>
      </c>
      <c r="I2" t="inlineStr">
        <is>
          <t>3,545</t>
        </is>
      </c>
      <c r="J2" t="inlineStr">
        <is>
          <t>6,082</t>
        </is>
      </c>
      <c r="K2" t="inlineStr">
        <is>
          <t>8,657</t>
        </is>
      </c>
      <c r="L2" t="inlineStr">
        <is>
          <t>10,198</t>
        </is>
      </c>
      <c r="M2" t="inlineStr">
        <is>
          <t>13,630</t>
        </is>
      </c>
      <c r="N2" t="inlineStr">
        <is>
          <t>9,983</t>
        </is>
      </c>
      <c r="O2" t="inlineStr">
        <is>
          <t>14,778</t>
        </is>
      </c>
      <c r="P2" t="inlineStr">
        <is>
          <t>18,898</t>
        </is>
      </c>
      <c r="Q2" t="inlineStr">
        <is>
          <t>18,347</t>
        </is>
      </c>
      <c r="R2" t="inlineStr">
        <is>
          <t>16,549</t>
        </is>
      </c>
      <c r="S2" t="inlineStr">
        <is>
          <t>12,918</t>
        </is>
      </c>
      <c r="T2" t="inlineStr">
        <is>
          <t>10,715</t>
        </is>
      </c>
      <c r="U2" t="inlineStr">
        <is>
          <t>16,701</t>
        </is>
      </c>
      <c r="V2" t="inlineStr">
        <is>
          <t>18,498</t>
        </is>
      </c>
      <c r="W2" t="inlineStr">
        <is>
          <t>26,465</t>
        </is>
      </c>
      <c r="X2" t="inlineStr">
        <is>
          <t>20,945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89</t>
        </is>
      </c>
      <c r="F3" t="inlineStr">
        <is>
          <t>186</t>
        </is>
      </c>
      <c r="G3" t="inlineStr">
        <is>
          <t>1,705</t>
        </is>
      </c>
      <c r="H3" t="inlineStr">
        <is>
          <t>4,157</t>
        </is>
      </c>
      <c r="I3" t="inlineStr">
        <is>
          <t>7,699</t>
        </is>
      </c>
      <c r="J3" t="inlineStr">
        <is>
          <t>8,137</t>
        </is>
      </c>
      <c r="K3" t="inlineStr">
        <is>
          <t>7,189</t>
        </is>
      </c>
      <c r="L3" t="inlineStr">
        <is>
          <t>14,287</t>
        </is>
      </c>
      <c r="M3" t="inlineStr">
        <is>
          <t>21,345</t>
        </is>
      </c>
      <c r="N3" t="inlineStr">
        <is>
          <t>34,643</t>
        </is>
      </c>
      <c r="O3" t="inlineStr">
        <is>
          <t>33,310</t>
        </is>
      </c>
      <c r="P3" t="inlineStr">
        <is>
          <t>39,819</t>
        </is>
      </c>
      <c r="Q3" t="inlineStr">
        <is>
          <t>46,048</t>
        </is>
      </c>
      <c r="R3" t="inlineStr">
        <is>
          <t>56,517</t>
        </is>
      </c>
      <c r="S3" t="inlineStr">
        <is>
          <t>73,415</t>
        </is>
      </c>
      <c r="T3" t="inlineStr">
        <is>
          <t>91,156</t>
        </is>
      </c>
      <c r="U3" t="inlineStr">
        <is>
          <t>92,439</t>
        </is>
      </c>
      <c r="V3" t="inlineStr">
        <is>
          <t>101,177</t>
        </is>
      </c>
      <c r="W3" t="inlineStr">
        <is>
          <t>110,229</t>
        </is>
      </c>
      <c r="X3" t="inlineStr">
        <is>
          <t>118,704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147</t>
        </is>
      </c>
      <c r="F4" t="inlineStr">
        <is>
          <t>335</t>
        </is>
      </c>
      <c r="G4" t="inlineStr">
        <is>
          <t>2,131</t>
        </is>
      </c>
      <c r="H4" t="inlineStr">
        <is>
          <t>8,035</t>
        </is>
      </c>
      <c r="I4" t="inlineStr">
        <is>
          <t>11,244</t>
        </is>
      </c>
      <c r="J4" t="inlineStr">
        <is>
          <t>14,219</t>
        </is>
      </c>
      <c r="K4" t="inlineStr">
        <is>
          <t>15,846</t>
        </is>
      </c>
      <c r="L4" t="inlineStr">
        <is>
          <t>24,485</t>
        </is>
      </c>
      <c r="M4" t="inlineStr">
        <is>
          <t>34,975</t>
        </is>
      </c>
      <c r="N4" t="inlineStr">
        <is>
          <t>44,626</t>
        </is>
      </c>
      <c r="O4" t="inlineStr">
        <is>
          <t>48,088</t>
        </is>
      </c>
      <c r="P4" t="inlineStr">
        <is>
          <t>58,717</t>
        </is>
      </c>
      <c r="Q4" t="inlineStr">
        <is>
          <t>64,395</t>
        </is>
      </c>
      <c r="R4" t="inlineStr">
        <is>
          <t>73,066</t>
        </is>
      </c>
      <c r="S4" t="inlineStr">
        <is>
          <t>86,333</t>
        </is>
      </c>
      <c r="T4" t="inlineStr">
        <is>
          <t>101,871</t>
        </is>
      </c>
      <c r="U4" t="inlineStr">
        <is>
          <t>109,140</t>
        </is>
      </c>
      <c r="V4" t="inlineStr">
        <is>
          <t>119,675</t>
        </is>
      </c>
      <c r="W4" t="inlineStr">
        <is>
          <t>136,694</t>
        </is>
      </c>
      <c r="X4" t="inlineStr">
        <is>
          <t>139,649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62</t>
        </is>
      </c>
      <c r="F5" t="inlineStr">
        <is>
          <t>155</t>
        </is>
      </c>
      <c r="G5" t="inlineStr">
        <is>
          <t>382</t>
        </is>
      </c>
      <c r="H5" t="inlineStr">
        <is>
          <t>688</t>
        </is>
      </c>
      <c r="I5" t="inlineStr">
        <is>
          <t>1,322</t>
        </is>
      </c>
      <c r="J5" t="inlineStr">
        <is>
          <t>2,308</t>
        </is>
      </c>
      <c r="K5" t="inlineStr">
        <is>
          <t>2,642</t>
        </is>
      </c>
      <c r="L5" t="inlineStr">
        <is>
          <t>3,202</t>
        </is>
      </c>
      <c r="M5" t="inlineStr">
        <is>
          <t>5,002</t>
        </is>
      </c>
      <c r="N5" t="inlineStr">
        <is>
          <t>6,172</t>
        </is>
      </c>
      <c r="O5" t="inlineStr">
        <is>
          <t>8,585</t>
        </is>
      </c>
      <c r="P5" t="inlineStr">
        <is>
          <t>9,390</t>
        </is>
      </c>
      <c r="Q5" t="inlineStr">
        <is>
          <t>10,849</t>
        </is>
      </c>
      <c r="R5" t="inlineStr">
        <is>
          <t>13,909</t>
        </is>
      </c>
      <c r="S5" t="inlineStr">
        <is>
          <t>14,232</t>
        </is>
      </c>
      <c r="T5" t="inlineStr">
        <is>
          <t>18,705</t>
        </is>
      </c>
      <c r="U5" t="inlineStr">
        <is>
          <t>21,193</t>
        </is>
      </c>
      <c r="V5" t="inlineStr">
        <is>
          <t>27,492</t>
        </is>
      </c>
      <c r="W5" t="inlineStr">
        <is>
          <t>31,384</t>
        </is>
      </c>
      <c r="X5" t="inlineStr">
        <is>
          <t>40,270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35</t>
        </is>
      </c>
      <c r="O6" t="inlineStr">
        <is>
          <t>505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268</t>
        </is>
      </c>
      <c r="T6" t="inlineStr">
        <is>
          <t>749</t>
        </is>
      </c>
      <c r="U6" t="inlineStr">
        <is>
          <t>1,107</t>
        </is>
      </c>
      <c r="V6" t="inlineStr">
        <is>
          <t>999</t>
        </is>
      </c>
      <c r="W6" t="inlineStr">
        <is>
          <t>728</t>
        </is>
      </c>
      <c r="X6" t="inlineStr">
        <is>
          <t>1,170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23</t>
        </is>
      </c>
      <c r="F7" t="inlineStr">
        <is>
          <t>70</t>
        </is>
      </c>
      <c r="G7" t="inlineStr">
        <is>
          <t>180</t>
        </is>
      </c>
      <c r="H7" t="inlineStr">
        <is>
          <t>278</t>
        </is>
      </c>
      <c r="I7" t="inlineStr">
        <is>
          <t>474</t>
        </is>
      </c>
      <c r="J7" t="inlineStr">
        <is>
          <t>762</t>
        </is>
      </c>
      <c r="K7" t="inlineStr">
        <is>
          <t>1,690</t>
        </is>
      </c>
      <c r="L7" t="inlineStr">
        <is>
          <t>1,480</t>
        </is>
      </c>
      <c r="M7" t="inlineStr">
        <is>
          <t>1,585</t>
        </is>
      </c>
      <c r="N7" t="inlineStr">
        <is>
          <t>1,925</t>
        </is>
      </c>
      <c r="O7" t="inlineStr">
        <is>
          <t>3,276</t>
        </is>
      </c>
      <c r="P7" t="inlineStr">
        <is>
          <t>4,779</t>
        </is>
      </c>
      <c r="Q7" t="inlineStr">
        <is>
          <t>3,412</t>
        </is>
      </c>
      <c r="R7" t="inlineStr">
        <is>
          <t>3,139</t>
        </is>
      </c>
      <c r="S7" t="inlineStr">
        <is>
          <t>4,575</t>
        </is>
      </c>
      <c r="T7" t="inlineStr">
        <is>
          <t>2,983</t>
        </is>
      </c>
      <c r="U7" t="inlineStr">
        <is>
          <t>4,236</t>
        </is>
      </c>
      <c r="V7" t="inlineStr">
        <is>
          <t>4,412</t>
        </is>
      </c>
      <c r="W7" t="inlineStr">
        <is>
          <t>5,490</t>
        </is>
      </c>
      <c r="X7" t="inlineStr">
        <is>
          <t>7,054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232</t>
        </is>
      </c>
      <c r="F8" t="inlineStr">
        <is>
          <t>560</t>
        </is>
      </c>
      <c r="G8" t="inlineStr">
        <is>
          <t>2,693</t>
        </is>
      </c>
      <c r="H8" t="inlineStr">
        <is>
          <t>9,001</t>
        </is>
      </c>
      <c r="I8" t="inlineStr">
        <is>
          <t>13,040</t>
        </is>
      </c>
      <c r="J8" t="inlineStr">
        <is>
          <t>17,289</t>
        </is>
      </c>
      <c r="K8" t="inlineStr">
        <is>
          <t>20,178</t>
        </is>
      </c>
      <c r="L8" t="inlineStr">
        <is>
          <t>29,167</t>
        </is>
      </c>
      <c r="M8" t="inlineStr">
        <is>
          <t>41,562</t>
        </is>
      </c>
      <c r="N8" t="inlineStr">
        <is>
          <t>52,758</t>
        </is>
      </c>
      <c r="O8" t="inlineStr">
        <is>
          <t>60,454</t>
        </is>
      </c>
      <c r="P8" t="inlineStr">
        <is>
          <t>72,886</t>
        </is>
      </c>
      <c r="Q8" t="inlineStr">
        <is>
          <t>78,656</t>
        </is>
      </c>
      <c r="R8" t="inlineStr">
        <is>
          <t>90,114</t>
        </is>
      </c>
      <c r="S8" t="inlineStr">
        <is>
          <t>105,408</t>
        </is>
      </c>
      <c r="T8" t="inlineStr">
        <is>
          <t>124,308</t>
        </is>
      </c>
      <c r="U8" t="inlineStr">
        <is>
          <t>135,676</t>
        </is>
      </c>
      <c r="V8" t="inlineStr">
        <is>
          <t>152,578</t>
        </is>
      </c>
      <c r="W8" t="inlineStr">
        <is>
          <t>174,296</t>
        </is>
      </c>
      <c r="X8" t="inlineStr">
        <is>
          <t>188,143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54</t>
        </is>
      </c>
      <c r="F9" t="inlineStr">
        <is>
          <t>188</t>
        </is>
      </c>
      <c r="G9" t="inlineStr">
        <is>
          <t>379</t>
        </is>
      </c>
      <c r="H9" t="inlineStr">
        <is>
          <t>962</t>
        </is>
      </c>
      <c r="I9" t="inlineStr">
        <is>
          <t>2,395</t>
        </is>
      </c>
      <c r="J9" t="inlineStr">
        <is>
          <t>4,039</t>
        </is>
      </c>
      <c r="K9" t="inlineStr">
        <is>
          <t>5,234</t>
        </is>
      </c>
      <c r="L9" t="inlineStr">
        <is>
          <t>4,845</t>
        </is>
      </c>
      <c r="M9" t="inlineStr">
        <is>
          <t>7,759</t>
        </is>
      </c>
      <c r="N9" t="inlineStr">
        <is>
          <t>9,603</t>
        </is>
      </c>
      <c r="O9" t="inlineStr">
        <is>
          <t>11,854</t>
        </is>
      </c>
      <c r="P9" t="inlineStr">
        <is>
          <t>16,524</t>
        </is>
      </c>
      <c r="Q9" t="inlineStr">
        <is>
          <t>23,883</t>
        </is>
      </c>
      <c r="R9" t="inlineStr">
        <is>
          <t>29,016</t>
        </is>
      </c>
      <c r="S9" t="inlineStr">
        <is>
          <t>34,234</t>
        </is>
      </c>
      <c r="T9" t="inlineStr">
        <is>
          <t>42,383</t>
        </is>
      </c>
      <c r="U9" t="inlineStr">
        <is>
          <t>59,719</t>
        </is>
      </c>
      <c r="V9" t="inlineStr">
        <is>
          <t>84,587</t>
        </is>
      </c>
      <c r="W9" t="inlineStr">
        <is>
          <t>96,960</t>
        </is>
      </c>
      <c r="X9" t="inlineStr">
        <is>
          <t>110,557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87</t>
        </is>
      </c>
      <c r="G10" t="inlineStr">
        <is>
          <t>123</t>
        </is>
      </c>
      <c r="H10" t="inlineStr">
        <is>
          <t>195</t>
        </is>
      </c>
      <c r="I10" t="inlineStr">
        <is>
          <t>1,545</t>
        </is>
      </c>
      <c r="J10" t="inlineStr">
        <is>
          <t>2,299</t>
        </is>
      </c>
      <c r="K10" t="inlineStr">
        <is>
          <t>4,840</t>
        </is>
      </c>
      <c r="L10" t="inlineStr">
        <is>
          <t>4,903</t>
        </is>
      </c>
      <c r="M10" t="inlineStr">
        <is>
          <t>6,256</t>
        </is>
      </c>
      <c r="N10" t="inlineStr">
        <is>
          <t>7,346</t>
        </is>
      </c>
      <c r="O10" t="inlineStr">
        <is>
          <t>10,537</t>
        </is>
      </c>
      <c r="P10" t="inlineStr">
        <is>
          <t>11,492</t>
        </is>
      </c>
      <c r="Q10" t="inlineStr">
        <is>
          <t>15,599</t>
        </is>
      </c>
      <c r="R10" t="inlineStr">
        <is>
          <t>15,869</t>
        </is>
      </c>
      <c r="S10" t="inlineStr">
        <is>
          <t>16,468</t>
        </is>
      </c>
      <c r="T10" t="inlineStr">
        <is>
          <t>16,747</t>
        </is>
      </c>
      <c r="U10" t="inlineStr">
        <is>
          <t>17,888</t>
        </is>
      </c>
      <c r="V10" t="inlineStr">
        <is>
          <t>20,624</t>
        </is>
      </c>
      <c r="W10" t="inlineStr">
        <is>
          <t>21,175</t>
        </is>
      </c>
      <c r="X10" t="inlineStr">
        <is>
          <t>22,956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18</t>
        </is>
      </c>
      <c r="G11" t="inlineStr">
        <is>
          <t>71</t>
        </is>
      </c>
      <c r="H11" t="inlineStr">
        <is>
          <t>83</t>
        </is>
      </c>
      <c r="I11" t="inlineStr">
        <is>
          <t>347</t>
        </is>
      </c>
      <c r="J11" t="inlineStr">
        <is>
          <t>447</t>
        </is>
      </c>
      <c r="K11" t="inlineStr">
        <is>
          <t>997</t>
        </is>
      </c>
      <c r="L11" t="inlineStr">
        <is>
          <t>775</t>
        </is>
      </c>
      <c r="M11" t="inlineStr">
        <is>
          <t>1,044</t>
        </is>
      </c>
      <c r="N11" t="inlineStr">
        <is>
          <t>1,578</t>
        </is>
      </c>
      <c r="O11" t="inlineStr">
        <is>
          <t>7,473</t>
        </is>
      </c>
      <c r="P11" t="inlineStr">
        <is>
          <t>6,066</t>
        </is>
      </c>
      <c r="Q11" t="inlineStr">
        <is>
          <t>4,607</t>
        </is>
      </c>
      <c r="R11" t="inlineStr">
        <is>
          <t>3,847</t>
        </is>
      </c>
      <c r="S11" t="inlineStr">
        <is>
          <t>3,307</t>
        </is>
      </c>
      <c r="T11" t="inlineStr">
        <is>
          <t>2,692</t>
        </is>
      </c>
      <c r="U11" t="inlineStr">
        <is>
          <t>2,220</t>
        </is>
      </c>
      <c r="V11" t="inlineStr">
        <is>
          <t>1,979</t>
        </is>
      </c>
      <c r="W11" t="inlineStr">
        <is>
          <t>1,445</t>
        </is>
      </c>
      <c r="X11" t="inlineStr">
        <is>
          <t>1,417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105</t>
        </is>
      </c>
      <c r="G12" t="inlineStr">
        <is>
          <t>194</t>
        </is>
      </c>
      <c r="H12" t="inlineStr">
        <is>
          <t>278</t>
        </is>
      </c>
      <c r="I12" t="inlineStr">
        <is>
          <t>1,892</t>
        </is>
      </c>
      <c r="J12" t="inlineStr">
        <is>
          <t>2,746</t>
        </is>
      </c>
      <c r="K12" t="inlineStr">
        <is>
          <t>5,837</t>
        </is>
      </c>
      <c r="L12" t="inlineStr">
        <is>
          <t>5,678</t>
        </is>
      </c>
      <c r="M12" t="inlineStr">
        <is>
          <t>7,300</t>
        </is>
      </c>
      <c r="N12" t="inlineStr">
        <is>
          <t>8,924</t>
        </is>
      </c>
      <c r="O12" t="inlineStr">
        <is>
          <t>18,010</t>
        </is>
      </c>
      <c r="P12" t="inlineStr">
        <is>
          <t>17,558</t>
        </is>
      </c>
      <c r="Q12" t="inlineStr">
        <is>
          <t>20,206</t>
        </is>
      </c>
      <c r="R12" t="inlineStr">
        <is>
          <t>19,716</t>
        </is>
      </c>
      <c r="S12" t="inlineStr">
        <is>
          <t>19,775</t>
        </is>
      </c>
      <c r="T12" t="inlineStr">
        <is>
          <t>19,439</t>
        </is>
      </c>
      <c r="U12" t="inlineStr">
        <is>
          <t>20,108</t>
        </is>
      </c>
      <c r="V12" t="inlineStr">
        <is>
          <t>22,603</t>
        </is>
      </c>
      <c r="W12" t="inlineStr">
        <is>
          <t>22,620</t>
        </is>
      </c>
      <c r="X12" t="inlineStr">
        <is>
          <t>24,373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14</t>
        </is>
      </c>
      <c r="I13" t="inlineStr">
        <is>
          <t>1,032</t>
        </is>
      </c>
      <c r="J13" t="inlineStr">
        <is>
          <t>1,060</t>
        </is>
      </c>
      <c r="K13" t="inlineStr">
        <is>
          <t>85</t>
        </is>
      </c>
      <c r="L13" t="inlineStr">
        <is>
          <t>129</t>
        </is>
      </c>
      <c r="M13" t="inlineStr">
        <is>
          <t>523</t>
        </is>
      </c>
      <c r="N13" t="inlineStr">
        <is>
          <t>790</t>
        </is>
      </c>
      <c r="O13" t="inlineStr">
        <is>
          <t>1,469</t>
        </is>
      </c>
      <c r="P13" t="inlineStr">
        <is>
          <t>1,976</t>
        </is>
      </c>
      <c r="Q13" t="inlineStr">
        <is>
          <t>3,079</t>
        </is>
      </c>
      <c r="R13" t="inlineStr">
        <is>
          <t>5,183</t>
        </is>
      </c>
      <c r="S13" t="inlineStr">
        <is>
          <t>5,878</t>
        </is>
      </c>
      <c r="T13" t="inlineStr">
        <is>
          <t>7,813</t>
        </is>
      </c>
      <c r="U13" t="inlineStr">
        <is>
          <t>13,859</t>
        </is>
      </c>
      <c r="V13" t="inlineStr">
        <is>
          <t>13,078</t>
        </is>
      </c>
      <c r="W13" t="inlineStr">
        <is>
          <t>20,703</t>
        </is>
      </c>
      <c r="X13" t="inlineStr">
        <is>
          <t>29,549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1</t>
        </is>
      </c>
      <c r="F14" t="inlineStr">
        <is>
          <t>19</t>
        </is>
      </c>
      <c r="G14" t="inlineStr">
        <is>
          <t>- -</t>
        </is>
      </c>
      <c r="H14" t="inlineStr">
        <is>
          <t>35</t>
        </is>
      </c>
      <c r="I14" t="inlineStr">
        <is>
          <t>40</t>
        </is>
      </c>
      <c r="J14" t="inlineStr">
        <is>
          <t>- -</t>
        </is>
      </c>
      <c r="K14" t="inlineStr">
        <is>
          <t>13</t>
        </is>
      </c>
      <c r="L14" t="inlineStr">
        <is>
          <t>- -</t>
        </is>
      </c>
      <c r="M14" t="inlineStr">
        <is>
          <t>- -</t>
        </is>
      </c>
      <c r="N14" t="inlineStr">
        <is>
          <t>287</t>
        </is>
      </c>
      <c r="O14" t="inlineStr">
        <is>
          <t>1,872</t>
        </is>
      </c>
      <c r="P14" t="inlineStr">
        <is>
          <t>1,947</t>
        </is>
      </c>
      <c r="Q14" t="inlineStr">
        <is>
          <t>758</t>
        </is>
      </c>
      <c r="R14" t="inlineStr">
        <is>
          <t>189</t>
        </is>
      </c>
      <c r="S14" t="inlineStr">
        <is>
          <t>226</t>
        </is>
      </c>
      <c r="T14" t="inlineStr">
        <is>
          <t>430</t>
        </is>
      </c>
      <c r="U14" t="inlineStr">
        <is>
          <t>1,264</t>
        </is>
      </c>
      <c r="V14" t="inlineStr">
        <is>
          <t>1,701</t>
        </is>
      </c>
      <c r="W14" t="inlineStr">
        <is>
          <t>1,084</t>
        </is>
      </c>
      <c r="X14" t="inlineStr">
        <is>
          <t>1,284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(1)</t>
        </is>
      </c>
      <c r="G15" t="inlineStr">
        <is>
          <t>47</t>
        </is>
      </c>
      <c r="H15" t="inlineStr">
        <is>
          <t>(18)</t>
        </is>
      </c>
      <c r="I15" t="inlineStr">
        <is>
          <t>74</t>
        </is>
      </c>
      <c r="J15" t="inlineStr">
        <is>
          <t>202</t>
        </is>
      </c>
      <c r="K15" t="inlineStr">
        <is>
          <t>421</t>
        </is>
      </c>
      <c r="L15" t="inlineStr">
        <is>
          <t>678</t>
        </is>
      </c>
      <c r="M15" t="inlineStr">
        <is>
          <t>707</t>
        </is>
      </c>
      <c r="N15" t="inlineStr">
        <is>
          <t>212</t>
        </is>
      </c>
      <c r="O15" t="inlineStr">
        <is>
          <t>139</t>
        </is>
      </c>
      <c r="P15" t="inlineStr">
        <is>
          <t>29</t>
        </is>
      </c>
      <c r="Q15" t="inlineStr">
        <is>
          <t>2,605</t>
        </is>
      </c>
      <c r="R15" t="inlineStr">
        <is>
          <t>3,243</t>
        </is>
      </c>
      <c r="S15" t="inlineStr">
        <is>
          <t>1,976</t>
        </is>
      </c>
      <c r="T15" t="inlineStr">
        <is>
          <t>2,922</t>
        </is>
      </c>
      <c r="U15" t="inlineStr">
        <is>
          <t>2,166</t>
        </is>
      </c>
      <c r="V15" t="inlineStr">
        <is>
          <t>1,362</t>
        </is>
      </c>
      <c r="W15" t="inlineStr">
        <is>
          <t>3,953</t>
        </is>
      </c>
      <c r="X15" t="inlineStr">
        <is>
          <t>5,361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55</t>
        </is>
      </c>
      <c r="F16" t="inlineStr">
        <is>
          <t>311</t>
        </is>
      </c>
      <c r="G16" t="inlineStr">
        <is>
          <t>620</t>
        </is>
      </c>
      <c r="H16" t="inlineStr">
        <is>
          <t>1,271</t>
        </is>
      </c>
      <c r="I16" t="inlineStr">
        <is>
          <t>5,433</t>
        </is>
      </c>
      <c r="J16" t="inlineStr">
        <is>
          <t>8,047</t>
        </is>
      </c>
      <c r="K16" t="inlineStr">
        <is>
          <t>11,590</t>
        </is>
      </c>
      <c r="L16" t="inlineStr">
        <is>
          <t>11,330</t>
        </is>
      </c>
      <c r="M16" t="inlineStr">
        <is>
          <t>16,289</t>
        </is>
      </c>
      <c r="N16" t="inlineStr">
        <is>
          <t>19,816</t>
        </is>
      </c>
      <c r="O16" t="inlineStr">
        <is>
          <t>33,344</t>
        </is>
      </c>
      <c r="P16" t="inlineStr">
        <is>
          <t>38,034</t>
        </is>
      </c>
      <c r="Q16" t="inlineStr">
        <is>
          <t>50,531</t>
        </is>
      </c>
      <c r="R16" t="inlineStr">
        <is>
          <t>57,347</t>
        </is>
      </c>
      <c r="S16" t="inlineStr">
        <is>
          <t>62,089</t>
        </is>
      </c>
      <c r="T16" t="inlineStr">
        <is>
          <t>72,987</t>
        </is>
      </c>
      <c r="U16" t="inlineStr">
        <is>
          <t>97,116</t>
        </is>
      </c>
      <c r="V16" t="inlineStr">
        <is>
          <t>123,331</t>
        </is>
      </c>
      <c r="W16" t="inlineStr">
        <is>
          <t>145,320</t>
        </is>
      </c>
      <c r="X16" t="inlineStr">
        <is>
          <t>171,124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47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342,249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47</t>
        </is>
      </c>
      <c r="D18" t="inlineStr">
        <is>
          <t>- -</t>
        </is>
      </c>
      <c r="E18" t="inlineStr">
        <is>
          <t>287</t>
        </is>
      </c>
      <c r="F18" t="inlineStr">
        <is>
          <t>871</t>
        </is>
      </c>
      <c r="G18" t="inlineStr">
        <is>
          <t>3,313</t>
        </is>
      </c>
      <c r="H18" t="inlineStr">
        <is>
          <t>10,272</t>
        </is>
      </c>
      <c r="I18" t="inlineStr">
        <is>
          <t>18,473</t>
        </is>
      </c>
      <c r="J18" t="inlineStr">
        <is>
          <t>25,336</t>
        </is>
      </c>
      <c r="K18" t="inlineStr">
        <is>
          <t>31,768</t>
        </is>
      </c>
      <c r="L18" t="inlineStr">
        <is>
          <t>40,497</t>
        </is>
      </c>
      <c r="M18" t="inlineStr">
        <is>
          <t>57,851</t>
        </is>
      </c>
      <c r="N18" t="inlineStr">
        <is>
          <t>72,574</t>
        </is>
      </c>
      <c r="O18" t="inlineStr">
        <is>
          <t>93,798</t>
        </is>
      </c>
      <c r="P18" t="inlineStr">
        <is>
          <t>110,920</t>
        </is>
      </c>
      <c r="Q18" t="inlineStr">
        <is>
          <t>129,187</t>
        </is>
      </c>
      <c r="R18" t="inlineStr">
        <is>
          <t>147,461</t>
        </is>
      </c>
      <c r="S18" t="inlineStr">
        <is>
          <t>167,497</t>
        </is>
      </c>
      <c r="T18" t="inlineStr">
        <is>
          <t>197,295</t>
        </is>
      </c>
      <c r="U18" t="inlineStr">
        <is>
          <t>232,792</t>
        </is>
      </c>
      <c r="V18" t="inlineStr">
        <is>
          <t>275,909</t>
        </is>
      </c>
      <c r="W18" t="inlineStr">
        <is>
          <t>319,616</t>
        </is>
      </c>
      <c r="X18" t="inlineStr">
        <is>
          <t>359,268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9</t>
        </is>
      </c>
      <c r="F19" t="inlineStr">
        <is>
          <t>46</t>
        </is>
      </c>
      <c r="G19" t="inlineStr">
        <is>
          <t>33</t>
        </is>
      </c>
      <c r="H19" t="inlineStr">
        <is>
          <t>116</t>
        </is>
      </c>
      <c r="I19" t="inlineStr">
        <is>
          <t>211</t>
        </is>
      </c>
      <c r="J19" t="inlineStr">
        <is>
          <t>282</t>
        </is>
      </c>
      <c r="K19" t="inlineStr">
        <is>
          <t>178</t>
        </is>
      </c>
      <c r="L19" t="inlineStr">
        <is>
          <t>216</t>
        </is>
      </c>
      <c r="M19" t="inlineStr">
        <is>
          <t>483</t>
        </is>
      </c>
      <c r="N19" t="inlineStr">
        <is>
          <t>588</t>
        </is>
      </c>
      <c r="O19" t="inlineStr">
        <is>
          <t>2,012</t>
        </is>
      </c>
      <c r="P19" t="inlineStr">
        <is>
          <t>2,453</t>
        </is>
      </c>
      <c r="Q19" t="inlineStr">
        <is>
          <t>1,715</t>
        </is>
      </c>
      <c r="R19" t="inlineStr">
        <is>
          <t>1,931</t>
        </is>
      </c>
      <c r="S19" t="inlineStr">
        <is>
          <t>2,041</t>
        </is>
      </c>
      <c r="T19" t="inlineStr">
        <is>
          <t>3,137</t>
        </is>
      </c>
      <c r="U19" t="inlineStr">
        <is>
          <t>4,378</t>
        </is>
      </c>
      <c r="V19" t="inlineStr">
        <is>
          <t>5,561</t>
        </is>
      </c>
      <c r="W19" t="inlineStr">
        <is>
          <t>5,589</t>
        </is>
      </c>
      <c r="X19" t="inlineStr">
        <is>
          <t>6,037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4</t>
        </is>
      </c>
      <c r="F20" t="inlineStr">
        <is>
          <t>5</t>
        </is>
      </c>
      <c r="G20" t="inlineStr">
        <is>
          <t>2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3,465</t>
        </is>
      </c>
      <c r="N20" t="inlineStr">
        <is>
          <t>1,218</t>
        </is>
      </c>
      <c r="O20" t="inlineStr">
        <is>
          <t>2,549</t>
        </is>
      </c>
      <c r="P20" t="inlineStr">
        <is>
          <t>3,009</t>
        </is>
      </c>
      <c r="Q20" t="inlineStr">
        <is>
          <t>2,009</t>
        </is>
      </c>
      <c r="R20" t="inlineStr">
        <is>
          <t>3,225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1,199</t>
        </is>
      </c>
      <c r="W20" t="inlineStr">
        <is>
          <t>1,694</t>
        </is>
      </c>
      <c r="X20" t="inlineStr">
        <is>
          <t>2,189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82</t>
        </is>
      </c>
      <c r="L21" t="inlineStr">
        <is>
          <t>- -</t>
        </is>
      </c>
      <c r="M21" t="inlineStr">
        <is>
          <t>37</t>
        </is>
      </c>
      <c r="N21" t="inlineStr">
        <is>
          <t>197</t>
        </is>
      </c>
      <c r="O21" t="inlineStr">
        <is>
          <t>240</t>
        </is>
      </c>
      <c r="P21" t="inlineStr">
        <is>
          <t>24</t>
        </is>
      </c>
      <c r="Q21" t="inlineStr">
        <is>
          <t>96</t>
        </is>
      </c>
      <c r="R21" t="inlineStr">
        <is>
          <t>302</t>
        </is>
      </c>
      <c r="S21" t="inlineStr">
        <is>
          <t>554</t>
        </is>
      </c>
      <c r="T21" t="inlineStr">
        <is>
          <t>881</t>
        </is>
      </c>
      <c r="U21" t="inlineStr">
        <is>
          <t>69</t>
        </is>
      </c>
      <c r="V21" t="inlineStr">
        <is>
          <t>274</t>
        </is>
      </c>
      <c r="W21" t="inlineStr">
        <is>
          <t>1,485</t>
        </is>
      </c>
      <c r="X21" t="inlineStr">
        <is>
          <t>808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151</t>
        </is>
      </c>
      <c r="S22" t="inlineStr">
        <is>
          <t>202</t>
        </is>
      </c>
      <c r="T22" t="inlineStr">
        <is>
          <t>340</t>
        </is>
      </c>
      <c r="U22" t="inlineStr">
        <is>
          <t>396</t>
        </is>
      </c>
      <c r="V22" t="inlineStr">
        <is>
          <t>358</t>
        </is>
      </c>
      <c r="W22" t="inlineStr">
        <is>
          <t>481</t>
        </is>
      </c>
      <c r="X22" t="inlineStr">
        <is>
          <t>535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77</t>
        </is>
      </c>
      <c r="F23" t="inlineStr">
        <is>
          <t>184</t>
        </is>
      </c>
      <c r="G23" t="inlineStr">
        <is>
          <t>305</t>
        </is>
      </c>
      <c r="H23" t="inlineStr">
        <is>
          <t>629</t>
        </is>
      </c>
      <c r="I23" t="inlineStr">
        <is>
          <t>1,094</t>
        </is>
      </c>
      <c r="J23" t="inlineStr">
        <is>
          <t>1,754</t>
        </is>
      </c>
      <c r="K23" t="inlineStr">
        <is>
          <t>2,124</t>
        </is>
      </c>
      <c r="L23" t="inlineStr">
        <is>
          <t>2,531</t>
        </is>
      </c>
      <c r="M23" t="inlineStr">
        <is>
          <t>6,048</t>
        </is>
      </c>
      <c r="N23" t="inlineStr">
        <is>
          <t>7,107</t>
        </is>
      </c>
      <c r="O23" t="inlineStr">
        <is>
          <t>9,776</t>
        </is>
      </c>
      <c r="P23" t="inlineStr">
        <is>
          <t>10,446</t>
        </is>
      </c>
      <c r="Q23" t="inlineStr">
        <is>
          <t>13,055</t>
        </is>
      </c>
      <c r="R23" t="inlineStr">
        <is>
          <t>13,366</t>
        </is>
      </c>
      <c r="S23" t="inlineStr">
        <is>
          <t>13,616</t>
        </is>
      </c>
      <c r="T23" t="inlineStr">
        <is>
          <t>19,614</t>
        </is>
      </c>
      <c r="U23" t="inlineStr">
        <is>
          <t>28,458</t>
        </is>
      </c>
      <c r="V23" t="inlineStr">
        <is>
          <t>36,553</t>
        </is>
      </c>
      <c r="W23" t="inlineStr">
        <is>
          <t>47,008</t>
        </is>
      </c>
      <c r="X23" t="inlineStr">
        <is>
          <t>52,740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90</t>
        </is>
      </c>
      <c r="F24" t="inlineStr">
        <is>
          <t>235</t>
        </is>
      </c>
      <c r="G24" t="inlineStr">
        <is>
          <t>340</t>
        </is>
      </c>
      <c r="H24" t="inlineStr">
        <is>
          <t>745</t>
        </is>
      </c>
      <c r="I24" t="inlineStr">
        <is>
          <t>1,305</t>
        </is>
      </c>
      <c r="J24" t="inlineStr">
        <is>
          <t>2,036</t>
        </is>
      </c>
      <c r="K24" t="inlineStr">
        <is>
          <t>2,302</t>
        </is>
      </c>
      <c r="L24" t="inlineStr">
        <is>
          <t>2,747</t>
        </is>
      </c>
      <c r="M24" t="inlineStr">
        <is>
          <t>9,996</t>
        </is>
      </c>
      <c r="N24" t="inlineStr">
        <is>
          <t>8,913</t>
        </is>
      </c>
      <c r="O24" t="inlineStr">
        <is>
          <t>14,337</t>
        </is>
      </c>
      <c r="P24" t="inlineStr">
        <is>
          <t>15,908</t>
        </is>
      </c>
      <c r="Q24" t="inlineStr">
        <is>
          <t>16,779</t>
        </is>
      </c>
      <c r="R24" t="inlineStr">
        <is>
          <t>19,310</t>
        </is>
      </c>
      <c r="S24" t="inlineStr">
        <is>
          <t>16,756</t>
        </is>
      </c>
      <c r="T24" t="inlineStr">
        <is>
          <t>24,183</t>
        </is>
      </c>
      <c r="U24" t="inlineStr">
        <is>
          <t>34,620</t>
        </is>
      </c>
      <c r="V24" t="inlineStr">
        <is>
          <t>45,221</t>
        </is>
      </c>
      <c r="W24" t="inlineStr">
        <is>
          <t>56,834</t>
        </is>
      </c>
      <c r="X24" t="inlineStr">
        <is>
          <t>64,254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7</t>
        </is>
      </c>
      <c r="F25" t="inlineStr">
        <is>
          <t>2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2,986</t>
        </is>
      </c>
      <c r="O25" t="inlineStr">
        <is>
          <t>2,988</t>
        </is>
      </c>
      <c r="P25" t="inlineStr">
        <is>
          <t>2,236</t>
        </is>
      </c>
      <c r="Q25" t="inlineStr">
        <is>
          <t>3,228</t>
        </is>
      </c>
      <c r="R25" t="inlineStr">
        <is>
          <t>1,995</t>
        </is>
      </c>
      <c r="S25" t="inlineStr">
        <is>
          <t>3,935</t>
        </is>
      </c>
      <c r="T25" t="inlineStr">
        <is>
          <t>3,969</t>
        </is>
      </c>
      <c r="U25" t="inlineStr">
        <is>
          <t>4,012</t>
        </is>
      </c>
      <c r="V25" t="inlineStr">
        <is>
          <t>4,554</t>
        </is>
      </c>
      <c r="W25" t="inlineStr">
        <is>
          <t>25,078</t>
        </is>
      </c>
      <c r="X25" t="inlineStr">
        <is>
          <t>26,206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189</t>
        </is>
      </c>
      <c r="S26" t="inlineStr">
        <is>
          <t>226</t>
        </is>
      </c>
      <c r="T26" t="inlineStr">
        <is>
          <t>430</t>
        </is>
      </c>
      <c r="U26" t="inlineStr">
        <is>
          <t>1,264</t>
        </is>
      </c>
      <c r="V26" t="inlineStr">
        <is>
          <t>1,701</t>
        </is>
      </c>
      <c r="W26" t="inlineStr">
        <is>
          <t>3,561</t>
        </is>
      </c>
      <c r="X26" t="inlineStr">
        <is>
          <t>5,257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2</t>
        </is>
      </c>
      <c r="F27" t="inlineStr">
        <is>
          <t>32</t>
        </is>
      </c>
      <c r="G27" t="inlineStr">
        <is>
          <t>44</t>
        </is>
      </c>
      <c r="H27" t="inlineStr">
        <is>
          <t>108</t>
        </is>
      </c>
      <c r="I27" t="inlineStr">
        <is>
          <t>129</t>
        </is>
      </c>
      <c r="J27" t="inlineStr">
        <is>
          <t>610</t>
        </is>
      </c>
      <c r="K27" t="inlineStr">
        <is>
          <t>1,227</t>
        </is>
      </c>
      <c r="L27" t="inlineStr">
        <is>
          <t>1,746</t>
        </is>
      </c>
      <c r="M27" t="inlineStr">
        <is>
          <t>1,614</t>
        </is>
      </c>
      <c r="N27" t="inlineStr">
        <is>
          <t>2,530</t>
        </is>
      </c>
      <c r="O27" t="inlineStr">
        <is>
          <t>4,758</t>
        </is>
      </c>
      <c r="P27" t="inlineStr">
        <is>
          <t>5,467</t>
        </is>
      </c>
      <c r="Q27" t="inlineStr">
        <is>
          <t>5,320</t>
        </is>
      </c>
      <c r="R27" t="inlineStr">
        <is>
          <t>5,485</t>
        </is>
      </c>
      <c r="S27" t="inlineStr">
        <is>
          <t>7,342</t>
        </is>
      </c>
      <c r="T27" t="inlineStr">
        <is>
          <t>15,871</t>
        </is>
      </c>
      <c r="U27" t="inlineStr">
        <is>
          <t>14,872</t>
        </is>
      </c>
      <c r="V27" t="inlineStr">
        <is>
          <t>22,633</t>
        </is>
      </c>
      <c r="W27" t="inlineStr">
        <is>
          <t>11,118</t>
        </is>
      </c>
      <c r="X27" t="inlineStr">
        <is>
          <t>11,381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9</t>
        </is>
      </c>
      <c r="F28" t="inlineStr">
        <is>
          <t>34</t>
        </is>
      </c>
      <c r="G28" t="inlineStr">
        <is>
          <t>44</t>
        </is>
      </c>
      <c r="H28" t="inlineStr">
        <is>
          <t>108</t>
        </is>
      </c>
      <c r="I28" t="inlineStr">
        <is>
          <t>129</t>
        </is>
      </c>
      <c r="J28" t="inlineStr">
        <is>
          <t>610</t>
        </is>
      </c>
      <c r="K28" t="inlineStr">
        <is>
          <t>1,227</t>
        </is>
      </c>
      <c r="L28" t="inlineStr">
        <is>
          <t>1,746</t>
        </is>
      </c>
      <c r="M28" t="inlineStr">
        <is>
          <t>1,614</t>
        </is>
      </c>
      <c r="N28" t="inlineStr">
        <is>
          <t>5,516</t>
        </is>
      </c>
      <c r="O28" t="inlineStr">
        <is>
          <t>7,746</t>
        </is>
      </c>
      <c r="P28" t="inlineStr">
        <is>
          <t>7,703</t>
        </is>
      </c>
      <c r="Q28" t="inlineStr">
        <is>
          <t>8,548</t>
        </is>
      </c>
      <c r="R28" t="inlineStr">
        <is>
          <t>7,820</t>
        </is>
      </c>
      <c r="S28" t="inlineStr">
        <is>
          <t>11,705</t>
        </is>
      </c>
      <c r="T28" t="inlineStr">
        <is>
          <t>20,610</t>
        </is>
      </c>
      <c r="U28" t="inlineStr">
        <is>
          <t>20,544</t>
        </is>
      </c>
      <c r="V28" t="inlineStr">
        <is>
          <t>29,246</t>
        </is>
      </c>
      <c r="W28" t="inlineStr">
        <is>
          <t>40,238</t>
        </is>
      </c>
      <c r="X28" t="inlineStr">
        <is>
          <t>43,379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20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2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255</t>
        </is>
      </c>
      <c r="Q30" t="inlineStr">
        <is>
          <t>246</t>
        </is>
      </c>
      <c r="R30" t="inlineStr">
        <is>
          <t>225</t>
        </is>
      </c>
      <c r="S30" t="inlineStr">
        <is>
          <t>- -</t>
        </is>
      </c>
      <c r="T30" t="inlineStr">
        <is>
          <t>26</t>
        </is>
      </c>
      <c r="U30" t="inlineStr">
        <is>
          <t>62</t>
        </is>
      </c>
      <c r="V30" t="inlineStr">
        <is>
          <t>12,009</t>
        </is>
      </c>
      <c r="W30" t="inlineStr">
        <is>
          <t>12,840</t>
        </is>
      </c>
      <c r="X30" t="inlineStr">
        <is>
          <t>15,551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20</t>
        </is>
      </c>
      <c r="D31" t="inlineStr">
        <is>
          <t>- -</t>
        </is>
      </c>
      <c r="E31" t="inlineStr">
        <is>
          <t>99</t>
        </is>
      </c>
      <c r="F31" t="inlineStr">
        <is>
          <t>269</t>
        </is>
      </c>
      <c r="G31" t="inlineStr">
        <is>
          <t>384</t>
        </is>
      </c>
      <c r="H31" t="inlineStr">
        <is>
          <t>853</t>
        </is>
      </c>
      <c r="I31" t="inlineStr">
        <is>
          <t>1,434</t>
        </is>
      </c>
      <c r="J31" t="inlineStr">
        <is>
          <t>2,646</t>
        </is>
      </c>
      <c r="K31" t="inlineStr">
        <is>
          <t>3,529</t>
        </is>
      </c>
      <c r="L31" t="inlineStr">
        <is>
          <t>4,493</t>
        </is>
      </c>
      <c r="M31" t="inlineStr">
        <is>
          <t>11,610</t>
        </is>
      </c>
      <c r="N31" t="inlineStr">
        <is>
          <t>14,429</t>
        </is>
      </c>
      <c r="O31" t="inlineStr">
        <is>
          <t>22,083</t>
        </is>
      </c>
      <c r="P31" t="inlineStr">
        <is>
          <t>23,611</t>
        </is>
      </c>
      <c r="Q31" t="inlineStr">
        <is>
          <t>25,327</t>
        </is>
      </c>
      <c r="R31" t="inlineStr">
        <is>
          <t>27,130</t>
        </is>
      </c>
      <c r="S31" t="inlineStr">
        <is>
          <t>28,461</t>
        </is>
      </c>
      <c r="T31" t="inlineStr">
        <is>
          <t>44,793</t>
        </is>
      </c>
      <c r="U31" t="inlineStr">
        <is>
          <t>55,164</t>
        </is>
      </c>
      <c r="V31" t="inlineStr">
        <is>
          <t>74,467</t>
        </is>
      </c>
      <c r="W31" t="inlineStr">
        <is>
          <t>97,072</t>
        </is>
      </c>
      <c r="X31" t="inlineStr">
        <is>
          <t>107,633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44</t>
        </is>
      </c>
      <c r="F32" t="inlineStr">
        <is>
          <t>44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18,235</t>
        </is>
      </c>
      <c r="N33" t="inlineStr">
        <is>
          <t>20,264</t>
        </is>
      </c>
      <c r="O33" t="inlineStr">
        <is>
          <t>22,835</t>
        </is>
      </c>
      <c r="P33" t="inlineStr">
        <is>
          <t>25,922</t>
        </is>
      </c>
      <c r="Q33" t="inlineStr">
        <is>
          <t>28,767</t>
        </is>
      </c>
      <c r="R33" t="inlineStr">
        <is>
          <t>32,982</t>
        </is>
      </c>
      <c r="S33" t="inlineStr">
        <is>
          <t>36,307</t>
        </is>
      </c>
      <c r="T33" t="inlineStr">
        <is>
          <t>40,247</t>
        </is>
      </c>
      <c r="U33" t="inlineStr">
        <is>
          <t>45,049</t>
        </is>
      </c>
      <c r="V33" t="inlineStr">
        <is>
          <t>50,552</t>
        </is>
      </c>
      <c r="W33" t="inlineStr">
        <is>
          <t>58,510</t>
        </is>
      </c>
      <c r="X33" t="inlineStr">
        <is>
          <t>61,774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86</t>
        </is>
      </c>
      <c r="F34" t="inlineStr">
        <is>
          <t>191</t>
        </is>
      </c>
      <c r="G34" t="inlineStr">
        <is>
          <t>590</t>
        </is>
      </c>
      <c r="H34" t="inlineStr">
        <is>
          <t>2,056</t>
        </is>
      </c>
      <c r="I34" t="inlineStr">
        <is>
          <t>5,133</t>
        </is>
      </c>
      <c r="J34" t="inlineStr">
        <is>
          <t>9,335</t>
        </is>
      </c>
      <c r="K34" t="inlineStr">
        <is>
          <t>13,562</t>
        </is>
      </c>
      <c r="L34" t="inlineStr">
        <is>
          <t>20,082</t>
        </is>
      </c>
      <c r="M34" t="inlineStr">
        <is>
          <t>27,868</t>
        </is>
      </c>
      <c r="N34" t="inlineStr">
        <is>
          <t>37,605</t>
        </is>
      </c>
      <c r="O34" t="inlineStr">
        <is>
          <t>48,342</t>
        </is>
      </c>
      <c r="P34" t="inlineStr">
        <is>
          <t>61,262</t>
        </is>
      </c>
      <c r="Q34" t="inlineStr">
        <is>
          <t>75,066</t>
        </is>
      </c>
      <c r="R34" t="inlineStr">
        <is>
          <t>89,223</t>
        </is>
      </c>
      <c r="S34" t="inlineStr">
        <is>
          <t>105,131</t>
        </is>
      </c>
      <c r="T34" t="inlineStr">
        <is>
          <t>113,247</t>
        </is>
      </c>
      <c r="U34" t="inlineStr">
        <is>
          <t>134,885</t>
        </is>
      </c>
      <c r="V34" t="inlineStr">
        <is>
          <t>152,122</t>
        </is>
      </c>
      <c r="W34" t="inlineStr">
        <is>
          <t>163,401</t>
        </is>
      </c>
      <c r="X34" t="inlineStr">
        <is>
          <t>191,484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(40)</t>
        </is>
      </c>
      <c r="F35" t="inlineStr">
        <is>
          <t>(372)</t>
        </is>
      </c>
      <c r="G35" t="inlineStr">
        <is>
          <t>(244)</t>
        </is>
      </c>
      <c r="H35" t="inlineStr">
        <is>
          <t>(115)</t>
        </is>
      </c>
      <c r="I35" t="inlineStr">
        <is>
          <t>23</t>
        </is>
      </c>
      <c r="J35" t="inlineStr">
        <is>
          <t>113</t>
        </is>
      </c>
      <c r="K35" t="inlineStr">
        <is>
          <t>227</t>
        </is>
      </c>
      <c r="L35" t="inlineStr">
        <is>
          <t>105</t>
        </is>
      </c>
      <c r="M35" t="inlineStr">
        <is>
          <t>138</t>
        </is>
      </c>
      <c r="N35" t="inlineStr">
        <is>
          <t>276</t>
        </is>
      </c>
      <c r="O35" t="inlineStr">
        <is>
          <t>538</t>
        </is>
      </c>
      <c r="P35" t="inlineStr">
        <is>
          <t>125</t>
        </is>
      </c>
      <c r="Q35" t="inlineStr">
        <is>
          <t>27</t>
        </is>
      </c>
      <c r="R35" t="inlineStr">
        <is>
          <t>(1,874)</t>
        </is>
      </c>
      <c r="S35" t="inlineStr">
        <is>
          <t>(2,402)</t>
        </is>
      </c>
      <c r="T35" t="inlineStr">
        <is>
          <t>(992)</t>
        </is>
      </c>
      <c r="U35" t="inlineStr">
        <is>
          <t>(2,306)</t>
        </is>
      </c>
      <c r="V35" t="inlineStr">
        <is>
          <t>(1,232)</t>
        </is>
      </c>
      <c r="W35" t="inlineStr">
        <is>
          <t>633</t>
        </is>
      </c>
      <c r="X35" t="inlineStr">
        <is>
          <t>(1,623)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27</t>
        </is>
      </c>
      <c r="D36" t="inlineStr">
        <is>
          <t>- -</t>
        </is>
      </c>
      <c r="E36" t="inlineStr">
        <is>
          <t>83</t>
        </is>
      </c>
      <c r="F36" t="inlineStr">
        <is>
          <t>726</t>
        </is>
      </c>
      <c r="G36" t="inlineStr">
        <is>
          <t>2,583</t>
        </is>
      </c>
      <c r="H36" t="inlineStr">
        <is>
          <t>7,478</t>
        </is>
      </c>
      <c r="I36" t="inlineStr">
        <is>
          <t>11,883</t>
        </is>
      </c>
      <c r="J36" t="inlineStr">
        <is>
          <t>13,241</t>
        </is>
      </c>
      <c r="K36" t="inlineStr">
        <is>
          <t>14,450</t>
        </is>
      </c>
      <c r="L36" t="inlineStr">
        <is>
          <t>15,817</t>
        </is>
      </c>
      <c r="M36" t="inlineStr">
        <is>
          <t>- -</t>
        </is>
      </c>
      <c r="N36" t="inlineStr">
        <is>
          <t>- -</t>
        </is>
      </c>
      <c r="O36" t="inlineStr">
        <is>
          <t>- -</t>
        </is>
      </c>
      <c r="P36" t="inlineStr">
        <is>
          <t>- -</t>
        </is>
      </c>
      <c r="Q36" t="inlineStr">
        <is>
          <t>640</t>
        </is>
      </c>
      <c r="R36" t="inlineStr">
        <is>
          <t>- -</t>
        </is>
      </c>
      <c r="S36" t="inlineStr">
        <is>
          <t>- -</t>
        </is>
      </c>
      <c r="T36" t="inlineStr">
        <is>
          <t>- -</t>
        </is>
      </c>
      <c r="U36" t="inlineStr">
        <is>
          <t>- -</t>
        </is>
      </c>
      <c r="V36" t="inlineStr">
        <is>
          <t>- -</t>
        </is>
      </c>
      <c r="W36" t="inlineStr">
        <is>
          <t>- -</t>
        </is>
      </c>
      <c r="X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27</t>
        </is>
      </c>
      <c r="D37" t="inlineStr">
        <is>
          <t>- -</t>
        </is>
      </c>
      <c r="E37" t="inlineStr">
        <is>
          <t>174</t>
        </is>
      </c>
      <c r="F37" t="inlineStr">
        <is>
          <t>589</t>
        </is>
      </c>
      <c r="G37" t="inlineStr">
        <is>
          <t>2,929</t>
        </is>
      </c>
      <c r="H37" t="inlineStr">
        <is>
          <t>9,419</t>
        </is>
      </c>
      <c r="I37" t="inlineStr">
        <is>
          <t>17,040</t>
        </is>
      </c>
      <c r="J37" t="inlineStr">
        <is>
          <t>22,690</t>
        </is>
      </c>
      <c r="K37" t="inlineStr">
        <is>
          <t>28,239</t>
        </is>
      </c>
      <c r="L37" t="inlineStr">
        <is>
          <t>36,004</t>
        </is>
      </c>
      <c r="M37" t="inlineStr">
        <is>
          <t>46,241</t>
        </is>
      </c>
      <c r="N37" t="inlineStr">
        <is>
          <t>58,145</t>
        </is>
      </c>
      <c r="O37" t="inlineStr">
        <is>
          <t>71,715</t>
        </is>
      </c>
      <c r="P37" t="inlineStr">
        <is>
          <t>87,309</t>
        </is>
      </c>
      <c r="Q37" t="inlineStr">
        <is>
          <t>104,500</t>
        </is>
      </c>
      <c r="R37" t="inlineStr">
        <is>
          <t>120,331</t>
        </is>
      </c>
      <c r="S37" t="inlineStr">
        <is>
          <t>139,036</t>
        </is>
      </c>
      <c r="T37" t="inlineStr">
        <is>
          <t>152,502</t>
        </is>
      </c>
      <c r="U37" t="inlineStr">
        <is>
          <t>177,628</t>
        </is>
      </c>
      <c r="V37" t="inlineStr">
        <is>
          <t>201,442</t>
        </is>
      </c>
      <c r="W37" t="inlineStr">
        <is>
          <t>222,544</t>
        </is>
      </c>
      <c r="X37" t="inlineStr">
        <is>
          <t>251,635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47</t>
        </is>
      </c>
      <c r="D38" t="inlineStr">
        <is>
          <t>- -</t>
        </is>
      </c>
      <c r="E38" t="inlineStr">
        <is>
          <t>273</t>
        </is>
      </c>
      <c r="F38" t="inlineStr">
        <is>
          <t>858</t>
        </is>
      </c>
      <c r="G38" t="inlineStr">
        <is>
          <t>3,313</t>
        </is>
      </c>
      <c r="H38" t="inlineStr">
        <is>
          <t>10,272</t>
        </is>
      </c>
      <c r="I38" t="inlineStr">
        <is>
          <t>18,474</t>
        </is>
      </c>
      <c r="J38" t="inlineStr">
        <is>
          <t>25,336</t>
        </is>
      </c>
      <c r="K38" t="inlineStr">
        <is>
          <t>31,768</t>
        </is>
      </c>
      <c r="L38" t="inlineStr">
        <is>
          <t>40,497</t>
        </is>
      </c>
      <c r="M38" t="inlineStr">
        <is>
          <t>57,851</t>
        </is>
      </c>
      <c r="N38" t="inlineStr">
        <is>
          <t>72,574</t>
        </is>
      </c>
      <c r="O38" t="inlineStr">
        <is>
          <t>93,798</t>
        </is>
      </c>
      <c r="P38" t="inlineStr">
        <is>
          <t>110,920</t>
        </is>
      </c>
      <c r="Q38" t="inlineStr">
        <is>
          <t>129,827</t>
        </is>
      </c>
      <c r="R38" t="inlineStr">
        <is>
          <t>147,461</t>
        </is>
      </c>
      <c r="S38" t="inlineStr">
        <is>
          <t>167,497</t>
        </is>
      </c>
      <c r="T38" t="inlineStr">
        <is>
          <t>197,295</t>
        </is>
      </c>
      <c r="U38" t="inlineStr">
        <is>
          <t>232,792</t>
        </is>
      </c>
      <c r="V38" t="inlineStr">
        <is>
          <t>275,909</t>
        </is>
      </c>
      <c r="W38" t="inlineStr">
        <is>
          <t>319,616</t>
        </is>
      </c>
      <c r="X38" t="inlineStr">
        <is>
          <t>359,268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14</t>
        </is>
      </c>
      <c r="F39" t="inlineStr">
        <is>
          <t>13</t>
        </is>
      </c>
      <c r="G39" t="inlineStr">
        <is>
          <t>(0)</t>
        </is>
      </c>
      <c r="H39" t="inlineStr">
        <is>
          <t>0</t>
        </is>
      </c>
      <c r="I39" t="inlineStr">
        <is>
          <t>(1)</t>
        </is>
      </c>
      <c r="J39" t="inlineStr">
        <is>
          <t>0</t>
        </is>
      </c>
      <c r="K39" t="inlineStr">
        <is>
          <t>0</t>
        </is>
      </c>
      <c r="L39" t="inlineStr">
        <is>
          <t>(0)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(640)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47</t>
        </is>
      </c>
      <c r="D40" t="inlineStr">
        <is>
          <t>- -</t>
        </is>
      </c>
      <c r="E40" t="inlineStr">
        <is>
          <t>287</t>
        </is>
      </c>
      <c r="F40" t="inlineStr">
        <is>
          <t>871</t>
        </is>
      </c>
      <c r="G40" t="inlineStr">
        <is>
          <t>3,313</t>
        </is>
      </c>
      <c r="H40" t="inlineStr">
        <is>
          <t>10,272</t>
        </is>
      </c>
      <c r="I40" t="inlineStr">
        <is>
          <t>18,473</t>
        </is>
      </c>
      <c r="J40" t="inlineStr">
        <is>
          <t>25,336</t>
        </is>
      </c>
      <c r="K40" t="inlineStr">
        <is>
          <t>31,768</t>
        </is>
      </c>
      <c r="L40" t="inlineStr">
        <is>
          <t>40,497</t>
        </is>
      </c>
      <c r="M40" t="inlineStr">
        <is>
          <t>57,851</t>
        </is>
      </c>
      <c r="N40" t="inlineStr">
        <is>
          <t>72,574</t>
        </is>
      </c>
      <c r="O40" t="inlineStr">
        <is>
          <t>93,798</t>
        </is>
      </c>
      <c r="P40" t="inlineStr">
        <is>
          <t>110,920</t>
        </is>
      </c>
      <c r="Q40" t="inlineStr">
        <is>
          <t>129,187</t>
        </is>
      </c>
      <c r="R40" t="inlineStr">
        <is>
          <t>147,461</t>
        </is>
      </c>
      <c r="S40" t="inlineStr">
        <is>
          <t>167,497</t>
        </is>
      </c>
      <c r="T40" t="inlineStr">
        <is>
          <t>197,295</t>
        </is>
      </c>
      <c r="U40" t="inlineStr">
        <is>
          <t>232,792</t>
        </is>
      </c>
      <c r="V40" t="inlineStr">
        <is>
          <t>275,909</t>
        </is>
      </c>
      <c r="W40" t="inlineStr">
        <is>
          <t>319,616</t>
        </is>
      </c>
      <c r="X40" t="inlineStr">
        <is>
          <t>359,268</t>
        </is>
      </c>
    </row>
    <row r="43">
      <c r="A43" s="2" t="inlineStr">
        <is>
          <t>Current Ratio</t>
        </is>
      </c>
      <c r="E43">
        <f>E8/E24</f>
        <v/>
      </c>
      <c r="F43">
        <f>F8/F24</f>
        <v/>
      </c>
      <c r="G43">
        <f>G8/G24</f>
        <v/>
      </c>
      <c r="H43">
        <f>H8/H24</f>
        <v/>
      </c>
      <c r="I43">
        <f>I8/I24</f>
        <v/>
      </c>
      <c r="J43">
        <f>J8/J24</f>
        <v/>
      </c>
      <c r="K43">
        <f>K8/K24</f>
        <v/>
      </c>
      <c r="L43">
        <f>L8/L24</f>
        <v/>
      </c>
      <c r="M43">
        <f>M8/M24</f>
        <v/>
      </c>
      <c r="N43">
        <f>N8/N24</f>
        <v/>
      </c>
      <c r="O43">
        <f>O8/O24</f>
        <v/>
      </c>
      <c r="P43">
        <f>P8/P24</f>
        <v/>
      </c>
      <c r="Q43">
        <f>Q8/Q24</f>
        <v/>
      </c>
      <c r="R43">
        <f>R8/R24</f>
        <v/>
      </c>
      <c r="S43">
        <f>S8/S24</f>
        <v/>
      </c>
      <c r="T43">
        <f>T8/T24</f>
        <v/>
      </c>
      <c r="U43">
        <f>U8/U24</f>
        <v/>
      </c>
      <c r="V43">
        <f>V8/V24</f>
        <v/>
      </c>
      <c r="W43">
        <f>W8/W24</f>
        <v/>
      </c>
      <c r="X43">
        <f>X8/X24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7</t>
        </is>
      </c>
      <c r="E2" t="inlineStr">
        <is>
          <t>100</t>
        </is>
      </c>
      <c r="F2" t="inlineStr">
        <is>
          <t>106</t>
        </is>
      </c>
      <c r="G2" t="inlineStr">
        <is>
          <t>399</t>
        </is>
      </c>
      <c r="H2" t="inlineStr">
        <is>
          <t>1,465</t>
        </is>
      </c>
      <c r="I2" t="inlineStr">
        <is>
          <t>3,077</t>
        </is>
      </c>
      <c r="J2" t="inlineStr">
        <is>
          <t>4,204</t>
        </is>
      </c>
      <c r="K2" t="inlineStr">
        <is>
          <t>4,227</t>
        </is>
      </c>
      <c r="L2" t="inlineStr">
        <is>
          <t>6,520</t>
        </is>
      </c>
      <c r="M2" t="inlineStr">
        <is>
          <t>8,505</t>
        </is>
      </c>
      <c r="N2" t="inlineStr">
        <is>
          <t>9,737</t>
        </is>
      </c>
      <c r="O2" t="inlineStr">
        <is>
          <t>10,737</t>
        </is>
      </c>
      <c r="P2" t="inlineStr">
        <is>
          <t>12,733</t>
        </is>
      </c>
      <c r="Q2" t="inlineStr">
        <is>
          <t>14,136</t>
        </is>
      </c>
      <c r="R2" t="inlineStr">
        <is>
          <t>16,348</t>
        </is>
      </c>
      <c r="S2" t="inlineStr">
        <is>
          <t>19,478</t>
        </is>
      </c>
      <c r="T2" t="inlineStr">
        <is>
          <t>12,662</t>
        </is>
      </c>
      <c r="U2" t="inlineStr">
        <is>
          <t>30,736</t>
        </is>
      </c>
      <c r="V2" t="inlineStr">
        <is>
          <t>34,343</t>
        </is>
      </c>
      <c r="W2" t="inlineStr">
        <is>
          <t>40,269</t>
        </is>
      </c>
      <c r="X2" t="inlineStr">
        <is>
          <t>76,033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10</t>
        </is>
      </c>
      <c r="E3" t="inlineStr">
        <is>
          <t>29</t>
        </is>
      </c>
      <c r="F3" t="inlineStr">
        <is>
          <t>55</t>
        </is>
      </c>
      <c r="G3" t="inlineStr">
        <is>
          <t>148</t>
        </is>
      </c>
      <c r="H3" t="inlineStr">
        <is>
          <t>294</t>
        </is>
      </c>
      <c r="I3" t="inlineStr">
        <is>
          <t>572</t>
        </is>
      </c>
      <c r="J3" t="inlineStr">
        <is>
          <t>968</t>
        </is>
      </c>
      <c r="K3" t="inlineStr">
        <is>
          <t>1,500</t>
        </is>
      </c>
      <c r="L3" t="inlineStr">
        <is>
          <t>1,524</t>
        </is>
      </c>
      <c r="M3" t="inlineStr">
        <is>
          <t>1,396</t>
        </is>
      </c>
      <c r="N3" t="inlineStr">
        <is>
          <t>1,851</t>
        </is>
      </c>
      <c r="O3" t="inlineStr">
        <is>
          <t>2,962</t>
        </is>
      </c>
      <c r="P3" t="inlineStr">
        <is>
          <t>3,939</t>
        </is>
      </c>
      <c r="Q3" t="inlineStr">
        <is>
          <t>4,979</t>
        </is>
      </c>
      <c r="R3" t="inlineStr">
        <is>
          <t>5,063</t>
        </is>
      </c>
      <c r="S3" t="inlineStr">
        <is>
          <t>6,144</t>
        </is>
      </c>
      <c r="T3" t="inlineStr">
        <is>
          <t>6,915</t>
        </is>
      </c>
      <c r="U3" t="inlineStr">
        <is>
          <t>9,035</t>
        </is>
      </c>
      <c r="V3" t="inlineStr">
        <is>
          <t>11,781</t>
        </is>
      </c>
      <c r="W3" t="inlineStr">
        <is>
          <t>13,697</t>
        </is>
      </c>
      <c r="X3" t="inlineStr">
        <is>
          <t>12,441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(2)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(164)</t>
        </is>
      </c>
      <c r="K4" t="inlineStr">
        <is>
          <t>(225)</t>
        </is>
      </c>
      <c r="L4" t="inlineStr">
        <is>
          <t>(268)</t>
        </is>
      </c>
      <c r="M4" t="inlineStr">
        <is>
          <t>9</t>
        </is>
      </c>
      <c r="N4" t="inlineStr">
        <is>
          <t>343</t>
        </is>
      </c>
      <c r="O4" t="inlineStr">
        <is>
          <t>(266)</t>
        </is>
      </c>
      <c r="P4" t="inlineStr">
        <is>
          <t>(437)</t>
        </is>
      </c>
      <c r="Q4" t="inlineStr">
        <is>
          <t>(104)</t>
        </is>
      </c>
      <c r="R4" t="inlineStr">
        <is>
          <t>(179)</t>
        </is>
      </c>
      <c r="S4" t="inlineStr">
        <is>
          <t>(38)</t>
        </is>
      </c>
      <c r="T4" t="inlineStr">
        <is>
          <t>258</t>
        </is>
      </c>
      <c r="U4" t="inlineStr">
        <is>
          <t>778</t>
        </is>
      </c>
      <c r="V4" t="inlineStr">
        <is>
          <t>173</t>
        </is>
      </c>
      <c r="W4" t="inlineStr">
        <is>
          <t>1,390</t>
        </is>
      </c>
      <c r="X4" t="inlineStr">
        <is>
          <t>1,808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869</t>
        </is>
      </c>
      <c r="K5" t="inlineStr">
        <is>
          <t>1,120</t>
        </is>
      </c>
      <c r="L5" t="inlineStr">
        <is>
          <t>1,164</t>
        </is>
      </c>
      <c r="M5" t="inlineStr">
        <is>
          <t>1,376</t>
        </is>
      </c>
      <c r="N5" t="inlineStr">
        <is>
          <t>1,974</t>
        </is>
      </c>
      <c r="O5" t="inlineStr">
        <is>
          <t>2,692</t>
        </is>
      </c>
      <c r="P5" t="inlineStr">
        <is>
          <t>3,343</t>
        </is>
      </c>
      <c r="Q5" t="inlineStr">
        <is>
          <t>4,279</t>
        </is>
      </c>
      <c r="R5" t="inlineStr">
        <is>
          <t>5,203</t>
        </is>
      </c>
      <c r="S5" t="inlineStr">
        <is>
          <t>6,703</t>
        </is>
      </c>
      <c r="T5" t="inlineStr">
        <is>
          <t>7,679</t>
        </is>
      </c>
      <c r="U5" t="inlineStr">
        <is>
          <t>9,353</t>
        </is>
      </c>
      <c r="V5" t="inlineStr">
        <is>
          <t>10,794</t>
        </is>
      </c>
      <c r="W5" t="inlineStr">
        <is>
          <t>12,991</t>
        </is>
      </c>
      <c r="X5" t="inlineStr">
        <is>
          <t>15,376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5</t>
        </is>
      </c>
      <c r="F6" t="inlineStr">
        <is>
          <t>(6)</t>
        </is>
      </c>
      <c r="G6" t="inlineStr">
        <is>
          <t>(253)</t>
        </is>
      </c>
      <c r="H6" t="inlineStr">
        <is>
          <t>44</t>
        </is>
      </c>
      <c r="I6" t="inlineStr">
        <is>
          <t>42</t>
        </is>
      </c>
      <c r="J6" t="inlineStr">
        <is>
          <t>319</t>
        </is>
      </c>
      <c r="K6" t="inlineStr">
        <is>
          <t>327</t>
        </is>
      </c>
      <c r="L6" t="inlineStr">
        <is>
          <t>486</t>
        </is>
      </c>
      <c r="M6" t="inlineStr">
        <is>
          <t>(99)</t>
        </is>
      </c>
      <c r="N6" t="inlineStr">
        <is>
          <t>630</t>
        </is>
      </c>
      <c r="O6" t="inlineStr">
        <is>
          <t>898</t>
        </is>
      </c>
      <c r="P6" t="inlineStr">
        <is>
          <t>(31)</t>
        </is>
      </c>
      <c r="Q6" t="inlineStr">
        <is>
          <t>364</t>
        </is>
      </c>
      <c r="R6" t="inlineStr">
        <is>
          <t>(409)</t>
        </is>
      </c>
      <c r="S6" t="inlineStr">
        <is>
          <t>3,300</t>
        </is>
      </c>
      <c r="T6" t="inlineStr">
        <is>
          <t>9,246</t>
        </is>
      </c>
      <c r="U6" t="inlineStr">
        <is>
          <t>4,908</t>
        </is>
      </c>
      <c r="V6" t="inlineStr">
        <is>
          <t>819</t>
        </is>
      </c>
      <c r="W6" t="inlineStr">
        <is>
          <t>1,827</t>
        </is>
      </c>
      <c r="X6" t="inlineStr">
        <is>
          <t>(1,523)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(837)</t>
        </is>
      </c>
      <c r="K7" t="inlineStr">
        <is>
          <t>(334)</t>
        </is>
      </c>
      <c r="L7" t="inlineStr">
        <is>
          <t>(504)</t>
        </is>
      </c>
      <c r="M7" t="inlineStr">
        <is>
          <t>(1,129)</t>
        </is>
      </c>
      <c r="N7" t="inlineStr">
        <is>
          <t>(1,156)</t>
        </is>
      </c>
      <c r="O7" t="inlineStr">
        <is>
          <t>(787)</t>
        </is>
      </c>
      <c r="P7" t="inlineStr">
        <is>
          <t>(1,307)</t>
        </is>
      </c>
      <c r="Q7" t="inlineStr">
        <is>
          <t>(1,641)</t>
        </is>
      </c>
      <c r="R7" t="inlineStr">
        <is>
          <t>(2,094)</t>
        </is>
      </c>
      <c r="S7" t="inlineStr">
        <is>
          <t>(2,578)</t>
        </is>
      </c>
      <c r="T7" t="inlineStr">
        <is>
          <t>(3,768)</t>
        </is>
      </c>
      <c r="U7" t="inlineStr">
        <is>
          <t>(2,169)</t>
        </is>
      </c>
      <c r="V7" t="inlineStr">
        <is>
          <t>(4,340)</t>
        </is>
      </c>
      <c r="W7" t="inlineStr">
        <is>
          <t>(6,524)</t>
        </is>
      </c>
      <c r="X7" t="inlineStr">
        <is>
          <t>(9,095)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301</t>
        </is>
      </c>
      <c r="P8" t="inlineStr">
        <is>
          <t>(234)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70</t>
        </is>
      </c>
      <c r="K9" t="inlineStr">
        <is>
          <t>(212)</t>
        </is>
      </c>
      <c r="L9" t="inlineStr">
        <is>
          <t>34</t>
        </is>
      </c>
      <c r="M9" t="inlineStr">
        <is>
          <t>272</t>
        </is>
      </c>
      <c r="N9" t="inlineStr">
        <is>
          <t>101</t>
        </is>
      </c>
      <c r="O9" t="inlineStr">
        <is>
          <t>(499)</t>
        </is>
      </c>
      <c r="P9" t="inlineStr">
        <is>
          <t>605</t>
        </is>
      </c>
      <c r="Q9" t="inlineStr">
        <is>
          <t>436</t>
        </is>
      </c>
      <c r="R9" t="inlineStr">
        <is>
          <t>203</t>
        </is>
      </c>
      <c r="S9" t="inlineStr">
        <is>
          <t>110</t>
        </is>
      </c>
      <c r="T9" t="inlineStr">
        <is>
          <t>731</t>
        </is>
      </c>
      <c r="U9" t="inlineStr">
        <is>
          <t>1,067</t>
        </is>
      </c>
      <c r="V9" t="inlineStr">
        <is>
          <t>428</t>
        </is>
      </c>
      <c r="W9" t="inlineStr">
        <is>
          <t>694</t>
        </is>
      </c>
      <c r="X9" t="inlineStr">
        <is>
          <t>283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12</t>
        </is>
      </c>
      <c r="F10" t="inlineStr">
        <is>
          <t>(6)</t>
        </is>
      </c>
      <c r="G10" t="inlineStr">
        <is>
          <t>(125)</t>
        </is>
      </c>
      <c r="H10" t="inlineStr">
        <is>
          <t>87</t>
        </is>
      </c>
      <c r="I10" t="inlineStr">
        <is>
          <t>398</t>
        </is>
      </c>
      <c r="J10" t="inlineStr">
        <is>
          <t>815</t>
        </is>
      </c>
      <c r="K10" t="inlineStr">
        <is>
          <t>667</t>
        </is>
      </c>
      <c r="L10" t="inlineStr">
        <is>
          <t>76</t>
        </is>
      </c>
      <c r="M10" t="inlineStr">
        <is>
          <t>111</t>
        </is>
      </c>
      <c r="N10" t="inlineStr">
        <is>
          <t>893</t>
        </is>
      </c>
      <c r="O10" t="inlineStr">
        <is>
          <t>1,655</t>
        </is>
      </c>
      <c r="P10" t="inlineStr">
        <is>
          <t>634</t>
        </is>
      </c>
      <c r="Q10" t="inlineStr">
        <is>
          <t>108</t>
        </is>
      </c>
      <c r="R10" t="inlineStr">
        <is>
          <t>(136)</t>
        </is>
      </c>
      <c r="S10" t="inlineStr">
        <is>
          <t>3,348</t>
        </is>
      </c>
      <c r="T10" t="inlineStr">
        <is>
          <t>8,601</t>
        </is>
      </c>
      <c r="U10" t="inlineStr">
        <is>
          <t>(1,880)</t>
        </is>
      </c>
      <c r="V10" t="inlineStr">
        <is>
          <t>(3,091)</t>
        </is>
      </c>
      <c r="W10" t="inlineStr">
        <is>
          <t>1,844</t>
        </is>
      </c>
      <c r="X10" t="inlineStr">
        <is>
          <t>149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16</t>
        </is>
      </c>
      <c r="E11" t="inlineStr">
        <is>
          <t>21</t>
        </is>
      </c>
      <c r="F11" t="inlineStr">
        <is>
          <t>241</t>
        </is>
      </c>
      <c r="G11" t="inlineStr">
        <is>
          <t>683</t>
        </is>
      </c>
      <c r="H11" t="inlineStr">
        <is>
          <t>657</t>
        </is>
      </c>
      <c r="I11" t="inlineStr">
        <is>
          <t>(111)</t>
        </is>
      </c>
      <c r="J11" t="inlineStr">
        <is>
          <t>(419)</t>
        </is>
      </c>
      <c r="K11" t="inlineStr">
        <is>
          <t>904</t>
        </is>
      </c>
      <c r="L11" t="inlineStr">
        <is>
          <t>(110)</t>
        </is>
      </c>
      <c r="M11" t="inlineStr">
        <is>
          <t>(106)</t>
        </is>
      </c>
      <c r="N11" t="inlineStr">
        <is>
          <t>30</t>
        </is>
      </c>
      <c r="O11" t="inlineStr">
        <is>
          <t>(404)</t>
        </is>
      </c>
      <c r="P11" t="inlineStr">
        <is>
          <t>(888)</t>
        </is>
      </c>
      <c r="Q11" t="inlineStr">
        <is>
          <t>(1,278)</t>
        </is>
      </c>
      <c r="R11" t="inlineStr">
        <is>
          <t>(2)</t>
        </is>
      </c>
      <c r="S11" t="inlineStr">
        <is>
          <t>449</t>
        </is>
      </c>
      <c r="T11" t="inlineStr">
        <is>
          <t>331</t>
        </is>
      </c>
      <c r="U11" t="inlineStr">
        <is>
          <t>(6,839)</t>
        </is>
      </c>
      <c r="V11" t="inlineStr">
        <is>
          <t>(3,390)</t>
        </is>
      </c>
      <c r="W11" t="inlineStr">
        <is>
          <t>(5,050)</t>
        </is>
      </c>
      <c r="X11" t="inlineStr">
        <is>
          <t>(12,483)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31</t>
        </is>
      </c>
      <c r="E12" t="inlineStr">
        <is>
          <t>155</t>
        </is>
      </c>
      <c r="F12" t="inlineStr">
        <is>
          <t>395</t>
        </is>
      </c>
      <c r="G12" t="inlineStr">
        <is>
          <t>977</t>
        </is>
      </c>
      <c r="H12" t="inlineStr">
        <is>
          <t>2,459</t>
        </is>
      </c>
      <c r="I12" t="inlineStr">
        <is>
          <t>3,581</t>
        </is>
      </c>
      <c r="J12" t="inlineStr">
        <is>
          <t>5,775</t>
        </is>
      </c>
      <c r="K12" t="inlineStr">
        <is>
          <t>7,853</t>
        </is>
      </c>
      <c r="L12" t="inlineStr">
        <is>
          <t>9,316</t>
        </is>
      </c>
      <c r="M12" t="inlineStr">
        <is>
          <t>11,081</t>
        </is>
      </c>
      <c r="N12" t="inlineStr">
        <is>
          <t>14,565</t>
        </is>
      </c>
      <c r="O12" t="inlineStr">
        <is>
          <t>16,619</t>
        </is>
      </c>
      <c r="P12" t="inlineStr">
        <is>
          <t>18,659</t>
        </is>
      </c>
      <c r="Q12" t="inlineStr">
        <is>
          <t>22,376</t>
        </is>
      </c>
      <c r="R12" t="inlineStr">
        <is>
          <t>26,024</t>
        </is>
      </c>
      <c r="S12" t="inlineStr">
        <is>
          <t>36,036</t>
        </is>
      </c>
      <c r="T12" t="inlineStr">
        <is>
          <t>37,091</t>
        </is>
      </c>
      <c r="U12" t="inlineStr">
        <is>
          <t>47,971</t>
        </is>
      </c>
      <c r="V12" t="inlineStr">
        <is>
          <t>54,520</t>
        </is>
      </c>
      <c r="W12" t="inlineStr">
        <is>
          <t>65,124</t>
        </is>
      </c>
      <c r="X12" t="inlineStr">
        <is>
          <t>91,652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(13)</t>
        </is>
      </c>
      <c r="E13" t="inlineStr">
        <is>
          <t>(37)</t>
        </is>
      </c>
      <c r="F13" t="inlineStr">
        <is>
          <t>(177)</t>
        </is>
      </c>
      <c r="G13" t="inlineStr">
        <is>
          <t>(319)</t>
        </is>
      </c>
      <c r="H13" t="inlineStr">
        <is>
          <t>(838)</t>
        </is>
      </c>
      <c r="I13" t="inlineStr">
        <is>
          <t>(1,903)</t>
        </is>
      </c>
      <c r="J13" t="inlineStr">
        <is>
          <t>(2,403)</t>
        </is>
      </c>
      <c r="K13" t="inlineStr">
        <is>
          <t>(2,358)</t>
        </is>
      </c>
      <c r="L13" t="inlineStr">
        <is>
          <t>(810)</t>
        </is>
      </c>
      <c r="M13" t="inlineStr">
        <is>
          <t>(4,018)</t>
        </is>
      </c>
      <c r="N13" t="inlineStr">
        <is>
          <t>(3,438)</t>
        </is>
      </c>
      <c r="O13" t="inlineStr">
        <is>
          <t>(3,273)</t>
        </is>
      </c>
      <c r="P13" t="inlineStr">
        <is>
          <t>(7,358)</t>
        </is>
      </c>
      <c r="Q13" t="inlineStr">
        <is>
          <t>(10,959)</t>
        </is>
      </c>
      <c r="R13" t="inlineStr">
        <is>
          <t>(9,915)</t>
        </is>
      </c>
      <c r="S13" t="inlineStr">
        <is>
          <t>(10,212)</t>
        </is>
      </c>
      <c r="T13" t="inlineStr">
        <is>
          <t>(13,184)</t>
        </is>
      </c>
      <c r="U13" t="inlineStr">
        <is>
          <t>(25,139)</t>
        </is>
      </c>
      <c r="V13" t="inlineStr">
        <is>
          <t>(23,548)</t>
        </is>
      </c>
      <c r="W13" t="inlineStr">
        <is>
          <t>(22,281)</t>
        </is>
      </c>
      <c r="X13" t="inlineStr">
        <is>
          <t>(24,640)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(40)</t>
        </is>
      </c>
      <c r="G14" t="inlineStr">
        <is>
          <t>(22)</t>
        </is>
      </c>
      <c r="H14" t="inlineStr">
        <is>
          <t>(101)</t>
        </is>
      </c>
      <c r="I14" t="inlineStr">
        <is>
          <t>(402)</t>
        </is>
      </c>
      <c r="J14" t="inlineStr">
        <is>
          <t>(907)</t>
        </is>
      </c>
      <c r="K14" t="inlineStr">
        <is>
          <t>(3,320)</t>
        </is>
      </c>
      <c r="L14" t="inlineStr">
        <is>
          <t>(108)</t>
        </is>
      </c>
      <c r="M14" t="inlineStr">
        <is>
          <t>(1,067)</t>
        </is>
      </c>
      <c r="N14" t="inlineStr">
        <is>
          <t>(1,900)</t>
        </is>
      </c>
      <c r="O14" t="inlineStr">
        <is>
          <t>(10,568)</t>
        </is>
      </c>
      <c r="P14" t="inlineStr">
        <is>
          <t>1,077</t>
        </is>
      </c>
      <c r="Q14" t="inlineStr">
        <is>
          <t>(4,502)</t>
        </is>
      </c>
      <c r="R14" t="inlineStr">
        <is>
          <t>(236)</t>
        </is>
      </c>
      <c r="S14" t="inlineStr">
        <is>
          <t>(986)</t>
        </is>
      </c>
      <c r="T14" t="inlineStr">
        <is>
          <t>(287)</t>
        </is>
      </c>
      <c r="U14" t="inlineStr">
        <is>
          <t>(1,491)</t>
        </is>
      </c>
      <c r="V14" t="inlineStr">
        <is>
          <t>(2,515)</t>
        </is>
      </c>
      <c r="W14" t="inlineStr">
        <is>
          <t>(738)</t>
        </is>
      </c>
      <c r="X14" t="inlineStr">
        <is>
          <t>(2,618)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(93)</t>
        </is>
      </c>
      <c r="F15" t="inlineStr">
        <is>
          <t>(317)</t>
        </is>
      </c>
      <c r="G15" t="inlineStr">
        <is>
          <t>(4,135)</t>
        </is>
      </c>
      <c r="H15" t="inlineStr">
        <is>
          <t>(12,676)</t>
        </is>
      </c>
      <c r="I15" t="inlineStr">
        <is>
          <t>(27,701)</t>
        </is>
      </c>
      <c r="J15" t="inlineStr">
        <is>
          <t>(16,032)</t>
        </is>
      </c>
      <c r="K15" t="inlineStr">
        <is>
          <t>(15,403)</t>
        </is>
      </c>
      <c r="L15" t="inlineStr">
        <is>
          <t>(29,204)</t>
        </is>
      </c>
      <c r="M15" t="inlineStr">
        <is>
          <t>(45,055)</t>
        </is>
      </c>
      <c r="N15" t="inlineStr">
        <is>
          <t>(62,095)</t>
        </is>
      </c>
      <c r="O15" t="inlineStr">
        <is>
          <t>(34,106)</t>
        </is>
      </c>
      <c r="P15" t="inlineStr">
        <is>
          <t>(46,013)</t>
        </is>
      </c>
      <c r="Q15" t="inlineStr">
        <is>
          <t>(58,312)</t>
        </is>
      </c>
      <c r="R15" t="inlineStr">
        <is>
          <t>(76,540)</t>
        </is>
      </c>
      <c r="S15" t="inlineStr">
        <is>
          <t>(85,618)</t>
        </is>
      </c>
      <c r="T15" t="inlineStr">
        <is>
          <t>(93,940)</t>
        </is>
      </c>
      <c r="U15" t="inlineStr">
        <is>
          <t>(52,231)</t>
        </is>
      </c>
      <c r="V15" t="inlineStr">
        <is>
          <t>(102,247)</t>
        </is>
      </c>
      <c r="W15" t="inlineStr">
        <is>
          <t>(143,751)</t>
        </is>
      </c>
      <c r="X15" t="inlineStr">
        <is>
          <t>(138,034)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20</t>
        </is>
      </c>
      <c r="F16" t="inlineStr">
        <is>
          <t>219</t>
        </is>
      </c>
      <c r="G16" t="inlineStr">
        <is>
          <t>2,611</t>
        </is>
      </c>
      <c r="H16" t="inlineStr">
        <is>
          <t>10,257</t>
        </is>
      </c>
      <c r="I16" t="inlineStr">
        <is>
          <t>23,107</t>
        </is>
      </c>
      <c r="J16" t="inlineStr">
        <is>
          <t>15,659</t>
        </is>
      </c>
      <c r="K16" t="inlineStr">
        <is>
          <t>15,763</t>
        </is>
      </c>
      <c r="L16" t="inlineStr">
        <is>
          <t>22,103</t>
        </is>
      </c>
      <c r="M16" t="inlineStr">
        <is>
          <t>37,099</t>
        </is>
      </c>
      <c r="N16" t="inlineStr">
        <is>
          <t>48,746</t>
        </is>
      </c>
      <c r="O16" t="inlineStr">
        <is>
          <t>35,225</t>
        </is>
      </c>
      <c r="P16" t="inlineStr">
        <is>
          <t>38,914</t>
        </is>
      </c>
      <c r="Q16" t="inlineStr">
        <is>
          <t>51,315</t>
        </is>
      </c>
      <c r="R16" t="inlineStr">
        <is>
          <t>63,330</t>
        </is>
      </c>
      <c r="S16" t="inlineStr">
        <is>
          <t>67,839</t>
        </is>
      </c>
      <c r="T16" t="inlineStr">
        <is>
          <t>74,492</t>
        </is>
      </c>
      <c r="U16" t="inlineStr">
        <is>
          <t>50,259</t>
        </is>
      </c>
      <c r="V16" t="inlineStr">
        <is>
          <t>98,230</t>
        </is>
      </c>
      <c r="W16" t="inlineStr">
        <is>
          <t>133,929</t>
        </is>
      </c>
      <c r="X16" t="inlineStr">
        <is>
          <t>129,228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(16)</t>
        </is>
      </c>
      <c r="E17" t="inlineStr">
        <is>
          <t>0</t>
        </is>
      </c>
      <c r="F17" t="inlineStr">
        <is>
          <t>- -</t>
        </is>
      </c>
      <c r="G17" t="inlineStr">
        <is>
          <t>(37)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2,361</t>
        </is>
      </c>
      <c r="N17" t="inlineStr">
        <is>
          <t>(354)</t>
        </is>
      </c>
      <c r="O17" t="inlineStr">
        <is>
          <t>(334)</t>
        </is>
      </c>
      <c r="P17" t="inlineStr">
        <is>
          <t>(299)</t>
        </is>
      </c>
      <c r="Q17" t="inlineStr">
        <is>
          <t>1,403</t>
        </is>
      </c>
      <c r="R17" t="inlineStr">
        <is>
          <t>(350)</t>
        </is>
      </c>
      <c r="S17" t="inlineStr">
        <is>
          <t>(2,188)</t>
        </is>
      </c>
      <c r="T17" t="inlineStr">
        <is>
          <t>1,518</t>
        </is>
      </c>
      <c r="U17" t="inlineStr">
        <is>
          <t>98</t>
        </is>
      </c>
      <c r="V17" t="inlineStr">
        <is>
          <t>589</t>
        </is>
      </c>
      <c r="W17" t="inlineStr">
        <is>
          <t>68</t>
        </is>
      </c>
      <c r="X17" t="inlineStr">
        <is>
          <t>541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(29)</t>
        </is>
      </c>
      <c r="E18" t="inlineStr">
        <is>
          <t>(110)</t>
        </is>
      </c>
      <c r="F18" t="inlineStr">
        <is>
          <t>(314)</t>
        </is>
      </c>
      <c r="G18" t="inlineStr">
        <is>
          <t>(1,901)</t>
        </is>
      </c>
      <c r="H18" t="inlineStr">
        <is>
          <t>(3,358)</t>
        </is>
      </c>
      <c r="I18" t="inlineStr">
        <is>
          <t>(6,899)</t>
        </is>
      </c>
      <c r="J18" t="inlineStr">
        <is>
          <t>(3,682)</t>
        </is>
      </c>
      <c r="K18" t="inlineStr">
        <is>
          <t>(5,319)</t>
        </is>
      </c>
      <c r="L18" t="inlineStr">
        <is>
          <t>(8,019)</t>
        </is>
      </c>
      <c r="M18" t="inlineStr">
        <is>
          <t>(10,680)</t>
        </is>
      </c>
      <c r="N18" t="inlineStr">
        <is>
          <t>(19,041)</t>
        </is>
      </c>
      <c r="O18" t="inlineStr">
        <is>
          <t>(13,056)</t>
        </is>
      </c>
      <c r="P18" t="inlineStr">
        <is>
          <t>(13,679)</t>
        </is>
      </c>
      <c r="Q18" t="inlineStr">
        <is>
          <t>(21,055)</t>
        </is>
      </c>
      <c r="R18" t="inlineStr">
        <is>
          <t>(23,711)</t>
        </is>
      </c>
      <c r="S18" t="inlineStr">
        <is>
          <t>(31,165)</t>
        </is>
      </c>
      <c r="T18" t="inlineStr">
        <is>
          <t>(31,401)</t>
        </is>
      </c>
      <c r="U18" t="inlineStr">
        <is>
          <t>(28,504)</t>
        </is>
      </c>
      <c r="V18" t="inlineStr">
        <is>
          <t>(29,491)</t>
        </is>
      </c>
      <c r="W18" t="inlineStr">
        <is>
          <t>(32,773)</t>
        </is>
      </c>
      <c r="X18" t="inlineStr">
        <is>
          <t>(35,523)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(1,783)</t>
        </is>
      </c>
      <c r="N19" t="inlineStr">
        <is>
          <t>(10,179)</t>
        </is>
      </c>
      <c r="O19" t="inlineStr">
        <is>
          <t>(14,781)</t>
        </is>
      </c>
      <c r="P19" t="inlineStr">
        <is>
          <t>(11,325)</t>
        </is>
      </c>
      <c r="Q19" t="inlineStr">
        <is>
          <t>(11,643)</t>
        </is>
      </c>
      <c r="R19" t="inlineStr">
        <is>
          <t>(13,728)</t>
        </is>
      </c>
      <c r="S19" t="inlineStr">
        <is>
          <t>(10,064)</t>
        </is>
      </c>
      <c r="T19" t="inlineStr">
        <is>
          <t>(4,377)</t>
        </is>
      </c>
      <c r="U19" t="inlineStr">
        <is>
          <t>(6,827)</t>
        </is>
      </c>
      <c r="V19" t="inlineStr">
        <is>
          <t>(585)</t>
        </is>
      </c>
      <c r="W19" t="inlineStr">
        <is>
          <t>(2,100)</t>
        </is>
      </c>
      <c r="X19" t="inlineStr">
        <is>
          <t>(21,435)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2</t>
        </is>
      </c>
      <c r="F20" t="inlineStr">
        <is>
          <t>15</t>
        </is>
      </c>
      <c r="G20" t="inlineStr">
        <is>
          <t>1,195</t>
        </is>
      </c>
      <c r="H20" t="inlineStr">
        <is>
          <t>4,372</t>
        </is>
      </c>
      <c r="I20" t="inlineStr">
        <is>
          <t>2,385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800</t>
        </is>
      </c>
      <c r="U20" t="inlineStr">
        <is>
          <t>950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1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(801)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(1,780)</t>
        </is>
      </c>
      <c r="S21" t="inlineStr">
        <is>
          <t>(3,693)</t>
        </is>
      </c>
      <c r="T21" t="inlineStr">
        <is>
          <t>(4,846)</t>
        </is>
      </c>
      <c r="U21" t="inlineStr">
        <is>
          <t>(9,075)</t>
        </is>
      </c>
      <c r="V21" t="inlineStr">
        <is>
          <t>(18,396)</t>
        </is>
      </c>
      <c r="W21" t="inlineStr">
        <is>
          <t>(31,149)</t>
        </is>
      </c>
      <c r="X21" t="inlineStr">
        <is>
          <t>(50,274)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(3)</t>
        </is>
      </c>
      <c r="E23" t="inlineStr">
        <is>
          <t>(8)</t>
        </is>
      </c>
      <c r="F23" t="inlineStr">
        <is>
          <t>(7)</t>
        </is>
      </c>
      <c r="G23" t="inlineStr">
        <is>
          <t>(0)</t>
        </is>
      </c>
      <c r="H23" t="inlineStr">
        <is>
          <t>(1)</t>
        </is>
      </c>
      <c r="I23" t="inlineStr">
        <is>
          <t>582</t>
        </is>
      </c>
      <c r="J23" t="inlineStr">
        <is>
          <t>403</t>
        </is>
      </c>
      <c r="K23" t="inlineStr">
        <is>
          <t>88</t>
        </is>
      </c>
      <c r="L23" t="inlineStr">
        <is>
          <t>233</t>
        </is>
      </c>
      <c r="M23" t="inlineStr">
        <is>
          <t>5,634</t>
        </is>
      </c>
      <c r="N23" t="inlineStr">
        <is>
          <t>10,986</t>
        </is>
      </c>
      <c r="O23" t="inlineStr">
        <is>
          <t>16,010</t>
        </is>
      </c>
      <c r="P23" t="inlineStr">
        <is>
          <t>10,468</t>
        </is>
      </c>
      <c r="Q23" t="inlineStr">
        <is>
          <t>10,204</t>
        </is>
      </c>
      <c r="R23" t="inlineStr">
        <is>
          <t>11,831</t>
        </is>
      </c>
      <c r="S23" t="inlineStr">
        <is>
          <t>5,425</t>
        </is>
      </c>
      <c r="T23" t="inlineStr">
        <is>
          <t>125</t>
        </is>
      </c>
      <c r="U23" t="inlineStr">
        <is>
          <t>1,773</t>
        </is>
      </c>
      <c r="V23" t="inlineStr">
        <is>
          <t>(4,228)</t>
        </is>
      </c>
      <c r="W23" t="inlineStr">
        <is>
          <t>8,841</t>
        </is>
      </c>
      <c r="X23" t="inlineStr">
        <is>
          <t>10,347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(2)</t>
        </is>
      </c>
      <c r="E24" t="inlineStr">
        <is>
          <t>(5)</t>
        </is>
      </c>
      <c r="F24" t="inlineStr">
        <is>
          <t>8</t>
        </is>
      </c>
      <c r="G24" t="inlineStr">
        <is>
          <t>1,195</t>
        </is>
      </c>
      <c r="H24" t="inlineStr">
        <is>
          <t>4,371</t>
        </is>
      </c>
      <c r="I24" t="inlineStr">
        <is>
          <t>2,966</t>
        </is>
      </c>
      <c r="J24" t="inlineStr">
        <is>
          <t>403</t>
        </is>
      </c>
      <c r="K24" t="inlineStr">
        <is>
          <t>88</t>
        </is>
      </c>
      <c r="L24" t="inlineStr">
        <is>
          <t>233</t>
        </is>
      </c>
      <c r="M24" t="inlineStr">
        <is>
          <t>3,050</t>
        </is>
      </c>
      <c r="N24" t="inlineStr">
        <is>
          <t>807</t>
        </is>
      </c>
      <c r="O24" t="inlineStr">
        <is>
          <t>1,229</t>
        </is>
      </c>
      <c r="P24" t="inlineStr">
        <is>
          <t>(857)</t>
        </is>
      </c>
      <c r="Q24" t="inlineStr">
        <is>
          <t>(1,439)</t>
        </is>
      </c>
      <c r="R24" t="inlineStr">
        <is>
          <t>(3,677)</t>
        </is>
      </c>
      <c r="S24" t="inlineStr">
        <is>
          <t>(8,332)</t>
        </is>
      </c>
      <c r="T24" t="inlineStr">
        <is>
          <t>(8,298)</t>
        </is>
      </c>
      <c r="U24" t="inlineStr">
        <is>
          <t>(13,179)</t>
        </is>
      </c>
      <c r="V24" t="inlineStr">
        <is>
          <t>(23,209)</t>
        </is>
      </c>
      <c r="W24" t="inlineStr">
        <is>
          <t>(24,408)</t>
        </is>
      </c>
      <c r="X24" t="inlineStr">
        <is>
          <t>(61,362)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2</t>
        </is>
      </c>
      <c r="G25" t="inlineStr">
        <is>
          <t>8</t>
        </is>
      </c>
      <c r="H25" t="inlineStr">
        <is>
          <t>(22)</t>
        </is>
      </c>
      <c r="I25" t="inlineStr">
        <is>
          <t>20</t>
        </is>
      </c>
      <c r="J25" t="inlineStr">
        <is>
          <t>40</t>
        </is>
      </c>
      <c r="K25" t="inlineStr">
        <is>
          <t>(46)</t>
        </is>
      </c>
      <c r="L25" t="inlineStr">
        <is>
          <t>11</t>
        </is>
      </c>
      <c r="M25" t="inlineStr">
        <is>
          <t>(19)</t>
        </is>
      </c>
      <c r="N25" t="inlineStr">
        <is>
          <t>22</t>
        </is>
      </c>
      <c r="O25" t="inlineStr">
        <is>
          <t>3</t>
        </is>
      </c>
      <c r="P25" t="inlineStr">
        <is>
          <t>(3)</t>
        </is>
      </c>
      <c r="Q25" t="inlineStr">
        <is>
          <t>(433)</t>
        </is>
      </c>
      <c r="R25" t="inlineStr">
        <is>
          <t>(434)</t>
        </is>
      </c>
      <c r="S25" t="inlineStr">
        <is>
          <t>(170)</t>
        </is>
      </c>
      <c r="T25" t="inlineStr">
        <is>
          <t>405</t>
        </is>
      </c>
      <c r="U25" t="inlineStr">
        <is>
          <t>(302)</t>
        </is>
      </c>
      <c r="V25" t="inlineStr">
        <is>
          <t>(23)</t>
        </is>
      </c>
      <c r="W25" t="inlineStr">
        <is>
          <t>24</t>
        </is>
      </c>
      <c r="X25" t="inlineStr">
        <is>
          <t>(287)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40</t>
        </is>
      </c>
      <c r="F26" t="inlineStr">
        <is>
          <t>91</t>
        </is>
      </c>
      <c r="G26" t="inlineStr">
        <is>
          <t>278</t>
        </is>
      </c>
      <c r="H26" t="inlineStr">
        <is>
          <t>3,450</t>
        </is>
      </c>
      <c r="I26" t="inlineStr">
        <is>
          <t>(333)</t>
        </is>
      </c>
      <c r="J26" t="inlineStr">
        <is>
          <t>2,537</t>
        </is>
      </c>
      <c r="K26" t="inlineStr">
        <is>
          <t>2,575</t>
        </is>
      </c>
      <c r="L26" t="inlineStr">
        <is>
          <t>1,541</t>
        </is>
      </c>
      <c r="M26" t="inlineStr">
        <is>
          <t>3,432</t>
        </is>
      </c>
      <c r="N26" t="inlineStr">
        <is>
          <t>(3,647)</t>
        </is>
      </c>
      <c r="O26" t="inlineStr">
        <is>
          <t>4,795</t>
        </is>
      </c>
      <c r="P26" t="inlineStr">
        <is>
          <t>4,120</t>
        </is>
      </c>
      <c r="Q26" t="inlineStr">
        <is>
          <t>(551)</t>
        </is>
      </c>
      <c r="R26" t="inlineStr">
        <is>
          <t>(1,798)</t>
        </is>
      </c>
      <c r="S26" t="inlineStr">
        <is>
          <t>(3,631)</t>
        </is>
      </c>
      <c r="T26" t="inlineStr">
        <is>
          <t>(2,203)</t>
        </is>
      </c>
      <c r="U26" t="inlineStr">
        <is>
          <t>5,986</t>
        </is>
      </c>
      <c r="V26" t="inlineStr">
        <is>
          <t>1,797</t>
        </is>
      </c>
      <c r="W26" t="inlineStr">
        <is>
          <t>7,967</t>
        </is>
      </c>
      <c r="X26" t="inlineStr">
        <is>
          <t>(5,520)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16,701</t>
        </is>
      </c>
      <c r="E27" t="inlineStr">
        <is>
          <t>58</t>
        </is>
      </c>
      <c r="F27" t="inlineStr">
        <is>
          <t>149</t>
        </is>
      </c>
      <c r="G27" t="inlineStr">
        <is>
          <t>427</t>
        </is>
      </c>
      <c r="H27" t="inlineStr">
        <is>
          <t>3,877</t>
        </is>
      </c>
      <c r="I27" t="inlineStr">
        <is>
          <t>3,545</t>
        </is>
      </c>
      <c r="J27" t="inlineStr">
        <is>
          <t>6,082</t>
        </is>
      </c>
      <c r="K27" t="inlineStr">
        <is>
          <t>8,657</t>
        </is>
      </c>
      <c r="L27" t="inlineStr">
        <is>
          <t>10,198</t>
        </is>
      </c>
      <c r="M27" t="inlineStr">
        <is>
          <t>13,630</t>
        </is>
      </c>
      <c r="N27" t="inlineStr">
        <is>
          <t>9,983</t>
        </is>
      </c>
      <c r="O27" t="inlineStr">
        <is>
          <t>14,778</t>
        </is>
      </c>
      <c r="P27" t="inlineStr">
        <is>
          <t>18,898</t>
        </is>
      </c>
      <c r="Q27" t="inlineStr">
        <is>
          <t>18,347</t>
        </is>
      </c>
      <c r="R27" t="inlineStr">
        <is>
          <t>16,549</t>
        </is>
      </c>
      <c r="S27" t="inlineStr">
        <is>
          <t>12,918</t>
        </is>
      </c>
      <c r="T27" t="inlineStr">
        <is>
          <t>10,715</t>
        </is>
      </c>
      <c r="U27" t="inlineStr">
        <is>
          <t>16,701</t>
        </is>
      </c>
      <c r="V27" t="inlineStr">
        <is>
          <t>18,498</t>
        </is>
      </c>
      <c r="W27" t="inlineStr">
        <is>
          <t>26,465</t>
        </is>
      </c>
      <c r="X27" t="inlineStr">
        <is>
          <t>20,945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16,701</t>
        </is>
      </c>
      <c r="E28" t="inlineStr">
        <is>
          <t>18</t>
        </is>
      </c>
      <c r="F28" t="inlineStr">
        <is>
          <t>58</t>
        </is>
      </c>
      <c r="G28" t="inlineStr">
        <is>
          <t>149</t>
        </is>
      </c>
      <c r="H28" t="inlineStr">
        <is>
          <t>427</t>
        </is>
      </c>
      <c r="I28" t="inlineStr">
        <is>
          <t>3,877</t>
        </is>
      </c>
      <c r="J28" t="inlineStr">
        <is>
          <t>3,545</t>
        </is>
      </c>
      <c r="K28" t="inlineStr">
        <is>
          <t>6,082</t>
        </is>
      </c>
      <c r="L28" t="inlineStr">
        <is>
          <t>8,657</t>
        </is>
      </c>
      <c r="M28" t="inlineStr">
        <is>
          <t>10,198</t>
        </is>
      </c>
      <c r="N28" t="inlineStr">
        <is>
          <t>13,630</t>
        </is>
      </c>
      <c r="O28" t="inlineStr">
        <is>
          <t>9,983</t>
        </is>
      </c>
      <c r="P28" t="inlineStr">
        <is>
          <t>14,778</t>
        </is>
      </c>
      <c r="Q28" t="inlineStr">
        <is>
          <t>18,898</t>
        </is>
      </c>
      <c r="R28" t="inlineStr">
        <is>
          <t>18,347</t>
        </is>
      </c>
      <c r="S28" t="inlineStr">
        <is>
          <t>16,549</t>
        </is>
      </c>
      <c r="T28" t="inlineStr">
        <is>
          <t>12,918</t>
        </is>
      </c>
      <c r="U28" t="inlineStr">
        <is>
          <t>10,715</t>
        </is>
      </c>
      <c r="V28" t="inlineStr">
        <is>
          <t>16,701</t>
        </is>
      </c>
      <c r="W28" t="inlineStr">
        <is>
          <t>18,498</t>
        </is>
      </c>
      <c r="X28" t="inlineStr">
        <is>
          <t>26,465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18</t>
        </is>
      </c>
      <c r="E29" t="inlineStr">
        <is>
          <t>118</t>
        </is>
      </c>
      <c r="F29" t="inlineStr">
        <is>
          <t>219</t>
        </is>
      </c>
      <c r="G29" t="inlineStr">
        <is>
          <t>658</t>
        </is>
      </c>
      <c r="H29" t="inlineStr">
        <is>
          <t>1,621</t>
        </is>
      </c>
      <c r="I29" t="inlineStr">
        <is>
          <t>1,678</t>
        </is>
      </c>
      <c r="J29" t="inlineStr">
        <is>
          <t>3,373</t>
        </is>
      </c>
      <c r="K29" t="inlineStr">
        <is>
          <t>5,494</t>
        </is>
      </c>
      <c r="L29" t="inlineStr">
        <is>
          <t>8,506</t>
        </is>
      </c>
      <c r="M29" t="inlineStr">
        <is>
          <t>7,063</t>
        </is>
      </c>
      <c r="N29" t="inlineStr">
        <is>
          <t>11,127</t>
        </is>
      </c>
      <c r="O29" t="inlineStr">
        <is>
          <t>13,346</t>
        </is>
      </c>
      <c r="P29" t="inlineStr">
        <is>
          <t>11,301</t>
        </is>
      </c>
      <c r="Q29" t="inlineStr">
        <is>
          <t>11,417</t>
        </is>
      </c>
      <c r="R29" t="inlineStr">
        <is>
          <t>16,109</t>
        </is>
      </c>
      <c r="S29" t="inlineStr">
        <is>
          <t>25,824</t>
        </is>
      </c>
      <c r="T29" t="inlineStr">
        <is>
          <t>23,907</t>
        </is>
      </c>
      <c r="U29" t="inlineStr">
        <is>
          <t>22,832</t>
        </is>
      </c>
      <c r="V29" t="inlineStr">
        <is>
          <t>30,972</t>
        </is>
      </c>
      <c r="W29" t="inlineStr">
        <is>
          <t>42,843</t>
        </is>
      </c>
      <c r="X29" t="inlineStr">
        <is>
          <t>67,012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2022-08-03T01:38:59Z</dcterms:created>
  <dcterms:modified xmlns:dcterms="http://purl.org/dc/terms/" xmlns:xsi="http://www.w3.org/2001/XMLSchema-instance" xsi:type="dcterms:W3CDTF">2023-03-21T03:05:09Z</dcterms:modified>
  <cp:lastModifiedBy>William Kruta</cp:lastModifiedBy>
</cp:coreProperties>
</file>