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8040" windowWidth="29040" windowHeight="1584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_([$$-409]* #,##0.00_);_([$$-409]* \(#,##0.00\);_([$$-409]* &quot;-&quot;??_);_(@_)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4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0" borderId="3" pivotButton="0" quotePrefix="0" xfId="0"/>
    <xf numFmtId="0" fontId="1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7" fillId="2" borderId="0" pivotButton="0" quotePrefix="0" xfId="0"/>
    <xf numFmtId="14" fontId="0" fillId="2" borderId="0" pivotButton="0" quotePrefix="0" xfId="0"/>
    <xf numFmtId="0" fontId="1" fillId="2" borderId="0" pivotButton="0" quotePrefix="0" xfId="0"/>
    <xf numFmtId="3" fontId="0" fillId="0" borderId="2" pivotButton="0" quotePrefix="0" xfId="0"/>
    <xf numFmtId="3" fontId="0" fillId="2" borderId="0" pivotButton="0" quotePrefix="0" xfId="0"/>
    <xf numFmtId="3" fontId="1" fillId="0" borderId="0" pivotButton="0" quotePrefix="0" xfId="0"/>
    <xf numFmtId="0" fontId="5" fillId="3" borderId="0" pivotButton="0" quotePrefix="0" xfId="0"/>
    <xf numFmtId="0" fontId="6" fillId="3" borderId="0" pivotButton="0" quotePrefix="0" xfId="0"/>
    <xf numFmtId="14" fontId="6" fillId="3" borderId="0" pivotButton="0" quotePrefix="0" xfId="0"/>
    <xf numFmtId="3" fontId="0" fillId="0" borderId="3" pivotButton="0" quotePrefix="0" xfId="0"/>
    <xf numFmtId="3" fontId="6" fillId="3" borderId="0" pivotButton="0" quotePrefix="0" xfId="0"/>
    <xf numFmtId="3" fontId="5" fillId="3" borderId="0" pivotButton="0" quotePrefix="0" xfId="0"/>
    <xf numFmtId="3" fontId="1" fillId="0" borderId="2" pivotButton="0" quotePrefix="0" xfId="0"/>
    <xf numFmtId="0" fontId="1" fillId="0" borderId="2" pivotButton="0" quotePrefix="0" xfId="0"/>
    <xf numFmtId="3" fontId="1" fillId="2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2" fontId="0" fillId="0" borderId="0" pivotButton="0" quotePrefix="0" xfId="0"/>
    <xf numFmtId="0" fontId="8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Y7" authorId="0" shapeId="0">
      <text>
        <t xml:space="preserve">William:
After this quarter, they changed how they reported revenue. </t>
      </text>
    </comment>
    <comment ref="I113" authorId="0" shapeId="0">
      <text>
        <t>William:
Includes "Accrued Advertising"</t>
      </text>
    </comment>
    <comment ref="L113" authorId="0" shapeId="0">
      <text>
        <t xml:space="preserve">William:
Includes "Accrued Advertising"
</t>
      </text>
    </comment>
    <comment ref="I127" authorId="0" shapeId="0">
      <text>
        <t>William:
+882 under the term "Termporary Equity" on the balance sheet</t>
      </text>
    </comment>
    <comment ref="L127" authorId="0" shapeId="0">
      <text>
        <t>William:
+870 under the term "Termporary Equity" on the balance sheet</t>
      </text>
    </comment>
    <comment ref="M127" authorId="0" shapeId="0">
      <text>
        <t>William:
+866 under the term "Termporary Equity" on the balance sheet</t>
      </text>
    </comment>
    <comment ref="N127" authorId="0" shapeId="0">
      <text>
        <t>William:
+801 under the term "Termporary Equity" on the balance sheet</t>
      </text>
    </comment>
    <comment ref="O127" authorId="0" shapeId="0">
      <text>
        <t>William:
+654 under the term "Termporary Equity" on the balance sheet</t>
      </text>
    </comment>
    <comment ref="P127" authorId="0" shapeId="0">
      <text>
        <t>William:
+515 under the term "Termporary Equity" on the balance sheet</t>
      </text>
    </comment>
    <comment ref="Q127" authorId="0" shapeId="0">
      <text>
        <t>William:
+419 under the term "Termporary Equity" on the balance sheet</t>
      </text>
    </comment>
    <comment ref="R127" authorId="0" shapeId="0">
      <text>
        <t>William:
+275 under the term "Termporary Equity" on the balance sheet</t>
      </text>
    </comment>
    <comment ref="S127" authorId="0" shapeId="0">
      <text>
        <t>William:
+247 under the term "Termporary Equity" on the balance sheet</t>
      </text>
    </comment>
    <comment ref="T127" authorId="0" shapeId="0">
      <text>
        <t>William:
+166 under the term "Termporary Equity" on the balance sheet</t>
      </text>
    </comment>
    <comment ref="U127" authorId="0" shapeId="0">
      <text>
        <t>William:
+155 under the term "Termporary Equity" on the balance sheet for the period of 12/28/2020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37" sqref="C37"/>
    </sheetView>
  </sheetViews>
  <sheetFormatPr baseColWidth="8" defaultRowHeight="14.5"/>
  <cols>
    <col width="12.1796875" bestFit="1" customWidth="1" style="32" min="2" max="2"/>
  </cols>
  <sheetData>
    <row r="1">
      <c r="A1" t="e">
        <v>#VALUE!</v>
      </c>
    </row>
    <row r="2">
      <c r="A2" s="1" t="inlineStr">
        <is>
          <t>Price</t>
        </is>
      </c>
      <c r="B2" s="11">
        <f t="array" ref="B2">_FV(A1,"Price")</f>
        <v/>
      </c>
    </row>
    <row r="3">
      <c r="A3" s="1" t="inlineStr">
        <is>
          <t>Shares</t>
        </is>
      </c>
      <c r="B3" s="12">
        <f t="array" ref="B3">_FV(A1,"Shares outstanding",TRUE)/1000000</f>
        <v/>
      </c>
    </row>
    <row r="4">
      <c r="A4" s="1" t="inlineStr">
        <is>
          <t>MC</t>
        </is>
      </c>
      <c r="B4" s="13">
        <f>B2*B3</f>
        <v/>
      </c>
    </row>
    <row r="5">
      <c r="A5" s="1" t="inlineStr">
        <is>
          <t>Cash</t>
        </is>
      </c>
      <c r="B5">
        <f>SUM(Model!AF94:AF95)</f>
        <v/>
      </c>
    </row>
    <row r="6">
      <c r="A6" s="1" t="inlineStr">
        <is>
          <t>Debt</t>
        </is>
      </c>
      <c r="B6">
        <f>SUM(Model!AF118)+Model!AF111</f>
        <v/>
      </c>
    </row>
    <row r="7">
      <c r="A7" s="1" t="inlineStr">
        <is>
          <t>EV</t>
        </is>
      </c>
      <c r="B7" s="13">
        <f>B4-B5+B6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Intel Corporation</t>
        </is>
      </c>
    </row>
    <row r="2">
      <c r="A2" t="inlineStr">
        <is>
          <t>Ticker</t>
        </is>
      </c>
      <c r="B2" t="inlineStr">
        <is>
          <t>INTC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Semiconductors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33"/>
  <sheetViews>
    <sheetView tabSelected="1" zoomScale="85" zoomScaleNormal="85" workbookViewId="0">
      <pane xSplit="1" ySplit="4" topLeftCell="AE77" activePane="bottomRight" state="frozen"/>
      <selection pane="topRight" activeCell="B1" sqref="B1"/>
      <selection pane="bottomLeft" activeCell="A5" sqref="A5"/>
      <selection pane="bottomRight" activeCell="AG94" sqref="AG94"/>
    </sheetView>
  </sheetViews>
  <sheetFormatPr baseColWidth="8" defaultRowHeight="14.5"/>
  <cols>
    <col width="30.54296875" customWidth="1" style="32" min="1" max="1"/>
    <col width="12.6328125" customWidth="1" style="32" min="2" max="51"/>
  </cols>
  <sheetData>
    <row r="1">
      <c r="A1" t="inlineStr">
        <is>
          <t>Quarter</t>
        </is>
      </c>
    </row>
    <row r="2">
      <c r="A2" t="inlineStr">
        <is>
          <t>Filing Date</t>
        </is>
      </c>
      <c r="B2" s="3" t="n">
        <v>42121</v>
      </c>
      <c r="C2" s="3" t="n">
        <v>42212</v>
      </c>
      <c r="D2" s="3" t="n">
        <v>42305</v>
      </c>
      <c r="F2" s="3" t="n">
        <v>42492</v>
      </c>
      <c r="G2" s="3" t="n">
        <v>42583</v>
      </c>
      <c r="H2" s="3" t="n">
        <v>42674</v>
      </c>
      <c r="J2" s="3" t="n">
        <v>42852</v>
      </c>
      <c r="K2" s="3" t="n">
        <v>42943</v>
      </c>
      <c r="L2" s="3" t="n">
        <v>43034</v>
      </c>
      <c r="N2" s="3" t="n">
        <v>43217</v>
      </c>
      <c r="O2" s="3" t="n">
        <v>43308</v>
      </c>
      <c r="P2" s="3" t="n">
        <v>43399</v>
      </c>
      <c r="R2" s="3" t="n">
        <v>43581</v>
      </c>
      <c r="S2" s="3" t="n">
        <v>43672</v>
      </c>
      <c r="T2" s="3" t="n">
        <v>43763</v>
      </c>
      <c r="V2" s="3" t="n">
        <v>43945</v>
      </c>
      <c r="W2" s="3" t="n">
        <v>44036</v>
      </c>
      <c r="X2" s="3" t="n">
        <v>44127</v>
      </c>
      <c r="Z2" s="3" t="n">
        <v>44309</v>
      </c>
      <c r="AA2" s="3" t="n">
        <v>44400</v>
      </c>
      <c r="AB2" s="3" t="n">
        <v>44491</v>
      </c>
      <c r="AD2" s="3" t="n">
        <v>44680</v>
      </c>
      <c r="AE2" s="3" t="n">
        <v>44771</v>
      </c>
      <c r="AF2" s="3" t="n">
        <v>44862</v>
      </c>
      <c r="AR2" s="3" t="n">
        <v>44191</v>
      </c>
      <c r="AS2" s="3" t="n">
        <v>44555</v>
      </c>
      <c r="AT2" s="3" t="n">
        <v>44953</v>
      </c>
    </row>
    <row r="3">
      <c r="A3" t="inlineStr">
        <is>
          <t>Period of Report</t>
        </is>
      </c>
      <c r="B3" s="3" t="n">
        <v>42091</v>
      </c>
      <c r="C3" s="3" t="n">
        <v>42182</v>
      </c>
      <c r="D3" s="3" t="n">
        <v>42273</v>
      </c>
      <c r="F3" s="3" t="n">
        <v>42462</v>
      </c>
      <c r="G3" s="3" t="n">
        <v>42553</v>
      </c>
      <c r="H3" s="3" t="n">
        <v>42644</v>
      </c>
      <c r="I3" s="3" t="n">
        <v>42735</v>
      </c>
      <c r="J3" s="3" t="n">
        <v>42826</v>
      </c>
      <c r="K3" s="3" t="n">
        <v>42917</v>
      </c>
      <c r="L3" s="3" t="n">
        <v>43008</v>
      </c>
      <c r="M3" s="3" t="n">
        <v>43099</v>
      </c>
      <c r="N3" s="3" t="n">
        <v>43190</v>
      </c>
      <c r="O3" s="3" t="n">
        <v>43281</v>
      </c>
      <c r="P3" s="3" t="n">
        <v>43372</v>
      </c>
      <c r="R3" s="3" t="n">
        <v>43554</v>
      </c>
      <c r="S3" s="3" t="n">
        <v>43645</v>
      </c>
      <c r="T3" s="3" t="n">
        <v>43736</v>
      </c>
      <c r="U3" s="3" t="n">
        <v>43827</v>
      </c>
      <c r="V3" s="3" t="n">
        <v>43918</v>
      </c>
      <c r="W3" s="3" t="n">
        <v>44009</v>
      </c>
      <c r="X3" s="3" t="n">
        <v>44100</v>
      </c>
      <c r="Y3" s="3" t="n">
        <v>44191</v>
      </c>
      <c r="Z3" s="3" t="n">
        <v>44282</v>
      </c>
      <c r="AA3" s="3" t="n">
        <v>44373</v>
      </c>
      <c r="AB3" s="3" t="n">
        <v>44464</v>
      </c>
      <c r="AC3" s="3" t="n">
        <v>44555</v>
      </c>
      <c r="AD3" s="3" t="n">
        <v>44653</v>
      </c>
      <c r="AE3" s="3" t="n">
        <v>44744</v>
      </c>
      <c r="AF3" s="3" t="n">
        <v>44835</v>
      </c>
      <c r="AM3" t="n">
        <v>2015</v>
      </c>
      <c r="AN3">
        <f>AM3+1</f>
        <v/>
      </c>
      <c r="AO3">
        <f>AN3+1</f>
        <v/>
      </c>
      <c r="AP3">
        <f>AO3+1</f>
        <v/>
      </c>
      <c r="AQ3">
        <f>AP3+1</f>
        <v/>
      </c>
      <c r="AR3">
        <f>AQ3+1</f>
        <v/>
      </c>
      <c r="AS3">
        <f>AR3+1</f>
        <v/>
      </c>
      <c r="AT3" s="29" t="n">
        <v>2022</v>
      </c>
      <c r="AU3">
        <f>AT3+1</f>
        <v/>
      </c>
      <c r="AV3">
        <f>AU3+1</f>
        <v/>
      </c>
    </row>
    <row r="4">
      <c r="A4" t="inlineStr">
        <is>
          <t>Market Price</t>
        </is>
      </c>
      <c r="B4" s="3" t="n"/>
      <c r="C4" s="3" t="n"/>
      <c r="D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R4" s="3" t="n"/>
      <c r="S4" s="3" t="n"/>
      <c r="T4" s="3" t="n"/>
      <c r="U4" s="3" t="n"/>
      <c r="V4" s="3" t="n"/>
      <c r="W4" s="3" t="n"/>
      <c r="X4" s="3" t="n"/>
      <c r="Y4" s="3" t="inlineStr">
        <is>
          <t xml:space="preserve">   </t>
        </is>
      </c>
      <c r="Z4" s="3" t="n"/>
      <c r="AA4" s="3" t="n"/>
      <c r="AB4" s="3" t="n"/>
      <c r="AC4" s="3" t="n"/>
      <c r="AD4" s="3" t="n"/>
      <c r="AE4" s="3" t="n"/>
      <c r="AF4" s="3" t="n"/>
      <c r="AM4">
        <f>Summary!K3*Summary!K9</f>
        <v/>
      </c>
      <c r="AN4">
        <f>Summary!L3*Summary!L9</f>
        <v/>
      </c>
      <c r="AO4">
        <f>Summary!M3*Summary!M9</f>
        <v/>
      </c>
      <c r="AP4">
        <f>Summary!N3*Summary!N9</f>
        <v/>
      </c>
      <c r="AQ4">
        <f>Summary!O3*Summary!O9</f>
        <v/>
      </c>
      <c r="AR4">
        <f>Summary!P3*Summary!P9</f>
        <v/>
      </c>
      <c r="AS4">
        <f>Summary!Q3*Summary!Q9</f>
        <v/>
      </c>
      <c r="AT4">
        <f>Summary!R3*Summary!R9</f>
        <v/>
      </c>
      <c r="AU4">
        <f>Summary!S3*Summary!S9</f>
        <v/>
      </c>
      <c r="AV4">
        <f>Summary!T3*Summary!T9</f>
        <v/>
      </c>
    </row>
    <row r="5" customFormat="1" s="21">
      <c r="A5" s="20" t="inlineStr">
        <is>
          <t>Operating Segment Revenue</t>
        </is>
      </c>
      <c r="B5" s="22" t="n"/>
      <c r="C5" s="22" t="n"/>
      <c r="D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</row>
    <row r="6" customFormat="1" s="6">
      <c r="A6" s="14" t="inlineStr">
        <is>
          <t>Client Computing (CCG)</t>
        </is>
      </c>
      <c r="B6" s="15" t="n"/>
      <c r="C6" s="15" t="n"/>
      <c r="D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</row>
    <row r="7">
      <c r="A7" t="inlineStr">
        <is>
          <t>Desktop</t>
        </is>
      </c>
      <c r="B7" s="12" t="inlineStr">
        <is>
          <t>-</t>
        </is>
      </c>
      <c r="C7" s="12" t="inlineStr">
        <is>
          <t>-</t>
        </is>
      </c>
      <c r="D7" s="12" t="inlineStr">
        <is>
          <t>-</t>
        </is>
      </c>
      <c r="E7" s="12" t="inlineStr">
        <is>
          <t>-</t>
        </is>
      </c>
      <c r="F7" s="12" t="inlineStr">
        <is>
          <t>-</t>
        </is>
      </c>
      <c r="G7" s="12" t="inlineStr">
        <is>
          <t>-</t>
        </is>
      </c>
      <c r="H7" s="12" t="inlineStr">
        <is>
          <t>-</t>
        </is>
      </c>
      <c r="I7" s="12" t="inlineStr">
        <is>
          <t>-</t>
        </is>
      </c>
      <c r="J7" s="12" t="inlineStr">
        <is>
          <t>-</t>
        </is>
      </c>
      <c r="K7" s="12" t="inlineStr">
        <is>
          <t>-</t>
        </is>
      </c>
      <c r="L7" s="12" t="inlineStr">
        <is>
          <t>-</t>
        </is>
      </c>
      <c r="M7" s="12" t="inlineStr">
        <is>
          <t>-</t>
        </is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-</t>
        </is>
      </c>
      <c r="Z7" s="12" t="n">
        <v>2770</v>
      </c>
      <c r="AA7" s="12" t="n">
        <v>2792</v>
      </c>
      <c r="AB7" s="12" t="n">
        <v>3119</v>
      </c>
      <c r="AC7" s="12" t="n"/>
      <c r="AD7" s="12" t="n">
        <v>2641</v>
      </c>
      <c r="AE7" s="12" t="n">
        <v>2289</v>
      </c>
      <c r="AF7" s="12" t="n">
        <v>3222</v>
      </c>
      <c r="AG7" s="12" t="n"/>
      <c r="AH7" s="12" t="n"/>
      <c r="AI7" s="12" t="n"/>
    </row>
    <row r="8">
      <c r="A8" t="inlineStr">
        <is>
          <t xml:space="preserve">Notebook </t>
        </is>
      </c>
      <c r="B8" s="12" t="inlineStr">
        <is>
          <t>-</t>
        </is>
      </c>
      <c r="C8" s="12" t="inlineStr">
        <is>
          <t>-</t>
        </is>
      </c>
      <c r="D8" s="12" t="inlineStr">
        <is>
          <t>-</t>
        </is>
      </c>
      <c r="E8" s="12" t="inlineStr">
        <is>
          <t>-</t>
        </is>
      </c>
      <c r="F8" s="12" t="inlineStr">
        <is>
          <t>-</t>
        </is>
      </c>
      <c r="G8" s="12" t="inlineStr">
        <is>
          <t>-</t>
        </is>
      </c>
      <c r="H8" s="12" t="inlineStr">
        <is>
          <t>-</t>
        </is>
      </c>
      <c r="I8" s="12" t="inlineStr">
        <is>
          <t>-</t>
        </is>
      </c>
      <c r="J8" s="12" t="inlineStr">
        <is>
          <t>-</t>
        </is>
      </c>
      <c r="K8" s="12" t="inlineStr">
        <is>
          <t>-</t>
        </is>
      </c>
      <c r="L8" s="12" t="inlineStr">
        <is>
          <t>-</t>
        </is>
      </c>
      <c r="M8" s="12" t="inlineStr">
        <is>
          <t>-</t>
        </is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-</t>
        </is>
      </c>
      <c r="Z8" s="12" t="n">
        <v>6956</v>
      </c>
      <c r="AA8" s="12" t="n">
        <v>6734</v>
      </c>
      <c r="AB8" s="12" t="n">
        <v>5944</v>
      </c>
      <c r="AC8" s="12" t="n"/>
      <c r="AD8" s="12" t="n">
        <v>5959</v>
      </c>
      <c r="AE8" s="12" t="n">
        <v>4751</v>
      </c>
      <c r="AF8" s="12" t="n">
        <v>4410</v>
      </c>
      <c r="AG8" s="12" t="n"/>
      <c r="AH8" s="12" t="n"/>
      <c r="AI8" s="12" t="n"/>
    </row>
    <row r="9" customFormat="1" s="33">
      <c r="A9" s="33" t="inlineStr">
        <is>
          <t>Other</t>
        </is>
      </c>
      <c r="B9" s="12" t="inlineStr">
        <is>
          <t>-</t>
        </is>
      </c>
      <c r="C9" s="12" t="inlineStr">
        <is>
          <t>-</t>
        </is>
      </c>
      <c r="D9" s="12" t="inlineStr">
        <is>
          <t>-</t>
        </is>
      </c>
      <c r="E9" s="12" t="inlineStr">
        <is>
          <t>-</t>
        </is>
      </c>
      <c r="F9" s="12" t="inlineStr">
        <is>
          <t>-</t>
        </is>
      </c>
      <c r="G9" s="12" t="inlineStr">
        <is>
          <t>-</t>
        </is>
      </c>
      <c r="H9" s="12" t="inlineStr">
        <is>
          <t>-</t>
        </is>
      </c>
      <c r="I9" s="12" t="inlineStr">
        <is>
          <t>-</t>
        </is>
      </c>
      <c r="J9" s="12" t="inlineStr">
        <is>
          <t>-</t>
        </is>
      </c>
      <c r="K9" s="12" t="inlineStr">
        <is>
          <t>-</t>
        </is>
      </c>
      <c r="L9" s="12" t="inlineStr">
        <is>
          <t>-</t>
        </is>
      </c>
      <c r="M9" s="12" t="inlineStr">
        <is>
          <t>-</t>
        </is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-</t>
        </is>
      </c>
      <c r="Z9" s="17" t="n">
        <v>997</v>
      </c>
      <c r="AA9" s="17" t="n">
        <v>727</v>
      </c>
      <c r="AB9" s="17" t="n">
        <v>725</v>
      </c>
      <c r="AC9" s="17" t="n"/>
      <c r="AD9" s="17" t="n">
        <v>694</v>
      </c>
      <c r="AE9" s="17" t="n">
        <v>625</v>
      </c>
      <c r="AF9" s="17" t="n">
        <v>492</v>
      </c>
      <c r="AG9" s="17" t="n"/>
      <c r="AH9" s="17" t="n"/>
      <c r="AI9" s="17" t="n"/>
    </row>
    <row r="10">
      <c r="A10" t="inlineStr">
        <is>
          <t xml:space="preserve">Total Client Computing </t>
        </is>
      </c>
      <c r="B10" s="12" t="inlineStr">
        <is>
          <t>-</t>
        </is>
      </c>
      <c r="C10" s="12" t="inlineStr">
        <is>
          <t>-</t>
        </is>
      </c>
      <c r="D10" s="12" t="inlineStr">
        <is>
          <t>-</t>
        </is>
      </c>
      <c r="E10" s="12" t="inlineStr">
        <is>
          <t>-</t>
        </is>
      </c>
      <c r="F10" s="12" t="inlineStr">
        <is>
          <t>-</t>
        </is>
      </c>
      <c r="G10" s="12" t="inlineStr">
        <is>
          <t>-</t>
        </is>
      </c>
      <c r="H10" s="12" t="inlineStr">
        <is>
          <t>-</t>
        </is>
      </c>
      <c r="I10" s="12" t="inlineStr">
        <is>
          <t>-</t>
        </is>
      </c>
      <c r="J10" s="12" t="inlineStr">
        <is>
          <t>-</t>
        </is>
      </c>
      <c r="K10" s="12" t="inlineStr">
        <is>
          <t>-</t>
        </is>
      </c>
      <c r="L10" s="12" t="inlineStr">
        <is>
          <t>-</t>
        </is>
      </c>
      <c r="M10" s="12" t="inlineStr">
        <is>
          <t>-</t>
        </is>
      </c>
      <c r="N10" s="12" t="inlineStr">
        <is>
          <t>-</t>
        </is>
      </c>
      <c r="O10" s="12" t="inlineStr">
        <is>
          <t>-</t>
        </is>
      </c>
      <c r="P10" s="12" t="inlineStr">
        <is>
          <t>-</t>
        </is>
      </c>
      <c r="Q10" s="12" t="inlineStr">
        <is>
          <t>-</t>
        </is>
      </c>
      <c r="R10" s="12" t="inlineStr">
        <is>
          <t>-</t>
        </is>
      </c>
      <c r="S10" s="12" t="inlineStr">
        <is>
          <t>-</t>
        </is>
      </c>
      <c r="T10" s="12" t="inlineStr">
        <is>
          <t>-</t>
        </is>
      </c>
      <c r="U10" s="12" t="inlineStr">
        <is>
          <t>-</t>
        </is>
      </c>
      <c r="V10" s="12" t="inlineStr">
        <is>
          <t>-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-</t>
        </is>
      </c>
      <c r="Z10" s="12">
        <f>SUM(Z7:Z9)</f>
        <v/>
      </c>
      <c r="AA10" s="12">
        <f>SUM(AA7:AA9)</f>
        <v/>
      </c>
      <c r="AB10" s="12">
        <f>SUM(AB7:AB9)</f>
        <v/>
      </c>
      <c r="AC10" s="12">
        <f>SUM(AC7:AC9)</f>
        <v/>
      </c>
      <c r="AD10" s="12">
        <f>SUM(AD7:AD9)</f>
        <v/>
      </c>
      <c r="AE10" s="12">
        <f>SUM(AE7:AE9)</f>
        <v/>
      </c>
      <c r="AF10" s="12">
        <f>SUM(AF7:AF9)</f>
        <v/>
      </c>
      <c r="AG10" s="12" t="n"/>
      <c r="AH10" s="12" t="n"/>
      <c r="AI10" s="12" t="n"/>
    </row>
    <row r="11" customFormat="1" s="6">
      <c r="A11" s="14" t="inlineStr">
        <is>
          <t>Enterprise Computing</t>
        </is>
      </c>
      <c r="B11" s="12" t="inlineStr">
        <is>
          <t>-</t>
        </is>
      </c>
      <c r="C11" s="12" t="inlineStr">
        <is>
          <t>-</t>
        </is>
      </c>
      <c r="D11" s="12" t="inlineStr">
        <is>
          <t>-</t>
        </is>
      </c>
      <c r="E11" s="12" t="inlineStr">
        <is>
          <t>-</t>
        </is>
      </c>
      <c r="F11" s="12" t="inlineStr">
        <is>
          <t>-</t>
        </is>
      </c>
      <c r="G11" s="12" t="inlineStr">
        <is>
          <t>-</t>
        </is>
      </c>
      <c r="H11" s="12" t="inlineStr">
        <is>
          <t>-</t>
        </is>
      </c>
      <c r="I11" s="12" t="inlineStr">
        <is>
          <t>-</t>
        </is>
      </c>
      <c r="J11" s="12" t="inlineStr">
        <is>
          <t>-</t>
        </is>
      </c>
      <c r="K11" s="12" t="inlineStr">
        <is>
          <t>-</t>
        </is>
      </c>
      <c r="L11" s="12" t="inlineStr">
        <is>
          <t>-</t>
        </is>
      </c>
      <c r="M11" s="12" t="inlineStr">
        <is>
          <t>-</t>
        </is>
      </c>
      <c r="N11" s="12" t="inlineStr">
        <is>
          <t>-</t>
        </is>
      </c>
      <c r="O11" s="12" t="inlineStr">
        <is>
          <t>-</t>
        </is>
      </c>
      <c r="P11" s="12" t="inlineStr">
        <is>
          <t>-</t>
        </is>
      </c>
      <c r="Q11" s="12" t="inlineStr">
        <is>
          <t>-</t>
        </is>
      </c>
      <c r="R11" s="12" t="inlineStr">
        <is>
          <t>-</t>
        </is>
      </c>
      <c r="S11" s="12" t="inlineStr">
        <is>
          <t>-</t>
        </is>
      </c>
      <c r="T11" s="12" t="inlineStr">
        <is>
          <t>-</t>
        </is>
      </c>
      <c r="U11" s="12" t="inlineStr">
        <is>
          <t>-</t>
        </is>
      </c>
      <c r="V11" s="12" t="inlineStr">
        <is>
          <t>-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-</t>
        </is>
      </c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</row>
    <row r="12">
      <c r="A12" t="inlineStr">
        <is>
          <t>Datacenter and AI (DCAI)</t>
        </is>
      </c>
      <c r="B12" s="12" t="inlineStr">
        <is>
          <t>-</t>
        </is>
      </c>
      <c r="C12" s="12" t="inlineStr">
        <is>
          <t>-</t>
        </is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12" t="inlineStr">
        <is>
          <t>-</t>
        </is>
      </c>
      <c r="I12" s="12" t="inlineStr">
        <is>
          <t>-</t>
        </is>
      </c>
      <c r="J12" s="12" t="inlineStr">
        <is>
          <t>-</t>
        </is>
      </c>
      <c r="K12" s="12" t="inlineStr">
        <is>
          <t>-</t>
        </is>
      </c>
      <c r="L12" s="12" t="inlineStr">
        <is>
          <t>-</t>
        </is>
      </c>
      <c r="M12" s="12" t="inlineStr">
        <is>
          <t>-</t>
        </is>
      </c>
      <c r="N12" s="12" t="inlineStr">
        <is>
          <t>-</t>
        </is>
      </c>
      <c r="O12" s="12" t="inlineStr">
        <is>
          <t>-</t>
        </is>
      </c>
      <c r="P12" s="12" t="inlineStr">
        <is>
          <t>-</t>
        </is>
      </c>
      <c r="Q12" s="12" t="inlineStr">
        <is>
          <t>-</t>
        </is>
      </c>
      <c r="R12" s="12" t="inlineStr">
        <is>
          <t>-</t>
        </is>
      </c>
      <c r="S12" s="12" t="inlineStr">
        <is>
          <t>-</t>
        </is>
      </c>
      <c r="T12" s="12" t="inlineStr">
        <is>
          <t>-</t>
        </is>
      </c>
      <c r="U12" s="12" t="inlineStr">
        <is>
          <t>-</t>
        </is>
      </c>
      <c r="V12" s="12" t="inlineStr">
        <is>
          <t>-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-</t>
        </is>
      </c>
      <c r="Z12" s="12" t="n">
        <v>4940</v>
      </c>
      <c r="AA12" s="12" t="n">
        <v>5547</v>
      </c>
      <c r="AB12" s="12" t="n">
        <v>5778</v>
      </c>
      <c r="AC12" s="12" t="n"/>
      <c r="AD12" s="12" t="n">
        <v>6034</v>
      </c>
      <c r="AE12" s="12" t="n">
        <v>4649</v>
      </c>
      <c r="AF12" s="12" t="n">
        <v>4209</v>
      </c>
      <c r="AG12" s="12" t="n"/>
      <c r="AH12" s="12" t="n"/>
      <c r="AI12" s="12" t="n"/>
    </row>
    <row r="13">
      <c r="A13" t="inlineStr">
        <is>
          <t>Network and Edge (NEX)</t>
        </is>
      </c>
      <c r="B13" s="12" t="inlineStr">
        <is>
          <t>-</t>
        </is>
      </c>
      <c r="C13" s="12" t="inlineStr">
        <is>
          <t>-</t>
        </is>
      </c>
      <c r="D13" s="12" t="inlineStr">
        <is>
          <t>-</t>
        </is>
      </c>
      <c r="E13" s="12" t="inlineStr">
        <is>
          <t>-</t>
        </is>
      </c>
      <c r="F13" s="12" t="inlineStr">
        <is>
          <t>-</t>
        </is>
      </c>
      <c r="G13" s="12" t="inlineStr">
        <is>
          <t>-</t>
        </is>
      </c>
      <c r="H13" s="12" t="inlineStr">
        <is>
          <t>-</t>
        </is>
      </c>
      <c r="I13" s="12" t="inlineStr">
        <is>
          <t>-</t>
        </is>
      </c>
      <c r="J13" s="12" t="inlineStr">
        <is>
          <t>-</t>
        </is>
      </c>
      <c r="K13" s="12" t="inlineStr">
        <is>
          <t>-</t>
        </is>
      </c>
      <c r="L13" s="12" t="inlineStr">
        <is>
          <t>-</t>
        </is>
      </c>
      <c r="M13" s="12" t="inlineStr">
        <is>
          <t>-</t>
        </is>
      </c>
      <c r="N13" s="12" t="inlineStr">
        <is>
          <t>-</t>
        </is>
      </c>
      <c r="O13" s="12" t="inlineStr">
        <is>
          <t>-</t>
        </is>
      </c>
      <c r="P13" s="12" t="inlineStr">
        <is>
          <t>-</t>
        </is>
      </c>
      <c r="Q13" s="12" t="inlineStr">
        <is>
          <t>-</t>
        </is>
      </c>
      <c r="R13" s="12" t="inlineStr">
        <is>
          <t>-</t>
        </is>
      </c>
      <c r="S13" s="12" t="inlineStr">
        <is>
          <t>-</t>
        </is>
      </c>
      <c r="T13" s="12" t="inlineStr">
        <is>
          <t>-</t>
        </is>
      </c>
      <c r="U13" s="12" t="inlineStr">
        <is>
          <t>-</t>
        </is>
      </c>
      <c r="V13" s="12" t="inlineStr">
        <is>
          <t>-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-</t>
        </is>
      </c>
      <c r="Z13" s="12" t="n">
        <v>1799</v>
      </c>
      <c r="AA13" s="12" t="n">
        <v>2105</v>
      </c>
      <c r="AB13" s="12" t="n">
        <v>1986</v>
      </c>
      <c r="AC13" s="12" t="n"/>
      <c r="AD13" s="12" t="n">
        <v>2213</v>
      </c>
      <c r="AE13" s="12" t="n">
        <v>2333</v>
      </c>
      <c r="AF13" s="12" t="n">
        <v>2266</v>
      </c>
      <c r="AG13" s="12" t="n"/>
      <c r="AH13" s="12" t="n"/>
      <c r="AI13" s="12" t="n"/>
    </row>
    <row r="14">
      <c r="A14" t="inlineStr">
        <is>
          <t>Accelerated Computing Systems and Graphics (AXG)</t>
        </is>
      </c>
      <c r="B14" s="12" t="inlineStr">
        <is>
          <t>-</t>
        </is>
      </c>
      <c r="C14" s="12" t="inlineStr">
        <is>
          <t>-</t>
        </is>
      </c>
      <c r="D14" s="12" t="inlineStr">
        <is>
          <t>-</t>
        </is>
      </c>
      <c r="E14" s="12" t="inlineStr">
        <is>
          <t>-</t>
        </is>
      </c>
      <c r="F14" s="12" t="inlineStr">
        <is>
          <t>-</t>
        </is>
      </c>
      <c r="G14" s="12" t="inlineStr">
        <is>
          <t>-</t>
        </is>
      </c>
      <c r="H14" s="12" t="inlineStr">
        <is>
          <t>-</t>
        </is>
      </c>
      <c r="I14" s="12" t="inlineStr">
        <is>
          <t>-</t>
        </is>
      </c>
      <c r="J14" s="12" t="inlineStr">
        <is>
          <t>-</t>
        </is>
      </c>
      <c r="K14" s="12" t="inlineStr">
        <is>
          <t>-</t>
        </is>
      </c>
      <c r="L14" s="12" t="inlineStr">
        <is>
          <t>-</t>
        </is>
      </c>
      <c r="M14" s="12" t="inlineStr">
        <is>
          <t>-</t>
        </is>
      </c>
      <c r="N14" s="12" t="inlineStr">
        <is>
          <t>-</t>
        </is>
      </c>
      <c r="O14" s="12" t="inlineStr">
        <is>
          <t>-</t>
        </is>
      </c>
      <c r="P14" s="12" t="inlineStr">
        <is>
          <t>-</t>
        </is>
      </c>
      <c r="Q14" s="12" t="inlineStr">
        <is>
          <t>-</t>
        </is>
      </c>
      <c r="R14" s="12" t="inlineStr">
        <is>
          <t>-</t>
        </is>
      </c>
      <c r="S14" s="12" t="inlineStr">
        <is>
          <t>-</t>
        </is>
      </c>
      <c r="T14" s="12" t="inlineStr">
        <is>
          <t>-</t>
        </is>
      </c>
      <c r="U14" s="12" t="inlineStr">
        <is>
          <t>-</t>
        </is>
      </c>
      <c r="V14" s="12" t="inlineStr">
        <is>
          <t>-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-</t>
        </is>
      </c>
      <c r="Z14" s="12" t="n">
        <v>181</v>
      </c>
      <c r="AA14" s="12" t="n">
        <v>177</v>
      </c>
      <c r="AB14" s="12" t="n">
        <v>171</v>
      </c>
      <c r="AC14" s="12" t="n"/>
      <c r="AD14" s="12" t="n">
        <v>219</v>
      </c>
      <c r="AE14" s="12" t="n">
        <v>186</v>
      </c>
      <c r="AF14" s="12" t="n">
        <v>185</v>
      </c>
      <c r="AG14" s="12" t="n"/>
      <c r="AH14" s="12" t="n"/>
      <c r="AI14" s="12" t="n"/>
    </row>
    <row r="15">
      <c r="A15" t="inlineStr">
        <is>
          <t>Mobileye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  <c r="E15" s="12" t="inlineStr">
        <is>
          <t>-</t>
        </is>
      </c>
      <c r="F15" s="12" t="inlineStr">
        <is>
          <t>-</t>
        </is>
      </c>
      <c r="G15" s="12" t="inlineStr">
        <is>
          <t>-</t>
        </is>
      </c>
      <c r="H15" s="12" t="inlineStr">
        <is>
          <t>-</t>
        </is>
      </c>
      <c r="I15" s="12" t="inlineStr">
        <is>
          <t>-</t>
        </is>
      </c>
      <c r="J15" s="12" t="inlineStr">
        <is>
          <t>-</t>
        </is>
      </c>
      <c r="K15" s="12" t="inlineStr">
        <is>
          <t>-</t>
        </is>
      </c>
      <c r="L15" s="12" t="inlineStr">
        <is>
          <t>-</t>
        </is>
      </c>
      <c r="M15" s="12" t="inlineStr">
        <is>
          <t>-</t>
        </is>
      </c>
      <c r="N15" s="12" t="inlineStr">
        <is>
          <t>-</t>
        </is>
      </c>
      <c r="O15" s="12" t="inlineStr">
        <is>
          <t>-</t>
        </is>
      </c>
      <c r="P15" s="12" t="inlineStr">
        <is>
          <t>-</t>
        </is>
      </c>
      <c r="Q15" s="12" t="inlineStr">
        <is>
          <t>-</t>
        </is>
      </c>
      <c r="R15" s="12" t="inlineStr">
        <is>
          <t>-</t>
        </is>
      </c>
      <c r="S15" s="12" t="inlineStr">
        <is>
          <t>-</t>
        </is>
      </c>
      <c r="T15" s="12" t="inlineStr">
        <is>
          <t>-</t>
        </is>
      </c>
      <c r="U15" s="12" t="inlineStr">
        <is>
          <t>-</t>
        </is>
      </c>
      <c r="V15" s="12" t="inlineStr">
        <is>
          <t>-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-</t>
        </is>
      </c>
      <c r="Z15" s="12" t="n">
        <v>377</v>
      </c>
      <c r="AA15" s="12" t="n">
        <v>327</v>
      </c>
      <c r="AB15" s="12" t="n">
        <v>326</v>
      </c>
      <c r="AC15" s="12" t="n"/>
      <c r="AD15" s="12" t="n">
        <v>394</v>
      </c>
      <c r="AE15" s="12" t="n">
        <v>460</v>
      </c>
      <c r="AF15" s="12" t="n">
        <v>450</v>
      </c>
      <c r="AG15" s="12" t="n"/>
      <c r="AH15" s="12" t="n"/>
      <c r="AI15" s="12" t="n"/>
    </row>
    <row r="16">
      <c r="A16" t="n">
        <v>0</v>
      </c>
      <c r="B16" s="12" t="inlineStr">
        <is>
          <t>-</t>
        </is>
      </c>
      <c r="C16" s="12" t="inlineStr">
        <is>
          <t>-</t>
        </is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 t="inlineStr">
        <is>
          <t>-</t>
        </is>
      </c>
      <c r="I16" s="12" t="inlineStr">
        <is>
          <t>-</t>
        </is>
      </c>
      <c r="J16" s="12" t="inlineStr">
        <is>
          <t>-</t>
        </is>
      </c>
      <c r="K16" s="12" t="inlineStr">
        <is>
          <t>-</t>
        </is>
      </c>
      <c r="L16" s="12" t="inlineStr">
        <is>
          <t>-</t>
        </is>
      </c>
      <c r="M16" s="12" t="inlineStr">
        <is>
          <t>-</t>
        </is>
      </c>
      <c r="N16" s="12" t="inlineStr">
        <is>
          <t>-</t>
        </is>
      </c>
      <c r="O16" s="12" t="inlineStr">
        <is>
          <t>-</t>
        </is>
      </c>
      <c r="P16" s="12" t="inlineStr">
        <is>
          <t>-</t>
        </is>
      </c>
      <c r="Q16" s="12" t="inlineStr">
        <is>
          <t>-</t>
        </is>
      </c>
      <c r="R16" s="12" t="inlineStr">
        <is>
          <t>-</t>
        </is>
      </c>
      <c r="S16" s="12" t="inlineStr">
        <is>
          <t>-</t>
        </is>
      </c>
      <c r="T16" s="12" t="inlineStr">
        <is>
          <t>-</t>
        </is>
      </c>
      <c r="U16" s="12" t="inlineStr">
        <is>
          <t>-</t>
        </is>
      </c>
      <c r="V16" s="12" t="inlineStr">
        <is>
          <t>-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-</t>
        </is>
      </c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>
      <c r="A17" t="inlineStr">
        <is>
          <t>Intel Foundry Services (IFS)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  <c r="E17" s="12" t="inlineStr">
        <is>
          <t>-</t>
        </is>
      </c>
      <c r="F17" s="12" t="inlineStr">
        <is>
          <t>-</t>
        </is>
      </c>
      <c r="G17" s="12" t="inlineStr">
        <is>
          <t>-</t>
        </is>
      </c>
      <c r="H17" s="12" t="inlineStr">
        <is>
          <t>-</t>
        </is>
      </c>
      <c r="I17" s="12" t="inlineStr">
        <is>
          <t>-</t>
        </is>
      </c>
      <c r="J17" s="12" t="inlineStr">
        <is>
          <t>-</t>
        </is>
      </c>
      <c r="K17" s="12" t="inlineStr">
        <is>
          <t>-</t>
        </is>
      </c>
      <c r="L17" s="12" t="inlineStr">
        <is>
          <t>-</t>
        </is>
      </c>
      <c r="M17" s="12" t="inlineStr">
        <is>
          <t>-</t>
        </is>
      </c>
      <c r="N17" s="12" t="inlineStr">
        <is>
          <t>-</t>
        </is>
      </c>
      <c r="O17" s="12" t="inlineStr">
        <is>
          <t>-</t>
        </is>
      </c>
      <c r="P17" s="12" t="inlineStr">
        <is>
          <t>-</t>
        </is>
      </c>
      <c r="Q17" s="12" t="inlineStr">
        <is>
          <t>-</t>
        </is>
      </c>
      <c r="R17" s="12" t="inlineStr">
        <is>
          <t>-</t>
        </is>
      </c>
      <c r="S17" s="12" t="inlineStr">
        <is>
          <t>-</t>
        </is>
      </c>
      <c r="T17" s="12" t="inlineStr">
        <is>
          <t>-</t>
        </is>
      </c>
      <c r="U17" s="12" t="inlineStr">
        <is>
          <t>-</t>
        </is>
      </c>
      <c r="V17" s="12" t="inlineStr">
        <is>
          <t>-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-</t>
        </is>
      </c>
      <c r="Z17" s="12" t="n">
        <v>103</v>
      </c>
      <c r="AA17" s="12" t="n">
        <v>264</v>
      </c>
      <c r="AB17" s="12" t="n">
        <v>174</v>
      </c>
      <c r="AC17" s="12" t="n"/>
      <c r="AD17" s="12" t="n">
        <v>283</v>
      </c>
      <c r="AE17" s="12" t="n">
        <v>122</v>
      </c>
      <c r="AF17" s="12" t="n">
        <v>171</v>
      </c>
      <c r="AG17" s="12" t="n"/>
      <c r="AH17" s="12" t="n"/>
      <c r="AI17" s="12" t="n"/>
    </row>
    <row r="18" customFormat="1" s="33">
      <c r="A18" s="33" t="inlineStr">
        <is>
          <t>All Other</t>
        </is>
      </c>
      <c r="B18" s="12" t="inlineStr">
        <is>
          <t>-</t>
        </is>
      </c>
      <c r="C18" s="12" t="inlineStr">
        <is>
          <t>-</t>
        </is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  <c r="I18" s="12" t="inlineStr">
        <is>
          <t>-</t>
        </is>
      </c>
      <c r="J18" s="12" t="inlineStr">
        <is>
          <t>-</t>
        </is>
      </c>
      <c r="K18" s="12" t="inlineStr">
        <is>
          <t>-</t>
        </is>
      </c>
      <c r="L18" s="12" t="inlineStr">
        <is>
          <t>-</t>
        </is>
      </c>
      <c r="M18" s="12" t="inlineStr">
        <is>
          <t>-</t>
        </is>
      </c>
      <c r="N18" s="12" t="inlineStr">
        <is>
          <t>-</t>
        </is>
      </c>
      <c r="O18" s="12" t="inlineStr">
        <is>
          <t>-</t>
        </is>
      </c>
      <c r="P18" s="12" t="inlineStr">
        <is>
          <t>-</t>
        </is>
      </c>
      <c r="Q18" s="12" t="inlineStr">
        <is>
          <t>-</t>
        </is>
      </c>
      <c r="R18" s="12" t="inlineStr">
        <is>
          <t>-</t>
        </is>
      </c>
      <c r="S18" s="12" t="inlineStr">
        <is>
          <t>-</t>
        </is>
      </c>
      <c r="T18" s="12" t="inlineStr">
        <is>
          <t>-</t>
        </is>
      </c>
      <c r="U18" s="12" t="inlineStr">
        <is>
          <t>-</t>
        </is>
      </c>
      <c r="V18" s="12" t="inlineStr">
        <is>
          <t>-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-</t>
        </is>
      </c>
      <c r="Z18" s="17" t="n">
        <v>1724</v>
      </c>
      <c r="AA18" s="17" t="n">
        <v>1129</v>
      </c>
      <c r="AB18" s="17" t="n">
        <v>1133</v>
      </c>
      <c r="AC18" s="17" t="n"/>
      <c r="AD18" s="17" t="n">
        <v>67</v>
      </c>
      <c r="AE18" s="17" t="n">
        <v>32</v>
      </c>
      <c r="AF18" s="17" t="n">
        <v>67</v>
      </c>
      <c r="AG18" s="17" t="n"/>
      <c r="AH18" s="17" t="n"/>
      <c r="AI18" s="17" t="n"/>
    </row>
    <row r="19">
      <c r="A19" t="inlineStr">
        <is>
          <t xml:space="preserve">Total Operating Segment Revenue 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  <c r="E19" s="12" t="inlineStr">
        <is>
          <t>-</t>
        </is>
      </c>
      <c r="F19" s="12" t="inlineStr">
        <is>
          <t>-</t>
        </is>
      </c>
      <c r="G19" s="12" t="inlineStr">
        <is>
          <t>-</t>
        </is>
      </c>
      <c r="H19" s="12" t="inlineStr">
        <is>
          <t>-</t>
        </is>
      </c>
      <c r="I19" s="12" t="inlineStr">
        <is>
          <t>-</t>
        </is>
      </c>
      <c r="J19" s="12" t="inlineStr">
        <is>
          <t>-</t>
        </is>
      </c>
      <c r="K19" s="12" t="inlineStr">
        <is>
          <t>-</t>
        </is>
      </c>
      <c r="L19" s="12" t="inlineStr">
        <is>
          <t>-</t>
        </is>
      </c>
      <c r="M19" s="12" t="inlineStr">
        <is>
          <t>-</t>
        </is>
      </c>
      <c r="N19" s="12" t="inlineStr">
        <is>
          <t>-</t>
        </is>
      </c>
      <c r="O19" s="12" t="inlineStr">
        <is>
          <t>-</t>
        </is>
      </c>
      <c r="P19" s="12" t="inlineStr">
        <is>
          <t>-</t>
        </is>
      </c>
      <c r="Q19" s="12" t="inlineStr">
        <is>
          <t>-</t>
        </is>
      </c>
      <c r="R19" s="12" t="inlineStr">
        <is>
          <t>-</t>
        </is>
      </c>
      <c r="S19" s="12" t="inlineStr">
        <is>
          <t>-</t>
        </is>
      </c>
      <c r="T19" s="12" t="inlineStr">
        <is>
          <t>-</t>
        </is>
      </c>
      <c r="U19" s="12" t="inlineStr">
        <is>
          <t>-</t>
        </is>
      </c>
      <c r="V19" s="12" t="inlineStr">
        <is>
          <t>-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-</t>
        </is>
      </c>
      <c r="Z19" s="12">
        <f>SUM(Z12:Z18)+Z10</f>
        <v/>
      </c>
      <c r="AA19" s="12">
        <f>SUM(AA12:AA18)+AA10</f>
        <v/>
      </c>
      <c r="AB19" s="12">
        <f>SUM(AB12:AB18)+AB10</f>
        <v/>
      </c>
      <c r="AC19" s="12">
        <f>SUM(AC12:AC18)+AC10</f>
        <v/>
      </c>
      <c r="AD19" s="12">
        <f>SUM(AD12:AD18)+AD10</f>
        <v/>
      </c>
      <c r="AE19" s="12">
        <f>SUM(AE12:AE18)+AE10</f>
        <v/>
      </c>
      <c r="AF19" s="12">
        <f>SUM(AF12:AF18)+AF10</f>
        <v/>
      </c>
      <c r="AG19" s="12" t="n"/>
      <c r="AH19" s="12" t="n"/>
      <c r="AI19" s="12" t="n"/>
    </row>
    <row r="20" customFormat="1" s="6">
      <c r="A20" s="16" t="inlineStr">
        <is>
          <t>Operating Income (loss)</t>
        </is>
      </c>
      <c r="B20" s="12" t="inlineStr">
        <is>
          <t>-</t>
        </is>
      </c>
      <c r="C20" s="12" t="inlineStr">
        <is>
          <t>-</t>
        </is>
      </c>
      <c r="D20" s="12" t="inlineStr">
        <is>
          <t>-</t>
        </is>
      </c>
      <c r="E20" s="12" t="inlineStr">
        <is>
          <t>-</t>
        </is>
      </c>
      <c r="F20" s="12" t="inlineStr">
        <is>
          <t>-</t>
        </is>
      </c>
      <c r="G20" s="12" t="inlineStr">
        <is>
          <t>-</t>
        </is>
      </c>
      <c r="H20" s="12" t="inlineStr">
        <is>
          <t>-</t>
        </is>
      </c>
      <c r="I20" s="12" t="inlineStr">
        <is>
          <t>-</t>
        </is>
      </c>
      <c r="J20" s="12" t="inlineStr">
        <is>
          <t>-</t>
        </is>
      </c>
      <c r="K20" s="12" t="inlineStr">
        <is>
          <t>-</t>
        </is>
      </c>
      <c r="L20" s="12" t="inlineStr">
        <is>
          <t>-</t>
        </is>
      </c>
      <c r="M20" s="12" t="inlineStr">
        <is>
          <t>-</t>
        </is>
      </c>
      <c r="N20" s="12" t="inlineStr">
        <is>
          <t>-</t>
        </is>
      </c>
      <c r="O20" s="12" t="inlineStr">
        <is>
          <t>-</t>
        </is>
      </c>
      <c r="P20" s="12" t="inlineStr">
        <is>
          <t>-</t>
        </is>
      </c>
      <c r="Q20" s="12" t="inlineStr">
        <is>
          <t>-</t>
        </is>
      </c>
      <c r="R20" s="12" t="inlineStr">
        <is>
          <t>-</t>
        </is>
      </c>
      <c r="S20" s="12" t="inlineStr">
        <is>
          <t>-</t>
        </is>
      </c>
      <c r="T20" s="12" t="inlineStr">
        <is>
          <t>-</t>
        </is>
      </c>
      <c r="U20" s="12" t="inlineStr">
        <is>
          <t>-</t>
        </is>
      </c>
      <c r="V20" s="12" t="inlineStr">
        <is>
          <t>-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-</t>
        </is>
      </c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</row>
    <row r="21">
      <c r="A21" t="inlineStr">
        <is>
          <t xml:space="preserve">Client Computing 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 t="inlineStr">
        <is>
          <t>-</t>
        </is>
      </c>
      <c r="H21" s="12" t="inlineStr">
        <is>
          <t>-</t>
        </is>
      </c>
      <c r="I21" s="12" t="inlineStr">
        <is>
          <t>-</t>
        </is>
      </c>
      <c r="J21" s="12" t="inlineStr">
        <is>
          <t>-</t>
        </is>
      </c>
      <c r="K21" s="12" t="inlineStr">
        <is>
          <t>-</t>
        </is>
      </c>
      <c r="L21" s="12" t="inlineStr">
        <is>
          <t>-</t>
        </is>
      </c>
      <c r="M21" s="12" t="inlineStr">
        <is>
          <t>-</t>
        </is>
      </c>
      <c r="N21" s="12" t="inlineStr">
        <is>
          <t>-</t>
        </is>
      </c>
      <c r="O21" s="12" t="inlineStr">
        <is>
          <t>-</t>
        </is>
      </c>
      <c r="P21" s="12" t="inlineStr">
        <is>
          <t>-</t>
        </is>
      </c>
      <c r="Q21" s="12" t="inlineStr">
        <is>
          <t>-</t>
        </is>
      </c>
      <c r="R21" s="12" t="inlineStr">
        <is>
          <t>-</t>
        </is>
      </c>
      <c r="S21" s="12" t="inlineStr">
        <is>
          <t>-</t>
        </is>
      </c>
      <c r="T21" s="12" t="inlineStr">
        <is>
          <t>-</t>
        </is>
      </c>
      <c r="U21" s="12" t="inlineStr">
        <is>
          <t>-</t>
        </is>
      </c>
      <c r="V21" s="12" t="inlineStr">
        <is>
          <t>-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2" t="n">
        <v>4288</v>
      </c>
      <c r="AA21" s="12" t="n">
        <v>4029</v>
      </c>
      <c r="AB21" s="12" t="n">
        <v>3592</v>
      </c>
      <c r="AC21" s="12" t="n"/>
      <c r="AD21" s="12" t="n">
        <v>2827</v>
      </c>
      <c r="AE21" s="12" t="n">
        <v>1085</v>
      </c>
      <c r="AF21" s="12" t="n">
        <v>1655</v>
      </c>
      <c r="AG21" s="12" t="n"/>
      <c r="AH21" s="12" t="n"/>
      <c r="AI21" s="12" t="n"/>
    </row>
    <row r="22">
      <c r="A22" t="inlineStr">
        <is>
          <t>Datacenter and AI</t>
        </is>
      </c>
      <c r="B22" s="12" t="inlineStr">
        <is>
          <t>-</t>
        </is>
      </c>
      <c r="C22" s="12" t="inlineStr">
        <is>
          <t>-</t>
        </is>
      </c>
      <c r="D22" s="12" t="inlineStr">
        <is>
          <t>-</t>
        </is>
      </c>
      <c r="E22" s="12" t="inlineStr">
        <is>
          <t>-</t>
        </is>
      </c>
      <c r="F22" s="12" t="inlineStr">
        <is>
          <t>-</t>
        </is>
      </c>
      <c r="G22" s="12" t="inlineStr">
        <is>
          <t>-</t>
        </is>
      </c>
      <c r="H22" s="12" t="inlineStr">
        <is>
          <t>-</t>
        </is>
      </c>
      <c r="I22" s="12" t="inlineStr">
        <is>
          <t>-</t>
        </is>
      </c>
      <c r="J22" s="12" t="inlineStr">
        <is>
          <t>-</t>
        </is>
      </c>
      <c r="K22" s="12" t="inlineStr">
        <is>
          <t>-</t>
        </is>
      </c>
      <c r="L22" s="12" t="inlineStr">
        <is>
          <t>-</t>
        </is>
      </c>
      <c r="M22" s="12" t="inlineStr">
        <is>
          <t>-</t>
        </is>
      </c>
      <c r="N22" s="12" t="inlineStr">
        <is>
          <t>-</t>
        </is>
      </c>
      <c r="O22" s="12" t="inlineStr">
        <is>
          <t>-</t>
        </is>
      </c>
      <c r="P22" s="12" t="inlineStr">
        <is>
          <t>-</t>
        </is>
      </c>
      <c r="Q22" s="12" t="inlineStr">
        <is>
          <t>-</t>
        </is>
      </c>
      <c r="R22" s="12" t="inlineStr">
        <is>
          <t>-</t>
        </is>
      </c>
      <c r="S22" s="12" t="inlineStr">
        <is>
          <t>-</t>
        </is>
      </c>
      <c r="T22" s="12" t="inlineStr">
        <is>
          <t>-</t>
        </is>
      </c>
      <c r="U22" s="12" t="inlineStr">
        <is>
          <t>-</t>
        </is>
      </c>
      <c r="V22" s="12" t="inlineStr">
        <is>
          <t>-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-</t>
        </is>
      </c>
      <c r="Z22" s="12" t="n">
        <v>1706</v>
      </c>
      <c r="AA22" s="12" t="n">
        <v>2090</v>
      </c>
      <c r="AB22" s="12" t="n">
        <v>2293</v>
      </c>
      <c r="AC22" s="12" t="n"/>
      <c r="AD22" s="12" t="n">
        <v>1686</v>
      </c>
      <c r="AE22" s="12" t="n">
        <v>214</v>
      </c>
      <c r="AF22" s="12" t="n">
        <v>17</v>
      </c>
      <c r="AG22" s="12" t="n"/>
      <c r="AH22" s="12" t="n"/>
      <c r="AI22" s="12" t="n"/>
    </row>
    <row r="23">
      <c r="A23" t="inlineStr">
        <is>
          <t>Network and Edge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  <c r="E23" s="12" t="inlineStr">
        <is>
          <t>-</t>
        </is>
      </c>
      <c r="F23" s="12" t="inlineStr">
        <is>
          <t>-</t>
        </is>
      </c>
      <c r="G23" s="12" t="inlineStr">
        <is>
          <t>-</t>
        </is>
      </c>
      <c r="H23" s="12" t="inlineStr">
        <is>
          <t>-</t>
        </is>
      </c>
      <c r="I23" s="12" t="inlineStr">
        <is>
          <t>-</t>
        </is>
      </c>
      <c r="J23" s="12" t="inlineStr">
        <is>
          <t>-</t>
        </is>
      </c>
      <c r="K23" s="12" t="inlineStr">
        <is>
          <t>-</t>
        </is>
      </c>
      <c r="L23" s="12" t="inlineStr">
        <is>
          <t>-</t>
        </is>
      </c>
      <c r="M23" s="12" t="inlineStr">
        <is>
          <t>-</t>
        </is>
      </c>
      <c r="N23" s="12" t="inlineStr">
        <is>
          <t>-</t>
        </is>
      </c>
      <c r="O23" s="12" t="inlineStr">
        <is>
          <t>-</t>
        </is>
      </c>
      <c r="P23" s="12" t="inlineStr">
        <is>
          <t>-</t>
        </is>
      </c>
      <c r="Q23" s="12" t="inlineStr">
        <is>
          <t>-</t>
        </is>
      </c>
      <c r="R23" s="12" t="inlineStr">
        <is>
          <t>-</t>
        </is>
      </c>
      <c r="S23" s="12" t="inlineStr">
        <is>
          <t>-</t>
        </is>
      </c>
      <c r="T23" s="12" t="inlineStr">
        <is>
          <t>-</t>
        </is>
      </c>
      <c r="U23" s="12" t="inlineStr">
        <is>
          <t>-</t>
        </is>
      </c>
      <c r="V23" s="12" t="inlineStr">
        <is>
          <t>-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-</t>
        </is>
      </c>
      <c r="Z23" s="12" t="n">
        <v>243</v>
      </c>
      <c r="AA23" s="12" t="n">
        <v>605</v>
      </c>
      <c r="AB23" s="12" t="n">
        <v>511</v>
      </c>
      <c r="AC23" s="12" t="n"/>
      <c r="AD23" s="12" t="n">
        <v>366</v>
      </c>
      <c r="AE23" s="12" t="n">
        <v>241</v>
      </c>
      <c r="AF23" s="12" t="n">
        <v>75</v>
      </c>
      <c r="AG23" s="12" t="n"/>
      <c r="AH23" s="12" t="n"/>
      <c r="AI23" s="12" t="n"/>
    </row>
    <row r="24">
      <c r="A24" t="inlineStr">
        <is>
          <t>Accelerated Computing Systems and Graphics</t>
        </is>
      </c>
      <c r="B24" s="12" t="inlineStr">
        <is>
          <t>-</t>
        </is>
      </c>
      <c r="C24" s="12" t="inlineStr">
        <is>
          <t>-</t>
        </is>
      </c>
      <c r="D24" s="12" t="inlineStr">
        <is>
          <t>-</t>
        </is>
      </c>
      <c r="E24" s="12" t="inlineStr">
        <is>
          <t>-</t>
        </is>
      </c>
      <c r="F24" s="12" t="inlineStr">
        <is>
          <t>-</t>
        </is>
      </c>
      <c r="G24" s="12" t="inlineStr">
        <is>
          <t>-</t>
        </is>
      </c>
      <c r="H24" s="12" t="inlineStr">
        <is>
          <t>-</t>
        </is>
      </c>
      <c r="I24" s="12" t="inlineStr">
        <is>
          <t>-</t>
        </is>
      </c>
      <c r="J24" s="12" t="inlineStr">
        <is>
          <t>-</t>
        </is>
      </c>
      <c r="K24" s="12" t="inlineStr">
        <is>
          <t>-</t>
        </is>
      </c>
      <c r="L24" s="12" t="inlineStr">
        <is>
          <t>-</t>
        </is>
      </c>
      <c r="M24" s="12" t="inlineStr">
        <is>
          <t>-</t>
        </is>
      </c>
      <c r="N24" s="12" t="inlineStr">
        <is>
          <t>-</t>
        </is>
      </c>
      <c r="O24" s="12" t="inlineStr">
        <is>
          <t>-</t>
        </is>
      </c>
      <c r="P24" s="12" t="inlineStr">
        <is>
          <t>-</t>
        </is>
      </c>
      <c r="Q24" s="12" t="inlineStr">
        <is>
          <t>-</t>
        </is>
      </c>
      <c r="R24" s="12" t="inlineStr">
        <is>
          <t>-</t>
        </is>
      </c>
      <c r="S24" s="12" t="inlineStr">
        <is>
          <t>-</t>
        </is>
      </c>
      <c r="T24" s="12" t="inlineStr">
        <is>
          <t>-</t>
        </is>
      </c>
      <c r="U24" s="12" t="inlineStr">
        <is>
          <t>-</t>
        </is>
      </c>
      <c r="V24" s="12" t="inlineStr">
        <is>
          <t>-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-</t>
        </is>
      </c>
      <c r="Z24" s="12" t="n">
        <v>-176</v>
      </c>
      <c r="AA24" s="12" t="n">
        <v>-168</v>
      </c>
      <c r="AB24" s="12" t="n">
        <v>-222</v>
      </c>
      <c r="AC24" s="12" t="n"/>
      <c r="AD24" s="12" t="n">
        <v>-390</v>
      </c>
      <c r="AE24" s="12" t="n">
        <v>-507</v>
      </c>
      <c r="AF24" s="12" t="n">
        <v>-378</v>
      </c>
      <c r="AG24" s="12" t="n"/>
      <c r="AH24" s="12" t="n"/>
      <c r="AI24" s="12" t="n"/>
    </row>
    <row r="25">
      <c r="A25" t="inlineStr">
        <is>
          <t>Mobileye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  <c r="E25" s="12" t="inlineStr">
        <is>
          <t>-</t>
        </is>
      </c>
      <c r="F25" s="12" t="inlineStr">
        <is>
          <t>-</t>
        </is>
      </c>
      <c r="G25" s="12" t="inlineStr">
        <is>
          <t>-</t>
        </is>
      </c>
      <c r="H25" s="12" t="inlineStr">
        <is>
          <t>-</t>
        </is>
      </c>
      <c r="I25" s="12" t="inlineStr">
        <is>
          <t>-</t>
        </is>
      </c>
      <c r="J25" s="12" t="inlineStr">
        <is>
          <t>-</t>
        </is>
      </c>
      <c r="K25" s="12" t="inlineStr">
        <is>
          <t>-</t>
        </is>
      </c>
      <c r="L25" s="12" t="inlineStr">
        <is>
          <t>-</t>
        </is>
      </c>
      <c r="M25" s="12" t="inlineStr">
        <is>
          <t>-</t>
        </is>
      </c>
      <c r="N25" s="12" t="inlineStr">
        <is>
          <t>-</t>
        </is>
      </c>
      <c r="O25" s="12" t="inlineStr">
        <is>
          <t>-</t>
        </is>
      </c>
      <c r="P25" s="12" t="inlineStr">
        <is>
          <t>-</t>
        </is>
      </c>
      <c r="Q25" s="12" t="inlineStr">
        <is>
          <t>-</t>
        </is>
      </c>
      <c r="R25" s="12" t="inlineStr">
        <is>
          <t>-</t>
        </is>
      </c>
      <c r="S25" s="12" t="inlineStr">
        <is>
          <t>-</t>
        </is>
      </c>
      <c r="T25" s="12" t="inlineStr">
        <is>
          <t>-</t>
        </is>
      </c>
      <c r="U25" s="12" t="inlineStr">
        <is>
          <t>-</t>
        </is>
      </c>
      <c r="V25" s="12" t="inlineStr">
        <is>
          <t>-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-</t>
        </is>
      </c>
      <c r="Z25" s="12" t="n">
        <v>171</v>
      </c>
      <c r="AA25" s="12" t="n">
        <v>133</v>
      </c>
      <c r="AB25" s="12" t="n">
        <v>127</v>
      </c>
      <c r="AC25" s="12" t="n"/>
      <c r="AD25" s="12" t="n">
        <v>148</v>
      </c>
      <c r="AE25" s="12" t="n">
        <v>190</v>
      </c>
      <c r="AF25" s="12" t="n">
        <v>142</v>
      </c>
      <c r="AG25" s="12" t="n"/>
      <c r="AH25" s="12" t="n"/>
      <c r="AI25" s="12" t="n"/>
    </row>
    <row r="26">
      <c r="A26" t="inlineStr">
        <is>
          <t>Intel Foundry Services</t>
        </is>
      </c>
      <c r="B26" s="12" t="inlineStr">
        <is>
          <t>-</t>
        </is>
      </c>
      <c r="C26" s="12" t="inlineStr">
        <is>
          <t>-</t>
        </is>
      </c>
      <c r="D26" s="12" t="inlineStr">
        <is>
          <t>-</t>
        </is>
      </c>
      <c r="E26" s="12" t="inlineStr">
        <is>
          <t>-</t>
        </is>
      </c>
      <c r="F26" s="12" t="inlineStr">
        <is>
          <t>-</t>
        </is>
      </c>
      <c r="G26" s="12" t="inlineStr">
        <is>
          <t>-</t>
        </is>
      </c>
      <c r="H26" s="12" t="inlineStr">
        <is>
          <t>-</t>
        </is>
      </c>
      <c r="I26" s="12" t="inlineStr">
        <is>
          <t>-</t>
        </is>
      </c>
      <c r="J26" s="12" t="inlineStr">
        <is>
          <t>-</t>
        </is>
      </c>
      <c r="K26" s="12" t="inlineStr">
        <is>
          <t>-</t>
        </is>
      </c>
      <c r="L26" s="12" t="inlineStr">
        <is>
          <t>-</t>
        </is>
      </c>
      <c r="M26" s="12" t="inlineStr">
        <is>
          <t>-</t>
        </is>
      </c>
      <c r="N26" s="12" t="inlineStr">
        <is>
          <t>-</t>
        </is>
      </c>
      <c r="O26" s="12" t="inlineStr">
        <is>
          <t>-</t>
        </is>
      </c>
      <c r="P26" s="12" t="inlineStr">
        <is>
          <t>-</t>
        </is>
      </c>
      <c r="Q26" s="12" t="inlineStr">
        <is>
          <t>-</t>
        </is>
      </c>
      <c r="R26" s="12" t="inlineStr">
        <is>
          <t>-</t>
        </is>
      </c>
      <c r="S26" s="12" t="inlineStr">
        <is>
          <t>-</t>
        </is>
      </c>
      <c r="T26" s="12" t="inlineStr">
        <is>
          <t>-</t>
        </is>
      </c>
      <c r="U26" s="12" t="inlineStr">
        <is>
          <t>-</t>
        </is>
      </c>
      <c r="V26" s="12" t="inlineStr">
        <is>
          <t>-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-</t>
        </is>
      </c>
      <c r="Z26" s="12" t="n">
        <v>-34</v>
      </c>
      <c r="AA26" s="12" t="n">
        <v>52</v>
      </c>
      <c r="AB26" s="12" t="n">
        <v>-44</v>
      </c>
      <c r="AC26" s="12" t="n"/>
      <c r="AD26" s="12" t="n">
        <v>-31</v>
      </c>
      <c r="AE26" s="12" t="n">
        <v>-155</v>
      </c>
      <c r="AF26" s="12" t="n">
        <v>-103</v>
      </c>
      <c r="AG26" s="12" t="n"/>
      <c r="AH26" s="12" t="n"/>
      <c r="AI26" s="12" t="n"/>
    </row>
    <row r="27" customFormat="1" s="33">
      <c r="A27" s="33" t="inlineStr">
        <is>
          <t>All Other</t>
        </is>
      </c>
      <c r="B27" s="12" t="inlineStr">
        <is>
          <t>-</t>
        </is>
      </c>
      <c r="C27" s="12" t="inlineStr">
        <is>
          <t>-</t>
        </is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 t="inlineStr">
        <is>
          <t>-</t>
        </is>
      </c>
      <c r="H27" s="12" t="inlineStr">
        <is>
          <t>-</t>
        </is>
      </c>
      <c r="I27" s="12" t="inlineStr">
        <is>
          <t>-</t>
        </is>
      </c>
      <c r="J27" s="12" t="inlineStr">
        <is>
          <t>-</t>
        </is>
      </c>
      <c r="K27" s="12" t="inlineStr">
        <is>
          <t>-</t>
        </is>
      </c>
      <c r="L27" s="12" t="inlineStr">
        <is>
          <t>-</t>
        </is>
      </c>
      <c r="M27" s="12" t="inlineStr">
        <is>
          <t>-</t>
        </is>
      </c>
      <c r="N27" s="12" t="inlineStr">
        <is>
          <t>-</t>
        </is>
      </c>
      <c r="O27" s="12" t="inlineStr">
        <is>
          <t>-</t>
        </is>
      </c>
      <c r="P27" s="12" t="inlineStr">
        <is>
          <t>-</t>
        </is>
      </c>
      <c r="Q27" s="12" t="inlineStr">
        <is>
          <t>-</t>
        </is>
      </c>
      <c r="R27" s="12" t="inlineStr">
        <is>
          <t>-</t>
        </is>
      </c>
      <c r="S27" s="12" t="inlineStr">
        <is>
          <t>-</t>
        </is>
      </c>
      <c r="T27" s="12" t="inlineStr">
        <is>
          <t>-</t>
        </is>
      </c>
      <c r="U27" s="12" t="inlineStr">
        <is>
          <t>-</t>
        </is>
      </c>
      <c r="V27" s="12" t="inlineStr">
        <is>
          <t>-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-</t>
        </is>
      </c>
      <c r="Z27" s="17" t="n">
        <v>-2504</v>
      </c>
      <c r="AA27" s="17" t="n">
        <v>-1195</v>
      </c>
      <c r="AB27" s="17" t="n">
        <v>-1030</v>
      </c>
      <c r="AC27" s="17" t="n"/>
      <c r="AD27" s="17" t="n">
        <v>-265</v>
      </c>
      <c r="AE27" s="17" t="n">
        <v>-1768</v>
      </c>
      <c r="AF27" s="17" t="n">
        <v>-1583</v>
      </c>
      <c r="AG27" s="17" t="n"/>
      <c r="AH27" s="17" t="n"/>
      <c r="AI27" s="17" t="n"/>
    </row>
    <row r="28">
      <c r="A28" t="inlineStr">
        <is>
          <t>Total Operating Income (loss)</t>
        </is>
      </c>
      <c r="B28" s="12" t="inlineStr">
        <is>
          <t>-</t>
        </is>
      </c>
      <c r="C28" s="12" t="inlineStr">
        <is>
          <t>-</t>
        </is>
      </c>
      <c r="D28" s="12" t="inlineStr">
        <is>
          <t>-</t>
        </is>
      </c>
      <c r="E28" s="12" t="inlineStr">
        <is>
          <t>-</t>
        </is>
      </c>
      <c r="F28" s="12" t="inlineStr">
        <is>
          <t>-</t>
        </is>
      </c>
      <c r="G28" s="12" t="inlineStr">
        <is>
          <t>-</t>
        </is>
      </c>
      <c r="H28" s="12" t="inlineStr">
        <is>
          <t>-</t>
        </is>
      </c>
      <c r="I28" s="12" t="inlineStr">
        <is>
          <t>-</t>
        </is>
      </c>
      <c r="J28" s="12" t="inlineStr">
        <is>
          <t>-</t>
        </is>
      </c>
      <c r="K28" s="12" t="inlineStr">
        <is>
          <t>-</t>
        </is>
      </c>
      <c r="L28" s="12" t="inlineStr">
        <is>
          <t>-</t>
        </is>
      </c>
      <c r="M28" s="12" t="inlineStr">
        <is>
          <t>-</t>
        </is>
      </c>
      <c r="N28" s="12" t="inlineStr">
        <is>
          <t>-</t>
        </is>
      </c>
      <c r="O28" s="12" t="inlineStr">
        <is>
          <t>-</t>
        </is>
      </c>
      <c r="P28" s="12" t="inlineStr">
        <is>
          <t>-</t>
        </is>
      </c>
      <c r="Q28" s="12" t="inlineStr">
        <is>
          <t>-</t>
        </is>
      </c>
      <c r="R28" s="12" t="inlineStr">
        <is>
          <t>-</t>
        </is>
      </c>
      <c r="S28" s="12" t="inlineStr">
        <is>
          <t>-</t>
        </is>
      </c>
      <c r="T28" s="12" t="inlineStr">
        <is>
          <t>-</t>
        </is>
      </c>
      <c r="U28" s="12" t="inlineStr">
        <is>
          <t>-</t>
        </is>
      </c>
      <c r="V28" s="12" t="inlineStr">
        <is>
          <t>-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-</t>
        </is>
      </c>
      <c r="Z28" s="12">
        <f>SUM(Z21:Z27)</f>
        <v/>
      </c>
      <c r="AA28" s="12">
        <f>SUM(AA21:AA27)</f>
        <v/>
      </c>
      <c r="AB28" s="12">
        <f>SUM(AB21:AB27)</f>
        <v/>
      </c>
      <c r="AC28" s="12">
        <f>SUM(AC21:AC27)</f>
        <v/>
      </c>
      <c r="AD28" s="12">
        <f>SUM(AD21:AD27)</f>
        <v/>
      </c>
      <c r="AE28" s="12">
        <f>SUM(AE21:AE27)</f>
        <v/>
      </c>
      <c r="AF28" s="12">
        <f>SUM(AF21:AF27)</f>
        <v/>
      </c>
      <c r="AG28" s="12" t="n"/>
      <c r="AH28" s="12" t="n"/>
      <c r="AI28" s="12" t="n"/>
    </row>
    <row r="29">
      <c r="B29" s="12" t="inlineStr">
        <is>
          <t>-</t>
        </is>
      </c>
      <c r="C29" s="12" t="inlineStr">
        <is>
          <t>-</t>
        </is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 t="inlineStr">
        <is>
          <t>-</t>
        </is>
      </c>
      <c r="K29" s="12" t="inlineStr">
        <is>
          <t>-</t>
        </is>
      </c>
      <c r="L29" s="12" t="inlineStr">
        <is>
          <t>-</t>
        </is>
      </c>
      <c r="M29" s="12" t="inlineStr">
        <is>
          <t>-</t>
        </is>
      </c>
      <c r="N29" s="12" t="inlineStr">
        <is>
          <t>-</t>
        </is>
      </c>
      <c r="O29" s="12" t="inlineStr">
        <is>
          <t>-</t>
        </is>
      </c>
      <c r="P29" s="12" t="inlineStr">
        <is>
          <t>-</t>
        </is>
      </c>
      <c r="Q29" s="12" t="inlineStr">
        <is>
          <t>-</t>
        </is>
      </c>
      <c r="R29" s="12" t="inlineStr">
        <is>
          <t>-</t>
        </is>
      </c>
      <c r="S29" s="12" t="inlineStr">
        <is>
          <t>-</t>
        </is>
      </c>
      <c r="T29" s="12" t="inlineStr">
        <is>
          <t>-</t>
        </is>
      </c>
      <c r="U29" s="12" t="inlineStr">
        <is>
          <t>-</t>
        </is>
      </c>
      <c r="V29" s="12" t="inlineStr">
        <is>
          <t>-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-</t>
        </is>
      </c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</row>
    <row r="30">
      <c r="A30" t="inlineStr">
        <is>
          <t>Total Operating Segment Revenue</t>
        </is>
      </c>
      <c r="B30" s="12" t="inlineStr">
        <is>
          <t>-</t>
        </is>
      </c>
      <c r="C30" s="12" t="inlineStr">
        <is>
          <t>-</t>
        </is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  <c r="N30" s="12" t="inlineStr">
        <is>
          <t>-</t>
        </is>
      </c>
      <c r="O30" s="12" t="inlineStr">
        <is>
          <t>-</t>
        </is>
      </c>
      <c r="P30" s="12" t="inlineStr">
        <is>
          <t>-</t>
        </is>
      </c>
      <c r="Q30" s="12" t="inlineStr">
        <is>
          <t>-</t>
        </is>
      </c>
      <c r="R30" s="12" t="inlineStr">
        <is>
          <t>-</t>
        </is>
      </c>
      <c r="S30" s="12" t="inlineStr">
        <is>
          <t>-</t>
        </is>
      </c>
      <c r="T30" s="12" t="inlineStr">
        <is>
          <t>-</t>
        </is>
      </c>
      <c r="U30" s="12" t="inlineStr">
        <is>
          <t>-</t>
        </is>
      </c>
      <c r="V30" s="12" t="inlineStr">
        <is>
          <t>-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-</t>
        </is>
      </c>
      <c r="Z30" s="12">
        <f>Z19</f>
        <v/>
      </c>
      <c r="AA30" s="12">
        <f>AA19</f>
        <v/>
      </c>
      <c r="AB30" s="12">
        <f>AB19</f>
        <v/>
      </c>
      <c r="AC30" s="12">
        <f>AC19</f>
        <v/>
      </c>
      <c r="AD30" s="12">
        <f>AD19</f>
        <v/>
      </c>
      <c r="AE30" s="12">
        <f>AE19</f>
        <v/>
      </c>
      <c r="AF30" s="12">
        <f>AF19</f>
        <v/>
      </c>
      <c r="AG30" s="12" t="n"/>
      <c r="AH30" s="12" t="n"/>
      <c r="AI30" s="12" t="n"/>
    </row>
    <row r="31" customFormat="1" s="33">
      <c r="A31" s="33" t="inlineStr">
        <is>
          <t>Less: Accelerated Computing Systems and Graphics intersegment revenue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  <c r="E31" s="12" t="inlineStr">
        <is>
          <t>-</t>
        </is>
      </c>
      <c r="F31" s="12" t="inlineStr">
        <is>
          <t>-</t>
        </is>
      </c>
      <c r="G31" s="12" t="inlineStr">
        <is>
          <t>-</t>
        </is>
      </c>
      <c r="H31" s="12" t="inlineStr">
        <is>
          <t>-</t>
        </is>
      </c>
      <c r="I31" s="12" t="inlineStr">
        <is>
          <t>-</t>
        </is>
      </c>
      <c r="J31" s="12" t="inlineStr">
        <is>
          <t>-</t>
        </is>
      </c>
      <c r="K31" s="12" t="inlineStr">
        <is>
          <t>-</t>
        </is>
      </c>
      <c r="L31" s="12" t="inlineStr">
        <is>
          <t>-</t>
        </is>
      </c>
      <c r="M31" s="12" t="inlineStr">
        <is>
          <t>-</t>
        </is>
      </c>
      <c r="N31" s="12" t="inlineStr">
        <is>
          <t>-</t>
        </is>
      </c>
      <c r="O31" s="12" t="inlineStr">
        <is>
          <t>-</t>
        </is>
      </c>
      <c r="P31" s="12" t="inlineStr">
        <is>
          <t>-</t>
        </is>
      </c>
      <c r="Q31" s="12" t="inlineStr">
        <is>
          <t>-</t>
        </is>
      </c>
      <c r="R31" s="12" t="inlineStr">
        <is>
          <t>-</t>
        </is>
      </c>
      <c r="S31" s="12" t="inlineStr">
        <is>
          <t>-</t>
        </is>
      </c>
      <c r="T31" s="12" t="inlineStr">
        <is>
          <t>-</t>
        </is>
      </c>
      <c r="U31" s="12" t="inlineStr">
        <is>
          <t>-</t>
        </is>
      </c>
      <c r="V31" s="12" t="inlineStr">
        <is>
          <t>-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-</t>
        </is>
      </c>
      <c r="Z31" s="17" t="n">
        <v>-174</v>
      </c>
      <c r="AA31" s="17" t="n">
        <v>-171</v>
      </c>
      <c r="AB31" s="17" t="n">
        <v>-164</v>
      </c>
      <c r="AC31" s="17" t="n"/>
      <c r="AD31" s="17" t="n">
        <v>-151</v>
      </c>
      <c r="AE31" s="17" t="n">
        <v>-126</v>
      </c>
      <c r="AF31" s="17" t="n">
        <v>-134</v>
      </c>
      <c r="AG31" s="17" t="n"/>
      <c r="AH31" s="17" t="n"/>
      <c r="AI31" s="17" t="n"/>
    </row>
    <row r="32" customFormat="1" s="8">
      <c r="A32" s="8" t="inlineStr">
        <is>
          <t xml:space="preserve">Total Net Revenue </t>
        </is>
      </c>
      <c r="B32" s="12" t="inlineStr">
        <is>
          <t>-</t>
        </is>
      </c>
      <c r="C32" s="12" t="inlineStr">
        <is>
          <t>-</t>
        </is>
      </c>
      <c r="D32" s="12" t="inlineStr">
        <is>
          <t>-</t>
        </is>
      </c>
      <c r="E32" s="12" t="inlineStr">
        <is>
          <t>-</t>
        </is>
      </c>
      <c r="F32" s="12" t="inlineStr">
        <is>
          <t>-</t>
        </is>
      </c>
      <c r="G32" s="12" t="inlineStr">
        <is>
          <t>-</t>
        </is>
      </c>
      <c r="H32" s="12" t="inlineStr">
        <is>
          <t>-</t>
        </is>
      </c>
      <c r="I32" s="12" t="inlineStr">
        <is>
          <t>-</t>
        </is>
      </c>
      <c r="J32" s="12" t="inlineStr">
        <is>
          <t>-</t>
        </is>
      </c>
      <c r="K32" s="12" t="inlineStr">
        <is>
          <t>-</t>
        </is>
      </c>
      <c r="L32" s="12" t="inlineStr">
        <is>
          <t>-</t>
        </is>
      </c>
      <c r="M32" s="12" t="inlineStr">
        <is>
          <t>-</t>
        </is>
      </c>
      <c r="N32" s="12" t="inlineStr">
        <is>
          <t>-</t>
        </is>
      </c>
      <c r="O32" s="12" t="inlineStr">
        <is>
          <t>-</t>
        </is>
      </c>
      <c r="P32" s="12" t="inlineStr">
        <is>
          <t>-</t>
        </is>
      </c>
      <c r="Q32" s="12" t="inlineStr">
        <is>
          <t>-</t>
        </is>
      </c>
      <c r="R32" s="12" t="inlineStr">
        <is>
          <t>-</t>
        </is>
      </c>
      <c r="S32" s="12" t="inlineStr">
        <is>
          <t>-</t>
        </is>
      </c>
      <c r="T32" s="12" t="inlineStr">
        <is>
          <t>-</t>
        </is>
      </c>
      <c r="U32" s="12" t="inlineStr">
        <is>
          <t>-</t>
        </is>
      </c>
      <c r="V32" s="12" t="inlineStr">
        <is>
          <t>-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-</t>
        </is>
      </c>
      <c r="Z32" s="19">
        <f>SUM(Z30:Z31)</f>
        <v/>
      </c>
      <c r="AA32" s="19">
        <f>SUM(AA30:AA31)</f>
        <v/>
      </c>
      <c r="AB32" s="19">
        <f>SUM(AB30:AB31)</f>
        <v/>
      </c>
      <c r="AC32" s="19">
        <f>SUM(AC30:AC31)</f>
        <v/>
      </c>
      <c r="AD32" s="19">
        <f>SUM(AD30:AD31)</f>
        <v/>
      </c>
      <c r="AE32" s="19">
        <f>SUM(AE30:AE31)</f>
        <v/>
      </c>
      <c r="AF32" s="19">
        <f>SUM(AF30:AF31)</f>
        <v/>
      </c>
      <c r="AG32" s="19" t="n"/>
      <c r="AH32" s="19" t="n"/>
      <c r="AI32" s="19" t="n"/>
    </row>
    <row r="33" customFormat="1" s="8"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</row>
    <row r="34" customFormat="1" s="8"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</row>
    <row r="35" customFormat="1" s="20">
      <c r="A35" s="20" t="inlineStr">
        <is>
          <t xml:space="preserve">Revenue by Groups </t>
        </is>
      </c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  <c r="AC35" s="25" t="n"/>
      <c r="AD35" s="25" t="n"/>
      <c r="AE35" s="25" t="n"/>
      <c r="AF35" s="25" t="n"/>
      <c r="AG35" s="25" t="n"/>
      <c r="AH35" s="25" t="n"/>
      <c r="AI35" s="25" t="n"/>
    </row>
    <row r="36" customFormat="1" s="16">
      <c r="A36" s="14" t="inlineStr">
        <is>
          <t>Data Center Group (DCG)</t>
        </is>
      </c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28" t="n"/>
    </row>
    <row r="37" customFormat="1" s="8">
      <c r="A37" t="inlineStr">
        <is>
          <t>Platform</t>
        </is>
      </c>
      <c r="B37" s="19" t="n"/>
      <c r="C37" s="19" t="n"/>
      <c r="D37" s="19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>
        <v>5819</v>
      </c>
      <c r="U37" s="12" t="n"/>
      <c r="V37" s="12" t="n"/>
      <c r="W37" s="12" t="n"/>
      <c r="X37" s="12" t="n">
        <v>5151</v>
      </c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T37" t="n">
        <v>22703</v>
      </c>
    </row>
    <row r="38" customFormat="1" s="27">
      <c r="A38" s="33" t="inlineStr">
        <is>
          <t>Adjacent</t>
        </is>
      </c>
      <c r="B38" s="26" t="n"/>
      <c r="C38" s="26" t="n"/>
      <c r="D38" s="26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>
        <v>564</v>
      </c>
      <c r="U38" s="17" t="n"/>
      <c r="V38" s="17" t="n"/>
      <c r="W38" s="17" t="n"/>
      <c r="X38" s="17" t="n">
        <v>754</v>
      </c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T38" s="33" t="n">
        <v>3118</v>
      </c>
    </row>
    <row r="39" customFormat="1" s="8">
      <c r="A39" s="8" t="inlineStr">
        <is>
          <t>Total</t>
        </is>
      </c>
      <c r="B39" s="19">
        <f>SUM(B37:B38)</f>
        <v/>
      </c>
      <c r="C39" s="19">
        <f>SUM(C37:C38)</f>
        <v/>
      </c>
      <c r="D39" s="19">
        <f>SUM(D37:D38)</f>
        <v/>
      </c>
      <c r="E39" s="19">
        <f>SUM(E37:E38)</f>
        <v/>
      </c>
      <c r="F39" s="19">
        <f>SUM(F37:F38)</f>
        <v/>
      </c>
      <c r="G39" s="19">
        <f>SUM(G37:G38)</f>
        <v/>
      </c>
      <c r="H39" s="19">
        <f>SUM(H37:H38)</f>
        <v/>
      </c>
      <c r="I39" s="19">
        <f>SUM(I37:I38)</f>
        <v/>
      </c>
      <c r="J39" s="19">
        <f>SUM(J37:J38)</f>
        <v/>
      </c>
      <c r="K39" s="19">
        <f>SUM(K37:K38)</f>
        <v/>
      </c>
      <c r="L39" s="19">
        <f>SUM(L37:L38)</f>
        <v/>
      </c>
      <c r="M39" s="19">
        <f>SUM(M37:M38)</f>
        <v/>
      </c>
      <c r="N39" s="19">
        <f>SUM(N37:N38)</f>
        <v/>
      </c>
      <c r="O39" s="19">
        <f>SUM(O37:O38)</f>
        <v/>
      </c>
      <c r="P39" s="19">
        <f>SUM(P37:P38)</f>
        <v/>
      </c>
      <c r="Q39" s="19">
        <f>SUM(Q37:Q38)</f>
        <v/>
      </c>
      <c r="R39" s="19">
        <f>SUM(R37:R38)</f>
        <v/>
      </c>
      <c r="S39" s="19">
        <f>SUM(S37:S38)</f>
        <v/>
      </c>
      <c r="T39" s="19">
        <f>SUM(T37:T38)</f>
        <v/>
      </c>
      <c r="U39" s="19">
        <f>SUM(U37:U38)</f>
        <v/>
      </c>
      <c r="V39" s="19">
        <f>SUM(V37:V38)</f>
        <v/>
      </c>
      <c r="W39" s="19">
        <f>SUM(W37:W38)</f>
        <v/>
      </c>
      <c r="X39" s="19">
        <f>SUM(X37:X38)</f>
        <v/>
      </c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M39">
        <f>SUM(AM37:AM38)</f>
        <v/>
      </c>
      <c r="AN39">
        <f>SUM(AN37:AN38)</f>
        <v/>
      </c>
      <c r="AO39">
        <f>SUM(AO37:AO38)</f>
        <v/>
      </c>
      <c r="AP39">
        <f>SUM(AP37:AP38)</f>
        <v/>
      </c>
      <c r="AQ39">
        <f>SUM(AQ37:AQ38)</f>
        <v/>
      </c>
      <c r="AR39">
        <f>SUM(AR37:AR38)</f>
        <v/>
      </c>
      <c r="AS39">
        <f>SUM(AS37:AS38)</f>
        <v/>
      </c>
      <c r="AT39">
        <f>SUM(AT37:AT38)</f>
        <v/>
      </c>
      <c r="AU39">
        <f>SUM(AU37:AU38)</f>
        <v/>
      </c>
      <c r="AV39">
        <f>SUM(AV37:AV38)</f>
        <v/>
      </c>
    </row>
    <row r="40" customFormat="1" s="16">
      <c r="A40" s="14" t="inlineStr">
        <is>
          <t>Interent of Things Group (IOTG)</t>
        </is>
      </c>
      <c r="B40" s="28" t="n"/>
      <c r="C40" s="28" t="n"/>
      <c r="D40" s="2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</row>
    <row r="41" customFormat="1" s="8">
      <c r="A41" t="inlineStr">
        <is>
          <t>IOTG</t>
        </is>
      </c>
      <c r="B41" s="19" t="n"/>
      <c r="C41" s="19" t="n"/>
      <c r="D41" s="19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>
        <v>1005</v>
      </c>
      <c r="U41" s="12" t="n"/>
      <c r="V41" s="12" t="n"/>
      <c r="W41" s="12" t="n"/>
      <c r="X41" s="12" t="n">
        <v>677</v>
      </c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</row>
    <row r="42" customFormat="1" s="27">
      <c r="A42" s="33" t="inlineStr">
        <is>
          <t>Mobileye</t>
        </is>
      </c>
      <c r="B42" s="26" t="n"/>
      <c r="C42" s="26" t="n"/>
      <c r="D42" s="26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>
        <v>229</v>
      </c>
      <c r="U42" s="17" t="n"/>
      <c r="V42" s="17" t="n"/>
      <c r="W42" s="17" t="n"/>
      <c r="X42" s="17" t="n">
        <v>234</v>
      </c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</row>
    <row r="43" customFormat="1" s="8">
      <c r="A43" s="8" t="inlineStr">
        <is>
          <t>Total</t>
        </is>
      </c>
      <c r="B43" s="19">
        <f>SUM(B41:B42)</f>
        <v/>
      </c>
      <c r="C43" s="19">
        <f>SUM(C41:C42)</f>
        <v/>
      </c>
      <c r="D43" s="19">
        <f>SUM(D41:D42)</f>
        <v/>
      </c>
      <c r="E43" s="19">
        <f>SUM(E41:E42)</f>
        <v/>
      </c>
      <c r="F43" s="19">
        <f>SUM(F41:F42)</f>
        <v/>
      </c>
      <c r="G43" s="19">
        <f>SUM(G41:G42)</f>
        <v/>
      </c>
      <c r="H43" s="19">
        <f>SUM(H41:H42)</f>
        <v/>
      </c>
      <c r="I43" s="19">
        <f>SUM(I41:I42)</f>
        <v/>
      </c>
      <c r="J43" s="19">
        <f>SUM(J41:J42)</f>
        <v/>
      </c>
      <c r="K43" s="19">
        <f>SUM(K41:K42)</f>
        <v/>
      </c>
      <c r="L43" s="19">
        <f>SUM(L41:L42)</f>
        <v/>
      </c>
      <c r="M43" s="19">
        <f>SUM(M41:M42)</f>
        <v/>
      </c>
      <c r="N43" s="19">
        <f>SUM(N41:N42)</f>
        <v/>
      </c>
      <c r="O43" s="19">
        <f>SUM(O41:O42)</f>
        <v/>
      </c>
      <c r="P43" s="19">
        <f>SUM(P41:P42)</f>
        <v/>
      </c>
      <c r="Q43" s="19">
        <f>SUM(Q41:Q42)</f>
        <v/>
      </c>
      <c r="R43" s="19">
        <f>SUM(R41:R42)</f>
        <v/>
      </c>
      <c r="S43" s="19">
        <f>SUM(S41:S42)</f>
        <v/>
      </c>
      <c r="T43" s="19">
        <f>SUM(T41:T42)</f>
        <v/>
      </c>
      <c r="U43" s="19">
        <f>SUM(U41:U42)</f>
        <v/>
      </c>
      <c r="V43" s="19">
        <f>SUM(V41:V42)</f>
        <v/>
      </c>
      <c r="W43" s="19">
        <f>SUM(W41:W42)</f>
        <v/>
      </c>
      <c r="X43" s="19">
        <f>SUM(X41:X42)</f>
        <v/>
      </c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</row>
    <row r="44" customFormat="1" s="8">
      <c r="A44" t="inlineStr">
        <is>
          <t>Non-Volatile Memory Solutions Group</t>
        </is>
      </c>
      <c r="B44" s="19" t="n"/>
      <c r="C44" s="19" t="n"/>
      <c r="D44" s="19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>
        <v>1290</v>
      </c>
      <c r="U44" s="12" t="n"/>
      <c r="V44" s="12" t="n"/>
      <c r="W44" s="12" t="n"/>
      <c r="X44" s="12" t="n">
        <v>1153</v>
      </c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</row>
    <row r="45" customFormat="1" s="8">
      <c r="A45" t="inlineStr">
        <is>
          <t>Programmable Solutions Group</t>
        </is>
      </c>
      <c r="B45" s="19" t="n"/>
      <c r="C45" s="19" t="n"/>
      <c r="D45" s="19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>
        <v>507</v>
      </c>
      <c r="U45" s="12" t="n"/>
      <c r="V45" s="12" t="n"/>
      <c r="W45" s="12" t="n"/>
      <c r="X45" s="12" t="n">
        <v>411</v>
      </c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</row>
    <row r="46" customFormat="1" s="16">
      <c r="A46" s="14" t="inlineStr">
        <is>
          <t>Client Computing Group</t>
        </is>
      </c>
      <c r="B46" s="28" t="n"/>
      <c r="C46" s="28" t="n"/>
      <c r="D46" s="2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</row>
    <row r="47" customFormat="1" s="8">
      <c r="A47" t="inlineStr">
        <is>
          <t>Platform</t>
        </is>
      </c>
      <c r="B47" s="19" t="n"/>
      <c r="C47" s="19" t="n"/>
      <c r="D47" s="19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>
        <v>8379</v>
      </c>
      <c r="U47" s="12" t="n"/>
      <c r="V47" s="12" t="n"/>
      <c r="W47" s="12" t="n"/>
      <c r="X47" s="12" t="n">
        <v>8762</v>
      </c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</row>
    <row r="48" customFormat="1" s="27">
      <c r="A48" s="33" t="inlineStr">
        <is>
          <t>Adjacent</t>
        </is>
      </c>
      <c r="B48" s="26" t="n"/>
      <c r="C48" s="26" t="n"/>
      <c r="D48" s="26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>
        <v>1330</v>
      </c>
      <c r="U48" s="17" t="n"/>
      <c r="V48" s="17" t="n"/>
      <c r="W48" s="17" t="n"/>
      <c r="X48" s="17" t="n">
        <v>1085</v>
      </c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</row>
    <row r="49" customFormat="1" s="8">
      <c r="A49" s="8" t="inlineStr">
        <is>
          <t>Total</t>
        </is>
      </c>
      <c r="B49" s="19">
        <f>SUM(B47:B48)</f>
        <v/>
      </c>
      <c r="C49" s="19">
        <f>SUM(C47:C48)</f>
        <v/>
      </c>
      <c r="D49" s="19">
        <f>SUM(D47:D48)</f>
        <v/>
      </c>
      <c r="E49" s="19">
        <f>SUM(E47:E48)</f>
        <v/>
      </c>
      <c r="F49" s="19">
        <f>SUM(F47:F48)</f>
        <v/>
      </c>
      <c r="G49" s="19">
        <f>SUM(G47:G48)</f>
        <v/>
      </c>
      <c r="H49" s="19">
        <f>SUM(H47:H48)</f>
        <v/>
      </c>
      <c r="I49" s="19">
        <f>SUM(I47:I48)</f>
        <v/>
      </c>
      <c r="J49" s="19">
        <f>SUM(J47:J48)</f>
        <v/>
      </c>
      <c r="K49" s="19">
        <f>SUM(K47:K48)</f>
        <v/>
      </c>
      <c r="L49" s="19">
        <f>SUM(L47:L48)</f>
        <v/>
      </c>
      <c r="M49" s="19">
        <f>SUM(M47:M48)</f>
        <v/>
      </c>
      <c r="N49" s="19">
        <f>SUM(N47:N48)</f>
        <v/>
      </c>
      <c r="O49" s="19">
        <f>SUM(O47:O48)</f>
        <v/>
      </c>
      <c r="P49" s="19">
        <f>SUM(P47:P48)</f>
        <v/>
      </c>
      <c r="Q49" s="19">
        <f>SUM(Q47:Q48)</f>
        <v/>
      </c>
      <c r="R49" s="19">
        <f>SUM(R47:R48)</f>
        <v/>
      </c>
      <c r="S49" s="19">
        <f>SUM(S47:S48)</f>
        <v/>
      </c>
      <c r="T49" s="19">
        <f>SUM(T47:T48)</f>
        <v/>
      </c>
      <c r="U49" s="19">
        <f>SUM(U47:U48)</f>
        <v/>
      </c>
      <c r="V49" s="19">
        <f>SUM(V47:V48)</f>
        <v/>
      </c>
      <c r="W49" s="19">
        <f>SUM(W47:W48)</f>
        <v/>
      </c>
      <c r="X49" s="19">
        <f>SUM(X47:X48)</f>
        <v/>
      </c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</row>
    <row r="50" customFormat="1" s="27">
      <c r="A50" s="33" t="inlineStr">
        <is>
          <t>All other</t>
        </is>
      </c>
      <c r="B50" s="26" t="n"/>
      <c r="C50" s="26" t="n"/>
      <c r="D50" s="26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>
        <v>67</v>
      </c>
      <c r="U50" s="17" t="n"/>
      <c r="V50" s="17" t="n"/>
      <c r="W50" s="17" t="n"/>
      <c r="X50" s="17" t="n">
        <v>106</v>
      </c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</row>
    <row r="51" customFormat="1" s="8">
      <c r="A51" s="8" t="inlineStr">
        <is>
          <t>Total Net Revenue</t>
        </is>
      </c>
      <c r="B51" s="12">
        <f>SUM(B49:B50)+SUM(B43:B45)+B39</f>
        <v/>
      </c>
      <c r="C51" s="12">
        <f>SUM(C49:C50)+SUM(C43:C45)+C39</f>
        <v/>
      </c>
      <c r="D51" s="12">
        <f>SUM(D49:D50)+SUM(D43:D45)+D39</f>
        <v/>
      </c>
      <c r="E51" s="12">
        <f>SUM(E49:E50)+SUM(E43:E45)+E39</f>
        <v/>
      </c>
      <c r="F51" s="12">
        <f>SUM(F49:F50)+SUM(F43:F45)+F39</f>
        <v/>
      </c>
      <c r="G51" s="12">
        <f>SUM(G49:G50)+SUM(G43:G45)+G39</f>
        <v/>
      </c>
      <c r="H51" s="12">
        <f>SUM(H49:H50)+SUM(H43:H45)+H39</f>
        <v/>
      </c>
      <c r="I51" s="12">
        <f>SUM(I49:I50)+SUM(I43:I45)+I39</f>
        <v/>
      </c>
      <c r="J51" s="12">
        <f>SUM(J49:J50)+SUM(J43:J45)+J39</f>
        <v/>
      </c>
      <c r="K51" s="12">
        <f>SUM(K49:K50)+SUM(K43:K45)+K39</f>
        <v/>
      </c>
      <c r="L51" s="12">
        <f>SUM(L49:L50)+SUM(L43:L45)+L39</f>
        <v/>
      </c>
      <c r="M51" s="12">
        <f>SUM(M49:M50)+SUM(M43:M45)+M39</f>
        <v/>
      </c>
      <c r="N51" s="12">
        <f>SUM(N49:N50)+SUM(N43:N45)+N39</f>
        <v/>
      </c>
      <c r="O51" s="12">
        <f>SUM(O49:O50)+SUM(O43:O45)+O39</f>
        <v/>
      </c>
      <c r="P51" s="12">
        <f>SUM(P49:P50)+SUM(P43:P45)+P39</f>
        <v/>
      </c>
      <c r="Q51" s="12">
        <f>SUM(Q49:Q50)+SUM(Q43:Q45)+Q39</f>
        <v/>
      </c>
      <c r="R51" s="12">
        <f>SUM(R49:R50)+SUM(R43:R45)+R39</f>
        <v/>
      </c>
      <c r="S51" s="12">
        <f>SUM(S49:S50)+SUM(S43:S45)+S39</f>
        <v/>
      </c>
      <c r="T51" s="12">
        <f>SUM(T49:T50)+SUM(T43:T45)+T39</f>
        <v/>
      </c>
      <c r="U51" s="12">
        <f>SUM(U49:U50)+SUM(U43:U45)+U39</f>
        <v/>
      </c>
      <c r="V51" s="12">
        <f>SUM(V49:V50)+SUM(V43:V45)+V39</f>
        <v/>
      </c>
      <c r="W51" s="12">
        <f>SUM(W49:W50)+SUM(W43:W45)+W39</f>
        <v/>
      </c>
      <c r="X51" s="12">
        <f>SUM(X49:X50)+SUM(X43:X45)+X39</f>
        <v/>
      </c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</row>
    <row r="52" customFormat="1" s="8">
      <c r="B52" s="19" t="n"/>
      <c r="C52" s="19" t="n"/>
      <c r="D52" s="19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</row>
    <row r="53" customFormat="1" s="8">
      <c r="A53" s="8" t="inlineStr">
        <is>
          <t>Operating Income (loss):</t>
        </is>
      </c>
      <c r="B53" s="19" t="n"/>
      <c r="C53" s="19" t="n"/>
      <c r="D53" s="19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</row>
    <row r="54" customFormat="1" s="8">
      <c r="A54" t="inlineStr">
        <is>
          <t>Data Center Group</t>
        </is>
      </c>
      <c r="B54" s="19" t="n"/>
      <c r="C54" s="19" t="n"/>
      <c r="D54" s="19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>
        <v>3115</v>
      </c>
      <c r="U54" s="12" t="n"/>
      <c r="V54" s="12" t="n"/>
      <c r="W54" s="12" t="n"/>
      <c r="X54" s="12" t="n">
        <v>1903</v>
      </c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</row>
    <row r="55" customFormat="1" s="16">
      <c r="A55" s="14" t="inlineStr">
        <is>
          <t>Internet of Things Group</t>
        </is>
      </c>
      <c r="B55" s="28" t="n"/>
      <c r="C55" s="28" t="n"/>
      <c r="D55" s="2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</row>
    <row r="56" customFormat="1" s="8">
      <c r="A56" t="inlineStr">
        <is>
          <t>IOTG</t>
        </is>
      </c>
      <c r="B56" s="19" t="n"/>
      <c r="C56" s="19" t="n"/>
      <c r="D56" s="19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>
        <v>309</v>
      </c>
      <c r="U56" s="12" t="n"/>
      <c r="V56" s="12" t="n"/>
      <c r="W56" s="12" t="n"/>
      <c r="X56" s="12" t="n">
        <v>61</v>
      </c>
      <c r="Y56" s="12" t="n"/>
      <c r="Z56" s="12" t="n"/>
      <c r="AA56" s="12" t="n"/>
      <c r="AB56" s="12" t="n"/>
      <c r="AC56" s="12" t="n"/>
      <c r="AD56" s="12" t="n"/>
      <c r="AE56" s="12" t="n"/>
      <c r="AF56" s="12" t="n"/>
      <c r="AG56" s="12" t="n"/>
      <c r="AH56" s="12" t="n"/>
      <c r="AI56" s="12" t="n"/>
    </row>
    <row r="57" customFormat="1" s="27">
      <c r="A57" s="33" t="inlineStr">
        <is>
          <t>Mobileye</t>
        </is>
      </c>
      <c r="B57" s="26" t="n"/>
      <c r="C57" s="26" t="n"/>
      <c r="D57" s="26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>
        <v>67</v>
      </c>
      <c r="U57" s="17" t="n"/>
      <c r="V57" s="17" t="n"/>
      <c r="W57" s="17" t="n"/>
      <c r="X57" s="17" t="n">
        <v>47</v>
      </c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</row>
    <row r="58" customFormat="1" s="8">
      <c r="A58" s="8" t="inlineStr">
        <is>
          <t>Total</t>
        </is>
      </c>
      <c r="B58" s="12">
        <f>SUM(B56:B57)</f>
        <v/>
      </c>
      <c r="C58" s="12">
        <f>SUM(C56:C57)</f>
        <v/>
      </c>
      <c r="D58" s="12">
        <f>SUM(D56:D57)</f>
        <v/>
      </c>
      <c r="E58" s="12">
        <f>SUM(E56:E57)</f>
        <v/>
      </c>
      <c r="F58" s="12">
        <f>SUM(F56:F57)</f>
        <v/>
      </c>
      <c r="G58" s="12">
        <f>SUM(G56:G57)</f>
        <v/>
      </c>
      <c r="H58" s="12">
        <f>SUM(H56:H57)</f>
        <v/>
      </c>
      <c r="I58" s="12">
        <f>SUM(I56:I57)</f>
        <v/>
      </c>
      <c r="J58" s="12">
        <f>SUM(J56:J57)</f>
        <v/>
      </c>
      <c r="K58" s="12">
        <f>SUM(K56:K57)</f>
        <v/>
      </c>
      <c r="L58" s="12">
        <f>SUM(L56:L57)</f>
        <v/>
      </c>
      <c r="M58" s="12">
        <f>SUM(M56:M57)</f>
        <v/>
      </c>
      <c r="N58" s="12">
        <f>SUM(N56:N57)</f>
        <v/>
      </c>
      <c r="O58" s="12">
        <f>SUM(O56:O57)</f>
        <v/>
      </c>
      <c r="P58" s="12">
        <f>SUM(P56:P57)</f>
        <v/>
      </c>
      <c r="Q58" s="12">
        <f>SUM(Q56:Q57)</f>
        <v/>
      </c>
      <c r="R58" s="12">
        <f>SUM(R56:R57)</f>
        <v/>
      </c>
      <c r="S58" s="12">
        <f>SUM(S56:S57)</f>
        <v/>
      </c>
      <c r="T58" s="12">
        <f>SUM(T56:T57)</f>
        <v/>
      </c>
      <c r="U58" s="12">
        <f>SUM(U56:U57)</f>
        <v/>
      </c>
      <c r="V58" s="12">
        <f>SUM(V56:V57)</f>
        <v/>
      </c>
      <c r="W58" s="12">
        <f>SUM(W56:W57)</f>
        <v/>
      </c>
      <c r="X58" s="12">
        <f>SUM(X56:X57)</f>
        <v/>
      </c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</row>
    <row r="59" customFormat="1" s="8">
      <c r="A59" t="inlineStr">
        <is>
          <t>Non-Volatile Memory Solutions Group</t>
        </is>
      </c>
      <c r="B59" s="19" t="n"/>
      <c r="C59" s="19" t="n"/>
      <c r="D59" s="19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>
        <v>-499</v>
      </c>
      <c r="U59" s="12" t="n"/>
      <c r="V59" s="12" t="n"/>
      <c r="W59" s="12" t="n"/>
      <c r="X59" s="12" t="n">
        <v>29</v>
      </c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</row>
    <row r="60" customFormat="1" s="8">
      <c r="A60" t="inlineStr">
        <is>
          <t>Programmable Solutions Group</t>
        </is>
      </c>
      <c r="B60" s="19" t="n"/>
      <c r="C60" s="19" t="n"/>
      <c r="D60" s="19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>
        <v>92</v>
      </c>
      <c r="U60" s="12" t="n"/>
      <c r="V60" s="12" t="n"/>
      <c r="W60" s="12" t="n"/>
      <c r="X60" s="12" t="n">
        <v>40</v>
      </c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</row>
    <row r="61" customFormat="1" s="8">
      <c r="A61" t="inlineStr">
        <is>
          <t>Client Computing Group</t>
        </is>
      </c>
      <c r="B61" s="19" t="n"/>
      <c r="C61" s="19" t="n"/>
      <c r="D61" s="19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>
        <v>4305</v>
      </c>
      <c r="U61" s="12" t="n"/>
      <c r="V61" s="12" t="n"/>
      <c r="W61" s="12" t="n"/>
      <c r="X61" s="12" t="n">
        <v>3554</v>
      </c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customFormat="1" s="27">
      <c r="A62" s="33" t="inlineStr">
        <is>
          <t>All Other</t>
        </is>
      </c>
      <c r="B62" s="26" t="n"/>
      <c r="C62" s="26" t="n"/>
      <c r="D62" s="26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>
        <v>-942</v>
      </c>
      <c r="U62" s="17" t="n"/>
      <c r="V62" s="17" t="n"/>
      <c r="W62" s="17" t="n"/>
      <c r="X62" s="17" t="n">
        <v>-575</v>
      </c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</row>
    <row r="63" customFormat="1" s="8">
      <c r="A63" s="8" t="inlineStr">
        <is>
          <t xml:space="preserve">Total Operating Income </t>
        </is>
      </c>
      <c r="B63" s="12">
        <f>SUM(B58:B62)+B54</f>
        <v/>
      </c>
      <c r="C63" s="12">
        <f>SUM(C58:C62)+C54</f>
        <v/>
      </c>
      <c r="D63" s="12">
        <f>SUM(D58:D62)+D54</f>
        <v/>
      </c>
      <c r="E63" s="12">
        <f>SUM(E58:E62)+E54</f>
        <v/>
      </c>
      <c r="F63" s="12">
        <f>SUM(F58:F62)+F54</f>
        <v/>
      </c>
      <c r="G63" s="12">
        <f>SUM(G58:G62)+G54</f>
        <v/>
      </c>
      <c r="H63" s="12">
        <f>SUM(H58:H62)+H54</f>
        <v/>
      </c>
      <c r="I63" s="12">
        <f>SUM(I58:I62)+I54</f>
        <v/>
      </c>
      <c r="J63" s="12">
        <f>SUM(J58:J62)+J54</f>
        <v/>
      </c>
      <c r="K63" s="12">
        <f>SUM(K58:K62)+K54</f>
        <v/>
      </c>
      <c r="L63" s="12">
        <f>SUM(L58:L62)+L54</f>
        <v/>
      </c>
      <c r="M63" s="12">
        <f>SUM(M58:M62)+M54</f>
        <v/>
      </c>
      <c r="N63" s="12">
        <f>SUM(N58:N62)+N54</f>
        <v/>
      </c>
      <c r="O63" s="12">
        <f>SUM(O58:O62)+O54</f>
        <v/>
      </c>
      <c r="P63" s="12">
        <f>SUM(P58:P62)+P54</f>
        <v/>
      </c>
      <c r="Q63" s="12">
        <f>SUM(Q58:Q62)+Q54</f>
        <v/>
      </c>
      <c r="R63" s="12">
        <f>SUM(R58:R62)+R54</f>
        <v/>
      </c>
      <c r="S63" s="12">
        <f>SUM(S58:S62)+S54</f>
        <v/>
      </c>
      <c r="T63" s="12">
        <f>SUM(T58:T62)+T54</f>
        <v/>
      </c>
      <c r="U63" s="12">
        <f>SUM(U58:U62)+U54</f>
        <v/>
      </c>
      <c r="V63" s="12">
        <f>SUM(V58:V62)+V54</f>
        <v/>
      </c>
      <c r="W63" s="12">
        <f>SUM(W58:W62)+W54</f>
        <v/>
      </c>
      <c r="X63" s="12">
        <f>SUM(X58:X62)+X54</f>
        <v/>
      </c>
      <c r="Y63" s="12" t="n"/>
      <c r="Z63" s="12" t="n"/>
      <c r="AA63" s="12" t="n"/>
      <c r="AB63" s="12" t="n"/>
      <c r="AC63" s="12" t="n"/>
      <c r="AD63" s="12" t="n"/>
      <c r="AE63" s="12" t="n"/>
      <c r="AF63" s="12" t="n"/>
      <c r="AG63" s="12" t="n"/>
      <c r="AH63" s="12" t="n"/>
      <c r="AI63" s="12" t="n"/>
    </row>
    <row r="64"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</row>
    <row r="65" customFormat="1" s="21">
      <c r="A65" s="20" t="inlineStr">
        <is>
          <t>Income Statement</t>
        </is>
      </c>
    </row>
    <row r="66">
      <c r="A66" t="inlineStr">
        <is>
          <t>Revenue</t>
        </is>
      </c>
      <c r="B66" t="n">
        <v>12781</v>
      </c>
      <c r="C66" t="n">
        <v>13195</v>
      </c>
      <c r="D66" t="n">
        <v>14465</v>
      </c>
      <c r="E66">
        <f>AM66-D66-C66-B66</f>
        <v/>
      </c>
      <c r="F66" t="n">
        <v>13702</v>
      </c>
      <c r="G66" t="n">
        <v>13533</v>
      </c>
      <c r="H66" t="n">
        <v>15778</v>
      </c>
      <c r="I66">
        <f>AN66-H66-G66-F66</f>
        <v/>
      </c>
      <c r="J66" t="n">
        <v>14796</v>
      </c>
      <c r="K66" t="n">
        <v>14763</v>
      </c>
      <c r="L66" t="n">
        <v>16149</v>
      </c>
      <c r="M66">
        <f>AO66-L66-K66-J66</f>
        <v/>
      </c>
      <c r="N66" t="n">
        <v>16066</v>
      </c>
      <c r="O66" t="n">
        <v>16962</v>
      </c>
      <c r="P66" t="n">
        <v>19163</v>
      </c>
      <c r="Q66">
        <f>AP66-P66-O66-N66</f>
        <v/>
      </c>
      <c r="R66" t="n">
        <v>16061</v>
      </c>
      <c r="S66" t="n">
        <v>16505</v>
      </c>
      <c r="T66" t="n">
        <v>19190</v>
      </c>
      <c r="U66">
        <f>AQ66-T66-S66-R66</f>
        <v/>
      </c>
      <c r="V66" t="n">
        <v>19828</v>
      </c>
      <c r="W66" t="n">
        <v>19728</v>
      </c>
      <c r="X66" t="n">
        <v>18333</v>
      </c>
      <c r="Y66">
        <f>AR66-X66-W66-V66</f>
        <v/>
      </c>
      <c r="Z66" t="n">
        <v>19673</v>
      </c>
      <c r="AA66" t="n">
        <v>19631</v>
      </c>
      <c r="AB66" t="n">
        <v>19192</v>
      </c>
      <c r="AC66">
        <f>AS66-AB66-AA66-Z66</f>
        <v/>
      </c>
      <c r="AD66" t="n">
        <v>18353</v>
      </c>
      <c r="AE66" t="n">
        <v>15321</v>
      </c>
      <c r="AF66" t="n">
        <v>15338</v>
      </c>
      <c r="AM66" t="n">
        <v>55355</v>
      </c>
      <c r="AN66" t="n">
        <v>59387</v>
      </c>
      <c r="AO66" t="n">
        <v>62761</v>
      </c>
      <c r="AP66" t="n">
        <v>70848</v>
      </c>
      <c r="AQ66" t="n">
        <v>71965</v>
      </c>
      <c r="AR66" t="n">
        <v>77867</v>
      </c>
      <c r="AS66" t="n">
        <v>79024</v>
      </c>
      <c r="AT66" t="n">
        <v>63054</v>
      </c>
    </row>
    <row r="67">
      <c r="A67" s="33" t="inlineStr">
        <is>
          <t>COGs</t>
        </is>
      </c>
      <c r="B67" s="33" t="n">
        <v>5051</v>
      </c>
      <c r="C67" s="33" t="n">
        <v>4947</v>
      </c>
      <c r="D67" s="33" t="n">
        <v>5354</v>
      </c>
      <c r="E67" s="33">
        <f>AM67-D67-C67-B67</f>
        <v/>
      </c>
      <c r="F67" s="33" t="n">
        <v>5572</v>
      </c>
      <c r="G67" s="33" t="n">
        <v>5560</v>
      </c>
      <c r="H67" s="33" t="n">
        <v>5795</v>
      </c>
      <c r="I67" s="33">
        <f>AN67-H67-G67-F67</f>
        <v/>
      </c>
      <c r="J67" s="33" t="n">
        <v>5636</v>
      </c>
      <c r="K67" s="33" t="n">
        <v>5667</v>
      </c>
      <c r="L67" s="33" t="n">
        <v>6085</v>
      </c>
      <c r="M67" s="33">
        <f>AO67-L67-K67-J67</f>
        <v/>
      </c>
      <c r="N67" s="33" t="n">
        <v>6335</v>
      </c>
      <c r="O67" s="33" t="n">
        <v>6543</v>
      </c>
      <c r="P67" s="33" t="n">
        <v>6803</v>
      </c>
      <c r="Q67" s="33">
        <f>AP67-P67-O67-N67</f>
        <v/>
      </c>
      <c r="R67" s="33" t="n">
        <v>6972</v>
      </c>
      <c r="S67" s="33" t="n">
        <v>6627</v>
      </c>
      <c r="T67" s="33" t="n">
        <v>7895</v>
      </c>
      <c r="U67" s="33">
        <f>AQ67-T67-S67-R67</f>
        <v/>
      </c>
      <c r="V67" s="33" t="n">
        <v>7812</v>
      </c>
      <c r="W67" s="33" t="n">
        <v>9221</v>
      </c>
      <c r="X67" s="33" t="n">
        <v>8592</v>
      </c>
      <c r="Y67" s="33">
        <f>AR67-X67-W67-V67</f>
        <v/>
      </c>
      <c r="Z67" s="33" t="n">
        <v>8819</v>
      </c>
      <c r="AA67" s="33" t="n">
        <v>8425</v>
      </c>
      <c r="AB67" s="33" t="n">
        <v>8446</v>
      </c>
      <c r="AC67">
        <f>AS67-AB67-AA67-Z67</f>
        <v/>
      </c>
      <c r="AD67" s="33" t="n">
        <v>9109</v>
      </c>
      <c r="AE67" s="33" t="n">
        <v>9734</v>
      </c>
      <c r="AF67" s="33" t="n">
        <v>8803</v>
      </c>
      <c r="AG67" s="33" t="n"/>
      <c r="AH67" s="33" t="n"/>
      <c r="AI67" s="33" t="n"/>
      <c r="AM67" s="33" t="n">
        <v>20676</v>
      </c>
      <c r="AN67" s="33" t="n">
        <v>23196</v>
      </c>
      <c r="AO67" s="33" t="n">
        <v>23692</v>
      </c>
      <c r="AP67" s="33" t="n">
        <v>27111</v>
      </c>
      <c r="AQ67" s="33" t="n">
        <v>29825</v>
      </c>
      <c r="AR67" s="33" t="n">
        <v>34255</v>
      </c>
      <c r="AS67" s="33" t="n">
        <v>35209</v>
      </c>
      <c r="AT67" s="33" t="n">
        <v>36188</v>
      </c>
      <c r="AU67" s="33" t="n"/>
      <c r="AV67" s="33" t="n"/>
    </row>
    <row r="68" customFormat="1" s="8">
      <c r="A68" s="8" t="inlineStr">
        <is>
          <t>Gross Profit</t>
        </is>
      </c>
      <c r="B68" s="8">
        <f>B66-B67</f>
        <v/>
      </c>
      <c r="C68" s="8">
        <f>C66-C67</f>
        <v/>
      </c>
      <c r="D68" s="8">
        <f>D66-D67</f>
        <v/>
      </c>
      <c r="E68">
        <f>AM68-D68-C68-B68</f>
        <v/>
      </c>
      <c r="F68" s="8">
        <f>F66-F67</f>
        <v/>
      </c>
      <c r="G68" s="8">
        <f>G66-G67</f>
        <v/>
      </c>
      <c r="H68" s="8">
        <f>H66-H67</f>
        <v/>
      </c>
      <c r="I68">
        <f>AN68-H68-G68-F68</f>
        <v/>
      </c>
      <c r="J68" s="8">
        <f>J66-J67</f>
        <v/>
      </c>
      <c r="K68" s="8">
        <f>K66-K67</f>
        <v/>
      </c>
      <c r="L68" s="8">
        <f>L66-L67</f>
        <v/>
      </c>
      <c r="M68">
        <f>AO68-L68-K68-J68</f>
        <v/>
      </c>
      <c r="N68" s="8">
        <f>N66-N67</f>
        <v/>
      </c>
      <c r="O68" s="8">
        <f>O66-O67</f>
        <v/>
      </c>
      <c r="P68" s="8">
        <f>P66-P67</f>
        <v/>
      </c>
      <c r="Q68">
        <f>AP68-P68-O68-N68</f>
        <v/>
      </c>
      <c r="R68" s="8">
        <f>R66-R67</f>
        <v/>
      </c>
      <c r="S68" s="8">
        <f>S66-S67</f>
        <v/>
      </c>
      <c r="T68" s="8">
        <f>T66-T67</f>
        <v/>
      </c>
      <c r="U68">
        <f>AQ68-T68-S68-R68</f>
        <v/>
      </c>
      <c r="V68" s="8">
        <f>V66-V67</f>
        <v/>
      </c>
      <c r="W68" s="8">
        <f>W66-W67</f>
        <v/>
      </c>
      <c r="X68" s="8">
        <f>X66-X67</f>
        <v/>
      </c>
      <c r="Y68">
        <f>AR68-X68-W68-V68</f>
        <v/>
      </c>
      <c r="Z68" s="8">
        <f>Z66-Z67</f>
        <v/>
      </c>
      <c r="AA68" s="8">
        <f>AA66-AA67</f>
        <v/>
      </c>
      <c r="AB68" s="8">
        <f>AB66-AB67</f>
        <v/>
      </c>
      <c r="AC68">
        <f>AS68-AB68-AA68-Z68</f>
        <v/>
      </c>
      <c r="AD68" s="8">
        <f>AD66-AD67</f>
        <v/>
      </c>
      <c r="AE68" s="8">
        <f>AE66-AE67</f>
        <v/>
      </c>
      <c r="AF68" s="8">
        <f>AF66-AF67</f>
        <v/>
      </c>
      <c r="AG68" s="8">
        <f>AG66-AG67</f>
        <v/>
      </c>
      <c r="AH68" s="8">
        <f>AH66-AH67</f>
        <v/>
      </c>
      <c r="AI68" s="8">
        <f>AI66-AI67</f>
        <v/>
      </c>
      <c r="AM68" s="8">
        <f>AM66-AM67</f>
        <v/>
      </c>
      <c r="AN68" s="8">
        <f>AN66-AN67</f>
        <v/>
      </c>
      <c r="AO68" s="8">
        <f>AO66-AO67</f>
        <v/>
      </c>
      <c r="AP68" s="8">
        <f>AP66-AP67</f>
        <v/>
      </c>
      <c r="AQ68" s="8">
        <f>AQ66-AQ67</f>
        <v/>
      </c>
      <c r="AR68" s="8">
        <f>AR66-AR67</f>
        <v/>
      </c>
      <c r="AS68" s="8">
        <f>AS66-AS67</f>
        <v/>
      </c>
      <c r="AT68" s="8">
        <f>AT66-AT67</f>
        <v/>
      </c>
      <c r="AU68" s="8">
        <f>AU66-AU67</f>
        <v/>
      </c>
      <c r="AV68" s="8">
        <f>AV66-AV67</f>
        <v/>
      </c>
      <c r="AW68" s="8">
        <f>AW66-AW67</f>
        <v/>
      </c>
      <c r="AX68" s="8">
        <f>AX66-AX67</f>
        <v/>
      </c>
    </row>
    <row r="69">
      <c r="A69" t="inlineStr">
        <is>
          <t>R&amp;D</t>
        </is>
      </c>
      <c r="B69" t="n">
        <v>2995</v>
      </c>
      <c r="C69" t="n">
        <v>3087</v>
      </c>
      <c r="D69" t="n">
        <v>2927</v>
      </c>
      <c r="E69">
        <f>AM69-D69-C69-B69</f>
        <v/>
      </c>
      <c r="F69" t="n">
        <v>3246</v>
      </c>
      <c r="G69" t="n">
        <v>3145</v>
      </c>
      <c r="H69" t="n">
        <v>3069</v>
      </c>
      <c r="I69">
        <f>AN69-H69-G69-F69</f>
        <v/>
      </c>
      <c r="J69" t="n">
        <v>3311</v>
      </c>
      <c r="K69" t="n">
        <v>3262</v>
      </c>
      <c r="L69" t="n">
        <v>3209</v>
      </c>
      <c r="M69">
        <f>AO69-L69-K69-J69</f>
        <v/>
      </c>
      <c r="N69" t="n">
        <v>3311</v>
      </c>
      <c r="O69" t="n">
        <v>3371</v>
      </c>
      <c r="P69" t="n">
        <v>3428</v>
      </c>
      <c r="Q69">
        <f>AP69-P69-O69-N69</f>
        <v/>
      </c>
      <c r="R69" t="n">
        <v>3332</v>
      </c>
      <c r="S69" t="n">
        <v>3438</v>
      </c>
      <c r="T69" t="n">
        <v>3208</v>
      </c>
      <c r="U69">
        <f>AQ69-T69-S69-R69</f>
        <v/>
      </c>
      <c r="V69" t="n">
        <v>3275</v>
      </c>
      <c r="W69" t="n">
        <v>3354</v>
      </c>
      <c r="X69" t="n">
        <v>3272</v>
      </c>
      <c r="Y69">
        <f>AR69-X69-W69-V69</f>
        <v/>
      </c>
      <c r="Z69" t="n">
        <v>3623</v>
      </c>
      <c r="AA69" t="n">
        <v>3715</v>
      </c>
      <c r="AB69" t="n">
        <v>3803</v>
      </c>
      <c r="AC69">
        <f>AS69-AB69-AA69-Z69</f>
        <v/>
      </c>
      <c r="AD69" t="n">
        <v>4362</v>
      </c>
      <c r="AE69" t="n">
        <v>4400</v>
      </c>
      <c r="AF69" t="n">
        <v>4302</v>
      </c>
      <c r="AM69" t="n">
        <v>12128</v>
      </c>
      <c r="AN69" t="n">
        <v>12740</v>
      </c>
      <c r="AO69" t="n">
        <v>13098</v>
      </c>
      <c r="AP69" t="n">
        <v>13543</v>
      </c>
      <c r="AQ69" t="n">
        <v>13362</v>
      </c>
      <c r="AR69" t="n">
        <v>13556</v>
      </c>
      <c r="AS69" t="n">
        <v>15190</v>
      </c>
      <c r="AT69" t="n">
        <v>17528</v>
      </c>
    </row>
    <row r="70">
      <c r="A70" t="inlineStr">
        <is>
          <t>Marketing, General &amp; Administrative</t>
        </is>
      </c>
      <c r="B70" t="n">
        <v>1953</v>
      </c>
      <c r="C70" t="n">
        <v>1949</v>
      </c>
      <c r="D70" t="n">
        <v>1910</v>
      </c>
      <c r="E70">
        <f>AM70-D70-C70-B70</f>
        <v/>
      </c>
      <c r="F70" t="n">
        <v>2226</v>
      </c>
      <c r="G70" t="n">
        <v>2007</v>
      </c>
      <c r="H70" t="n">
        <v>2006</v>
      </c>
      <c r="I70">
        <f>AN70-H70-G70-F70</f>
        <v/>
      </c>
      <c r="J70" t="n">
        <v>2099</v>
      </c>
      <c r="K70" t="n">
        <v>1850</v>
      </c>
      <c r="L70" t="n">
        <v>1661</v>
      </c>
      <c r="M70">
        <f>AO70-L70-K70-J70</f>
        <v/>
      </c>
      <c r="N70" t="n">
        <v>1900</v>
      </c>
      <c r="O70" t="n">
        <v>1725</v>
      </c>
      <c r="P70" t="n">
        <v>1605</v>
      </c>
      <c r="Q70">
        <f>AP70-P70-O70-N70</f>
        <v/>
      </c>
      <c r="R70" t="n">
        <v>1533</v>
      </c>
      <c r="S70" t="n">
        <v>1589</v>
      </c>
      <c r="T70" t="n">
        <v>1486</v>
      </c>
      <c r="U70">
        <f>AQ70-T70-S70-R70</f>
        <v/>
      </c>
      <c r="V70" t="n">
        <v>1541</v>
      </c>
      <c r="W70" t="n">
        <v>1447</v>
      </c>
      <c r="X70" t="n">
        <v>1435</v>
      </c>
      <c r="Y70">
        <f>AR70-X70-W70-V70</f>
        <v/>
      </c>
      <c r="Z70" t="n">
        <v>1328</v>
      </c>
      <c r="AA70" t="n">
        <v>1599</v>
      </c>
      <c r="AB70" t="n">
        <v>1674</v>
      </c>
      <c r="AC70">
        <f>AS70-AB70-AA70-Z70</f>
        <v/>
      </c>
      <c r="AD70" t="n">
        <v>1752</v>
      </c>
      <c r="AE70" t="n">
        <v>1800</v>
      </c>
      <c r="AF70" t="n">
        <v>1744</v>
      </c>
      <c r="AM70" t="n">
        <v>7930</v>
      </c>
      <c r="AN70" t="n">
        <v>8397</v>
      </c>
      <c r="AO70" t="n">
        <v>7474</v>
      </c>
      <c r="AP70" t="n">
        <v>6750</v>
      </c>
      <c r="AQ70" t="n">
        <v>6150</v>
      </c>
      <c r="AR70" t="n">
        <v>6180</v>
      </c>
      <c r="AS70" t="n">
        <v>6543</v>
      </c>
      <c r="AT70" t="n">
        <v>7002</v>
      </c>
    </row>
    <row r="71">
      <c r="A71" s="33" t="inlineStr">
        <is>
          <t>Restructuring and other changes</t>
        </is>
      </c>
      <c r="B71" s="33" t="n">
        <v>105</v>
      </c>
      <c r="C71" s="33" t="n">
        <v>248</v>
      </c>
      <c r="D71" s="33" t="n">
        <v>14</v>
      </c>
      <c r="E71" s="33">
        <f>AM71-D71-C71-B71</f>
        <v/>
      </c>
      <c r="F71" s="33" t="n">
        <v>0</v>
      </c>
      <c r="G71" s="33" t="n">
        <v>1414</v>
      </c>
      <c r="H71" s="33" t="n">
        <v>372</v>
      </c>
      <c r="I71" s="33">
        <f>AN71-H71-G71-F71</f>
        <v/>
      </c>
      <c r="J71" s="33" t="n">
        <v>80</v>
      </c>
      <c r="K71" s="33" t="n">
        <v>105</v>
      </c>
      <c r="L71" s="33" t="n">
        <v>4</v>
      </c>
      <c r="M71" s="33">
        <f>AO71-L71-K71-J71</f>
        <v/>
      </c>
      <c r="N71" s="33" t="n">
        <v>0</v>
      </c>
      <c r="O71" s="33" t="n">
        <v>0</v>
      </c>
      <c r="P71" s="33" t="n">
        <v>-72</v>
      </c>
      <c r="Q71" s="33">
        <f>AP71-P71-O71-N71</f>
        <v/>
      </c>
      <c r="R71" s="33" t="n">
        <v>0</v>
      </c>
      <c r="S71" s="33" t="n">
        <v>184</v>
      </c>
      <c r="T71" s="33" t="n">
        <v>104</v>
      </c>
      <c r="U71" s="33">
        <f>AQ71-T71-S71-R71</f>
        <v/>
      </c>
      <c r="V71" s="33" t="n">
        <v>162</v>
      </c>
      <c r="W71" s="33" t="n">
        <v>9</v>
      </c>
      <c r="X71" s="33" t="n">
        <v>-25</v>
      </c>
      <c r="Y71" s="33">
        <f>AR71-X71-W71-V71</f>
        <v/>
      </c>
      <c r="Z71" s="33" t="n">
        <v>2209</v>
      </c>
      <c r="AA71" s="33" t="n">
        <v>346</v>
      </c>
      <c r="AB71" s="33" t="n">
        <v>42</v>
      </c>
      <c r="AC71" s="33">
        <f>AS71-AB71-AA71-Z71</f>
        <v/>
      </c>
      <c r="AD71" s="33" t="n">
        <v>-1211</v>
      </c>
      <c r="AE71" s="33" t="n">
        <v>87</v>
      </c>
      <c r="AF71" s="33" t="n">
        <v>664</v>
      </c>
      <c r="AG71" s="33" t="n"/>
      <c r="AH71" s="33" t="n"/>
      <c r="AI71" s="33" t="n"/>
      <c r="AM71" s="33" t="n">
        <v>354</v>
      </c>
      <c r="AN71" s="33" t="n">
        <v>1886</v>
      </c>
      <c r="AO71" s="33" t="n">
        <v>384</v>
      </c>
      <c r="AP71" s="33" t="n">
        <v>-72</v>
      </c>
      <c r="AQ71" s="33" t="n">
        <v>393</v>
      </c>
      <c r="AR71" s="33" t="n">
        <v>198</v>
      </c>
      <c r="AS71" s="33" t="n">
        <v>2626</v>
      </c>
      <c r="AT71" s="33" t="n">
        <v>2</v>
      </c>
      <c r="AU71" s="33" t="n"/>
      <c r="AV71" s="33" t="n"/>
    </row>
    <row r="72">
      <c r="A72" s="33" t="inlineStr">
        <is>
          <t>Amortization of acquisition-related intangibles</t>
        </is>
      </c>
      <c r="B72" s="33" t="n">
        <v>62</v>
      </c>
      <c r="C72" s="33" t="n">
        <v>68</v>
      </c>
      <c r="D72" s="33" t="n">
        <v>68</v>
      </c>
      <c r="E72" s="7">
        <f>AM72-D72-C72-B72</f>
        <v/>
      </c>
      <c r="F72" s="33" t="n">
        <v>90</v>
      </c>
      <c r="G72" s="33" t="n">
        <v>89</v>
      </c>
      <c r="H72" s="33" t="n">
        <v>74</v>
      </c>
      <c r="I72" s="7">
        <f>AN72-H72-G72-F72</f>
        <v/>
      </c>
      <c r="J72" s="33" t="n">
        <v>38</v>
      </c>
      <c r="K72" s="33" t="n">
        <v>37</v>
      </c>
      <c r="L72" s="33" t="n">
        <v>49</v>
      </c>
      <c r="M72" s="33">
        <f>AO72-L72-K72-J72</f>
        <v/>
      </c>
      <c r="N72" s="33" t="n">
        <v>50</v>
      </c>
      <c r="O72" s="33" t="n">
        <v>50</v>
      </c>
      <c r="P72" s="33" t="n">
        <v>50</v>
      </c>
      <c r="Q72" s="33">
        <f>AP72-P72-O72-N72</f>
        <v/>
      </c>
      <c r="R72" s="33" t="n">
        <v>50</v>
      </c>
      <c r="S72" s="33" t="n">
        <v>50</v>
      </c>
      <c r="T72" s="33" t="n">
        <v>50</v>
      </c>
      <c r="U72" s="7">
        <f>AQ72-T72-S72-R72</f>
        <v/>
      </c>
      <c r="V72" s="33" t="n">
        <v>0</v>
      </c>
      <c r="W72" s="33" t="n">
        <v>0</v>
      </c>
      <c r="X72" s="33" t="n">
        <v>0</v>
      </c>
      <c r="Y72" s="7">
        <f>AR72-X72-W72-V72</f>
        <v/>
      </c>
      <c r="Z72" s="33" t="n">
        <v>0</v>
      </c>
      <c r="AA72" s="33" t="n">
        <v>0</v>
      </c>
      <c r="AB72" s="33" t="n">
        <v>0</v>
      </c>
      <c r="AC72" s="7">
        <f>AS72-AB72-AA72-Z72</f>
        <v/>
      </c>
      <c r="AD72" s="33" t="n">
        <v>0</v>
      </c>
      <c r="AE72" s="33" t="n">
        <v>0</v>
      </c>
      <c r="AF72" s="33" t="n">
        <v>0</v>
      </c>
      <c r="AG72" s="33" t="n">
        <v>0</v>
      </c>
      <c r="AH72" s="33" t="n">
        <v>0</v>
      </c>
      <c r="AI72" s="33" t="n">
        <v>0</v>
      </c>
      <c r="AM72" s="7" t="n">
        <v>265</v>
      </c>
      <c r="AN72" s="7" t="n">
        <v>294</v>
      </c>
      <c r="AO72" s="7" t="n">
        <v>177</v>
      </c>
      <c r="AP72" s="7" t="n">
        <v>200</v>
      </c>
      <c r="AQ72" s="7" t="n">
        <v>200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</row>
    <row r="73">
      <c r="A73" s="7" t="inlineStr">
        <is>
          <t>Operating Expenses</t>
        </is>
      </c>
      <c r="B73" s="7">
        <f>SUM(B69:B72)</f>
        <v/>
      </c>
      <c r="C73" s="7">
        <f>SUM(C69:C72)</f>
        <v/>
      </c>
      <c r="D73" s="7">
        <f>SUM(D69:D72)</f>
        <v/>
      </c>
      <c r="E73" s="7">
        <f>AM73-D73-C73-B73</f>
        <v/>
      </c>
      <c r="F73" s="7">
        <f>SUM(F69:F72)</f>
        <v/>
      </c>
      <c r="G73" s="7">
        <f>SUM(G69:G72)</f>
        <v/>
      </c>
      <c r="H73" s="7">
        <f>SUM(H69:H72)</f>
        <v/>
      </c>
      <c r="I73" s="7">
        <f>AN73-H73-G73-F73</f>
        <v/>
      </c>
      <c r="J73" s="7">
        <f>SUM(J69:J72)</f>
        <v/>
      </c>
      <c r="K73" s="7">
        <f>SUM(K69:K72)</f>
        <v/>
      </c>
      <c r="L73" s="7">
        <f>SUM(L69:L72)</f>
        <v/>
      </c>
      <c r="M73" s="33">
        <f>AO73-L73-K73-J73</f>
        <v/>
      </c>
      <c r="N73" s="7">
        <f>SUM(N69:N72)</f>
        <v/>
      </c>
      <c r="O73" s="7">
        <f>SUM(O69:O72)</f>
        <v/>
      </c>
      <c r="P73" s="7">
        <f>SUM(P69:P72)</f>
        <v/>
      </c>
      <c r="Q73" s="33">
        <f>AP73-P73-O73-N73</f>
        <v/>
      </c>
      <c r="R73" s="7">
        <f>SUM(R69:R72)</f>
        <v/>
      </c>
      <c r="S73" s="7">
        <f>SUM(S69:S72)</f>
        <v/>
      </c>
      <c r="T73" s="7">
        <f>SUM(T69:T72)</f>
        <v/>
      </c>
      <c r="U73" s="7">
        <f>AQ73-T73-S73-R73</f>
        <v/>
      </c>
      <c r="V73" s="7">
        <f>SUM(V69:V72)</f>
        <v/>
      </c>
      <c r="W73" s="7">
        <f>SUM(W69:W72)</f>
        <v/>
      </c>
      <c r="X73" s="7">
        <f>SUM(X69:X72)</f>
        <v/>
      </c>
      <c r="Y73" s="7">
        <f>AR73-X73-W73-V73</f>
        <v/>
      </c>
      <c r="Z73" s="7">
        <f>SUM(Z69:Z72)</f>
        <v/>
      </c>
      <c r="AA73" s="7">
        <f>SUM(AA69:AA72)</f>
        <v/>
      </c>
      <c r="AB73" s="7">
        <f>SUM(AB69:AB72)</f>
        <v/>
      </c>
      <c r="AC73" s="7">
        <f>AS73-AB73-AA73-Z73</f>
        <v/>
      </c>
      <c r="AD73" s="7">
        <f>SUM(AD69:AD72)</f>
        <v/>
      </c>
      <c r="AE73" s="7">
        <f>SUM(AE69:AE72)</f>
        <v/>
      </c>
      <c r="AF73" s="7">
        <f>SUM(AF69:AF72)</f>
        <v/>
      </c>
      <c r="AG73" s="7" t="n"/>
      <c r="AH73" s="7" t="n"/>
      <c r="AI73" s="7" t="n"/>
      <c r="AM73" s="7">
        <f>SUM(AM69:AM72)</f>
        <v/>
      </c>
      <c r="AN73" s="7">
        <f>SUM(AN69:AN72)</f>
        <v/>
      </c>
      <c r="AO73" s="7">
        <f>SUM(AO69:AO72)</f>
        <v/>
      </c>
      <c r="AP73" s="7">
        <f>SUM(AP69:AP72)</f>
        <v/>
      </c>
      <c r="AQ73" s="7">
        <f>SUM(AQ69:AQ72)</f>
        <v/>
      </c>
      <c r="AR73" s="7">
        <f>SUM(AR69:AR72)</f>
        <v/>
      </c>
      <c r="AS73" s="7">
        <f>SUM(AS69:AS72)</f>
        <v/>
      </c>
      <c r="AT73" s="7">
        <f>SUM(AT69:AT72)</f>
        <v/>
      </c>
      <c r="AU73" s="7">
        <f>SUM(AU69:AU72)</f>
        <v/>
      </c>
      <c r="AV73" s="7">
        <f>SUM(AV69:AV72)</f>
        <v/>
      </c>
    </row>
    <row r="74" customFormat="1" s="8">
      <c r="A74" s="8" t="inlineStr">
        <is>
          <t>Operating Income</t>
        </is>
      </c>
      <c r="B74" s="8">
        <f>B68-B73</f>
        <v/>
      </c>
      <c r="C74" s="8" t="n">
        <v>2896</v>
      </c>
      <c r="D74" s="8">
        <f>D68-D73</f>
        <v/>
      </c>
      <c r="E74">
        <f>AM74-D74-C74-B74</f>
        <v/>
      </c>
      <c r="F74" s="8" t="n">
        <v>2568</v>
      </c>
      <c r="G74" s="8" t="n">
        <v>1318</v>
      </c>
      <c r="H74" s="8" t="n">
        <v>4462</v>
      </c>
      <c r="I74">
        <f>AN74-H74-G74-F74</f>
        <v/>
      </c>
      <c r="J74" s="8" t="n">
        <v>3632</v>
      </c>
      <c r="K74" s="8" t="n">
        <v>3842</v>
      </c>
      <c r="L74" s="8" t="n">
        <v>5141</v>
      </c>
      <c r="M74">
        <f>AO74-L74-K74-J74</f>
        <v/>
      </c>
      <c r="N74" s="8">
        <f>N68-N73</f>
        <v/>
      </c>
      <c r="O74" s="8">
        <f>O68-O73</f>
        <v/>
      </c>
      <c r="P74" s="8">
        <f>P68-P73</f>
        <v/>
      </c>
      <c r="Q74" s="8">
        <f>AP74-P74-O74-N74</f>
        <v/>
      </c>
      <c r="R74" s="8">
        <f>R68-R73</f>
        <v/>
      </c>
      <c r="S74" s="8">
        <f>S68-S73</f>
        <v/>
      </c>
      <c r="T74" s="8">
        <f>T68-T73</f>
        <v/>
      </c>
      <c r="U74" s="8">
        <f>AQ74-T74-S74-R74</f>
        <v/>
      </c>
      <c r="V74" s="8">
        <f>V68-V73</f>
        <v/>
      </c>
      <c r="W74" s="8">
        <f>W68-W73</f>
        <v/>
      </c>
      <c r="X74" s="8">
        <f>X68-X73</f>
        <v/>
      </c>
      <c r="Y74" s="8">
        <f>AR74-X74-W74-V74</f>
        <v/>
      </c>
      <c r="Z74" s="8">
        <f>Z68-Z73</f>
        <v/>
      </c>
      <c r="AA74" s="8">
        <f>AA68-AA73</f>
        <v/>
      </c>
      <c r="AB74" s="8">
        <f>AB68-AB73</f>
        <v/>
      </c>
      <c r="AC74" s="8">
        <f>AS74-AB74-AA74-Z74</f>
        <v/>
      </c>
      <c r="AD74" s="8">
        <f>AD68-AD73</f>
        <v/>
      </c>
      <c r="AE74" s="8">
        <f>AE68-AE73</f>
        <v/>
      </c>
      <c r="AF74" s="8">
        <f>AF68-AF73</f>
        <v/>
      </c>
      <c r="AG74" s="8">
        <f>AG68-AG73</f>
        <v/>
      </c>
      <c r="AH74" s="8">
        <f>AH68-AH73</f>
        <v/>
      </c>
      <c r="AI74" s="8">
        <f>AI68-AI73</f>
        <v/>
      </c>
      <c r="AM74" s="8">
        <f>AM68-AM73</f>
        <v/>
      </c>
      <c r="AN74" s="8">
        <f>AN68-AN73</f>
        <v/>
      </c>
      <c r="AO74" s="8">
        <f>AO68-AO73</f>
        <v/>
      </c>
      <c r="AP74" s="8">
        <f>AP68-AP73</f>
        <v/>
      </c>
      <c r="AQ74" s="8">
        <f>AQ68-AQ73</f>
        <v/>
      </c>
      <c r="AR74" s="8">
        <f>AR68-AR73</f>
        <v/>
      </c>
      <c r="AS74" s="8">
        <f>AS68-AS73</f>
        <v/>
      </c>
      <c r="AT74" s="8">
        <f>AT68-AT73</f>
        <v/>
      </c>
      <c r="AU74" s="8">
        <f>AU68-AU73</f>
        <v/>
      </c>
      <c r="AV74" s="8">
        <f>AV68-AV73</f>
        <v/>
      </c>
    </row>
    <row r="75">
      <c r="A75" t="inlineStr">
        <is>
          <t>Gains (loss) on equity investments</t>
        </is>
      </c>
      <c r="B75" t="n">
        <v>32</v>
      </c>
      <c r="C75" t="n">
        <v>100</v>
      </c>
      <c r="D75" t="n">
        <v>165</v>
      </c>
      <c r="E75">
        <f>AM75-D75-C75-B75</f>
        <v/>
      </c>
      <c r="F75" t="n">
        <v>22</v>
      </c>
      <c r="G75" t="n">
        <v>478</v>
      </c>
      <c r="H75" t="n">
        <v>-12</v>
      </c>
      <c r="I75">
        <f>AN75-H75-G75-F75</f>
        <v/>
      </c>
      <c r="J75" t="n">
        <v>252</v>
      </c>
      <c r="K75" t="n">
        <v>342</v>
      </c>
      <c r="L75" t="n">
        <v>846</v>
      </c>
      <c r="M75">
        <f>AO75-L75-K75-J75</f>
        <v/>
      </c>
      <c r="N75" t="n">
        <v>643</v>
      </c>
      <c r="O75" t="n">
        <v>-203</v>
      </c>
      <c r="P75" t="n">
        <v>-75</v>
      </c>
      <c r="Q75">
        <f>AP75-P75-O75-N75</f>
        <v/>
      </c>
      <c r="R75" t="n">
        <v>434</v>
      </c>
      <c r="S75" t="n">
        <v>170</v>
      </c>
      <c r="T75" t="n">
        <v>318</v>
      </c>
      <c r="U75">
        <f>AQ75-T75-S75-R75</f>
        <v/>
      </c>
      <c r="V75" t="n">
        <v>-111</v>
      </c>
      <c r="W75" t="n">
        <v>267</v>
      </c>
      <c r="X75" t="n">
        <v>56</v>
      </c>
      <c r="Y75">
        <f>AR75-X75-W75-V75</f>
        <v/>
      </c>
      <c r="Z75" t="n">
        <v>368</v>
      </c>
      <c r="AA75" t="n">
        <v>295</v>
      </c>
      <c r="AB75" t="n">
        <v>1707</v>
      </c>
      <c r="AC75">
        <f>AS75-AB75-AA75-Z75</f>
        <v/>
      </c>
      <c r="AD75" t="n">
        <v>4323</v>
      </c>
      <c r="AE75" t="n">
        <v>-90</v>
      </c>
      <c r="AF75" t="n">
        <v>-151</v>
      </c>
      <c r="AM75" t="n">
        <v>315</v>
      </c>
      <c r="AN75" t="n">
        <v>506</v>
      </c>
      <c r="AO75" t="n">
        <v>2651</v>
      </c>
      <c r="AP75" t="n">
        <v>-25</v>
      </c>
      <c r="AQ75" t="n">
        <v>1539</v>
      </c>
      <c r="AR75" t="n">
        <v>1904</v>
      </c>
      <c r="AS75" t="n">
        <v>2729</v>
      </c>
      <c r="AT75" t="n">
        <v>4268</v>
      </c>
    </row>
    <row r="76" customFormat="1" s="33">
      <c r="A76" s="33" t="inlineStr">
        <is>
          <t>Interest and other</t>
        </is>
      </c>
      <c r="B76" s="33" t="n">
        <v>26</v>
      </c>
      <c r="C76" s="33" t="n">
        <v>-13</v>
      </c>
      <c r="D76" s="33" t="n">
        <v>-104</v>
      </c>
      <c r="E76" s="33">
        <f>AM76-D76-C76-B76</f>
        <v/>
      </c>
      <c r="F76" s="33" t="n">
        <v>-82</v>
      </c>
      <c r="G76" s="33" t="n">
        <v>-126</v>
      </c>
      <c r="H76" s="33" t="n">
        <v>-132</v>
      </c>
      <c r="I76" s="33">
        <f>AN76-H76-G76-F76</f>
        <v/>
      </c>
      <c r="J76" s="33" t="n">
        <v>-69</v>
      </c>
      <c r="K76" s="33" t="n">
        <v>388</v>
      </c>
      <c r="L76" s="33" t="n">
        <v>-57</v>
      </c>
      <c r="M76" s="33">
        <f>AO76-L76-K76-J76</f>
        <v/>
      </c>
      <c r="N76" s="33" t="n">
        <v>-102</v>
      </c>
      <c r="O76" s="33" t="n">
        <v>459</v>
      </c>
      <c r="P76" s="33" t="n">
        <v>-132</v>
      </c>
      <c r="Q76" s="33">
        <f>AP76-P76-O76-N76</f>
        <v/>
      </c>
      <c r="R76" s="33" t="n">
        <v>-61</v>
      </c>
      <c r="S76" s="33" t="n">
        <v>-63</v>
      </c>
      <c r="T76" s="33" t="n">
        <v>-46</v>
      </c>
      <c r="U76" s="33">
        <f>AQ76-T76-S76-R76</f>
        <v/>
      </c>
      <c r="V76" s="33" t="n">
        <v>-313</v>
      </c>
      <c r="W76" s="33" t="n">
        <v>-29</v>
      </c>
      <c r="X76" s="33" t="n">
        <v>-74</v>
      </c>
      <c r="Y76" s="33">
        <f>AR76-X76-W76-V76</f>
        <v/>
      </c>
      <c r="Z76" s="33" t="n">
        <v>-156</v>
      </c>
      <c r="AA76" s="33" t="n">
        <v>-96</v>
      </c>
      <c r="AB76" s="33" t="n">
        <v>-76</v>
      </c>
      <c r="AC76" s="33">
        <f>AS76-AB76-AA76-Z76</f>
        <v/>
      </c>
      <c r="AD76" s="33" t="n">
        <v>997</v>
      </c>
      <c r="AE76" s="33" t="n">
        <v>-119</v>
      </c>
      <c r="AF76" s="33" t="n">
        <v>138</v>
      </c>
      <c r="AM76" s="33" t="n">
        <v>-105</v>
      </c>
      <c r="AN76" s="33" t="n">
        <v>-444</v>
      </c>
      <c r="AO76" s="33" t="n">
        <v>-235</v>
      </c>
      <c r="AP76" s="33" t="n">
        <v>126</v>
      </c>
      <c r="AQ76" s="33" t="n">
        <v>484</v>
      </c>
      <c r="AR76" s="33" t="n">
        <v>-504</v>
      </c>
      <c r="AS76" s="33" t="n">
        <v>-482</v>
      </c>
      <c r="AT76" s="33" t="n">
        <v>1166</v>
      </c>
    </row>
    <row r="77" s="32">
      <c r="A77" t="inlineStr">
        <is>
          <t>Income(loss) before taxes</t>
        </is>
      </c>
      <c r="B77">
        <f>SUM(B74:B76)</f>
        <v/>
      </c>
      <c r="C77">
        <f>SUM(C74:C76)</f>
        <v/>
      </c>
      <c r="D77">
        <f>SUM(D74:D76)</f>
        <v/>
      </c>
      <c r="E77">
        <f>AM77-D77-C77-B77</f>
        <v/>
      </c>
      <c r="F77">
        <f>SUM(F74:F76)</f>
        <v/>
      </c>
      <c r="G77">
        <f>SUM(G74:G76)</f>
        <v/>
      </c>
      <c r="H77">
        <f>SUM(H74:H76)</f>
        <v/>
      </c>
      <c r="I77">
        <f>AN77-H77-G77-F77</f>
        <v/>
      </c>
      <c r="J77">
        <f>SUM(J74:J76)</f>
        <v/>
      </c>
      <c r="K77">
        <f>SUM(K74:K76)</f>
        <v/>
      </c>
      <c r="L77">
        <f>SUM(L74:L76)</f>
        <v/>
      </c>
      <c r="M77">
        <f>AO77-L77-K77-J77</f>
        <v/>
      </c>
      <c r="N77">
        <f>SUM(N74:N76)</f>
        <v/>
      </c>
      <c r="O77">
        <f>SUM(O74:O76)</f>
        <v/>
      </c>
      <c r="P77">
        <f>SUM(P74:P76)</f>
        <v/>
      </c>
      <c r="Q77">
        <f>AP77-P77-O77-N77</f>
        <v/>
      </c>
      <c r="R77">
        <f>SUM(R74:R76)</f>
        <v/>
      </c>
      <c r="S77">
        <f>SUM(S74:S76)</f>
        <v/>
      </c>
      <c r="T77">
        <f>SUM(T74:T76)</f>
        <v/>
      </c>
      <c r="U77">
        <f>AQ77-T77-S77-R77</f>
        <v/>
      </c>
      <c r="V77">
        <f>SUM(V74:V76)</f>
        <v/>
      </c>
      <c r="W77">
        <f>SUM(W74:W76)</f>
        <v/>
      </c>
      <c r="X77">
        <f>SUM(X74:X76)</f>
        <v/>
      </c>
      <c r="Y77">
        <f>AR77-X77-W77-V77</f>
        <v/>
      </c>
      <c r="Z77">
        <f>SUM(Z74:Z76)</f>
        <v/>
      </c>
      <c r="AA77">
        <f>SUM(AA74:AA76)</f>
        <v/>
      </c>
      <c r="AB77">
        <f>SUM(AB74:AB76)</f>
        <v/>
      </c>
      <c r="AC77">
        <f>AS77-AB77-AA77-Z77</f>
        <v/>
      </c>
      <c r="AD77">
        <f>SUM(AD74:AD76)</f>
        <v/>
      </c>
      <c r="AE77">
        <f>SUM(AE74:AE76)</f>
        <v/>
      </c>
      <c r="AF77">
        <f>SUM(AF74:AF76)</f>
        <v/>
      </c>
      <c r="AG77">
        <f>SUM(AG74:AG76)</f>
        <v/>
      </c>
      <c r="AH77">
        <f>SUM(AH74:AH76)</f>
        <v/>
      </c>
      <c r="AI77">
        <f>SUM(AI74:AI76)</f>
        <v/>
      </c>
      <c r="AM77">
        <f>SUM(AM74:AM76)</f>
        <v/>
      </c>
      <c r="AN77">
        <f>SUM(AN74:AN76)</f>
        <v/>
      </c>
      <c r="AO77">
        <f>SUM(AO74:AO76)</f>
        <v/>
      </c>
      <c r="AP77">
        <f>SUM(AP74:AP76)</f>
        <v/>
      </c>
      <c r="AQ77">
        <f>SUM(AQ74:AQ76)</f>
        <v/>
      </c>
      <c r="AR77">
        <f>SUM(AR74:AR76)</f>
        <v/>
      </c>
      <c r="AS77">
        <f>SUM(AS74:AS76)</f>
        <v/>
      </c>
      <c r="AT77">
        <f>SUM(AT74:AT76)</f>
        <v/>
      </c>
      <c r="AU77">
        <f>SUM(AU74:AU76)</f>
        <v/>
      </c>
      <c r="AV77">
        <f>SUM(AV74:AV76)</f>
        <v/>
      </c>
    </row>
    <row r="78">
      <c r="A78" s="33" t="inlineStr">
        <is>
          <t>Provisions(benefits) for taxes</t>
        </is>
      </c>
      <c r="B78" s="33" t="n">
        <v>681</v>
      </c>
      <c r="C78" s="33" t="n">
        <v>277</v>
      </c>
      <c r="D78" s="33" t="n">
        <v>1144</v>
      </c>
      <c r="E78" s="33">
        <f>AM78-D78-C78-B78</f>
        <v/>
      </c>
      <c r="F78" s="33" t="n">
        <v>462</v>
      </c>
      <c r="G78" s="33" t="n">
        <v>340</v>
      </c>
      <c r="H78" s="33" t="n">
        <v>940</v>
      </c>
      <c r="I78" s="33">
        <f>AN78-H78-G78-F78</f>
        <v/>
      </c>
      <c r="J78" s="33" t="n">
        <v>851</v>
      </c>
      <c r="K78" s="33" t="n">
        <v>1764</v>
      </c>
      <c r="L78" s="33" t="n">
        <v>1414</v>
      </c>
      <c r="M78" s="33">
        <f>AO78-L78-K78-J78</f>
        <v/>
      </c>
      <c r="N78" s="33" t="n">
        <v>557</v>
      </c>
      <c r="O78" s="33" t="n">
        <v>523</v>
      </c>
      <c r="P78" s="33" t="n">
        <v>744</v>
      </c>
      <c r="Q78" s="33">
        <f>AP78-P78-O78-N78</f>
        <v/>
      </c>
      <c r="R78" s="33" t="n">
        <v>573</v>
      </c>
      <c r="S78" s="33" t="n">
        <v>545</v>
      </c>
      <c r="T78" s="33" t="n">
        <v>729</v>
      </c>
      <c r="U78" s="33">
        <f>AQ78-T78-S78-R78</f>
        <v/>
      </c>
      <c r="V78" s="33" t="n">
        <v>953</v>
      </c>
      <c r="W78" s="33" t="n">
        <v>830</v>
      </c>
      <c r="X78" s="33" t="n">
        <v>765</v>
      </c>
      <c r="Y78" s="33">
        <f>AR78-X78-W78-V78</f>
        <v/>
      </c>
      <c r="Z78" s="33" t="n">
        <v>545</v>
      </c>
      <c r="AA78" s="33" t="n">
        <v>684</v>
      </c>
      <c r="AB78" s="33" t="n">
        <v>35</v>
      </c>
      <c r="AC78" s="33">
        <f>AS78-AB78-AA78-Z78</f>
        <v/>
      </c>
      <c r="AD78" s="33" t="n">
        <v>1548</v>
      </c>
      <c r="AE78" s="33" t="n">
        <v>-455</v>
      </c>
      <c r="AF78" s="33" t="n">
        <v>-1207</v>
      </c>
      <c r="AG78" s="33" t="n"/>
      <c r="AH78" s="33" t="n"/>
      <c r="AI78" s="33" t="n"/>
      <c r="AM78" s="33" t="n">
        <v>2792</v>
      </c>
      <c r="AN78" s="33" t="n">
        <v>2620</v>
      </c>
      <c r="AO78" s="33" t="n">
        <v>10751</v>
      </c>
      <c r="AP78" s="33" t="n">
        <v>2264</v>
      </c>
      <c r="AQ78" s="33" t="n">
        <v>3010</v>
      </c>
      <c r="AR78" s="33" t="n">
        <v>4179</v>
      </c>
      <c r="AS78" s="33" t="n">
        <v>1835</v>
      </c>
      <c r="AT78" s="33" t="n">
        <v>-249</v>
      </c>
      <c r="AU78" s="33" t="n">
        <v>1837</v>
      </c>
      <c r="AV78" s="33" t="n">
        <v>1838</v>
      </c>
    </row>
    <row r="79" customFormat="1" s="8">
      <c r="A79" s="8" t="inlineStr">
        <is>
          <t>Net income</t>
        </is>
      </c>
      <c r="B79" s="8">
        <f>B77-B78</f>
        <v/>
      </c>
      <c r="C79" s="8">
        <f>C77-C78</f>
        <v/>
      </c>
      <c r="D79" s="8">
        <f>D77-D78</f>
        <v/>
      </c>
      <c r="E79">
        <f>AM79-D79-C79-B79</f>
        <v/>
      </c>
      <c r="F79" s="8">
        <f>F77-F78</f>
        <v/>
      </c>
      <c r="G79" s="8">
        <f>G77-G78</f>
        <v/>
      </c>
      <c r="H79" s="8">
        <f>H77-H78</f>
        <v/>
      </c>
      <c r="I79">
        <f>AN79-H79-G79-F79</f>
        <v/>
      </c>
      <c r="J79" s="8">
        <f>J77-J78</f>
        <v/>
      </c>
      <c r="K79" s="8">
        <f>K77-K78</f>
        <v/>
      </c>
      <c r="L79" s="8">
        <f>L77-L78</f>
        <v/>
      </c>
      <c r="M79">
        <f>AO79-L79-K79-J79</f>
        <v/>
      </c>
      <c r="N79" s="8">
        <f>N77-N78</f>
        <v/>
      </c>
      <c r="O79" s="8">
        <f>O77-O78</f>
        <v/>
      </c>
      <c r="P79" s="8">
        <f>P77-P78</f>
        <v/>
      </c>
      <c r="Q79" s="8">
        <f>AP79-P79-O79-N79</f>
        <v/>
      </c>
      <c r="R79" s="8">
        <f>R77-R78</f>
        <v/>
      </c>
      <c r="S79" s="8">
        <f>S77-S78</f>
        <v/>
      </c>
      <c r="T79" s="8">
        <f>T77-T78</f>
        <v/>
      </c>
      <c r="U79" s="8">
        <f>U77-U78</f>
        <v/>
      </c>
      <c r="V79" s="8">
        <f>V77-V78</f>
        <v/>
      </c>
      <c r="W79" s="8">
        <f>W77-W78</f>
        <v/>
      </c>
      <c r="X79" s="8">
        <f>X77-X78</f>
        <v/>
      </c>
      <c r="Y79" s="8">
        <f>AR79-X79-W79-V79</f>
        <v/>
      </c>
      <c r="Z79" s="8">
        <f>Z77-Z78</f>
        <v/>
      </c>
      <c r="AA79" s="8">
        <f>AA77-AA78</f>
        <v/>
      </c>
      <c r="AB79" s="8">
        <f>AB77-AB78</f>
        <v/>
      </c>
      <c r="AC79" s="8">
        <f>AS79-AB79-AA79-Z79</f>
        <v/>
      </c>
      <c r="AD79" s="8">
        <f>AD77-AD78</f>
        <v/>
      </c>
      <c r="AE79" s="8">
        <f>AE77-AE78</f>
        <v/>
      </c>
      <c r="AF79" s="8">
        <f>AF77-AF78</f>
        <v/>
      </c>
      <c r="AG79" s="8">
        <f>AG77-AG78</f>
        <v/>
      </c>
      <c r="AH79" s="8">
        <f>AH77-AH78</f>
        <v/>
      </c>
      <c r="AI79" s="8">
        <f>AI77-AI78</f>
        <v/>
      </c>
      <c r="AM79" s="8">
        <f>AM77-AM78</f>
        <v/>
      </c>
      <c r="AN79" s="8">
        <f>AN77-AN78</f>
        <v/>
      </c>
      <c r="AO79" s="8">
        <f>AO77-AO78</f>
        <v/>
      </c>
      <c r="AP79" s="8">
        <f>AP77-AP78</f>
        <v/>
      </c>
      <c r="AQ79" s="8">
        <f>AQ77-AQ78</f>
        <v/>
      </c>
      <c r="AR79" s="8">
        <f>AR77-AR78</f>
        <v/>
      </c>
      <c r="AS79" s="8">
        <f>AS77-AS78</f>
        <v/>
      </c>
      <c r="AT79" s="8">
        <f>AT77-AT78</f>
        <v/>
      </c>
      <c r="AU79" s="8">
        <f>AU77-AU78</f>
        <v/>
      </c>
      <c r="AV79" s="8">
        <f>AV77-AV78</f>
        <v/>
      </c>
    </row>
    <row r="80" customFormat="1" s="27">
      <c r="A80" s="33" t="inlineStr">
        <is>
          <t>Net income attributable to non-controlling interests</t>
        </is>
      </c>
      <c r="E80" s="33" t="n"/>
      <c r="I80" s="33" t="n"/>
      <c r="M80" s="33" t="n"/>
      <c r="AM80" s="27" t="n">
        <v>0</v>
      </c>
      <c r="AN80" s="27" t="n">
        <v>0</v>
      </c>
      <c r="AO80" s="27" t="n">
        <v>0</v>
      </c>
      <c r="AP80" s="27" t="n">
        <v>0</v>
      </c>
      <c r="AQ80" s="27" t="n">
        <v>0</v>
      </c>
      <c r="AR80" s="27" t="n">
        <v>0</v>
      </c>
      <c r="AS80" s="27" t="n">
        <v>0</v>
      </c>
      <c r="AT80" s="27" t="n">
        <v>3</v>
      </c>
    </row>
    <row r="81" customFormat="1" s="8">
      <c r="A81" s="8" t="inlineStr">
        <is>
          <t>Net income attributable to Intel</t>
        </is>
      </c>
      <c r="AM81" s="8">
        <f>AM79-AM80</f>
        <v/>
      </c>
      <c r="AN81" s="8">
        <f>AN79-AN80</f>
        <v/>
      </c>
      <c r="AO81" s="8">
        <f>AO79-AO80</f>
        <v/>
      </c>
      <c r="AP81" s="8">
        <f>AP79-AP80</f>
        <v/>
      </c>
      <c r="AQ81" s="8">
        <f>AQ79-AQ80</f>
        <v/>
      </c>
      <c r="AR81" s="8">
        <f>AR79-AR80</f>
        <v/>
      </c>
      <c r="AS81" s="8">
        <f>AS79-AS80</f>
        <v/>
      </c>
      <c r="AT81" s="8">
        <f>AT79-AT80</f>
        <v/>
      </c>
      <c r="AU81" s="8">
        <f>AU79-AU80</f>
        <v/>
      </c>
      <c r="AV81" s="8">
        <f>AV79-AV80</f>
        <v/>
      </c>
    </row>
    <row r="82" s="32">
      <c r="A82" t="inlineStr">
        <is>
          <t>EPS - Basic</t>
        </is>
      </c>
      <c r="AM82" s="34">
        <f>AM81/AM84</f>
        <v/>
      </c>
      <c r="AN82" s="34">
        <f>AN81/AN84</f>
        <v/>
      </c>
      <c r="AO82" s="34">
        <f>AO81/AO84</f>
        <v/>
      </c>
      <c r="AP82" s="34">
        <f>AP81/AP84</f>
        <v/>
      </c>
      <c r="AQ82" s="34">
        <f>AQ81/AQ84</f>
        <v/>
      </c>
      <c r="AR82" s="34">
        <f>AR81/AR84</f>
        <v/>
      </c>
      <c r="AS82" s="34">
        <f>AS81/AS84</f>
        <v/>
      </c>
      <c r="AT82" s="34">
        <f>AT81/AT84</f>
        <v/>
      </c>
      <c r="AU82" s="34">
        <f>AU81/AU84</f>
        <v/>
      </c>
      <c r="AV82" s="34">
        <f>AV81/AV84</f>
        <v/>
      </c>
    </row>
    <row r="83">
      <c r="A83" t="inlineStr">
        <is>
          <t>EPS - Diluted</t>
        </is>
      </c>
      <c r="B83" s="34">
        <f>B79/B85</f>
        <v/>
      </c>
      <c r="C83" s="34">
        <f>C79/C85</f>
        <v/>
      </c>
      <c r="D83" s="34">
        <f>D79/D85</f>
        <v/>
      </c>
      <c r="E83" s="34">
        <f>E79/E85</f>
        <v/>
      </c>
      <c r="F83" s="34">
        <f>F79/F85</f>
        <v/>
      </c>
      <c r="G83" s="34">
        <f>G79/G85</f>
        <v/>
      </c>
      <c r="H83" s="34">
        <f>H79/H85</f>
        <v/>
      </c>
      <c r="I83" s="34">
        <f>I79/I85</f>
        <v/>
      </c>
      <c r="J83" s="34">
        <f>J79/J85</f>
        <v/>
      </c>
      <c r="K83" s="34">
        <f>K79/K85</f>
        <v/>
      </c>
      <c r="L83" s="34">
        <f>L79/L85</f>
        <v/>
      </c>
      <c r="M83" s="34">
        <f>M79/M85</f>
        <v/>
      </c>
      <c r="N83" s="34">
        <f>N79/N85</f>
        <v/>
      </c>
      <c r="O83" s="34">
        <f>O79/O85</f>
        <v/>
      </c>
      <c r="P83" s="34">
        <f>P79/P85</f>
        <v/>
      </c>
      <c r="Q83" s="34">
        <f>Q79/Q85</f>
        <v/>
      </c>
      <c r="R83" s="34">
        <f>R79/R85</f>
        <v/>
      </c>
      <c r="S83" s="34">
        <f>S79/S85</f>
        <v/>
      </c>
      <c r="T83" s="34">
        <f>T79/T85</f>
        <v/>
      </c>
      <c r="U83" s="34">
        <f>U79/U85</f>
        <v/>
      </c>
      <c r="V83" s="34">
        <f>V79/V85</f>
        <v/>
      </c>
      <c r="W83" s="34">
        <f>W79/W85</f>
        <v/>
      </c>
      <c r="X83" s="34">
        <f>X79/X85</f>
        <v/>
      </c>
      <c r="Y83" s="34">
        <f>AR83-X83-W83-V83</f>
        <v/>
      </c>
      <c r="Z83" s="34">
        <f>Z79/Z85</f>
        <v/>
      </c>
      <c r="AA83" s="34">
        <f>AA79/AA85</f>
        <v/>
      </c>
      <c r="AB83" s="34">
        <f>AB79/AB85</f>
        <v/>
      </c>
      <c r="AC83" s="34">
        <f>AS83-AB83-AA83-Z83</f>
        <v/>
      </c>
      <c r="AD83" s="34">
        <f>AD79/AD85</f>
        <v/>
      </c>
      <c r="AE83" s="34">
        <f>AE79/AE85</f>
        <v/>
      </c>
      <c r="AF83" s="34">
        <f>AF79/AF85</f>
        <v/>
      </c>
      <c r="AG83" s="34">
        <f>AG79/AG85</f>
        <v/>
      </c>
      <c r="AH83" s="34">
        <f>AH79/AH85</f>
        <v/>
      </c>
      <c r="AI83" s="34">
        <f>AI79/AI85</f>
        <v/>
      </c>
      <c r="AM83" s="34">
        <f>AM79/AM85</f>
        <v/>
      </c>
      <c r="AN83" s="34">
        <f>AN79/AN85</f>
        <v/>
      </c>
      <c r="AO83" s="34">
        <f>AO79/AO85</f>
        <v/>
      </c>
      <c r="AP83" s="34">
        <f>AP79/AP85</f>
        <v/>
      </c>
      <c r="AQ83" s="34">
        <f>AQ79/AQ85</f>
        <v/>
      </c>
      <c r="AR83" s="34">
        <f>AR79/AR85</f>
        <v/>
      </c>
      <c r="AS83" s="34">
        <f>AS79/AS85</f>
        <v/>
      </c>
      <c r="AT83" s="34">
        <f>AT81/AT85</f>
        <v/>
      </c>
      <c r="AU83" s="34">
        <f>AU79/AU85</f>
        <v/>
      </c>
      <c r="AV83" s="34">
        <f>AV79/AV85</f>
        <v/>
      </c>
    </row>
    <row r="84">
      <c r="A84" t="inlineStr">
        <is>
          <t>Shares - Basic</t>
        </is>
      </c>
      <c r="B84" s="3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M84" s="34" t="n"/>
      <c r="AN84" s="34" t="n"/>
      <c r="AO84" s="34" t="n"/>
      <c r="AP84" s="34" t="n"/>
      <c r="AQ84" s="34" t="n"/>
      <c r="AR84" s="34" t="n">
        <v>4199</v>
      </c>
      <c r="AS84" s="34" t="n">
        <v>4059</v>
      </c>
      <c r="AT84" s="34" t="n">
        <v>4108</v>
      </c>
      <c r="AU84" s="34" t="n"/>
      <c r="AV84" s="34" t="n"/>
    </row>
    <row r="85">
      <c r="A85" t="inlineStr">
        <is>
          <t>Shares - Diluted</t>
        </is>
      </c>
      <c r="B85" t="n">
        <v>4914</v>
      </c>
      <c r="C85" t="n">
        <v>4909</v>
      </c>
      <c r="D85" t="n">
        <v>4876</v>
      </c>
      <c r="E85">
        <f>AM85</f>
        <v/>
      </c>
      <c r="F85" t="n">
        <v>4875</v>
      </c>
      <c r="G85" t="n">
        <v>4866</v>
      </c>
      <c r="H85" t="n">
        <v>4877</v>
      </c>
      <c r="I85">
        <f>AN85</f>
        <v/>
      </c>
      <c r="J85" t="n">
        <v>4881</v>
      </c>
      <c r="K85" t="n">
        <v>4845</v>
      </c>
      <c r="L85" t="n">
        <v>4821</v>
      </c>
      <c r="M85">
        <f>AO85</f>
        <v/>
      </c>
      <c r="N85" t="n">
        <v>4790</v>
      </c>
      <c r="O85" t="n">
        <v>4747</v>
      </c>
      <c r="P85" t="n">
        <v>4648</v>
      </c>
      <c r="Q85">
        <f>AP85</f>
        <v/>
      </c>
      <c r="R85" t="n">
        <v>4564</v>
      </c>
      <c r="S85" t="n">
        <v>4523</v>
      </c>
      <c r="T85" t="n">
        <v>4433</v>
      </c>
      <c r="U85">
        <f>AQ85</f>
        <v/>
      </c>
      <c r="V85" t="n">
        <v>4312</v>
      </c>
      <c r="W85" t="n">
        <v>4284</v>
      </c>
      <c r="X85" t="n">
        <v>4211</v>
      </c>
      <c r="Y85">
        <f>AR85</f>
        <v/>
      </c>
      <c r="Z85" t="n">
        <v>4096</v>
      </c>
      <c r="AA85" t="n">
        <v>4084</v>
      </c>
      <c r="AB85" t="n">
        <v>4086</v>
      </c>
      <c r="AC85">
        <f>AS85</f>
        <v/>
      </c>
      <c r="AD85" t="n">
        <v>4107</v>
      </c>
      <c r="AE85" t="n">
        <v>4100</v>
      </c>
      <c r="AF85" t="n">
        <v>4125</v>
      </c>
      <c r="AM85" t="n">
        <v>4894</v>
      </c>
      <c r="AN85" t="n">
        <v>4875</v>
      </c>
      <c r="AO85" t="n">
        <v>4835</v>
      </c>
      <c r="AP85" t="n">
        <v>4701</v>
      </c>
      <c r="AQ85" t="n">
        <v>4473</v>
      </c>
      <c r="AR85" t="n">
        <v>4232</v>
      </c>
      <c r="AS85" t="n">
        <v>4090</v>
      </c>
      <c r="AT85" t="n">
        <v>4123</v>
      </c>
    </row>
    <row r="86">
      <c r="A86" t="inlineStr">
        <is>
          <t>Div per share</t>
        </is>
      </c>
      <c r="B86" t="n">
        <v>0.48</v>
      </c>
      <c r="D86" t="n">
        <v>0.48</v>
      </c>
      <c r="F86" t="n">
        <v>0.52</v>
      </c>
      <c r="H86" t="n">
        <v>0.52</v>
      </c>
      <c r="J86" t="n">
        <v>0.5325</v>
      </c>
      <c r="N86" t="n">
        <v>0.6</v>
      </c>
    </row>
    <row r="88">
      <c r="P88" s="34" t="n"/>
    </row>
    <row r="89">
      <c r="L89" s="10" t="n"/>
    </row>
    <row r="92" customFormat="1" s="21">
      <c r="A92" s="20" t="inlineStr">
        <is>
          <t>Balance Sheet</t>
        </is>
      </c>
    </row>
    <row r="93">
      <c r="A93" s="5" t="inlineStr">
        <is>
          <t xml:space="preserve">Assets  </t>
        </is>
      </c>
    </row>
    <row r="94">
      <c r="A94" t="inlineStr">
        <is>
          <t>Cash &amp; Cash equiv</t>
        </is>
      </c>
      <c r="B94" t="n">
        <v>4244</v>
      </c>
      <c r="C94" t="n">
        <v>4454</v>
      </c>
      <c r="D94" t="n">
        <v>7065</v>
      </c>
      <c r="E94" t="n">
        <v>15308</v>
      </c>
      <c r="F94" t="n">
        <v>3061</v>
      </c>
      <c r="G94" t="n">
        <v>3885</v>
      </c>
      <c r="H94" t="n">
        <v>4752</v>
      </c>
      <c r="I94" t="n">
        <v>5560</v>
      </c>
      <c r="J94" t="n">
        <v>4934</v>
      </c>
      <c r="K94" t="n">
        <v>11687</v>
      </c>
      <c r="L94" t="n">
        <v>9075</v>
      </c>
      <c r="M94" t="n">
        <v>3433</v>
      </c>
      <c r="N94" t="n">
        <v>3554</v>
      </c>
      <c r="O94" t="n">
        <v>2614</v>
      </c>
      <c r="P94" t="n">
        <v>3407</v>
      </c>
      <c r="Q94" t="n">
        <v>3019</v>
      </c>
      <c r="R94" t="n">
        <v>3154</v>
      </c>
      <c r="S94" t="n">
        <v>2867</v>
      </c>
      <c r="T94" t="n">
        <v>3935</v>
      </c>
      <c r="U94" t="n">
        <v>4194</v>
      </c>
      <c r="V94" t="n">
        <v>11380</v>
      </c>
      <c r="W94" t="n">
        <v>8736</v>
      </c>
      <c r="X94" t="n">
        <v>3356</v>
      </c>
      <c r="Y94" t="n">
        <v>5865</v>
      </c>
      <c r="Z94" t="n">
        <v>5192</v>
      </c>
      <c r="AA94" t="n">
        <v>4746</v>
      </c>
      <c r="AB94" t="n">
        <v>7870</v>
      </c>
      <c r="AC94" t="n">
        <v>4827</v>
      </c>
      <c r="AD94" t="n">
        <v>6215</v>
      </c>
      <c r="AE94" t="n">
        <v>4390</v>
      </c>
      <c r="AF94" t="n">
        <v>4529</v>
      </c>
      <c r="AM94" s="12">
        <f>E94</f>
        <v/>
      </c>
      <c r="AN94" s="12">
        <f>I94</f>
        <v/>
      </c>
      <c r="AO94" s="12">
        <f>M94</f>
        <v/>
      </c>
      <c r="AP94" s="12">
        <f>Q94</f>
        <v/>
      </c>
      <c r="AQ94" s="12">
        <f>U94</f>
        <v/>
      </c>
      <c r="AR94" s="12">
        <f>Y94</f>
        <v/>
      </c>
      <c r="AS94" s="12">
        <f>AC94</f>
        <v/>
      </c>
    </row>
    <row r="95">
      <c r="A95" t="inlineStr">
        <is>
          <t>Short-term investments</t>
        </is>
      </c>
      <c r="B95" t="n">
        <v>1864</v>
      </c>
      <c r="C95" t="n">
        <v>2606</v>
      </c>
      <c r="D95" t="n">
        <v>7119</v>
      </c>
      <c r="E95" t="n">
        <v>2682</v>
      </c>
      <c r="F95" t="n">
        <v>2927</v>
      </c>
      <c r="G95" t="n">
        <v>4301</v>
      </c>
      <c r="H95" t="n">
        <v>3270</v>
      </c>
      <c r="I95" t="n">
        <v>3225</v>
      </c>
      <c r="J95" t="n">
        <v>3058</v>
      </c>
      <c r="K95" t="n">
        <v>3158</v>
      </c>
      <c r="L95" t="n">
        <v>1446</v>
      </c>
      <c r="M95" t="n">
        <v>1814</v>
      </c>
      <c r="N95" t="n">
        <v>2020</v>
      </c>
      <c r="O95" t="n">
        <v>2263</v>
      </c>
      <c r="P95" t="n">
        <v>2641</v>
      </c>
      <c r="Q95" t="n">
        <v>2788</v>
      </c>
      <c r="R95" t="n">
        <v>2698</v>
      </c>
      <c r="S95" t="n">
        <v>2414</v>
      </c>
      <c r="T95" t="n">
        <v>1849</v>
      </c>
      <c r="U95" t="n">
        <v>1082</v>
      </c>
      <c r="V95" t="n">
        <v>1296</v>
      </c>
      <c r="W95" t="n">
        <v>4791</v>
      </c>
      <c r="X95" t="n">
        <v>2987</v>
      </c>
      <c r="Y95" t="n">
        <v>2292</v>
      </c>
      <c r="Z95" t="n">
        <v>2417</v>
      </c>
      <c r="AA95" t="n">
        <v>3014</v>
      </c>
      <c r="AB95" t="n">
        <v>4004</v>
      </c>
      <c r="AC95" t="n">
        <v>24426</v>
      </c>
      <c r="AD95" t="n">
        <v>32481</v>
      </c>
      <c r="AE95" t="n">
        <v>22654</v>
      </c>
      <c r="AF95" t="n">
        <v>18030</v>
      </c>
      <c r="AM95" s="12">
        <f>E95</f>
        <v/>
      </c>
      <c r="AN95" s="12">
        <f>I95</f>
        <v/>
      </c>
      <c r="AO95" s="12">
        <f>M95</f>
        <v/>
      </c>
      <c r="AP95" s="12">
        <f>Q95</f>
        <v/>
      </c>
      <c r="AQ95" s="12">
        <f>U95</f>
        <v/>
      </c>
      <c r="AR95" s="12">
        <f>Y95</f>
        <v/>
      </c>
      <c r="AS95" s="12">
        <f>AC95</f>
        <v/>
      </c>
    </row>
    <row r="96">
      <c r="A96" t="inlineStr">
        <is>
          <t>Trading Assets</t>
        </is>
      </c>
      <c r="B96" t="n">
        <v>8010</v>
      </c>
      <c r="C96" t="n">
        <v>6810</v>
      </c>
      <c r="D96" t="n">
        <v>6659</v>
      </c>
      <c r="E96" t="n">
        <v>7323</v>
      </c>
      <c r="F96" t="n">
        <v>9103</v>
      </c>
      <c r="G96" t="n">
        <v>9503</v>
      </c>
      <c r="H96" t="n">
        <v>9747</v>
      </c>
      <c r="I96" t="n">
        <v>8314</v>
      </c>
      <c r="J96" t="n">
        <v>9303</v>
      </c>
      <c r="K96" t="n">
        <v>11084</v>
      </c>
      <c r="L96" t="n">
        <v>6983</v>
      </c>
      <c r="M96" t="n">
        <v>8755</v>
      </c>
      <c r="N96" t="n">
        <v>10623</v>
      </c>
      <c r="O96" t="n">
        <v>7348</v>
      </c>
      <c r="P96" t="n">
        <v>7138</v>
      </c>
      <c r="Q96" t="n">
        <v>5843</v>
      </c>
      <c r="R96" t="n">
        <v>6181</v>
      </c>
      <c r="S96" t="n">
        <v>6663</v>
      </c>
      <c r="T96" t="n">
        <v>6241</v>
      </c>
      <c r="U96" t="n">
        <v>7847</v>
      </c>
      <c r="V96" t="n">
        <v>8127</v>
      </c>
      <c r="W96" t="n">
        <v>12288</v>
      </c>
      <c r="X96" t="n">
        <v>11910</v>
      </c>
      <c r="Y96" t="n">
        <v>15738</v>
      </c>
      <c r="Z96" t="n">
        <v>14788</v>
      </c>
      <c r="AA96" t="n">
        <v>17097</v>
      </c>
      <c r="AB96" t="n">
        <v>22761</v>
      </c>
      <c r="AC96" t="n">
        <v>0</v>
      </c>
      <c r="AD96" t="n">
        <v>0</v>
      </c>
      <c r="AE96" t="n">
        <v>0</v>
      </c>
      <c r="AF96" t="n">
        <v>0</v>
      </c>
      <c r="AM96" s="12">
        <f>E96</f>
        <v/>
      </c>
      <c r="AN96" s="12">
        <f>I96</f>
        <v/>
      </c>
      <c r="AO96" s="12">
        <f>M96</f>
        <v/>
      </c>
      <c r="AP96" s="12">
        <f>Q96</f>
        <v/>
      </c>
      <c r="AQ96" s="12">
        <f>U96</f>
        <v/>
      </c>
      <c r="AR96" s="12">
        <f>Y96</f>
        <v/>
      </c>
      <c r="AS96" s="12">
        <f>AC96</f>
        <v/>
      </c>
    </row>
    <row r="97">
      <c r="A97" t="inlineStr">
        <is>
          <t>AR</t>
        </is>
      </c>
      <c r="B97" t="n">
        <v>3246</v>
      </c>
      <c r="C97" t="n">
        <v>3860</v>
      </c>
      <c r="D97" t="n">
        <v>4101</v>
      </c>
      <c r="E97" t="n">
        <v>4787</v>
      </c>
      <c r="F97" t="n">
        <v>4216</v>
      </c>
      <c r="G97" t="n">
        <v>4426</v>
      </c>
      <c r="H97" t="n">
        <v>4952</v>
      </c>
      <c r="I97" t="n">
        <v>4690</v>
      </c>
      <c r="J97" t="n">
        <v>4921</v>
      </c>
      <c r="K97" t="n">
        <v>5397</v>
      </c>
      <c r="L97" t="n">
        <v>5954</v>
      </c>
      <c r="M97" t="n">
        <v>5607</v>
      </c>
      <c r="N97" t="n">
        <v>4879</v>
      </c>
      <c r="O97" t="n">
        <v>4636</v>
      </c>
      <c r="P97" t="n">
        <v>5457</v>
      </c>
      <c r="Q97" t="n">
        <v>6722</v>
      </c>
      <c r="R97" t="n">
        <v>6957</v>
      </c>
      <c r="S97" t="n">
        <v>6233</v>
      </c>
      <c r="T97" t="n">
        <v>6880</v>
      </c>
      <c r="U97" t="n">
        <v>7659</v>
      </c>
      <c r="V97" t="n">
        <v>8455</v>
      </c>
      <c r="W97" t="n">
        <v>7441</v>
      </c>
      <c r="X97" t="n">
        <v>7140</v>
      </c>
      <c r="Y97" t="n">
        <v>6782</v>
      </c>
      <c r="Z97" t="n">
        <v>7208</v>
      </c>
      <c r="AA97" t="n">
        <v>7460</v>
      </c>
      <c r="AB97" t="n">
        <v>8400</v>
      </c>
      <c r="AC97" t="n">
        <v>9457</v>
      </c>
      <c r="AD97" t="n">
        <v>7074</v>
      </c>
      <c r="AE97" t="n">
        <v>6063</v>
      </c>
      <c r="AF97" t="n">
        <v>7469</v>
      </c>
      <c r="AM97" s="12">
        <f>E97</f>
        <v/>
      </c>
      <c r="AN97" s="12">
        <f>I97</f>
        <v/>
      </c>
      <c r="AO97" s="12">
        <f>M97</f>
        <v/>
      </c>
      <c r="AP97" s="12">
        <f>Q97</f>
        <v/>
      </c>
      <c r="AQ97" s="12">
        <f>U97</f>
        <v/>
      </c>
      <c r="AR97" s="12">
        <f>Y97</f>
        <v/>
      </c>
      <c r="AS97" s="12">
        <f>AC97</f>
        <v/>
      </c>
    </row>
    <row r="98">
      <c r="A98" t="inlineStr">
        <is>
          <t>Inventories</t>
        </is>
      </c>
      <c r="B98" t="n">
        <v>4418</v>
      </c>
      <c r="C98" t="n">
        <v>4818</v>
      </c>
      <c r="D98" t="n">
        <v>4965</v>
      </c>
      <c r="E98" t="n">
        <v>5167</v>
      </c>
      <c r="F98" t="n">
        <v>5751</v>
      </c>
      <c r="G98" t="n">
        <v>5800</v>
      </c>
      <c r="H98" t="n">
        <v>5783</v>
      </c>
      <c r="I98" t="n">
        <v>5553</v>
      </c>
      <c r="J98" t="n">
        <v>5801</v>
      </c>
      <c r="K98" t="n">
        <v>6324</v>
      </c>
      <c r="L98" t="n">
        <v>6929</v>
      </c>
      <c r="M98" t="n">
        <v>6983</v>
      </c>
      <c r="N98" t="n">
        <v>7146</v>
      </c>
      <c r="O98" t="n">
        <v>7344</v>
      </c>
      <c r="P98" t="n">
        <v>7401</v>
      </c>
      <c r="Q98" t="n">
        <v>7253</v>
      </c>
      <c r="R98" t="n">
        <v>7765</v>
      </c>
      <c r="S98" t="n">
        <v>8696</v>
      </c>
      <c r="T98" t="n">
        <v>8638</v>
      </c>
      <c r="U98" t="n">
        <v>8744</v>
      </c>
      <c r="V98" t="n">
        <v>9246</v>
      </c>
      <c r="W98" t="n">
        <v>8969</v>
      </c>
      <c r="X98" t="n">
        <v>9273</v>
      </c>
      <c r="Y98" t="n">
        <v>8427</v>
      </c>
      <c r="Z98" t="n">
        <v>8487</v>
      </c>
      <c r="AA98" t="n">
        <v>8817</v>
      </c>
      <c r="AB98" t="n">
        <v>9798</v>
      </c>
      <c r="AC98" t="n">
        <v>10776</v>
      </c>
      <c r="AD98" t="n">
        <v>11935</v>
      </c>
      <c r="AE98" t="n">
        <v>12174</v>
      </c>
      <c r="AF98" t="n">
        <v>12831</v>
      </c>
      <c r="AM98" s="12">
        <f>E98</f>
        <v/>
      </c>
      <c r="AN98" s="12">
        <f>I98</f>
        <v/>
      </c>
      <c r="AO98" s="12">
        <f>M98</f>
        <v/>
      </c>
      <c r="AP98" s="12">
        <f>Q98</f>
        <v/>
      </c>
      <c r="AQ98" s="12">
        <f>U98</f>
        <v/>
      </c>
      <c r="AR98" s="12">
        <f>Y98</f>
        <v/>
      </c>
      <c r="AS98" s="12">
        <f>AC98</f>
        <v/>
      </c>
    </row>
    <row r="99">
      <c r="A99" t="inlineStr">
        <is>
          <t>Assets held for sale</t>
        </is>
      </c>
      <c r="B99" t="n">
        <v>2048</v>
      </c>
      <c r="C99" t="n">
        <v>1895</v>
      </c>
      <c r="D99" t="n">
        <v>1992</v>
      </c>
      <c r="E99" t="n">
        <v>71</v>
      </c>
      <c r="F99" t="n">
        <v>0</v>
      </c>
      <c r="G99" t="n">
        <v>0</v>
      </c>
      <c r="H99" t="n">
        <v>5100</v>
      </c>
      <c r="I99" t="n">
        <v>5210</v>
      </c>
      <c r="J99" t="n">
        <v>5138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5400</v>
      </c>
      <c r="Z99" t="n">
        <v>5557</v>
      </c>
      <c r="AA99" t="n">
        <v>5817</v>
      </c>
      <c r="AB99" t="n">
        <v>6398</v>
      </c>
      <c r="AC99" t="n">
        <v>6942</v>
      </c>
      <c r="AD99" t="n">
        <v>236</v>
      </c>
      <c r="AE99" t="n">
        <v>32</v>
      </c>
      <c r="AF99" t="n">
        <v>56</v>
      </c>
      <c r="AM99" s="12">
        <f>E99</f>
        <v/>
      </c>
      <c r="AN99" s="12">
        <f>I99</f>
        <v/>
      </c>
      <c r="AO99" s="12">
        <f>M99</f>
        <v/>
      </c>
      <c r="AP99" s="12">
        <f>Q99</f>
        <v/>
      </c>
      <c r="AQ99" s="12">
        <f>U99</f>
        <v/>
      </c>
      <c r="AR99" s="12">
        <f>Y99</f>
        <v/>
      </c>
      <c r="AS99" s="12">
        <f>AC99</f>
        <v/>
      </c>
    </row>
    <row r="100">
      <c r="A100" s="33" t="inlineStr">
        <is>
          <t>Other Current Assets</t>
        </is>
      </c>
      <c r="B100" s="33" t="n">
        <v>2636</v>
      </c>
      <c r="C100" s="33" t="n">
        <v>2267</v>
      </c>
      <c r="D100" s="33" t="n">
        <v>4304</v>
      </c>
      <c r="E100" s="33" t="n">
        <v>2982</v>
      </c>
      <c r="F100" s="33" t="n">
        <v>2339</v>
      </c>
      <c r="G100" s="33" t="n">
        <v>3273</v>
      </c>
      <c r="H100" s="33" t="n">
        <v>2612</v>
      </c>
      <c r="I100" s="33" t="n">
        <v>2956</v>
      </c>
      <c r="J100" s="33" t="n">
        <v>2903</v>
      </c>
      <c r="K100" s="33" t="n">
        <v>2967</v>
      </c>
      <c r="L100" s="33" t="n">
        <v>2767</v>
      </c>
      <c r="M100" s="33" t="n">
        <v>2908</v>
      </c>
      <c r="N100" s="33" t="n">
        <v>3408</v>
      </c>
      <c r="O100" s="33" t="n">
        <v>3398</v>
      </c>
      <c r="P100" s="33" t="n">
        <v>3546</v>
      </c>
      <c r="Q100" s="33" t="n">
        <v>3162</v>
      </c>
      <c r="R100" s="33" t="n">
        <v>2305</v>
      </c>
      <c r="S100" s="33" t="n">
        <v>2366</v>
      </c>
      <c r="T100" s="33" t="n">
        <v>2414</v>
      </c>
      <c r="U100" s="33" t="n">
        <v>1713</v>
      </c>
      <c r="V100" s="33" t="n">
        <v>2997</v>
      </c>
      <c r="W100" s="33" t="n">
        <v>2165</v>
      </c>
      <c r="X100" s="33" t="n">
        <v>2119</v>
      </c>
      <c r="Y100" s="33" t="n">
        <v>2745</v>
      </c>
      <c r="Z100" s="33" t="n">
        <v>2124</v>
      </c>
      <c r="AA100" s="33" t="n">
        <v>2421</v>
      </c>
      <c r="AB100" s="33" t="n">
        <v>2073</v>
      </c>
      <c r="AC100" s="33" t="n">
        <v>2130</v>
      </c>
      <c r="AD100" s="33" t="n">
        <v>4627</v>
      </c>
      <c r="AE100" s="33" t="n">
        <v>5275</v>
      </c>
      <c r="AF100" s="33" t="n">
        <v>6348</v>
      </c>
      <c r="AG100" s="33" t="n"/>
      <c r="AH100" s="33" t="n"/>
      <c r="AI100" s="33" t="n"/>
      <c r="AM100" s="17">
        <f>E100</f>
        <v/>
      </c>
      <c r="AN100" s="17">
        <f>I100</f>
        <v/>
      </c>
      <c r="AO100" s="17">
        <f>M100</f>
        <v/>
      </c>
      <c r="AP100" s="17">
        <f>Q100</f>
        <v/>
      </c>
      <c r="AQ100" s="17">
        <f>U100</f>
        <v/>
      </c>
      <c r="AR100" s="17">
        <f>Y100</f>
        <v/>
      </c>
      <c r="AS100" s="17">
        <f>AC100</f>
        <v/>
      </c>
      <c r="AT100" s="33" t="n"/>
      <c r="AU100" s="33" t="n"/>
      <c r="AV100" s="33" t="n"/>
    </row>
    <row r="101" customFormat="1" s="8">
      <c r="A101" s="8" t="inlineStr">
        <is>
          <t>Total Current Assets</t>
        </is>
      </c>
      <c r="B101" s="8">
        <f>SUM(B94:B100)</f>
        <v/>
      </c>
      <c r="C101" s="8">
        <f>SUM(C94:C100)</f>
        <v/>
      </c>
      <c r="D101" s="8">
        <f>SUM(D94:D100)</f>
        <v/>
      </c>
      <c r="E101" s="8">
        <f>SUM(E94:E100)</f>
        <v/>
      </c>
      <c r="F101" s="8">
        <f>SUM(F94:F100)</f>
        <v/>
      </c>
      <c r="G101" s="8">
        <f>SUM(G94:G100)</f>
        <v/>
      </c>
      <c r="H101" s="8">
        <f>SUM(H94:H100)</f>
        <v/>
      </c>
      <c r="I101" s="8">
        <f>SUM(I94:I100)</f>
        <v/>
      </c>
      <c r="J101" s="8">
        <f>SUM(J94:J100)</f>
        <v/>
      </c>
      <c r="K101" s="8">
        <f>SUM(K94:K100)</f>
        <v/>
      </c>
      <c r="L101" s="8">
        <f>SUM(L94:L100)</f>
        <v/>
      </c>
      <c r="M101" s="8">
        <f>SUM(M94:M100)</f>
        <v/>
      </c>
      <c r="N101" s="8">
        <f>SUM(N94:N100)</f>
        <v/>
      </c>
      <c r="O101" s="8">
        <f>SUM(O94:O100)</f>
        <v/>
      </c>
      <c r="P101" s="8">
        <f>SUM(P94:P100)</f>
        <v/>
      </c>
      <c r="Q101" s="8">
        <f>SUM(Q94:Q100)</f>
        <v/>
      </c>
      <c r="R101" s="8">
        <f>SUM(R94:R100)</f>
        <v/>
      </c>
      <c r="S101" s="8">
        <f>SUM(S94:S100)</f>
        <v/>
      </c>
      <c r="T101" s="8">
        <f>SUM(T94:T100)</f>
        <v/>
      </c>
      <c r="U101" s="8">
        <f>SUM(U94:U100)</f>
        <v/>
      </c>
      <c r="V101" s="8">
        <f>SUM(V94:V100)</f>
        <v/>
      </c>
      <c r="W101" s="8">
        <f>SUM(W94:W100)</f>
        <v/>
      </c>
      <c r="X101" s="8">
        <f>SUM(X94:X100)</f>
        <v/>
      </c>
      <c r="Y101" s="8">
        <f>SUM(Y94:Y100)</f>
        <v/>
      </c>
      <c r="Z101" s="8">
        <f>SUM(Z94:Z100)</f>
        <v/>
      </c>
      <c r="AA101" s="8">
        <f>SUM(AA94:AA100)</f>
        <v/>
      </c>
      <c r="AB101" s="8">
        <f>SUM(AB94:AB100)</f>
        <v/>
      </c>
      <c r="AC101" s="8">
        <f>SUM(AC94:AC100)</f>
        <v/>
      </c>
      <c r="AD101" s="8">
        <f>SUM(AD94:AD100)</f>
        <v/>
      </c>
      <c r="AE101" s="8">
        <f>SUM(AE94:AE100)</f>
        <v/>
      </c>
      <c r="AF101" s="8">
        <f>SUM(AF94:AF100)</f>
        <v/>
      </c>
      <c r="AG101" s="8">
        <f>SUM(AG94:AG100)</f>
        <v/>
      </c>
      <c r="AH101" s="8">
        <f>SUM(AH94:AH100)</f>
        <v/>
      </c>
      <c r="AI101" s="8">
        <f>SUM(AI94:AI100)</f>
        <v/>
      </c>
      <c r="AM101" s="12">
        <f>E101</f>
        <v/>
      </c>
      <c r="AN101" s="12">
        <f>I101</f>
        <v/>
      </c>
      <c r="AO101" s="12">
        <f>M101</f>
        <v/>
      </c>
      <c r="AP101" s="12">
        <f>Q101</f>
        <v/>
      </c>
      <c r="AQ101" s="12">
        <f>U101</f>
        <v/>
      </c>
      <c r="AR101" s="12">
        <f>Y101</f>
        <v/>
      </c>
      <c r="AS101" s="12">
        <f>AC101</f>
        <v/>
      </c>
    </row>
    <row r="102">
      <c r="A102" t="inlineStr">
        <is>
          <t>PP&amp;E</t>
        </is>
      </c>
      <c r="B102" t="n">
        <v>33296</v>
      </c>
      <c r="C102" t="n">
        <v>32683</v>
      </c>
      <c r="D102" t="n">
        <v>31597</v>
      </c>
      <c r="E102" t="n">
        <v>31858</v>
      </c>
      <c r="F102" t="n">
        <v>32644</v>
      </c>
      <c r="G102" t="n">
        <v>33804</v>
      </c>
      <c r="H102" t="n">
        <v>34707</v>
      </c>
      <c r="I102" t="n">
        <v>36171</v>
      </c>
      <c r="J102" t="n">
        <v>36911</v>
      </c>
      <c r="K102" t="n">
        <v>38130</v>
      </c>
      <c r="L102" t="n">
        <v>39472</v>
      </c>
      <c r="M102" t="n">
        <v>41109</v>
      </c>
      <c r="N102" t="n">
        <v>43735</v>
      </c>
      <c r="O102" t="n">
        <v>45914</v>
      </c>
      <c r="P102" t="n">
        <v>47071</v>
      </c>
      <c r="Q102" t="n">
        <v>48976</v>
      </c>
      <c r="R102" t="n">
        <v>50040</v>
      </c>
      <c r="S102" t="n">
        <v>51377</v>
      </c>
      <c r="T102" t="n">
        <v>53563</v>
      </c>
      <c r="U102" t="n">
        <v>55386</v>
      </c>
      <c r="V102" t="n">
        <v>56770</v>
      </c>
      <c r="W102" t="n">
        <v>58036</v>
      </c>
      <c r="X102" t="n">
        <v>59205</v>
      </c>
      <c r="Y102" t="n">
        <v>56584</v>
      </c>
      <c r="Z102" t="n">
        <v>57330</v>
      </c>
      <c r="AA102" t="n">
        <v>58166</v>
      </c>
      <c r="AB102" t="n">
        <v>59733</v>
      </c>
      <c r="AC102" t="n">
        <v>63245</v>
      </c>
      <c r="AD102" t="n">
        <v>66718</v>
      </c>
      <c r="AE102" t="n">
        <v>71660</v>
      </c>
      <c r="AF102" t="n">
        <v>75763</v>
      </c>
      <c r="AM102" s="12">
        <f>E102</f>
        <v/>
      </c>
      <c r="AN102" s="12">
        <f>I102</f>
        <v/>
      </c>
      <c r="AO102" s="12">
        <f>M102</f>
        <v/>
      </c>
      <c r="AP102" s="12">
        <f>Q102</f>
        <v/>
      </c>
      <c r="AQ102" s="12">
        <f>U102</f>
        <v/>
      </c>
      <c r="AR102" s="12">
        <f>Y102</f>
        <v/>
      </c>
      <c r="AS102" s="12">
        <f>AC102</f>
        <v/>
      </c>
    </row>
    <row r="103">
      <c r="A103" t="inlineStr">
        <is>
          <t>Equity Investments</t>
        </is>
      </c>
      <c r="B103" t="n">
        <v>6549</v>
      </c>
      <c r="C103" t="n">
        <v>7208</v>
      </c>
      <c r="D103" t="n">
        <v>5618</v>
      </c>
      <c r="E103" t="n">
        <v>5960</v>
      </c>
      <c r="F103" t="n">
        <v>6377</v>
      </c>
      <c r="G103" t="n">
        <v>5394</v>
      </c>
      <c r="H103" t="n">
        <v>6022</v>
      </c>
      <c r="I103" t="n">
        <v>6180</v>
      </c>
      <c r="J103" t="n">
        <v>6831</v>
      </c>
      <c r="K103" t="n">
        <v>5904</v>
      </c>
      <c r="L103" t="n">
        <v>6059</v>
      </c>
      <c r="M103" t="n">
        <v>8579</v>
      </c>
      <c r="N103" t="n">
        <v>9481</v>
      </c>
      <c r="O103" t="n">
        <v>9245</v>
      </c>
      <c r="P103" t="n">
        <v>7551</v>
      </c>
      <c r="Q103" t="n">
        <v>6042</v>
      </c>
      <c r="R103" t="n">
        <v>5254</v>
      </c>
      <c r="S103" t="n">
        <v>4629</v>
      </c>
      <c r="T103" t="n">
        <v>4819</v>
      </c>
      <c r="U103" t="n">
        <v>3967</v>
      </c>
      <c r="V103" t="n">
        <v>3880</v>
      </c>
      <c r="W103" t="n">
        <v>3901</v>
      </c>
      <c r="X103" t="n">
        <v>3679</v>
      </c>
      <c r="Y103" t="n">
        <v>5152</v>
      </c>
      <c r="Z103" t="n">
        <v>5404</v>
      </c>
      <c r="AA103" t="n">
        <v>5655</v>
      </c>
      <c r="AB103" t="n">
        <v>6050</v>
      </c>
      <c r="AC103" t="n">
        <v>6298</v>
      </c>
      <c r="AD103" t="n">
        <v>6036</v>
      </c>
      <c r="AE103" t="n">
        <v>5929</v>
      </c>
      <c r="AF103" t="n">
        <v>5822</v>
      </c>
      <c r="AM103" s="12">
        <f>E103</f>
        <v/>
      </c>
      <c r="AN103" s="12">
        <f>I103</f>
        <v/>
      </c>
      <c r="AO103" s="12">
        <f>M103</f>
        <v/>
      </c>
      <c r="AP103" s="12">
        <f>Q103</f>
        <v/>
      </c>
      <c r="AQ103" s="12">
        <f>U103</f>
        <v/>
      </c>
      <c r="AR103" s="12">
        <f>Y103</f>
        <v/>
      </c>
      <c r="AS103" s="12">
        <f>AC103</f>
        <v/>
      </c>
    </row>
    <row r="104">
      <c r="A104" t="inlineStr">
        <is>
          <t>Other long-term investments</t>
        </is>
      </c>
      <c r="B104" t="n">
        <v>1675</v>
      </c>
      <c r="C104" t="n">
        <v>1727</v>
      </c>
      <c r="D104" t="n">
        <v>1829</v>
      </c>
      <c r="E104" t="n">
        <v>1891</v>
      </c>
      <c r="F104" t="n">
        <v>3097</v>
      </c>
      <c r="G104" t="n">
        <v>3567</v>
      </c>
      <c r="H104" t="n">
        <v>4189</v>
      </c>
      <c r="I104" t="n">
        <v>4716</v>
      </c>
      <c r="J104" t="n">
        <v>5149</v>
      </c>
      <c r="K104" t="n">
        <v>4481</v>
      </c>
      <c r="L104" t="n">
        <v>3844</v>
      </c>
      <c r="M104" t="n">
        <v>3712</v>
      </c>
      <c r="N104" t="n">
        <v>3435</v>
      </c>
      <c r="O104" t="n">
        <v>3071</v>
      </c>
      <c r="P104" t="n">
        <v>3562</v>
      </c>
      <c r="Q104" t="n">
        <v>3388</v>
      </c>
      <c r="R104" t="n">
        <v>3465</v>
      </c>
      <c r="S104" t="n">
        <v>3577</v>
      </c>
      <c r="T104" t="n">
        <v>3428</v>
      </c>
      <c r="U104" t="n">
        <v>3276</v>
      </c>
      <c r="V104" t="n">
        <v>2943</v>
      </c>
      <c r="W104" t="n">
        <v>2884</v>
      </c>
      <c r="X104" t="n">
        <v>2720</v>
      </c>
      <c r="Y104" t="n">
        <v>2192</v>
      </c>
      <c r="Z104" t="n">
        <v>1409</v>
      </c>
      <c r="AA104" t="n">
        <v>1262</v>
      </c>
      <c r="AB104" t="n">
        <v>953</v>
      </c>
      <c r="AC104" t="n">
        <v>0</v>
      </c>
      <c r="AD104" t="n">
        <v>0</v>
      </c>
      <c r="AE104" t="n">
        <v>0</v>
      </c>
      <c r="AF104" t="n">
        <v>0</v>
      </c>
      <c r="AM104" s="12">
        <f>E104</f>
        <v/>
      </c>
      <c r="AN104" s="12">
        <f>I104</f>
        <v/>
      </c>
      <c r="AO104" s="12">
        <f>M104</f>
        <v/>
      </c>
      <c r="AP104" s="12">
        <f>Q104</f>
        <v/>
      </c>
      <c r="AQ104" s="12">
        <f>U104</f>
        <v/>
      </c>
      <c r="AR104" s="12">
        <f>Y104</f>
        <v/>
      </c>
      <c r="AS104" s="12">
        <f>AC104</f>
        <v/>
      </c>
    </row>
    <row r="105">
      <c r="A105" t="inlineStr">
        <is>
          <t>Goodwill</t>
        </is>
      </c>
      <c r="B105" t="n">
        <v>10766</v>
      </c>
      <c r="C105" t="n">
        <v>11037</v>
      </c>
      <c r="D105" t="n">
        <v>11026</v>
      </c>
      <c r="E105" t="n">
        <v>11332</v>
      </c>
      <c r="F105" t="n">
        <v>16942</v>
      </c>
      <c r="G105" t="n">
        <v>16992</v>
      </c>
      <c r="H105" t="n">
        <v>13868</v>
      </c>
      <c r="I105" t="n">
        <v>14099</v>
      </c>
      <c r="J105" t="n">
        <v>14099</v>
      </c>
      <c r="K105" t="n">
        <v>14102</v>
      </c>
      <c r="L105" t="n">
        <v>24389</v>
      </c>
      <c r="M105" t="n">
        <v>24389</v>
      </c>
      <c r="N105" t="n">
        <v>24346</v>
      </c>
      <c r="O105" t="n">
        <v>24351</v>
      </c>
      <c r="P105" t="n">
        <v>24506</v>
      </c>
      <c r="Q105" t="n">
        <v>24513</v>
      </c>
      <c r="R105" t="n">
        <v>24521</v>
      </c>
      <c r="S105" t="n">
        <v>24583</v>
      </c>
      <c r="T105" t="n">
        <v>24727</v>
      </c>
      <c r="U105" t="n">
        <v>26276</v>
      </c>
      <c r="V105" t="n">
        <v>26276</v>
      </c>
      <c r="W105" t="n">
        <v>26943</v>
      </c>
      <c r="X105" t="n">
        <v>26955</v>
      </c>
      <c r="Y105" t="n">
        <v>26971</v>
      </c>
      <c r="Z105" t="n">
        <v>26971</v>
      </c>
      <c r="AA105" t="n">
        <v>26768</v>
      </c>
      <c r="AB105" t="n">
        <v>26786</v>
      </c>
      <c r="AC105" t="n">
        <v>26963</v>
      </c>
      <c r="AD105" t="n">
        <v>27011</v>
      </c>
      <c r="AE105" t="n">
        <v>27587</v>
      </c>
      <c r="AF105" t="n">
        <v>27591</v>
      </c>
      <c r="AM105" s="12">
        <f>E105</f>
        <v/>
      </c>
      <c r="AN105" s="12">
        <f>I105</f>
        <v/>
      </c>
      <c r="AO105" s="12">
        <f>M105</f>
        <v/>
      </c>
      <c r="AP105" s="12">
        <f>Q105</f>
        <v/>
      </c>
      <c r="AQ105" s="12">
        <f>U105</f>
        <v/>
      </c>
      <c r="AR105" s="12">
        <f>Y105</f>
        <v/>
      </c>
      <c r="AS105" s="12">
        <f>AC105</f>
        <v/>
      </c>
    </row>
    <row r="106">
      <c r="A106" t="inlineStr">
        <is>
          <t>Identified intangible assets</t>
        </is>
      </c>
      <c r="B106" t="n">
        <v>4211</v>
      </c>
      <c r="C106" t="n">
        <v>4226</v>
      </c>
      <c r="D106" t="n">
        <v>4022</v>
      </c>
      <c r="E106" t="n">
        <v>3933</v>
      </c>
      <c r="F106" t="n">
        <v>11140</v>
      </c>
      <c r="G106" t="n">
        <v>10821</v>
      </c>
      <c r="H106" t="n">
        <v>9524</v>
      </c>
      <c r="I106" t="n">
        <v>9494</v>
      </c>
      <c r="J106" t="n">
        <v>9157</v>
      </c>
      <c r="K106" t="n">
        <v>8867</v>
      </c>
      <c r="L106" t="n">
        <v>13058</v>
      </c>
      <c r="M106" t="n">
        <v>12745</v>
      </c>
      <c r="N106" t="n">
        <v>12355</v>
      </c>
      <c r="O106" t="n">
        <v>12098</v>
      </c>
      <c r="P106" t="n">
        <v>12007</v>
      </c>
      <c r="Q106" t="n">
        <v>11836</v>
      </c>
      <c r="R106" t="n">
        <v>11457</v>
      </c>
      <c r="S106" t="n">
        <v>11249</v>
      </c>
      <c r="T106" t="n">
        <v>11019</v>
      </c>
      <c r="U106" t="n">
        <v>10827</v>
      </c>
      <c r="V106" t="n">
        <v>10429</v>
      </c>
      <c r="W106" t="n">
        <v>10303</v>
      </c>
      <c r="X106" t="n">
        <v>9881</v>
      </c>
      <c r="Y106" t="n">
        <v>9026</v>
      </c>
      <c r="Z106" t="n">
        <v>8408</v>
      </c>
      <c r="AA106" t="n">
        <v>8018</v>
      </c>
      <c r="AB106" t="n">
        <v>7684</v>
      </c>
      <c r="AC106" t="n">
        <v>7270</v>
      </c>
      <c r="AD106" t="n">
        <v>6813</v>
      </c>
      <c r="AE106" t="n">
        <v>6427</v>
      </c>
      <c r="AF106" t="n">
        <v>6268</v>
      </c>
      <c r="AM106" s="12">
        <f>E106</f>
        <v/>
      </c>
      <c r="AN106" s="12">
        <f>I106</f>
        <v/>
      </c>
      <c r="AO106" s="12">
        <f>M106</f>
        <v/>
      </c>
      <c r="AP106" s="12">
        <f>Q106</f>
        <v/>
      </c>
      <c r="AQ106" s="12">
        <f>U106</f>
        <v/>
      </c>
      <c r="AR106" s="12">
        <f>Y106</f>
        <v/>
      </c>
      <c r="AS106" s="12">
        <f>AC106</f>
        <v/>
      </c>
    </row>
    <row r="107">
      <c r="A107" s="33" t="inlineStr">
        <is>
          <t>Other long-term assets</t>
        </is>
      </c>
      <c r="B107" s="33" t="n">
        <v>6603</v>
      </c>
      <c r="C107" s="33" t="n">
        <v>6901</v>
      </c>
      <c r="D107" s="33" t="n">
        <v>8255</v>
      </c>
      <c r="E107" s="33" t="n">
        <v>8165</v>
      </c>
      <c r="F107" s="33" t="n">
        <v>7870</v>
      </c>
      <c r="G107" s="33" t="n">
        <v>8065</v>
      </c>
      <c r="H107" s="33" t="n">
        <v>7691</v>
      </c>
      <c r="I107" s="33" t="n">
        <v>7159</v>
      </c>
      <c r="J107" s="33" t="n">
        <v>7443</v>
      </c>
      <c r="K107" s="33" t="n">
        <v>10006</v>
      </c>
      <c r="L107" s="33" t="n">
        <v>7112</v>
      </c>
      <c r="M107" s="33" t="n">
        <v>3215</v>
      </c>
      <c r="N107" s="33" t="n">
        <v>3614</v>
      </c>
      <c r="O107" s="33" t="n">
        <v>3690</v>
      </c>
      <c r="P107" s="33" t="n">
        <v>3955</v>
      </c>
      <c r="Q107" s="33" t="n">
        <v>4421</v>
      </c>
      <c r="R107" s="33" t="n">
        <v>5661</v>
      </c>
      <c r="S107" s="33" t="n">
        <v>6105</v>
      </c>
      <c r="T107" s="33" t="n">
        <v>6255</v>
      </c>
      <c r="U107" s="33" t="n">
        <v>5553</v>
      </c>
      <c r="V107" s="33" t="n">
        <v>5911</v>
      </c>
      <c r="W107" s="33" t="n">
        <v>6082</v>
      </c>
      <c r="X107" s="33" t="n">
        <v>6036</v>
      </c>
      <c r="Y107" s="33" t="n">
        <v>5917</v>
      </c>
      <c r="Z107" s="33" t="n">
        <v>5327</v>
      </c>
      <c r="AA107" s="33" t="n">
        <v>5356</v>
      </c>
      <c r="AB107" s="33" t="n">
        <v>5452</v>
      </c>
      <c r="AC107" s="33" t="n">
        <v>6072</v>
      </c>
      <c r="AD107" s="33" t="n">
        <v>7210</v>
      </c>
      <c r="AE107" s="33" t="n">
        <v>8227</v>
      </c>
      <c r="AF107" s="33" t="n">
        <v>10134</v>
      </c>
      <c r="AG107" s="33" t="n"/>
      <c r="AH107" s="33" t="n"/>
      <c r="AI107" s="33" t="n"/>
      <c r="AM107" s="17">
        <f>E107</f>
        <v/>
      </c>
      <c r="AN107" s="17">
        <f>I107</f>
        <v/>
      </c>
      <c r="AO107" s="17">
        <f>M107</f>
        <v/>
      </c>
      <c r="AP107" s="17">
        <f>Q107</f>
        <v/>
      </c>
      <c r="AQ107" s="17">
        <f>U107</f>
        <v/>
      </c>
      <c r="AR107" s="17">
        <f>Y107</f>
        <v/>
      </c>
      <c r="AS107" s="17">
        <f>AC107</f>
        <v/>
      </c>
      <c r="AT107" s="33" t="n"/>
      <c r="AU107" s="33" t="n"/>
      <c r="AV107" s="33" t="n"/>
    </row>
    <row r="108" customFormat="1" s="8">
      <c r="A108" s="8" t="inlineStr">
        <is>
          <t>Total assets</t>
        </is>
      </c>
      <c r="B108" s="8">
        <f>SUM(B101:B107)</f>
        <v/>
      </c>
      <c r="C108" s="8">
        <f>SUM(C101:C107)</f>
        <v/>
      </c>
      <c r="D108" s="8">
        <f>SUM(D101:D107)</f>
        <v/>
      </c>
      <c r="E108" s="8">
        <f>SUM(E101:E107)</f>
        <v/>
      </c>
      <c r="F108" s="8">
        <f>SUM(F101:F107)</f>
        <v/>
      </c>
      <c r="G108" s="8">
        <f>SUM(G101:G107)</f>
        <v/>
      </c>
      <c r="H108" s="8">
        <f>SUM(H101:H107)</f>
        <v/>
      </c>
      <c r="I108" s="8">
        <f>SUM(I101:I107)</f>
        <v/>
      </c>
      <c r="J108" s="8">
        <f>SUM(J101:J107)</f>
        <v/>
      </c>
      <c r="K108" s="8">
        <f>SUM(K101:K107)</f>
        <v/>
      </c>
      <c r="L108" s="8">
        <f>SUM(L101:L107)</f>
        <v/>
      </c>
      <c r="M108" s="8">
        <f>SUM(M101:M107)</f>
        <v/>
      </c>
      <c r="N108" s="8">
        <f>SUM(N101:N107)</f>
        <v/>
      </c>
      <c r="O108" s="8">
        <f>SUM(O101:O107)</f>
        <v/>
      </c>
      <c r="P108" s="8">
        <f>SUM(P101:P107)</f>
        <v/>
      </c>
      <c r="Q108" s="8">
        <f>SUM(Q101:Q107)</f>
        <v/>
      </c>
      <c r="R108" s="8">
        <f>SUM(R101:R107)</f>
        <v/>
      </c>
      <c r="S108" s="8">
        <f>SUM(S101:S107)</f>
        <v/>
      </c>
      <c r="T108" s="8">
        <f>SUM(T101:T107)</f>
        <v/>
      </c>
      <c r="U108" s="8">
        <f>SUM(U101:U107)</f>
        <v/>
      </c>
      <c r="V108" s="8">
        <f>SUM(V101:V107)</f>
        <v/>
      </c>
      <c r="W108" s="8">
        <f>SUM(W101:W107)</f>
        <v/>
      </c>
      <c r="X108" s="8">
        <f>SUM(X101:X107)</f>
        <v/>
      </c>
      <c r="Y108" s="8">
        <f>SUM(Y101:Y107)</f>
        <v/>
      </c>
      <c r="Z108" s="8">
        <f>SUM(Z101:Z107)</f>
        <v/>
      </c>
      <c r="AA108" s="8">
        <f>SUM(AA101:AA107)</f>
        <v/>
      </c>
      <c r="AB108" s="8">
        <f>SUM(AB101:AB107)</f>
        <v/>
      </c>
      <c r="AC108" s="8">
        <f>SUM(AC101:AC107)</f>
        <v/>
      </c>
      <c r="AD108" s="8">
        <f>SUM(AD101:AD107)</f>
        <v/>
      </c>
      <c r="AE108" s="8">
        <f>SUM(AE101:AE107)</f>
        <v/>
      </c>
      <c r="AF108" s="8">
        <f>SUM(AF101:AF107)</f>
        <v/>
      </c>
      <c r="AG108" s="8">
        <f>SUM(AG101:AG107)</f>
        <v/>
      </c>
      <c r="AH108" s="8">
        <f>SUM(AH101:AH107)</f>
        <v/>
      </c>
      <c r="AI108" s="8">
        <f>SUM(AI101:AI107)</f>
        <v/>
      </c>
      <c r="AM108" s="12">
        <f>E108</f>
        <v/>
      </c>
      <c r="AN108" s="12">
        <f>I108</f>
        <v/>
      </c>
      <c r="AO108" s="12">
        <f>M108</f>
        <v/>
      </c>
      <c r="AP108" s="12">
        <f>Q108</f>
        <v/>
      </c>
      <c r="AQ108" s="19">
        <f>U108</f>
        <v/>
      </c>
      <c r="AR108" s="19">
        <f>Y108</f>
        <v/>
      </c>
      <c r="AS108" s="19">
        <f>AC108</f>
        <v/>
      </c>
    </row>
    <row r="109">
      <c r="AM109" s="12">
        <f>E109</f>
        <v/>
      </c>
      <c r="AN109" s="12">
        <f>I109</f>
        <v/>
      </c>
      <c r="AO109" s="12">
        <f>M109</f>
        <v/>
      </c>
      <c r="AP109" s="12">
        <f>Q109</f>
        <v/>
      </c>
      <c r="AQ109" s="12">
        <f>U109</f>
        <v/>
      </c>
      <c r="AR109" s="12">
        <f>Y109</f>
        <v/>
      </c>
      <c r="AS109" s="12">
        <f>AC109</f>
        <v/>
      </c>
    </row>
    <row r="110">
      <c r="A110" s="5" t="inlineStr">
        <is>
          <t>Liabilities</t>
        </is>
      </c>
      <c r="AM110" s="12">
        <f>E110</f>
        <v/>
      </c>
      <c r="AN110" s="12">
        <f>I110</f>
        <v/>
      </c>
      <c r="AO110" s="12">
        <f>M110</f>
        <v/>
      </c>
      <c r="AP110" s="12">
        <f>Q110</f>
        <v/>
      </c>
      <c r="AQ110" s="12">
        <f>U110</f>
        <v/>
      </c>
      <c r="AR110" s="12">
        <f>Y110</f>
        <v/>
      </c>
      <c r="AS110" s="12">
        <f>AC110</f>
        <v/>
      </c>
    </row>
    <row r="111">
      <c r="A111" t="inlineStr">
        <is>
          <t>Short-term debt</t>
        </is>
      </c>
      <c r="B111" t="n">
        <v>1121</v>
      </c>
      <c r="C111" t="n">
        <v>1118</v>
      </c>
      <c r="D111" t="n">
        <v>1129</v>
      </c>
      <c r="E111" t="n">
        <v>2634</v>
      </c>
      <c r="F111" t="n">
        <v>3594</v>
      </c>
      <c r="G111" t="n">
        <v>4560</v>
      </c>
      <c r="H111" t="n">
        <v>3573</v>
      </c>
      <c r="I111" t="n">
        <v>4634</v>
      </c>
      <c r="J111" t="n">
        <v>5073</v>
      </c>
      <c r="K111" t="n">
        <v>4130</v>
      </c>
      <c r="L111" t="n">
        <v>4142</v>
      </c>
      <c r="M111" t="n">
        <v>1776</v>
      </c>
      <c r="N111" t="n">
        <v>3842</v>
      </c>
      <c r="O111" t="n">
        <v>3510</v>
      </c>
      <c r="P111" t="n">
        <v>3051</v>
      </c>
      <c r="Q111" t="n">
        <v>1261</v>
      </c>
      <c r="R111" t="n">
        <v>2750</v>
      </c>
      <c r="S111" t="n">
        <v>3726</v>
      </c>
      <c r="T111" t="n">
        <v>5200</v>
      </c>
      <c r="U111" t="n">
        <v>3693</v>
      </c>
      <c r="V111" t="n">
        <v>3464</v>
      </c>
      <c r="W111" t="n">
        <v>2254</v>
      </c>
      <c r="X111" t="n">
        <v>504</v>
      </c>
      <c r="Y111" t="n">
        <v>2504</v>
      </c>
      <c r="Z111" t="n">
        <v>2647</v>
      </c>
      <c r="AA111" t="n">
        <v>3695</v>
      </c>
      <c r="AB111" t="n">
        <v>4694</v>
      </c>
      <c r="AC111" t="n">
        <v>4591</v>
      </c>
      <c r="AD111" t="n">
        <v>4459</v>
      </c>
      <c r="AE111" t="n">
        <v>2882</v>
      </c>
      <c r="AF111" t="n">
        <v>2283</v>
      </c>
      <c r="AM111" s="12">
        <f>E111</f>
        <v/>
      </c>
      <c r="AN111" s="12">
        <f>I111</f>
        <v/>
      </c>
      <c r="AO111" s="12">
        <f>M111</f>
        <v/>
      </c>
      <c r="AP111" s="12">
        <f>Q111</f>
        <v/>
      </c>
      <c r="AQ111" s="12">
        <f>U111</f>
        <v/>
      </c>
      <c r="AR111" s="12">
        <f>Y111</f>
        <v/>
      </c>
      <c r="AS111" s="12">
        <f>AC111</f>
        <v/>
      </c>
    </row>
    <row r="112">
      <c r="A112" t="inlineStr">
        <is>
          <t>Accounts payable</t>
        </is>
      </c>
      <c r="B112" t="n">
        <v>2775</v>
      </c>
      <c r="C112" t="n">
        <v>2359</v>
      </c>
      <c r="D112" t="n">
        <v>2449</v>
      </c>
      <c r="E112" t="n">
        <v>2063</v>
      </c>
      <c r="F112" t="n">
        <v>3163</v>
      </c>
      <c r="G112" t="n">
        <v>3420</v>
      </c>
      <c r="H112" t="n">
        <v>3181</v>
      </c>
      <c r="I112" t="n">
        <v>2475</v>
      </c>
      <c r="J112" t="n">
        <v>3221</v>
      </c>
      <c r="K112" t="n">
        <v>3671</v>
      </c>
      <c r="L112" t="n">
        <v>3554</v>
      </c>
      <c r="M112" t="n">
        <v>2928</v>
      </c>
      <c r="N112" t="n">
        <v>4415</v>
      </c>
      <c r="O112" t="n">
        <v>4143</v>
      </c>
      <c r="P112" t="n">
        <v>3593</v>
      </c>
      <c r="Q112" t="n">
        <v>3824</v>
      </c>
      <c r="R112" t="n">
        <v>4059</v>
      </c>
      <c r="S112" t="n">
        <v>4682</v>
      </c>
      <c r="T112" t="n">
        <v>4809</v>
      </c>
      <c r="U112" t="n">
        <v>4128</v>
      </c>
      <c r="V112" t="n">
        <v>4638</v>
      </c>
      <c r="W112" t="n">
        <v>5045</v>
      </c>
      <c r="X112" t="n">
        <v>5159</v>
      </c>
      <c r="Y112" t="n">
        <v>5581</v>
      </c>
      <c r="Z112" t="n">
        <v>5434</v>
      </c>
      <c r="AA112" t="n">
        <v>5917</v>
      </c>
      <c r="AB112" t="n">
        <v>6792</v>
      </c>
      <c r="AC112" t="n">
        <v>5747</v>
      </c>
      <c r="AD112" t="n">
        <v>7210</v>
      </c>
      <c r="AE112" t="n">
        <v>7945</v>
      </c>
      <c r="AF112" t="n">
        <v>7133</v>
      </c>
      <c r="AM112" s="12">
        <f>E112</f>
        <v/>
      </c>
      <c r="AN112" s="12">
        <f>I112</f>
        <v/>
      </c>
      <c r="AO112" s="12">
        <f>M112</f>
        <v/>
      </c>
      <c r="AP112" s="12">
        <f>Q112</f>
        <v/>
      </c>
      <c r="AQ112" s="12">
        <f>U112</f>
        <v/>
      </c>
      <c r="AR112" s="12">
        <f>Y112</f>
        <v/>
      </c>
      <c r="AS112" s="12">
        <f>AC112</f>
        <v/>
      </c>
    </row>
    <row r="113">
      <c r="A113" t="inlineStr">
        <is>
          <t xml:space="preserve">Accrued compensation and benefits </t>
        </is>
      </c>
      <c r="B113" t="n">
        <v>2011</v>
      </c>
      <c r="C113" t="n">
        <v>2572</v>
      </c>
      <c r="D113" t="n">
        <v>2732</v>
      </c>
      <c r="E113">
        <f>3138+960</f>
        <v/>
      </c>
      <c r="F113">
        <f>1834+820</f>
        <v/>
      </c>
      <c r="G113">
        <f>2809+736</f>
        <v/>
      </c>
      <c r="H113">
        <f>3110+820</f>
        <v/>
      </c>
      <c r="I113">
        <f>3465+810</f>
        <v/>
      </c>
      <c r="J113">
        <f>2145+772</f>
        <v/>
      </c>
      <c r="K113">
        <f>2332+835</f>
        <v/>
      </c>
      <c r="L113">
        <f>2805+892</f>
        <v/>
      </c>
      <c r="M113" t="n">
        <v>3526</v>
      </c>
      <c r="N113" t="n">
        <v>2118</v>
      </c>
      <c r="O113" t="n">
        <v>2601</v>
      </c>
      <c r="P113" t="n">
        <v>3095</v>
      </c>
      <c r="Q113" t="n">
        <v>3622</v>
      </c>
      <c r="R113" t="n">
        <v>1984</v>
      </c>
      <c r="S113" t="n">
        <v>2554</v>
      </c>
      <c r="T113" t="n">
        <v>3220</v>
      </c>
      <c r="U113" t="n">
        <v>2853</v>
      </c>
      <c r="V113" t="n">
        <v>2358</v>
      </c>
      <c r="W113" t="n">
        <v>2833</v>
      </c>
      <c r="X113" t="n">
        <v>3197</v>
      </c>
      <c r="Y113" t="n">
        <v>3999</v>
      </c>
      <c r="Z113" t="n">
        <v>2757</v>
      </c>
      <c r="AA113" t="n">
        <v>3176</v>
      </c>
      <c r="AB113" t="n">
        <v>4026</v>
      </c>
      <c r="AC113" t="n">
        <v>4535</v>
      </c>
      <c r="AD113" t="n">
        <v>2731</v>
      </c>
      <c r="AE113" t="n">
        <v>2730</v>
      </c>
      <c r="AF113" t="n">
        <v>3421</v>
      </c>
      <c r="AM113" s="12">
        <f>E113</f>
        <v/>
      </c>
      <c r="AN113" s="12">
        <f>I113</f>
        <v/>
      </c>
      <c r="AO113" s="12">
        <f>M113</f>
        <v/>
      </c>
      <c r="AP113" s="12">
        <f>Q113</f>
        <v/>
      </c>
      <c r="AQ113" s="12">
        <f>U113</f>
        <v/>
      </c>
      <c r="AR113" s="12">
        <f>Y113</f>
        <v/>
      </c>
      <c r="AS113" s="12">
        <f>AC113</f>
        <v/>
      </c>
    </row>
    <row r="114">
      <c r="A114" t="inlineStr">
        <is>
          <t xml:space="preserve">Deferred income  </t>
        </is>
      </c>
      <c r="B114" t="n">
        <v>1014</v>
      </c>
      <c r="C114" t="n">
        <v>1021</v>
      </c>
      <c r="D114" t="n">
        <v>1028</v>
      </c>
      <c r="E114" t="n">
        <v>2188</v>
      </c>
      <c r="F114" t="n">
        <v>2632</v>
      </c>
      <c r="G114" t="n">
        <v>2807</v>
      </c>
      <c r="H114" t="n">
        <v>1724</v>
      </c>
      <c r="I114" t="n">
        <v>1718</v>
      </c>
      <c r="J114" t="n">
        <v>1698</v>
      </c>
      <c r="K114" t="n">
        <v>1587</v>
      </c>
      <c r="L114" t="n">
        <v>1706</v>
      </c>
      <c r="M114" t="n">
        <v>1656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M114" s="12">
        <f>E114</f>
        <v/>
      </c>
      <c r="AN114" s="12">
        <f>I114</f>
        <v/>
      </c>
      <c r="AO114" s="12">
        <f>M114</f>
        <v/>
      </c>
      <c r="AP114" s="12">
        <f>Q114</f>
        <v/>
      </c>
      <c r="AQ114" s="12">
        <f>U114</f>
        <v/>
      </c>
      <c r="AR114" s="12">
        <f>Y114</f>
        <v/>
      </c>
      <c r="AS114" s="12">
        <f>AC114</f>
        <v/>
      </c>
    </row>
    <row r="115">
      <c r="A115" t="inlineStr">
        <is>
          <t>Liabilities held for sale</t>
        </is>
      </c>
      <c r="B115" t="n">
        <v>2196</v>
      </c>
      <c r="C115" t="n">
        <v>2082</v>
      </c>
      <c r="D115" t="n">
        <v>2160</v>
      </c>
      <c r="E115" t="n">
        <v>56</v>
      </c>
      <c r="F115" t="n">
        <v>0</v>
      </c>
      <c r="G115" t="n">
        <v>0</v>
      </c>
      <c r="H115" t="n">
        <v>1881</v>
      </c>
      <c r="I115" t="n">
        <v>1920</v>
      </c>
      <c r="J115" t="n">
        <v>1746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M115" s="12">
        <f>E115</f>
        <v/>
      </c>
      <c r="AN115" s="12">
        <f>I115</f>
        <v/>
      </c>
      <c r="AO115" s="12">
        <f>M115</f>
        <v/>
      </c>
      <c r="AP115" s="12">
        <f>Q115</f>
        <v/>
      </c>
      <c r="AQ115" s="12">
        <f>U115</f>
        <v/>
      </c>
      <c r="AR115" s="12">
        <f>Y115</f>
        <v/>
      </c>
      <c r="AS115" s="12">
        <f>AC115</f>
        <v/>
      </c>
    </row>
    <row r="116">
      <c r="A116" t="inlineStr">
        <is>
          <t>Other accrued liabilities</t>
        </is>
      </c>
      <c r="B116" s="33" t="n">
        <v>5918</v>
      </c>
      <c r="C116" s="33" t="n">
        <v>4377</v>
      </c>
      <c r="D116" s="33" t="n">
        <v>5582</v>
      </c>
      <c r="E116" s="33" t="n">
        <v>4607</v>
      </c>
      <c r="F116" s="33" t="n">
        <v>5483</v>
      </c>
      <c r="G116" s="33" t="n">
        <v>4379</v>
      </c>
      <c r="H116" s="33" t="n">
        <v>5804</v>
      </c>
      <c r="I116" s="33" t="n">
        <v>5280</v>
      </c>
      <c r="J116" s="33" t="n">
        <v>6650</v>
      </c>
      <c r="K116" s="33" t="n">
        <v>6227</v>
      </c>
      <c r="L116" s="33" t="n">
        <v>7590</v>
      </c>
      <c r="M116" s="33" t="n">
        <v>7535</v>
      </c>
      <c r="N116" s="33" t="n">
        <v>9586</v>
      </c>
      <c r="O116" s="33" t="n">
        <v>7317</v>
      </c>
      <c r="P116" s="33" t="n">
        <v>9835</v>
      </c>
      <c r="Q116" s="33" t="n">
        <v>7919</v>
      </c>
      <c r="R116" s="33" t="n">
        <v>10118</v>
      </c>
      <c r="S116" s="33" t="n">
        <v>8743</v>
      </c>
      <c r="T116" s="33" t="n">
        <v>11835</v>
      </c>
      <c r="U116" s="33" t="n">
        <v>10636</v>
      </c>
      <c r="V116" s="33" t="n">
        <v>13435</v>
      </c>
      <c r="W116" s="33" t="n">
        <v>12349</v>
      </c>
      <c r="X116" s="33" t="n">
        <v>13252</v>
      </c>
      <c r="Y116" s="33" t="n">
        <v>12670</v>
      </c>
      <c r="Z116" s="33" t="n">
        <v>13313</v>
      </c>
      <c r="AA116" s="33" t="n">
        <v>12048</v>
      </c>
      <c r="AB116" s="33" t="n">
        <v>14060</v>
      </c>
      <c r="AC116" s="33" t="n">
        <v>12589</v>
      </c>
      <c r="AD116" s="33" t="n">
        <v>14922</v>
      </c>
      <c r="AE116" s="33" t="n">
        <v>13661</v>
      </c>
      <c r="AF116" s="33" t="n">
        <v>14976</v>
      </c>
      <c r="AG116" s="33" t="n"/>
      <c r="AH116" s="33" t="n"/>
      <c r="AI116" s="33" t="n"/>
      <c r="AM116" s="17">
        <f>E116</f>
        <v/>
      </c>
      <c r="AN116" s="17">
        <f>I116</f>
        <v/>
      </c>
      <c r="AO116" s="17">
        <f>M116</f>
        <v/>
      </c>
      <c r="AP116" s="17">
        <f>Q116</f>
        <v/>
      </c>
      <c r="AQ116" s="17">
        <f>U116</f>
        <v/>
      </c>
      <c r="AR116" s="17">
        <f>Y116</f>
        <v/>
      </c>
      <c r="AS116" s="17">
        <f>AC116</f>
        <v/>
      </c>
      <c r="AT116" s="33" t="n"/>
      <c r="AU116" s="33" t="n"/>
      <c r="AV116" s="33" t="n"/>
    </row>
    <row r="117" customFormat="1" s="8">
      <c r="A117" s="8" t="inlineStr">
        <is>
          <t>Total Current Liabilities</t>
        </is>
      </c>
      <c r="B117" s="8">
        <f>SUM(B111:B116)</f>
        <v/>
      </c>
      <c r="C117" s="8">
        <f>SUM(C111:C116)</f>
        <v/>
      </c>
      <c r="D117" s="8">
        <f>SUM(D111:D116)</f>
        <v/>
      </c>
      <c r="E117" s="8">
        <f>SUM(E111:E116)</f>
        <v/>
      </c>
      <c r="F117" s="8">
        <f>SUM(F111:F116)</f>
        <v/>
      </c>
      <c r="G117" s="8">
        <f>SUM(G111:G116)</f>
        <v/>
      </c>
      <c r="H117" s="8">
        <f>SUM(H111:H116)</f>
        <v/>
      </c>
      <c r="I117" s="8">
        <f>SUM(I111:I116)</f>
        <v/>
      </c>
      <c r="J117" s="8">
        <f>SUM(J111:J116)</f>
        <v/>
      </c>
      <c r="K117" s="8">
        <f>SUM(K111:K116)</f>
        <v/>
      </c>
      <c r="L117" s="8">
        <f>SUM(L111:L116)</f>
        <v/>
      </c>
      <c r="M117" s="8">
        <f>SUM(M111:M116)</f>
        <v/>
      </c>
      <c r="N117" s="8">
        <f>SUM(N111:N116)</f>
        <v/>
      </c>
      <c r="O117" s="8">
        <f>SUM(O111:O116)</f>
        <v/>
      </c>
      <c r="P117" s="8">
        <f>SUM(P111:P116)</f>
        <v/>
      </c>
      <c r="Q117" s="8">
        <f>SUM(Q111:Q116)</f>
        <v/>
      </c>
      <c r="R117" s="8">
        <f>SUM(R111:R116)</f>
        <v/>
      </c>
      <c r="S117" s="8">
        <f>SUM(S111:S116)</f>
        <v/>
      </c>
      <c r="T117" s="8">
        <f>SUM(T111:T116)</f>
        <v/>
      </c>
      <c r="U117" s="8">
        <f>SUM(U111:U116)</f>
        <v/>
      </c>
      <c r="V117" s="8">
        <f>SUM(V111:V116)</f>
        <v/>
      </c>
      <c r="W117" s="8">
        <f>SUM(W111:W116)</f>
        <v/>
      </c>
      <c r="X117" s="8">
        <f>SUM(X111:X116)</f>
        <v/>
      </c>
      <c r="Y117" s="8">
        <f>SUM(Y111:Y116)</f>
        <v/>
      </c>
      <c r="Z117" s="8">
        <f>SUM(Z111:Z116)</f>
        <v/>
      </c>
      <c r="AA117" s="8">
        <f>SUM(AA111:AA116)</f>
        <v/>
      </c>
      <c r="AB117" s="8">
        <f>SUM(AB111:AB116)</f>
        <v/>
      </c>
      <c r="AC117" s="8">
        <f>SUM(AC111:AC116)</f>
        <v/>
      </c>
      <c r="AD117" s="8">
        <f>SUM(AD111:AD116)</f>
        <v/>
      </c>
      <c r="AE117" s="8">
        <f>SUM(AE111:AE116)</f>
        <v/>
      </c>
      <c r="AF117" s="8">
        <f>SUM(AF111:AF116)</f>
        <v/>
      </c>
      <c r="AG117" s="8">
        <f>SUM(AG111:AG116)</f>
        <v/>
      </c>
      <c r="AH117" s="8">
        <f>SUM(AH111:AH116)</f>
        <v/>
      </c>
      <c r="AI117" s="8">
        <f>SUM(AI111:AI116)</f>
        <v/>
      </c>
      <c r="AM117" s="12">
        <f>E117</f>
        <v/>
      </c>
      <c r="AN117" s="12">
        <f>I117</f>
        <v/>
      </c>
      <c r="AO117" s="12">
        <f>M117</f>
        <v/>
      </c>
      <c r="AP117" s="12">
        <f>Q117</f>
        <v/>
      </c>
      <c r="AQ117" s="19">
        <f>U117</f>
        <v/>
      </c>
      <c r="AR117" s="19">
        <f>Y117</f>
        <v/>
      </c>
      <c r="AS117" s="19">
        <f>AC117</f>
        <v/>
      </c>
    </row>
    <row r="118">
      <c r="A118" t="inlineStr">
        <is>
          <t>Long-term Debt</t>
        </is>
      </c>
      <c r="B118" t="n">
        <v>12112</v>
      </c>
      <c r="C118" t="n">
        <v>12116</v>
      </c>
      <c r="D118" t="n">
        <v>20059</v>
      </c>
      <c r="E118" t="n">
        <v>20036</v>
      </c>
      <c r="F118" t="n">
        <v>21775</v>
      </c>
      <c r="G118" t="n">
        <v>24053</v>
      </c>
      <c r="H118" t="n">
        <v>24043</v>
      </c>
      <c r="I118" t="n">
        <v>20649</v>
      </c>
      <c r="J118" t="n">
        <v>20678</v>
      </c>
      <c r="K118" t="n">
        <v>27855</v>
      </c>
      <c r="L118" t="n">
        <v>27498</v>
      </c>
      <c r="M118" t="n">
        <v>25037</v>
      </c>
      <c r="N118" t="n">
        <v>24770</v>
      </c>
      <c r="O118" t="n">
        <v>24632</v>
      </c>
      <c r="P118" t="n">
        <v>24823</v>
      </c>
      <c r="Q118" t="n">
        <v>25098</v>
      </c>
      <c r="R118" t="n">
        <v>25737</v>
      </c>
      <c r="S118" t="n">
        <v>25089</v>
      </c>
      <c r="T118" t="n">
        <v>23707</v>
      </c>
      <c r="U118" t="n">
        <v>25308</v>
      </c>
      <c r="V118" t="n">
        <v>36455</v>
      </c>
      <c r="W118" t="n">
        <v>36093</v>
      </c>
      <c r="X118" t="n">
        <v>36059</v>
      </c>
      <c r="Y118" t="n">
        <v>33897</v>
      </c>
      <c r="Z118" t="n">
        <v>33237</v>
      </c>
      <c r="AA118" t="n">
        <v>31714</v>
      </c>
      <c r="AB118" t="n">
        <v>35610</v>
      </c>
      <c r="AC118" t="n">
        <v>33510</v>
      </c>
      <c r="AD118" t="n">
        <v>32788</v>
      </c>
      <c r="AE118" t="n">
        <v>32548</v>
      </c>
      <c r="AF118" t="n">
        <v>37240</v>
      </c>
      <c r="AM118" s="12">
        <f>E118</f>
        <v/>
      </c>
      <c r="AN118" s="12">
        <f>I118</f>
        <v/>
      </c>
      <c r="AO118" s="12">
        <f>M118</f>
        <v/>
      </c>
      <c r="AP118" s="12">
        <f>Q118</f>
        <v/>
      </c>
      <c r="AQ118" s="12">
        <f>U118</f>
        <v/>
      </c>
      <c r="AR118" s="12">
        <f>Y118</f>
        <v/>
      </c>
      <c r="AS118" s="12">
        <f>AC118</f>
        <v/>
      </c>
    </row>
    <row r="119">
      <c r="A119" t="inlineStr">
        <is>
          <t>Contract liabilities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2479</v>
      </c>
      <c r="O119" t="n">
        <v>2393</v>
      </c>
      <c r="P119" t="n">
        <v>2220</v>
      </c>
      <c r="Q119" t="n">
        <v>2049</v>
      </c>
      <c r="R119" t="n">
        <v>1775</v>
      </c>
      <c r="S119" t="n">
        <v>1558</v>
      </c>
      <c r="T119" t="n">
        <v>1413</v>
      </c>
      <c r="U119" t="n">
        <v>1368</v>
      </c>
      <c r="V119" t="n">
        <v>1353</v>
      </c>
      <c r="W119" t="n">
        <v>1329</v>
      </c>
      <c r="X119" t="n">
        <v>1381</v>
      </c>
      <c r="Y119" t="n">
        <v>1367</v>
      </c>
      <c r="Z119" t="n">
        <v>90</v>
      </c>
      <c r="AA119" t="n">
        <v>68</v>
      </c>
      <c r="AB119" t="n">
        <v>62</v>
      </c>
      <c r="AC119" t="n">
        <v>0</v>
      </c>
      <c r="AD119" t="n">
        <v>0</v>
      </c>
      <c r="AE119" t="n">
        <v>0</v>
      </c>
      <c r="AF119" t="n">
        <v>0</v>
      </c>
      <c r="AM119" s="12">
        <f>E119</f>
        <v/>
      </c>
      <c r="AN119" s="12">
        <f>I119</f>
        <v/>
      </c>
      <c r="AO119" s="12">
        <f>M119</f>
        <v/>
      </c>
      <c r="AP119" s="12">
        <f>Q119</f>
        <v/>
      </c>
      <c r="AQ119" s="12">
        <f>U119</f>
        <v/>
      </c>
      <c r="AR119" s="12">
        <f>Y119</f>
        <v/>
      </c>
      <c r="AS119" s="12">
        <f>AC119</f>
        <v/>
      </c>
    </row>
    <row r="120">
      <c r="A120" t="inlineStr">
        <is>
          <t>Income taxes payable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4069</v>
      </c>
      <c r="N120" t="n">
        <v>5774</v>
      </c>
      <c r="O120" t="n">
        <v>5618</v>
      </c>
      <c r="P120" t="n">
        <v>4879</v>
      </c>
      <c r="Q120" t="n">
        <v>4897</v>
      </c>
      <c r="R120" t="n">
        <v>4781</v>
      </c>
      <c r="S120" t="n">
        <v>4847</v>
      </c>
      <c r="T120" t="n">
        <v>4974</v>
      </c>
      <c r="U120" t="n">
        <v>4919</v>
      </c>
      <c r="V120" t="n">
        <v>4651</v>
      </c>
      <c r="W120" t="n">
        <v>4795</v>
      </c>
      <c r="X120" t="n">
        <v>4811</v>
      </c>
      <c r="Y120" t="n">
        <v>4578</v>
      </c>
      <c r="Z120" t="n">
        <v>4605</v>
      </c>
      <c r="AA120" t="n">
        <v>4172</v>
      </c>
      <c r="AB120" t="n">
        <v>4223</v>
      </c>
      <c r="AC120" t="n">
        <v>4305</v>
      </c>
      <c r="AD120" t="n">
        <v>4372</v>
      </c>
      <c r="AE120" t="n">
        <v>3684</v>
      </c>
      <c r="AF120" t="n">
        <v>3782</v>
      </c>
      <c r="AM120" s="12">
        <f>E120</f>
        <v/>
      </c>
      <c r="AN120" s="12">
        <f>I120</f>
        <v/>
      </c>
      <c r="AO120" s="12">
        <f>M120</f>
        <v/>
      </c>
      <c r="AP120" s="12">
        <f>Q120</f>
        <v/>
      </c>
      <c r="AQ120" s="12">
        <f>U120</f>
        <v/>
      </c>
      <c r="AR120" s="12">
        <f>Y120</f>
        <v/>
      </c>
      <c r="AS120" s="12">
        <f>AC120</f>
        <v/>
      </c>
    </row>
    <row r="121">
      <c r="A121" t="inlineStr">
        <is>
          <t>Deferred income taxes</t>
        </is>
      </c>
      <c r="B121" t="n">
        <v>3462</v>
      </c>
      <c r="C121" t="n">
        <v>3251</v>
      </c>
      <c r="D121" t="n">
        <v>2502</v>
      </c>
      <c r="E121" t="n">
        <v>954</v>
      </c>
      <c r="F121" t="n">
        <v>1247</v>
      </c>
      <c r="G121" t="n">
        <v>1293</v>
      </c>
      <c r="H121" t="n">
        <v>1211</v>
      </c>
      <c r="I121" t="n">
        <v>1730</v>
      </c>
      <c r="J121" t="n">
        <v>2285</v>
      </c>
      <c r="K121" t="n">
        <v>2502</v>
      </c>
      <c r="L121" t="n">
        <v>2943</v>
      </c>
      <c r="M121" t="n">
        <v>3046</v>
      </c>
      <c r="N121" t="n">
        <v>1564</v>
      </c>
      <c r="O121" t="n">
        <v>1666</v>
      </c>
      <c r="P121" t="n">
        <v>1485</v>
      </c>
      <c r="Q121" t="n">
        <v>1665</v>
      </c>
      <c r="R121" t="n">
        <v>1521</v>
      </c>
      <c r="S121" t="n">
        <v>1783</v>
      </c>
      <c r="T121" t="n">
        <v>1696</v>
      </c>
      <c r="U121" t="n">
        <v>2044</v>
      </c>
      <c r="V121" t="n">
        <v>2027</v>
      </c>
      <c r="W121" t="n">
        <v>2723</v>
      </c>
      <c r="X121" t="n">
        <v>2995</v>
      </c>
      <c r="Y121" t="n">
        <v>3843</v>
      </c>
      <c r="Z121" t="n">
        <v>3410</v>
      </c>
      <c r="AA121" t="n">
        <v>3271</v>
      </c>
      <c r="AB121" t="n">
        <v>3019</v>
      </c>
      <c r="AC121" t="n">
        <v>2667</v>
      </c>
      <c r="AD121" t="n">
        <v>1547</v>
      </c>
      <c r="AE121" t="n">
        <v>572</v>
      </c>
      <c r="AF121" t="n">
        <v>361</v>
      </c>
      <c r="AM121" s="12">
        <f>E121</f>
        <v/>
      </c>
      <c r="AN121" s="12">
        <f>I121</f>
        <v/>
      </c>
      <c r="AO121" s="12">
        <f>M121</f>
        <v/>
      </c>
      <c r="AP121" s="12">
        <f>Q121</f>
        <v/>
      </c>
      <c r="AQ121" s="12">
        <f>U121</f>
        <v/>
      </c>
      <c r="AR121" s="12">
        <f>Y121</f>
        <v/>
      </c>
      <c r="AS121" s="12">
        <f>AC121</f>
        <v/>
      </c>
    </row>
    <row r="122">
      <c r="A122" t="inlineStr">
        <is>
          <t>Other long-term liabilities</t>
        </is>
      </c>
      <c r="B122" t="n">
        <v>3125</v>
      </c>
      <c r="C122" t="n">
        <v>2996</v>
      </c>
      <c r="D122" t="n">
        <v>2909</v>
      </c>
      <c r="E122" t="n">
        <v>2841</v>
      </c>
      <c r="F122" t="n">
        <v>2851</v>
      </c>
      <c r="G122" t="n">
        <v>3517</v>
      </c>
      <c r="H122" t="n">
        <v>2869</v>
      </c>
      <c r="I122" t="n">
        <v>3538</v>
      </c>
      <c r="J122" t="n">
        <v>3658</v>
      </c>
      <c r="K122" t="n">
        <v>3469</v>
      </c>
      <c r="L122" t="n">
        <v>4152</v>
      </c>
      <c r="M122" t="n">
        <v>3791</v>
      </c>
      <c r="N122" t="n">
        <v>3082</v>
      </c>
      <c r="O122" t="n">
        <v>3391</v>
      </c>
      <c r="P122" t="n">
        <v>3263</v>
      </c>
      <c r="Q122" t="n">
        <v>2646</v>
      </c>
      <c r="R122" t="n">
        <v>2797</v>
      </c>
      <c r="S122" t="n">
        <v>2583</v>
      </c>
      <c r="T122" t="n">
        <v>2506</v>
      </c>
      <c r="U122" t="n">
        <v>2916</v>
      </c>
      <c r="V122" t="n">
        <v>2975</v>
      </c>
      <c r="W122" t="n">
        <v>3108</v>
      </c>
      <c r="X122" t="n">
        <v>3349</v>
      </c>
      <c r="Y122" t="n">
        <v>3614</v>
      </c>
      <c r="Z122" t="n">
        <v>5322</v>
      </c>
      <c r="AA122" t="n">
        <v>5329</v>
      </c>
      <c r="AB122" t="n">
        <v>5389</v>
      </c>
      <c r="AC122" t="n">
        <v>5071</v>
      </c>
      <c r="AD122" t="n">
        <v>5191</v>
      </c>
      <c r="AE122" t="n">
        <v>5178</v>
      </c>
      <c r="AF122" t="n">
        <v>5760</v>
      </c>
      <c r="AM122" s="12">
        <f>E122</f>
        <v/>
      </c>
      <c r="AN122" s="12">
        <f>I122</f>
        <v/>
      </c>
      <c r="AO122" s="12">
        <f>M122</f>
        <v/>
      </c>
      <c r="AP122" s="12">
        <f>Q122</f>
        <v/>
      </c>
      <c r="AQ122" s="12">
        <f>U122</f>
        <v/>
      </c>
      <c r="AR122" s="12">
        <f>Y122</f>
        <v/>
      </c>
      <c r="AS122" s="12">
        <f>AC122</f>
        <v/>
      </c>
    </row>
    <row r="123">
      <c r="A123" t="inlineStr">
        <is>
          <t>Common stock and capital in excess</t>
        </is>
      </c>
      <c r="B123" t="n">
        <v>22395</v>
      </c>
      <c r="C123" t="n">
        <v>22625</v>
      </c>
      <c r="D123" t="n">
        <v>23001</v>
      </c>
      <c r="E123" t="n">
        <v>23411</v>
      </c>
      <c r="F123" t="n">
        <v>24088</v>
      </c>
      <c r="G123" t="n">
        <v>24317</v>
      </c>
      <c r="H123" t="n">
        <v>25070</v>
      </c>
      <c r="I123" t="n">
        <v>25373</v>
      </c>
      <c r="J123" t="n">
        <v>25890</v>
      </c>
      <c r="K123" t="n">
        <v>25781</v>
      </c>
      <c r="L123" t="n">
        <v>26547</v>
      </c>
      <c r="M123" t="n">
        <v>26074</v>
      </c>
      <c r="N123" t="n">
        <v>26430</v>
      </c>
      <c r="O123" t="n">
        <v>25470</v>
      </c>
      <c r="P123" t="n">
        <v>25492</v>
      </c>
      <c r="Q123" t="n">
        <v>25365</v>
      </c>
      <c r="R123" t="n">
        <v>25346</v>
      </c>
      <c r="S123" t="n">
        <v>25140</v>
      </c>
      <c r="T123" t="n">
        <v>25290</v>
      </c>
      <c r="U123" t="n">
        <v>25261</v>
      </c>
      <c r="V123" t="n">
        <v>25251</v>
      </c>
      <c r="W123" t="n">
        <v>25516</v>
      </c>
      <c r="X123" t="n">
        <v>23335</v>
      </c>
      <c r="Y123" t="n">
        <v>25556</v>
      </c>
      <c r="Z123" t="n">
        <v>26272</v>
      </c>
      <c r="AA123" t="n">
        <v>26655</v>
      </c>
      <c r="AB123" t="n">
        <v>27592</v>
      </c>
      <c r="AC123" t="n">
        <v>28006</v>
      </c>
      <c r="AD123" t="n">
        <v>29244</v>
      </c>
      <c r="AE123" t="n">
        <v>29858</v>
      </c>
      <c r="AF123" t="n">
        <v>30912</v>
      </c>
      <c r="AM123" s="12">
        <f>E123</f>
        <v/>
      </c>
      <c r="AN123" s="12">
        <f>I123</f>
        <v/>
      </c>
      <c r="AO123" s="12">
        <f>M123</f>
        <v/>
      </c>
      <c r="AP123" s="12">
        <f>Q123</f>
        <v/>
      </c>
      <c r="AQ123" s="12">
        <f>U123</f>
        <v/>
      </c>
      <c r="AR123" s="12">
        <f>Y123</f>
        <v/>
      </c>
      <c r="AS123" s="12">
        <f>AC123</f>
        <v/>
      </c>
    </row>
    <row r="124">
      <c r="A124" t="inlineStr">
        <is>
          <t>Accumulated other comprehensive income (loss)</t>
        </is>
      </c>
      <c r="B124" t="n">
        <v>68</v>
      </c>
      <c r="C124" t="n">
        <v>645</v>
      </c>
      <c r="D124" t="n">
        <v>-335</v>
      </c>
      <c r="E124" t="n">
        <v>60</v>
      </c>
      <c r="F124" t="n">
        <v>560</v>
      </c>
      <c r="G124" t="n">
        <v>-80</v>
      </c>
      <c r="H124" t="n">
        <v>400</v>
      </c>
      <c r="I124" t="n">
        <v>106</v>
      </c>
      <c r="J124" t="n">
        <v>863</v>
      </c>
      <c r="K124" t="n">
        <v>1174</v>
      </c>
      <c r="L124" t="n">
        <v>1610</v>
      </c>
      <c r="M124" t="n">
        <v>862</v>
      </c>
      <c r="N124" t="n">
        <v>-683</v>
      </c>
      <c r="O124" t="n">
        <v>-1089</v>
      </c>
      <c r="P124" t="n">
        <v>-1103</v>
      </c>
      <c r="Q124" t="n">
        <v>-974</v>
      </c>
      <c r="R124" t="n">
        <v>-813</v>
      </c>
      <c r="S124" t="n">
        <v>-622</v>
      </c>
      <c r="T124" t="n">
        <v>-722</v>
      </c>
      <c r="U124" t="n">
        <v>-1280</v>
      </c>
      <c r="V124" t="n">
        <v>-1541</v>
      </c>
      <c r="W124" t="n">
        <v>-1152</v>
      </c>
      <c r="X124" t="n">
        <v>-940</v>
      </c>
      <c r="Y124" t="n">
        <v>-751</v>
      </c>
      <c r="Z124" t="n">
        <v>-1103</v>
      </c>
      <c r="AA124" t="n">
        <v>-1095</v>
      </c>
      <c r="AB124" t="n">
        <v>-1147</v>
      </c>
      <c r="AC124" t="n">
        <v>-880</v>
      </c>
      <c r="AD124" t="n">
        <v>-1002</v>
      </c>
      <c r="AE124" t="n">
        <v>-1625</v>
      </c>
      <c r="AF124" t="n">
        <v>-2051</v>
      </c>
      <c r="AI124" t="inlineStr">
        <is>
          <t xml:space="preserve"> </t>
        </is>
      </c>
      <c r="AM124" s="12">
        <f>E124</f>
        <v/>
      </c>
      <c r="AN124" s="12">
        <f>I124</f>
        <v/>
      </c>
      <c r="AO124" s="12">
        <f>M124</f>
        <v/>
      </c>
      <c r="AP124" s="12">
        <f>Q124</f>
        <v/>
      </c>
      <c r="AQ124" s="12">
        <f>U124</f>
        <v/>
      </c>
      <c r="AR124" s="12">
        <f>Y124</f>
        <v/>
      </c>
      <c r="AS124" s="12">
        <f>AC124</f>
        <v/>
      </c>
    </row>
    <row r="125">
      <c r="A125" s="33" t="inlineStr">
        <is>
          <t>Retained earnings</t>
        </is>
      </c>
      <c r="B125" s="33" t="n">
        <v>32461</v>
      </c>
      <c r="C125" s="33" t="n">
        <v>34425</v>
      </c>
      <c r="D125" s="33" t="n">
        <v>34431</v>
      </c>
      <c r="E125" s="33" t="n">
        <v>37614</v>
      </c>
      <c r="F125" s="33" t="n">
        <v>36526</v>
      </c>
      <c r="G125" s="33" t="n">
        <v>37130</v>
      </c>
      <c r="H125" s="33" t="n">
        <v>37645</v>
      </c>
      <c r="I125" s="33" t="n">
        <v>40747</v>
      </c>
      <c r="J125" s="33" t="n">
        <v>40091</v>
      </c>
      <c r="K125" s="33" t="n">
        <v>41670</v>
      </c>
      <c r="L125" s="33" t="n">
        <v>42779</v>
      </c>
      <c r="M125" s="33" t="n">
        <v>42083</v>
      </c>
      <c r="N125" s="33" t="n">
        <v>44418</v>
      </c>
      <c r="O125" s="33" t="n">
        <v>45666</v>
      </c>
      <c r="P125" s="33" t="n">
        <v>47094</v>
      </c>
      <c r="Q125" s="33" t="n">
        <v>50172</v>
      </c>
      <c r="R125" s="33" t="n">
        <v>49128</v>
      </c>
      <c r="S125" s="33" t="n">
        <v>50429</v>
      </c>
      <c r="T125" s="33" t="n">
        <v>49674</v>
      </c>
      <c r="U125" s="33" t="n">
        <v>53523</v>
      </c>
      <c r="V125" s="33" t="n">
        <v>52644</v>
      </c>
      <c r="W125" s="33" t="n">
        <v>57646</v>
      </c>
      <c r="X125" s="33" t="n">
        <v>52159</v>
      </c>
      <c r="Y125" s="33" t="n">
        <v>56233</v>
      </c>
      <c r="Z125" s="33" t="n">
        <v>54638</v>
      </c>
      <c r="AA125" s="33" t="n">
        <v>59647</v>
      </c>
      <c r="AB125" s="33" t="n">
        <v>63642</v>
      </c>
      <c r="AC125" s="33" t="n">
        <v>68265</v>
      </c>
      <c r="AD125" s="33" t="n">
        <v>74894</v>
      </c>
      <c r="AE125" s="33" t="n">
        <v>72985</v>
      </c>
      <c r="AF125" s="33" t="n">
        <v>71024</v>
      </c>
      <c r="AG125" s="33" t="n"/>
      <c r="AH125" s="33" t="n"/>
      <c r="AI125" s="33" t="n"/>
      <c r="AM125" s="17">
        <f>E125</f>
        <v/>
      </c>
      <c r="AN125" s="17">
        <f>I125</f>
        <v/>
      </c>
      <c r="AO125" s="17">
        <f>M125</f>
        <v/>
      </c>
      <c r="AP125" s="17">
        <f>Q125</f>
        <v/>
      </c>
      <c r="AQ125" s="17">
        <f>U125</f>
        <v/>
      </c>
      <c r="AR125" s="17">
        <f>Y125</f>
        <v/>
      </c>
      <c r="AS125" s="17">
        <f>AC125</f>
        <v/>
      </c>
      <c r="AT125" s="33" t="n"/>
      <c r="AU125" s="33" t="n"/>
      <c r="AV125" s="33" t="n"/>
    </row>
    <row r="126">
      <c r="A126" s="7" t="inlineStr">
        <is>
          <t>Total stockholders equity</t>
        </is>
      </c>
      <c r="B126" s="7">
        <f>SUM(B123:B125)</f>
        <v/>
      </c>
      <c r="C126" s="7">
        <f>SUM(C123:C125)</f>
        <v/>
      </c>
      <c r="D126" s="7">
        <f>SUM(D123:D125)</f>
        <v/>
      </c>
      <c r="E126" s="7">
        <f>SUM(E123:E125)</f>
        <v/>
      </c>
      <c r="F126" s="7">
        <f>SUM(F123:F125)</f>
        <v/>
      </c>
      <c r="G126" s="7">
        <f>SUM(G123:G125)</f>
        <v/>
      </c>
      <c r="H126" s="7">
        <f>SUM(H123:H125)</f>
        <v/>
      </c>
      <c r="I126" s="7">
        <f>SUM(I123:I125)</f>
        <v/>
      </c>
      <c r="J126" s="7">
        <f>SUM(J123:J125)</f>
        <v/>
      </c>
      <c r="K126" s="7">
        <f>SUM(K123:K125)</f>
        <v/>
      </c>
      <c r="L126" s="7">
        <f>SUM(L123:L125)</f>
        <v/>
      </c>
      <c r="M126" s="7">
        <f>SUM(M123:M125)</f>
        <v/>
      </c>
      <c r="N126" s="7">
        <f>SUM(N123:N125)</f>
        <v/>
      </c>
      <c r="O126" s="7">
        <f>SUM(O123:O125)</f>
        <v/>
      </c>
      <c r="P126" s="7">
        <f>SUM(P123:P125)</f>
        <v/>
      </c>
      <c r="Q126" s="7">
        <f>SUM(Q123:Q125)</f>
        <v/>
      </c>
      <c r="R126" s="7">
        <f>SUM(R123:R125)</f>
        <v/>
      </c>
      <c r="S126" s="7">
        <f>SUM(S123:S125)</f>
        <v/>
      </c>
      <c r="T126" s="7">
        <f>SUM(T123:T125)</f>
        <v/>
      </c>
      <c r="U126" s="7">
        <f>SUM(U123:U125)</f>
        <v/>
      </c>
      <c r="V126" s="7">
        <f>SUM(V123:V125)</f>
        <v/>
      </c>
      <c r="W126" s="7">
        <f>SUM(W123:W125)</f>
        <v/>
      </c>
      <c r="X126" s="7">
        <f>SUM(X123:X125)</f>
        <v/>
      </c>
      <c r="Y126" s="7">
        <f>SUM(Y123:Y125)</f>
        <v/>
      </c>
      <c r="Z126" s="7">
        <f>SUM(Z123:Z125)</f>
        <v/>
      </c>
      <c r="AA126" s="7">
        <f>SUM(AA123:AA125)</f>
        <v/>
      </c>
      <c r="AB126" s="7">
        <f>SUM(AB123:AB125)</f>
        <v/>
      </c>
      <c r="AC126" s="7">
        <f>SUM(AC123:AC125)</f>
        <v/>
      </c>
      <c r="AD126" s="7">
        <f>SUM(AD123:AD125)</f>
        <v/>
      </c>
      <c r="AE126" s="7">
        <f>SUM(AE123:AE125)</f>
        <v/>
      </c>
      <c r="AF126" s="7" t="inlineStr">
        <is>
          <t xml:space="preserve"> ,  m,j</t>
        </is>
      </c>
      <c r="AG126" s="7">
        <f>SUM(AG123:AG125)</f>
        <v/>
      </c>
      <c r="AH126" s="7">
        <f>SUM(AH123:AH125)</f>
        <v/>
      </c>
      <c r="AI126" s="7">
        <f>SUM(AI123:AI125)</f>
        <v/>
      </c>
      <c r="AM126" s="23">
        <f>E126</f>
        <v/>
      </c>
      <c r="AN126" s="23">
        <f>I126</f>
        <v/>
      </c>
      <c r="AO126" s="23">
        <f>M126</f>
        <v/>
      </c>
      <c r="AP126" s="17">
        <f>Q126</f>
        <v/>
      </c>
      <c r="AQ126" s="23">
        <f>U126</f>
        <v/>
      </c>
      <c r="AR126" s="17">
        <f>Y126</f>
        <v/>
      </c>
      <c r="AS126" s="17">
        <f>AC126</f>
        <v/>
      </c>
      <c r="AT126" s="33" t="n"/>
      <c r="AU126" s="33" t="n"/>
      <c r="AV126" s="33" t="n"/>
    </row>
    <row r="127">
      <c r="A127" t="inlineStr">
        <is>
          <t>Total liabilities and stockholders' equity</t>
        </is>
      </c>
      <c r="B127">
        <f>SUM(B117:B125)+908</f>
        <v/>
      </c>
      <c r="C127">
        <f>SUM(C117:C125)+905</f>
        <v/>
      </c>
      <c r="D127">
        <f>SUM(D117:D125)+905</f>
        <v/>
      </c>
      <c r="E127">
        <f>SUM(E117:E125)+897</f>
        <v/>
      </c>
      <c r="F127">
        <f>SUM(F117:F125)+894</f>
        <v/>
      </c>
      <c r="G127">
        <f>SUM(G117:G125)+890</f>
        <v/>
      </c>
      <c r="H127">
        <f>SUM(H117:H125)+886</f>
        <v/>
      </c>
      <c r="I127">
        <f>SUM(I117:I125)+882</f>
        <v/>
      </c>
      <c r="J127">
        <f>SUM(J117:J125)+878</f>
        <v/>
      </c>
      <c r="K127">
        <f>SUM(K117:K125)+874</f>
        <v/>
      </c>
      <c r="L127">
        <f>SUM(L117:L125)+870</f>
        <v/>
      </c>
      <c r="M127">
        <f>SUM(M117:M125)+866</f>
        <v/>
      </c>
      <c r="N127">
        <f>SUM(N117:N125)+801</f>
        <v/>
      </c>
      <c r="O127">
        <f>SUM(O117:O125)+654</f>
        <v/>
      </c>
      <c r="P127">
        <f>SUM(P117:P125)+515</f>
        <v/>
      </c>
      <c r="Q127">
        <f>SUM(Q117:Q125)+419</f>
        <v/>
      </c>
      <c r="R127">
        <f>SUM(R117:R125)+275</f>
        <v/>
      </c>
      <c r="S127">
        <f>SUM(S117:S125)+247</f>
        <v/>
      </c>
      <c r="T127">
        <f>SUM(T117:T125) + 166</f>
        <v/>
      </c>
      <c r="U127">
        <f>SUM(U117:U125)+155</f>
        <v/>
      </c>
      <c r="V127">
        <f>SUM(V117:V125)</f>
        <v/>
      </c>
      <c r="W127">
        <f>SUM(W117:W125)</f>
        <v/>
      </c>
      <c r="X127">
        <f>SUM(X117:X125)</f>
        <v/>
      </c>
      <c r="Y127">
        <f>SUM(Y117:Y125)</f>
        <v/>
      </c>
      <c r="Z127">
        <f>SUM(Z117:Z125)</f>
        <v/>
      </c>
      <c r="AA127">
        <f>SUM(AA117:AA125)</f>
        <v/>
      </c>
      <c r="AB127">
        <f>SUM(AB117:AB125)</f>
        <v/>
      </c>
      <c r="AC127">
        <f>SUM(AC117:AC125)</f>
        <v/>
      </c>
      <c r="AD127">
        <f>SUM(AD117:AD125)</f>
        <v/>
      </c>
      <c r="AE127">
        <f>SUM(AE117:AE125)</f>
        <v/>
      </c>
      <c r="AF127">
        <f>SUM(AF117:AF125)</f>
        <v/>
      </c>
      <c r="AG127">
        <f>SUM(AG117:AG125)</f>
        <v/>
      </c>
      <c r="AH127">
        <f>SUM(AH117:AH125)</f>
        <v/>
      </c>
      <c r="AI127">
        <f>SUM(AI117:AI125)</f>
        <v/>
      </c>
      <c r="AM127" s="12">
        <f>E127</f>
        <v/>
      </c>
      <c r="AN127" s="12">
        <f>I127</f>
        <v/>
      </c>
      <c r="AO127" s="12">
        <f>M127</f>
        <v/>
      </c>
      <c r="AP127" s="12">
        <f>Q127</f>
        <v/>
      </c>
      <c r="AQ127" s="12">
        <f>U127</f>
        <v/>
      </c>
      <c r="AR127" s="12">
        <f>Y127</f>
        <v/>
      </c>
      <c r="AS127" s="12">
        <f>AC127</f>
        <v/>
      </c>
    </row>
    <row r="128">
      <c r="AM128" s="12" t="n"/>
      <c r="AN128" s="12" t="n"/>
      <c r="AO128" s="12" t="n"/>
      <c r="AP128" s="12" t="n"/>
      <c r="AQ128" s="12" t="n"/>
      <c r="AR128" s="12" t="n"/>
      <c r="AS128" s="12" t="n"/>
    </row>
    <row r="129">
      <c r="AM129" s="12" t="n"/>
      <c r="AN129" s="12" t="n"/>
      <c r="AO129" s="12" t="n"/>
      <c r="AP129" s="12" t="n"/>
      <c r="AQ129" s="12" t="n"/>
      <c r="AR129" s="12" t="n"/>
      <c r="AS129" s="12" t="n"/>
    </row>
    <row r="130" customFormat="1" s="21">
      <c r="A130" s="20" t="inlineStr">
        <is>
          <t>Cash Flow</t>
        </is>
      </c>
      <c r="AM130" s="24" t="n"/>
      <c r="AN130" s="24" t="n"/>
      <c r="AO130" s="24" t="n"/>
      <c r="AP130" s="24" t="n"/>
      <c r="AQ130" s="24" t="n"/>
      <c r="AR130" s="24" t="n"/>
      <c r="AS130" s="24" t="n"/>
    </row>
    <row r="131">
      <c r="A131" t="inlineStr">
        <is>
          <t>Cash Flow from Operations</t>
        </is>
      </c>
      <c r="Z131" t="n">
        <v>5348</v>
      </c>
      <c r="AA131">
        <f>14149-Z131</f>
        <v/>
      </c>
      <c r="AB131">
        <f>24053-AA131-Z131</f>
        <v/>
      </c>
      <c r="AC131" s="12">
        <f>AS131-AB131-AA131-Z131</f>
        <v/>
      </c>
      <c r="AD131" t="n">
        <v>5891</v>
      </c>
      <c r="AE131" t="n">
        <v>6700</v>
      </c>
      <c r="AF131" t="n">
        <v>7730</v>
      </c>
      <c r="AM131" s="12" t="n"/>
      <c r="AN131" s="12" t="n"/>
      <c r="AO131" s="12" t="n"/>
      <c r="AP131" s="12" t="n">
        <v>29432</v>
      </c>
      <c r="AQ131" s="12" t="n">
        <v>33145</v>
      </c>
      <c r="AR131" s="12" t="n">
        <v>35384</v>
      </c>
      <c r="AS131" s="12" t="n">
        <v>29991</v>
      </c>
    </row>
    <row r="132" customFormat="1" s="33">
      <c r="A132" s="33" t="inlineStr">
        <is>
          <t>CapEx</t>
        </is>
      </c>
      <c r="Z132" s="33">
        <f>+-3972-416</f>
        <v/>
      </c>
      <c r="AA132" s="33">
        <f>+-7574-682-Z132</f>
        <v/>
      </c>
      <c r="AB132" s="33">
        <f>+-11579-1118-AA132-Z132</f>
        <v/>
      </c>
      <c r="AC132" s="17">
        <f>AS132-AB132-AA132-Z132</f>
        <v/>
      </c>
      <c r="AD132" s="33">
        <f>+-4604-193</f>
        <v/>
      </c>
      <c r="AE132" s="33">
        <f>+-11846-206</f>
        <v/>
      </c>
      <c r="AF132" s="33">
        <f>+-19145-206</f>
        <v/>
      </c>
      <c r="AM132" s="17" t="n"/>
      <c r="AN132" s="17" t="n"/>
      <c r="AO132" s="17" t="n"/>
      <c r="AP132" s="17" t="n">
        <v>-10730</v>
      </c>
      <c r="AQ132" s="17" t="n">
        <v>-13576</v>
      </c>
      <c r="AR132" s="17" t="n">
        <v>-14453</v>
      </c>
      <c r="AS132" s="17">
        <f>+-18733-1596</f>
        <v/>
      </c>
    </row>
    <row r="133">
      <c r="A133" t="inlineStr">
        <is>
          <t>FCF</t>
        </is>
      </c>
      <c r="N133">
        <f>SUM(N131:N132)</f>
        <v/>
      </c>
      <c r="O133">
        <f>SUM(O131:O132)</f>
        <v/>
      </c>
      <c r="P133">
        <f>SUM(P131:P132)</f>
        <v/>
      </c>
      <c r="Q133">
        <f>SUM(Q131:Q132)</f>
        <v/>
      </c>
      <c r="R133">
        <f>SUM(R131:R132)</f>
        <v/>
      </c>
      <c r="S133">
        <f>SUM(S131:S132)</f>
        <v/>
      </c>
      <c r="T133">
        <f>SUM(T131:T132)</f>
        <v/>
      </c>
      <c r="U133">
        <f>SUM(U131:U132)</f>
        <v/>
      </c>
      <c r="V133">
        <f>SUM(V131:V132)</f>
        <v/>
      </c>
      <c r="W133">
        <f>SUM(W131:W132)</f>
        <v/>
      </c>
      <c r="X133">
        <f>SUM(X131:X132)</f>
        <v/>
      </c>
      <c r="Y133">
        <f>SUM(Y131:Y132)</f>
        <v/>
      </c>
      <c r="Z133">
        <f>SUM(Z131:Z132)</f>
        <v/>
      </c>
      <c r="AA133">
        <f>SUM(AA131:AA132)</f>
        <v/>
      </c>
      <c r="AB133">
        <f>SUM(AB131:AB132)</f>
        <v/>
      </c>
      <c r="AC133">
        <f>SUM(AC131:AC132)</f>
        <v/>
      </c>
      <c r="AD133">
        <f>SUM(AD131:AD132)</f>
        <v/>
      </c>
      <c r="AE133">
        <f>SUM(AE131:AE132)</f>
        <v/>
      </c>
      <c r="AF133">
        <f>SUM(AF131:AF132)</f>
        <v/>
      </c>
      <c r="AM133" s="12">
        <f>SUM(AM131:AM132)</f>
        <v/>
      </c>
      <c r="AN133" s="12">
        <f>SUM(AN131:AN132)</f>
        <v/>
      </c>
      <c r="AO133" s="12">
        <f>SUM(AO131:AO132)</f>
        <v/>
      </c>
      <c r="AP133" s="12">
        <f>SUM(AP131:AP132)</f>
        <v/>
      </c>
      <c r="AQ133" s="12">
        <f>SUM(AQ131:AQ132)</f>
        <v/>
      </c>
      <c r="AR133" s="12">
        <f>SUM(AR131:AR132)</f>
        <v/>
      </c>
      <c r="AS133" s="12">
        <f>SUM(AS131:AS132)</f>
        <v/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B52" sqref="B52"/>
    </sheetView>
  </sheetViews>
  <sheetFormatPr baseColWidth="8" defaultRowHeight="14.5"/>
  <cols>
    <col width="20.54296875" customWidth="1" style="32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6.10</t>
        </is>
      </c>
      <c r="C2" t="inlineStr">
        <is>
          <t>6.59</t>
        </is>
      </c>
      <c r="D2" t="inlineStr">
        <is>
          <t>6.64</t>
        </is>
      </c>
      <c r="E2" t="inlineStr">
        <is>
          <t>6.32</t>
        </is>
      </c>
      <c r="F2" t="inlineStr">
        <is>
          <t>7.85</t>
        </is>
      </c>
      <c r="G2" t="inlineStr">
        <is>
          <t>10.27</t>
        </is>
      </c>
      <c r="H2" t="inlineStr">
        <is>
          <t>10.68</t>
        </is>
      </c>
      <c r="I2" t="inlineStr">
        <is>
          <t>10.61</t>
        </is>
      </c>
      <c r="J2" t="inlineStr">
        <is>
          <t>11.40</t>
        </is>
      </c>
      <c r="K2" t="inlineStr">
        <is>
          <t>11.67</t>
        </is>
      </c>
      <c r="L2" t="inlineStr">
        <is>
          <t>12.56</t>
        </is>
      </c>
      <c r="M2" t="inlineStr">
        <is>
          <t>13.35</t>
        </is>
      </c>
      <c r="N2" t="inlineStr">
        <is>
          <t>15.36</t>
        </is>
      </c>
      <c r="O2" t="inlineStr">
        <is>
          <t>16.29</t>
        </is>
      </c>
      <c r="P2" t="inlineStr">
        <is>
          <t>18.54</t>
        </is>
      </c>
      <c r="Q2" t="inlineStr">
        <is>
          <t>19.47</t>
        </is>
      </c>
      <c r="R2" t="inlineStr">
        <is>
          <t>17.01</t>
        </is>
      </c>
    </row>
    <row r="3">
      <c r="A3" s="1" t="inlineStr">
        <is>
          <t>Earnings per share</t>
        </is>
      </c>
      <c r="B3" t="inlineStr">
        <is>
          <t>0.87</t>
        </is>
      </c>
      <c r="C3" t="inlineStr">
        <is>
          <t>1.20</t>
        </is>
      </c>
      <c r="D3" t="inlineStr">
        <is>
          <t>0.93</t>
        </is>
      </c>
      <c r="E3" t="inlineStr">
        <is>
          <t>0.79</t>
        </is>
      </c>
      <c r="F3" t="inlineStr">
        <is>
          <t>2.06</t>
        </is>
      </c>
      <c r="G3" t="inlineStr">
        <is>
          <t>2.46</t>
        </is>
      </c>
      <c r="H3" t="inlineStr">
        <is>
          <t>2.20</t>
        </is>
      </c>
      <c r="I3" t="inlineStr">
        <is>
          <t>1.94</t>
        </is>
      </c>
      <c r="J3" t="inlineStr">
        <is>
          <t>2.39</t>
        </is>
      </c>
      <c r="K3" t="inlineStr">
        <is>
          <t>2.41</t>
        </is>
      </c>
      <c r="L3" t="inlineStr">
        <is>
          <t>2.18</t>
        </is>
      </c>
      <c r="M3" t="inlineStr">
        <is>
          <t>2.04</t>
        </is>
      </c>
      <c r="N3" t="inlineStr">
        <is>
          <t>4.57</t>
        </is>
      </c>
      <c r="O3" t="inlineStr">
        <is>
          <t>4.77</t>
        </is>
      </c>
      <c r="P3" t="inlineStr">
        <is>
          <t>4.98</t>
        </is>
      </c>
      <c r="Q3" t="inlineStr">
        <is>
          <t>4.89</t>
        </is>
      </c>
      <c r="R3" t="inlineStr">
        <is>
          <t>3.27</t>
        </is>
      </c>
    </row>
    <row r="4">
      <c r="A4" s="1" t="inlineStr">
        <is>
          <t>FCF per share</t>
        </is>
      </c>
      <c r="B4" t="inlineStr">
        <is>
          <t>0.84</t>
        </is>
      </c>
      <c r="C4" t="inlineStr">
        <is>
          <t>1.31</t>
        </is>
      </c>
      <c r="D4" t="inlineStr">
        <is>
          <t>1.01</t>
        </is>
      </c>
      <c r="E4" t="inlineStr">
        <is>
          <t>1.20</t>
        </is>
      </c>
      <c r="F4" t="inlineStr">
        <is>
          <t>2.07</t>
        </is>
      </c>
      <c r="G4" t="inlineStr">
        <is>
          <t>1.94</t>
        </is>
      </c>
      <c r="H4" t="inlineStr">
        <is>
          <t>1.41</t>
        </is>
      </c>
      <c r="I4" t="inlineStr">
        <is>
          <t>2.02</t>
        </is>
      </c>
      <c r="J4" t="inlineStr">
        <is>
          <t>2.09</t>
        </is>
      </c>
      <c r="K4" t="inlineStr">
        <is>
          <t>2.44</t>
        </is>
      </c>
      <c r="L4" t="inlineStr">
        <is>
          <t>2.58</t>
        </is>
      </c>
      <c r="M4" t="inlineStr">
        <is>
          <t>2.20</t>
        </is>
      </c>
      <c r="N4" t="inlineStr">
        <is>
          <t>3.09</t>
        </is>
      </c>
      <c r="O4" t="inlineStr">
        <is>
          <t>3.83</t>
        </is>
      </c>
      <c r="P4" t="inlineStr">
        <is>
          <t>4.98</t>
        </is>
      </c>
      <c r="Q4" t="inlineStr">
        <is>
          <t>2.38</t>
        </is>
      </c>
      <c r="R4" t="inlineStr">
        <is>
          <t>(0.42)</t>
        </is>
      </c>
    </row>
    <row r="5">
      <c r="A5" s="1" t="inlineStr">
        <is>
          <t>Dividends per share</t>
        </is>
      </c>
      <c r="B5" t="inlineStr">
        <is>
          <t>0.40</t>
        </is>
      </c>
      <c r="C5" t="inlineStr">
        <is>
          <t>0.45</t>
        </is>
      </c>
      <c r="D5" t="inlineStr">
        <is>
          <t>0.55</t>
        </is>
      </c>
      <c r="E5" t="inlineStr">
        <is>
          <t>0.56</t>
        </is>
      </c>
      <c r="F5" t="inlineStr">
        <is>
          <t>0.63</t>
        </is>
      </c>
      <c r="G5" t="inlineStr">
        <is>
          <t>0.79</t>
        </is>
      </c>
      <c r="H5" t="inlineStr">
        <is>
          <t>0.87</t>
        </is>
      </c>
      <c r="I5" t="inlineStr">
        <is>
          <t>0.90</t>
        </is>
      </c>
      <c r="J5" t="inlineStr">
        <is>
          <t>0.90</t>
        </is>
      </c>
      <c r="K5" t="inlineStr">
        <is>
          <t>0.96</t>
        </is>
      </c>
      <c r="L5" t="inlineStr">
        <is>
          <t>1.04</t>
        </is>
      </c>
      <c r="M5" t="inlineStr">
        <is>
          <t>1.08</t>
        </is>
      </c>
      <c r="N5" t="inlineStr">
        <is>
          <t>1.20</t>
        </is>
      </c>
      <c r="O5" t="inlineStr">
        <is>
          <t>1.26</t>
        </is>
      </c>
      <c r="P5" t="inlineStr">
        <is>
          <t>1.33</t>
        </is>
      </c>
      <c r="Q5" t="inlineStr">
        <is>
          <t>1.39</t>
        </is>
      </c>
      <c r="R5" t="inlineStr">
        <is>
          <t>1.42</t>
        </is>
      </c>
    </row>
    <row r="6">
      <c r="A6" s="1" t="inlineStr">
        <is>
          <t>CAPEX per share</t>
        </is>
      </c>
      <c r="B6" t="inlineStr">
        <is>
          <t>1.00</t>
        </is>
      </c>
      <c r="C6" t="inlineStr">
        <is>
          <t>0.86</t>
        </is>
      </c>
      <c r="D6" t="inlineStr">
        <is>
          <t>0.92</t>
        </is>
      </c>
      <c r="E6" t="inlineStr">
        <is>
          <t>0.81</t>
        </is>
      </c>
      <c r="F6" t="inlineStr">
        <is>
          <t>0.94</t>
        </is>
      </c>
      <c r="G6" t="inlineStr">
        <is>
          <t>2.05</t>
        </is>
      </c>
      <c r="H6" t="inlineStr">
        <is>
          <t>2.37</t>
        </is>
      </c>
      <c r="I6" t="inlineStr">
        <is>
          <t>2.16</t>
        </is>
      </c>
      <c r="J6" t="inlineStr">
        <is>
          <t>2.08</t>
        </is>
      </c>
      <c r="K6" t="inlineStr">
        <is>
          <t>1.57</t>
        </is>
      </c>
      <c r="L6" t="inlineStr">
        <is>
          <t>2.03</t>
        </is>
      </c>
      <c r="M6" t="inlineStr">
        <is>
          <t>2.51</t>
        </is>
      </c>
      <c r="N6" t="inlineStr">
        <is>
          <t>3.29</t>
        </is>
      </c>
      <c r="O6" t="inlineStr">
        <is>
          <t>3.67</t>
        </is>
      </c>
      <c r="P6" t="inlineStr">
        <is>
          <t>3.44</t>
        </is>
      </c>
      <c r="Q6" t="inlineStr">
        <is>
          <t>5.01</t>
        </is>
      </c>
      <c r="R6" t="inlineStr">
        <is>
          <t>5.90</t>
        </is>
      </c>
    </row>
    <row r="7">
      <c r="A7" s="1" t="inlineStr">
        <is>
          <t>Book Value per sh.</t>
        </is>
      </c>
      <c r="B7" t="inlineStr">
        <is>
          <t>6.34</t>
        </is>
      </c>
      <c r="C7" t="inlineStr">
        <is>
          <t>7.35</t>
        </is>
      </c>
      <c r="D7" t="inlineStr">
        <is>
          <t>6.90</t>
        </is>
      </c>
      <c r="E7" t="inlineStr">
        <is>
          <t>7.50</t>
        </is>
      </c>
      <c r="F7" t="inlineStr">
        <is>
          <t>8.90</t>
        </is>
      </c>
      <c r="G7" t="inlineStr">
        <is>
          <t>8.73</t>
        </is>
      </c>
      <c r="H7" t="inlineStr">
        <is>
          <t>10.25</t>
        </is>
      </c>
      <c r="I7" t="inlineStr">
        <is>
          <t>11.72</t>
        </is>
      </c>
      <c r="J7" t="inlineStr">
        <is>
          <t>11.40</t>
        </is>
      </c>
      <c r="K7" t="inlineStr">
        <is>
          <t>12.88</t>
        </is>
      </c>
      <c r="L7" t="inlineStr">
        <is>
          <t>14.00</t>
        </is>
      </c>
      <c r="M7" t="inlineStr">
        <is>
          <t>14.68</t>
        </is>
      </c>
      <c r="N7" t="inlineStr">
        <is>
          <t>16.17</t>
        </is>
      </c>
      <c r="O7" t="inlineStr">
        <is>
          <t>17.55</t>
        </is>
      </c>
      <c r="P7" t="inlineStr">
        <is>
          <t>19.30</t>
        </is>
      </c>
      <c r="Q7" t="inlineStr">
        <is>
          <t>23.50</t>
        </is>
      </c>
      <c r="R7" t="inlineStr">
        <is>
          <t>24.43</t>
        </is>
      </c>
    </row>
    <row r="8">
      <c r="A8" s="1" t="inlineStr">
        <is>
          <t>Comm.Shares outs.</t>
        </is>
      </c>
      <c r="B8" t="inlineStr">
        <is>
          <t>5,797</t>
        </is>
      </c>
      <c r="C8" t="inlineStr">
        <is>
          <t>5,816</t>
        </is>
      </c>
      <c r="D8" t="inlineStr">
        <is>
          <t>5,663</t>
        </is>
      </c>
      <c r="E8" t="inlineStr">
        <is>
          <t>5,557</t>
        </is>
      </c>
      <c r="F8" t="inlineStr">
        <is>
          <t>5,555</t>
        </is>
      </c>
      <c r="G8" t="inlineStr">
        <is>
          <t>5,256</t>
        </is>
      </c>
      <c r="H8" t="inlineStr">
        <is>
          <t>4,996</t>
        </is>
      </c>
      <c r="I8" t="inlineStr">
        <is>
          <t>4,970</t>
        </is>
      </c>
      <c r="J8" t="inlineStr">
        <is>
          <t>4,901</t>
        </is>
      </c>
      <c r="K8" t="inlineStr">
        <is>
          <t>4,742</t>
        </is>
      </c>
      <c r="L8" t="inlineStr">
        <is>
          <t>4,730</t>
        </is>
      </c>
      <c r="M8" t="inlineStr">
        <is>
          <t>4,701</t>
        </is>
      </c>
      <c r="N8" t="inlineStr">
        <is>
          <t>4,611</t>
        </is>
      </c>
      <c r="O8" t="inlineStr">
        <is>
          <t>4,417</t>
        </is>
      </c>
      <c r="P8" t="inlineStr">
        <is>
          <t>4,199</t>
        </is>
      </c>
      <c r="Q8" t="inlineStr">
        <is>
          <t>4,059</t>
        </is>
      </c>
      <c r="R8" t="inlineStr">
        <is>
          <t>4,089</t>
        </is>
      </c>
    </row>
    <row r="9">
      <c r="A9" s="1" t="inlineStr">
        <is>
          <t>Avg. annual P/E ratio</t>
        </is>
      </c>
      <c r="B9" t="inlineStr">
        <is>
          <t>23.1</t>
        </is>
      </c>
      <c r="C9" t="inlineStr">
        <is>
          <t>19.5</t>
        </is>
      </c>
      <c r="D9" t="inlineStr">
        <is>
          <t>21.5</t>
        </is>
      </c>
      <c r="E9" t="inlineStr">
        <is>
          <t>21.8</t>
        </is>
      </c>
      <c r="F9" t="inlineStr">
        <is>
          <t>10.0</t>
        </is>
      </c>
      <c r="G9" t="inlineStr">
        <is>
          <t>9.0</t>
        </is>
      </c>
      <c r="H9" t="inlineStr">
        <is>
          <t>11.3</t>
        </is>
      </c>
      <c r="I9" t="inlineStr">
        <is>
          <t>11.9</t>
        </is>
      </c>
      <c r="J9" t="inlineStr">
        <is>
          <t>12.6</t>
        </is>
      </c>
      <c r="K9" t="inlineStr">
        <is>
          <t>13.3</t>
        </is>
      </c>
      <c r="L9" t="inlineStr">
        <is>
          <t>15.2</t>
        </is>
      </c>
      <c r="M9" t="inlineStr">
        <is>
          <t>18.6</t>
        </is>
      </c>
      <c r="N9" t="inlineStr">
        <is>
          <t>10.7</t>
        </is>
      </c>
      <c r="O9" t="inlineStr">
        <is>
          <t>10.8</t>
        </is>
      </c>
      <c r="P9" t="inlineStr">
        <is>
          <t>10.9</t>
        </is>
      </c>
      <c r="Q9" t="inlineStr">
        <is>
          <t>11.4</t>
        </is>
      </c>
      <c r="R9" t="inlineStr">
        <is>
          <t>5.6</t>
        </is>
      </c>
    </row>
    <row r="10">
      <c r="A10" s="1" t="inlineStr">
        <is>
          <t>P/E to S&amp;P500</t>
        </is>
      </c>
      <c r="B10" t="inlineStr">
        <is>
          <t>1.3</t>
        </is>
      </c>
      <c r="C10" t="inlineStr">
        <is>
          <t>1.1</t>
        </is>
      </c>
      <c r="D10" t="inlineStr">
        <is>
          <t>1.0</t>
        </is>
      </c>
      <c r="E10" t="inlineStr">
        <is>
          <t>0.3</t>
        </is>
      </c>
      <c r="F10" t="inlineStr">
        <is>
          <t>0.5</t>
        </is>
      </c>
      <c r="G10" t="inlineStr">
        <is>
          <t>0.6</t>
        </is>
      </c>
      <c r="H10" t="inlineStr">
        <is>
          <t>0.8</t>
        </is>
      </c>
      <c r="I10" t="inlineStr">
        <is>
          <t>0.7</t>
        </is>
      </c>
      <c r="J10" t="inlineStr">
        <is>
          <t>0.7</t>
        </is>
      </c>
      <c r="K10" t="inlineStr">
        <is>
          <t>0.7</t>
        </is>
      </c>
      <c r="L10" t="inlineStr">
        <is>
          <t>0.7</t>
        </is>
      </c>
      <c r="M10" t="inlineStr">
        <is>
          <t>0.8</t>
        </is>
      </c>
      <c r="N10" t="inlineStr">
        <is>
          <t>0.4</t>
        </is>
      </c>
      <c r="O10" t="inlineStr">
        <is>
          <t>0.4</t>
        </is>
      </c>
      <c r="P10" t="inlineStr">
        <is>
          <t>0.3</t>
        </is>
      </c>
      <c r="Q10" t="inlineStr">
        <is>
          <t>0.4</t>
        </is>
      </c>
      <c r="R10" t="inlineStr">
        <is>
          <t>0.3</t>
        </is>
      </c>
    </row>
    <row r="11">
      <c r="A11" s="1" t="inlineStr">
        <is>
          <t>Avg. annual div. yield</t>
        </is>
      </c>
      <c r="B11" t="inlineStr">
        <is>
          <t>2.0%</t>
        </is>
      </c>
      <c r="C11" t="inlineStr">
        <is>
          <t>1.9%</t>
        </is>
      </c>
      <c r="D11" t="inlineStr">
        <is>
          <t>2.7%</t>
        </is>
      </c>
      <c r="E11" t="inlineStr">
        <is>
          <t>3.3%</t>
        </is>
      </c>
      <c r="F11" t="inlineStr">
        <is>
          <t>3.0%</t>
        </is>
      </c>
      <c r="G11" t="inlineStr">
        <is>
          <t>3.5%</t>
        </is>
      </c>
      <c r="H11" t="inlineStr">
        <is>
          <t>3.5%</t>
        </is>
      </c>
      <c r="I11" t="inlineStr">
        <is>
          <t>3.9%</t>
        </is>
      </c>
      <c r="J11" t="inlineStr">
        <is>
          <t>3.0%</t>
        </is>
      </c>
      <c r="K11" t="inlineStr">
        <is>
          <t>3.0%</t>
        </is>
      </c>
      <c r="L11" t="inlineStr">
        <is>
          <t>3.1%</t>
        </is>
      </c>
      <c r="M11" t="inlineStr">
        <is>
          <t>2.8%</t>
        </is>
      </c>
      <c r="N11" t="inlineStr">
        <is>
          <t>2.5%</t>
        </is>
      </c>
      <c r="O11" t="inlineStr">
        <is>
          <t>2.5%</t>
        </is>
      </c>
      <c r="P11" t="inlineStr">
        <is>
          <t>2.4%</t>
        </is>
      </c>
      <c r="Q11" t="inlineStr">
        <is>
          <t>2.5%</t>
        </is>
      </c>
      <c r="R11" t="inlineStr">
        <is>
          <t>3.4%</t>
        </is>
      </c>
    </row>
    <row r="12">
      <c r="A12" s="1" t="inlineStr">
        <is>
          <t>Revenue (m)</t>
        </is>
      </c>
      <c r="B12" t="inlineStr">
        <is>
          <t>35,382</t>
        </is>
      </c>
      <c r="C12" t="inlineStr">
        <is>
          <t>38,334</t>
        </is>
      </c>
      <c r="D12" t="inlineStr">
        <is>
          <t>37,586</t>
        </is>
      </c>
      <c r="E12" t="inlineStr">
        <is>
          <t>35,127</t>
        </is>
      </c>
      <c r="F12" t="inlineStr">
        <is>
          <t>43,623</t>
        </is>
      </c>
      <c r="G12" t="inlineStr">
        <is>
          <t>53,999</t>
        </is>
      </c>
      <c r="H12" t="inlineStr">
        <is>
          <t>53,341</t>
        </is>
      </c>
      <c r="I12" t="inlineStr">
        <is>
          <t>52,708</t>
        </is>
      </c>
      <c r="J12" t="inlineStr">
        <is>
          <t>55,870</t>
        </is>
      </c>
      <c r="K12" t="inlineStr">
        <is>
          <t>55,355</t>
        </is>
      </c>
      <c r="L12" t="inlineStr">
        <is>
          <t>59,387</t>
        </is>
      </c>
      <c r="M12" t="inlineStr">
        <is>
          <t>62,761</t>
        </is>
      </c>
      <c r="N12" t="inlineStr">
        <is>
          <t>70,848</t>
        </is>
      </c>
      <c r="O12" t="inlineStr">
        <is>
          <t>71,965</t>
        </is>
      </c>
      <c r="P12" t="inlineStr">
        <is>
          <t>77,867</t>
        </is>
      </c>
      <c r="Q12" t="inlineStr">
        <is>
          <t>79,024</t>
        </is>
      </c>
      <c r="R12" t="inlineStr">
        <is>
          <t>69,540</t>
        </is>
      </c>
    </row>
    <row r="13">
      <c r="A13" s="1" t="inlineStr">
        <is>
          <t>Operating margin</t>
        </is>
      </c>
      <c r="B13" t="inlineStr">
        <is>
          <t>16.0%</t>
        </is>
      </c>
      <c r="C13" t="inlineStr">
        <is>
          <t>21.4%</t>
        </is>
      </c>
      <c r="D13" t="inlineStr">
        <is>
          <t>23.8%</t>
        </is>
      </c>
      <c r="E13" t="inlineStr">
        <is>
          <t>16.3%</t>
        </is>
      </c>
      <c r="F13" t="inlineStr">
        <is>
          <t>35.7%</t>
        </is>
      </c>
      <c r="G13" t="inlineStr">
        <is>
          <t>32.4%</t>
        </is>
      </c>
      <c r="H13" t="inlineStr">
        <is>
          <t>27.4%</t>
        </is>
      </c>
      <c r="I13" t="inlineStr">
        <is>
          <t>23.3%</t>
        </is>
      </c>
      <c r="J13" t="inlineStr">
        <is>
          <t>27.5%</t>
        </is>
      </c>
      <c r="K13" t="inlineStr">
        <is>
          <t>25.3%</t>
        </is>
      </c>
      <c r="L13" t="inlineStr">
        <is>
          <t>21.7%</t>
        </is>
      </c>
      <c r="M13" t="inlineStr">
        <is>
          <t>28.6%</t>
        </is>
      </c>
      <c r="N13" t="inlineStr">
        <is>
          <t>32.9%</t>
        </is>
      </c>
      <c r="O13" t="inlineStr">
        <is>
          <t>30.6%</t>
        </is>
      </c>
      <c r="P13" t="inlineStr">
        <is>
          <t>30.4%</t>
        </is>
      </c>
      <c r="Q13" t="inlineStr">
        <is>
          <t>24.6%</t>
        </is>
      </c>
      <c r="R13" t="inlineStr">
        <is>
          <t>10.6%</t>
        </is>
      </c>
    </row>
    <row r="14">
      <c r="A14" s="1" t="inlineStr">
        <is>
          <t>Depreciation (m)</t>
        </is>
      </c>
      <c r="B14" t="inlineStr">
        <is>
          <t>4,912</t>
        </is>
      </c>
      <c r="C14" t="inlineStr">
        <is>
          <t>4,798</t>
        </is>
      </c>
      <c r="D14" t="inlineStr">
        <is>
          <t>4,616</t>
        </is>
      </c>
      <c r="E14" t="inlineStr">
        <is>
          <t>5,052</t>
        </is>
      </c>
      <c r="F14" t="inlineStr">
        <is>
          <t>4,638</t>
        </is>
      </c>
      <c r="G14" t="inlineStr">
        <is>
          <t>6,064</t>
        </is>
      </c>
      <c r="H14" t="inlineStr">
        <is>
          <t>7,522</t>
        </is>
      </c>
      <c r="I14" t="inlineStr">
        <is>
          <t>8,032</t>
        </is>
      </c>
      <c r="J14" t="inlineStr">
        <is>
          <t>8,549</t>
        </is>
      </c>
      <c r="K14" t="inlineStr">
        <is>
          <t>8,711</t>
        </is>
      </c>
      <c r="L14" t="inlineStr">
        <is>
          <t>7,790</t>
        </is>
      </c>
      <c r="M14" t="inlineStr">
        <is>
          <t>8,129</t>
        </is>
      </c>
      <c r="N14" t="inlineStr">
        <is>
          <t>9,085</t>
        </is>
      </c>
      <c r="O14" t="inlineStr">
        <is>
          <t>10,826</t>
        </is>
      </c>
      <c r="P14" t="inlineStr">
        <is>
          <t>12,239</t>
        </is>
      </c>
      <c r="Q14" t="inlineStr">
        <is>
          <t>11,792</t>
        </is>
      </c>
      <c r="R14" t="inlineStr">
        <is>
          <t>9,570</t>
        </is>
      </c>
    </row>
    <row r="15">
      <c r="A15" s="1" t="inlineStr">
        <is>
          <t>Net profit (m)</t>
        </is>
      </c>
      <c r="B15" t="inlineStr">
        <is>
          <t>5,044</t>
        </is>
      </c>
      <c r="C15" t="inlineStr">
        <is>
          <t>6,976</t>
        </is>
      </c>
      <c r="D15" t="inlineStr">
        <is>
          <t>5,292</t>
        </is>
      </c>
      <c r="E15" t="inlineStr">
        <is>
          <t>4,369</t>
        </is>
      </c>
      <c r="F15" t="inlineStr">
        <is>
          <t>11,464</t>
        </is>
      </c>
      <c r="G15" t="inlineStr">
        <is>
          <t>12,942</t>
        </is>
      </c>
      <c r="H15" t="inlineStr">
        <is>
          <t>11,005</t>
        </is>
      </c>
      <c r="I15" t="inlineStr">
        <is>
          <t>9,620</t>
        </is>
      </c>
      <c r="J15" t="inlineStr">
        <is>
          <t>11,704</t>
        </is>
      </c>
      <c r="K15" t="inlineStr">
        <is>
          <t>11,420</t>
        </is>
      </c>
      <c r="L15" t="inlineStr">
        <is>
          <t>10,316</t>
        </is>
      </c>
      <c r="M15" t="inlineStr">
        <is>
          <t>9,601</t>
        </is>
      </c>
      <c r="N15" t="inlineStr">
        <is>
          <t>21,053</t>
        </is>
      </c>
      <c r="O15" t="inlineStr">
        <is>
          <t>21,048</t>
        </is>
      </c>
      <c r="P15" t="inlineStr">
        <is>
          <t>20,899</t>
        </is>
      </c>
      <c r="Q15" t="inlineStr">
        <is>
          <t>19,868</t>
        </is>
      </c>
      <c r="R15" t="inlineStr">
        <is>
          <t>13,301</t>
        </is>
      </c>
    </row>
    <row r="16">
      <c r="A16" s="1" t="inlineStr">
        <is>
          <t>Income tax rate</t>
        </is>
      </c>
      <c r="B16" t="inlineStr">
        <is>
          <t>28.6%</t>
        </is>
      </c>
      <c r="C16" t="inlineStr">
        <is>
          <t>23.9%</t>
        </is>
      </c>
      <c r="D16" t="inlineStr">
        <is>
          <t>31.1%</t>
        </is>
      </c>
      <c r="E16" t="inlineStr">
        <is>
          <t>23.4%</t>
        </is>
      </c>
      <c r="F16" t="inlineStr">
        <is>
          <t>28.6%</t>
        </is>
      </c>
      <c r="G16" t="inlineStr">
        <is>
          <t>27.2%</t>
        </is>
      </c>
      <c r="H16" t="inlineStr">
        <is>
          <t>26.0%</t>
        </is>
      </c>
      <c r="I16" t="inlineStr">
        <is>
          <t>23.7%</t>
        </is>
      </c>
      <c r="J16" t="inlineStr">
        <is>
          <t>25.9%</t>
        </is>
      </c>
      <c r="K16" t="inlineStr">
        <is>
          <t>19.6%</t>
        </is>
      </c>
      <c r="L16" t="inlineStr">
        <is>
          <t>20.3%</t>
        </is>
      </c>
      <c r="M16" t="inlineStr">
        <is>
          <t>52.8%</t>
        </is>
      </c>
      <c r="N16" t="inlineStr">
        <is>
          <t>9.7%</t>
        </is>
      </c>
      <c r="O16" t="inlineStr">
        <is>
          <t>12.5%</t>
        </is>
      </c>
      <c r="P16" t="inlineStr">
        <is>
          <t>16.7%</t>
        </is>
      </c>
      <c r="Q16" t="inlineStr">
        <is>
          <t>8.5%</t>
        </is>
      </c>
      <c r="R16" t="inlineStr">
        <is>
          <t>179.8%</t>
        </is>
      </c>
    </row>
    <row r="17">
      <c r="A17" s="1" t="inlineStr">
        <is>
          <t>Net profit margin</t>
        </is>
      </c>
      <c r="B17" t="inlineStr">
        <is>
          <t>14.3%</t>
        </is>
      </c>
      <c r="C17" t="inlineStr">
        <is>
          <t>18.2%</t>
        </is>
      </c>
      <c r="D17" t="inlineStr">
        <is>
          <t>14.1%</t>
        </is>
      </c>
      <c r="E17" t="inlineStr">
        <is>
          <t>12.4%</t>
        </is>
      </c>
      <c r="F17" t="inlineStr">
        <is>
          <t>26.3%</t>
        </is>
      </c>
      <c r="G17" t="inlineStr">
        <is>
          <t>24.0%</t>
        </is>
      </c>
      <c r="H17" t="inlineStr">
        <is>
          <t>20.6%</t>
        </is>
      </c>
      <c r="I17" t="inlineStr">
        <is>
          <t>18.3%</t>
        </is>
      </c>
      <c r="J17" t="inlineStr">
        <is>
          <t>20.9%</t>
        </is>
      </c>
      <c r="K17" t="inlineStr">
        <is>
          <t>20.6%</t>
        </is>
      </c>
      <c r="L17" t="inlineStr">
        <is>
          <t>17.4%</t>
        </is>
      </c>
      <c r="M17" t="inlineStr">
        <is>
          <t>15.3%</t>
        </is>
      </c>
      <c r="N17" t="inlineStr">
        <is>
          <t>29.7%</t>
        </is>
      </c>
      <c r="O17" t="inlineStr">
        <is>
          <t>29.2%</t>
        </is>
      </c>
      <c r="P17" t="inlineStr">
        <is>
          <t>26.8%</t>
        </is>
      </c>
      <c r="Q17" t="inlineStr">
        <is>
          <t>25.1%</t>
        </is>
      </c>
      <c r="R17" t="inlineStr">
        <is>
          <t>17.6%</t>
        </is>
      </c>
    </row>
    <row r="18">
      <c r="A18" s="1" t="inlineStr">
        <is>
          <t>Working capital (m)</t>
        </is>
      </c>
      <c r="B18" t="inlineStr">
        <is>
          <t>9,766</t>
        </is>
      </c>
      <c r="C18" t="inlineStr">
        <is>
          <t>15,314</t>
        </is>
      </c>
      <c r="D18" t="inlineStr">
        <is>
          <t>12,053</t>
        </is>
      </c>
      <c r="E18" t="inlineStr">
        <is>
          <t>13,566</t>
        </is>
      </c>
      <c r="F18" t="inlineStr">
        <is>
          <t>22,284</t>
        </is>
      </c>
      <c r="G18" t="inlineStr">
        <is>
          <t>13,844</t>
        </is>
      </c>
      <c r="H18" t="inlineStr">
        <is>
          <t>18,460</t>
        </is>
      </c>
      <c r="I18" t="inlineStr">
        <is>
          <t>18,516</t>
        </is>
      </c>
      <c r="J18" t="inlineStr">
        <is>
          <t>11,719</t>
        </is>
      </c>
      <c r="K18" t="inlineStr">
        <is>
          <t>22,674</t>
        </is>
      </c>
      <c r="L18" t="inlineStr">
        <is>
          <t>15,206</t>
        </is>
      </c>
      <c r="M18" t="inlineStr">
        <is>
          <t>12,079</t>
        </is>
      </c>
      <c r="N18" t="inlineStr">
        <is>
          <t>12,161</t>
        </is>
      </c>
      <c r="O18" t="inlineStr">
        <is>
          <t>8,929</t>
        </is>
      </c>
      <c r="P18" t="inlineStr">
        <is>
          <t>22,495</t>
        </is>
      </c>
      <c r="Q18" t="inlineStr">
        <is>
          <t>30,256</t>
        </is>
      </c>
      <c r="R18" t="inlineStr">
        <is>
          <t>21,450</t>
        </is>
      </c>
    </row>
    <row r="19">
      <c r="A19" s="1" t="inlineStr">
        <is>
          <t>Long-term debt (m)</t>
        </is>
      </c>
      <c r="B19" t="inlineStr">
        <is>
          <t>1,848</t>
        </is>
      </c>
      <c r="C19" t="inlineStr">
        <is>
          <t>1,980</t>
        </is>
      </c>
      <c r="D19" t="inlineStr">
        <is>
          <t>1,185</t>
        </is>
      </c>
      <c r="E19" t="inlineStr">
        <is>
          <t>2,049</t>
        </is>
      </c>
      <c r="F19" t="inlineStr">
        <is>
          <t>2,077</t>
        </is>
      </c>
      <c r="G19" t="inlineStr">
        <is>
          <t>7,084</t>
        </is>
      </c>
      <c r="H19" t="inlineStr">
        <is>
          <t>13,136</t>
        </is>
      </c>
      <c r="I19" t="inlineStr">
        <is>
          <t>13,165</t>
        </is>
      </c>
      <c r="J19" t="inlineStr">
        <is>
          <t>12,059</t>
        </is>
      </c>
      <c r="K19" t="inlineStr">
        <is>
          <t>20,036</t>
        </is>
      </c>
      <c r="L19" t="inlineStr">
        <is>
          <t>20,649</t>
        </is>
      </c>
      <c r="M19" t="inlineStr">
        <is>
          <t>25,037</t>
        </is>
      </c>
      <c r="N19" t="inlineStr">
        <is>
          <t>25,098</t>
        </is>
      </c>
      <c r="O19" t="inlineStr">
        <is>
          <t>25,308</t>
        </is>
      </c>
      <c r="P19" t="inlineStr">
        <is>
          <t>33,897</t>
        </is>
      </c>
      <c r="Q19" t="inlineStr">
        <is>
          <t>33,510</t>
        </is>
      </c>
      <c r="R19" t="inlineStr">
        <is>
          <t>37,240</t>
        </is>
      </c>
    </row>
    <row r="20">
      <c r="A20" s="1" t="inlineStr">
        <is>
          <t>Equity (m)</t>
        </is>
      </c>
      <c r="B20" t="inlineStr">
        <is>
          <t>36,752</t>
        </is>
      </c>
      <c r="C20" t="inlineStr">
        <is>
          <t>42,762</t>
        </is>
      </c>
      <c r="D20" t="inlineStr">
        <is>
          <t>39,088</t>
        </is>
      </c>
      <c r="E20" t="inlineStr">
        <is>
          <t>41,704</t>
        </is>
      </c>
      <c r="F20" t="inlineStr">
        <is>
          <t>49,430</t>
        </is>
      </c>
      <c r="G20" t="inlineStr">
        <is>
          <t>45,911</t>
        </is>
      </c>
      <c r="H20" t="inlineStr">
        <is>
          <t>51,203</t>
        </is>
      </c>
      <c r="I20" t="inlineStr">
        <is>
          <t>58,256</t>
        </is>
      </c>
      <c r="J20" t="inlineStr">
        <is>
          <t>55,865</t>
        </is>
      </c>
      <c r="K20" t="inlineStr">
        <is>
          <t>61,085</t>
        </is>
      </c>
      <c r="L20" t="inlineStr">
        <is>
          <t>66,226</t>
        </is>
      </c>
      <c r="M20" t="inlineStr">
        <is>
          <t>69,019</t>
        </is>
      </c>
      <c r="N20" t="inlineStr">
        <is>
          <t>74,563</t>
        </is>
      </c>
      <c r="O20" t="inlineStr">
        <is>
          <t>77,504</t>
        </is>
      </c>
      <c r="P20" t="inlineStr">
        <is>
          <t>81,038</t>
        </is>
      </c>
      <c r="Q20" t="inlineStr">
        <is>
          <t>95,391</t>
        </is>
      </c>
      <c r="R20" t="inlineStr">
        <is>
          <t>99,885</t>
        </is>
      </c>
    </row>
    <row r="21">
      <c r="A21" s="1" t="inlineStr">
        <is>
          <t>ROIC</t>
        </is>
      </c>
      <c r="B21" t="inlineStr">
        <is>
          <t>12.7%</t>
        </is>
      </c>
      <c r="C21" t="inlineStr">
        <is>
          <t>14.8%</t>
        </is>
      </c>
      <c r="D21" t="inlineStr">
        <is>
          <t>12.6%</t>
        </is>
      </c>
      <c r="E21" t="inlineStr">
        <is>
          <t>9.6%</t>
        </is>
      </c>
      <c r="F21" t="inlineStr">
        <is>
          <t>21.3%</t>
        </is>
      </c>
      <c r="G21" t="inlineStr">
        <is>
          <t>22.0%</t>
        </is>
      </c>
      <c r="H21" t="inlineStr">
        <is>
          <t>15.5%</t>
        </is>
      </c>
      <c r="I21" t="inlineStr">
        <is>
          <t>12.4%</t>
        </is>
      </c>
      <c r="J21" t="inlineStr">
        <is>
          <t>15.6%</t>
        </is>
      </c>
      <c r="K21" t="inlineStr">
        <is>
          <t>13.8%</t>
        </is>
      </c>
      <c r="L21" t="inlineStr">
        <is>
          <t>11.8%</t>
        </is>
      </c>
      <c r="M21" t="inlineStr">
        <is>
          <t>9.4%</t>
        </is>
      </c>
      <c r="N21" t="inlineStr">
        <is>
          <t>19.4%</t>
        </is>
      </c>
      <c r="O21" t="inlineStr">
        <is>
          <t>18.8%</t>
        </is>
      </c>
      <c r="P21" t="inlineStr">
        <is>
          <t>16.7%</t>
        </is>
      </c>
      <c r="Q21" t="inlineStr">
        <is>
          <t>14.5%</t>
        </is>
      </c>
      <c r="R21" t="inlineStr">
        <is>
          <t>(8.1)%</t>
        </is>
      </c>
    </row>
    <row r="22">
      <c r="A22" s="1" t="inlineStr">
        <is>
          <t>Return on capital</t>
        </is>
      </c>
      <c r="B22" t="inlineStr">
        <is>
          <t>14.6%</t>
        </is>
      </c>
      <c r="C22" t="inlineStr">
        <is>
          <t>16.5%</t>
        </is>
      </c>
      <c r="D22" t="inlineStr">
        <is>
          <t>15.4%</t>
        </is>
      </c>
      <c r="E22" t="inlineStr">
        <is>
          <t>10.7%</t>
        </is>
      </c>
      <c r="F22" t="inlineStr">
        <is>
          <t>25.4%</t>
        </is>
      </c>
      <c r="G22" t="inlineStr">
        <is>
          <t>25.1%</t>
        </is>
      </c>
      <c r="H22" t="inlineStr">
        <is>
          <t>17.7%</t>
        </is>
      </c>
      <c r="I22" t="inlineStr">
        <is>
          <t>13.9%</t>
        </is>
      </c>
      <c r="J22" t="inlineStr">
        <is>
          <t>17.4%</t>
        </is>
      </c>
      <c r="K22" t="inlineStr">
        <is>
          <t>14.5%</t>
        </is>
      </c>
      <c r="L22" t="inlineStr">
        <is>
          <t>12.2%</t>
        </is>
      </c>
      <c r="M22" t="inlineStr">
        <is>
          <t>17.2%</t>
        </is>
      </c>
      <c r="N22" t="inlineStr">
        <is>
          <t>18.6%</t>
        </is>
      </c>
      <c r="O22" t="inlineStr">
        <is>
          <t>18.0%</t>
        </is>
      </c>
      <c r="P22" t="inlineStr">
        <is>
          <t>16.8%</t>
        </is>
      </c>
      <c r="Q22" t="inlineStr">
        <is>
          <t>13.2%</t>
        </is>
      </c>
      <c r="R22" t="inlineStr">
        <is>
          <t>8.6%</t>
        </is>
      </c>
    </row>
    <row r="23">
      <c r="A23" s="1" t="inlineStr">
        <is>
          <t>Return on equity</t>
        </is>
      </c>
      <c r="B23" t="inlineStr">
        <is>
          <t>13.7%</t>
        </is>
      </c>
      <c r="C23" t="inlineStr">
        <is>
          <t>16.3%</t>
        </is>
      </c>
      <c r="D23" t="inlineStr">
        <is>
          <t>13.5%</t>
        </is>
      </c>
      <c r="E23" t="inlineStr">
        <is>
          <t>10.5%</t>
        </is>
      </c>
      <c r="F23" t="inlineStr">
        <is>
          <t>23.2%</t>
        </is>
      </c>
      <c r="G23" t="inlineStr">
        <is>
          <t>28.2%</t>
        </is>
      </c>
      <c r="H23" t="inlineStr">
        <is>
          <t>21.5%</t>
        </is>
      </c>
      <c r="I23" t="inlineStr">
        <is>
          <t>16.5%</t>
        </is>
      </c>
      <c r="J23" t="inlineStr">
        <is>
          <t>21.0%</t>
        </is>
      </c>
      <c r="K23" t="inlineStr">
        <is>
          <t>18.7%</t>
        </is>
      </c>
      <c r="L23" t="inlineStr">
        <is>
          <t>15.6%</t>
        </is>
      </c>
      <c r="M23" t="inlineStr">
        <is>
          <t>13.9%</t>
        </is>
      </c>
      <c r="N23" t="inlineStr">
        <is>
          <t>28.2%</t>
        </is>
      </c>
      <c r="O23" t="inlineStr">
        <is>
          <t>27.2%</t>
        </is>
      </c>
      <c r="P23" t="inlineStr">
        <is>
          <t>25.8%</t>
        </is>
      </c>
      <c r="Q23" t="inlineStr">
        <is>
          <t>20.8%</t>
        </is>
      </c>
      <c r="R23" t="inlineStr">
        <is>
          <t>13.3%</t>
        </is>
      </c>
    </row>
    <row r="24">
      <c r="A24" s="1" t="inlineStr">
        <is>
          <t>Plowback ratio</t>
        </is>
      </c>
      <c r="B24" t="inlineStr">
        <is>
          <t>54.0%</t>
        </is>
      </c>
      <c r="C24" t="inlineStr">
        <is>
          <t>62.5%</t>
        </is>
      </c>
      <c r="D24" t="inlineStr">
        <is>
          <t>41.4%</t>
        </is>
      </c>
      <c r="E24" t="inlineStr">
        <is>
          <t>28.9%</t>
        </is>
      </c>
      <c r="F24" t="inlineStr">
        <is>
          <t>69.4%</t>
        </is>
      </c>
      <c r="G24" t="inlineStr">
        <is>
          <t>68.1%</t>
        </is>
      </c>
      <c r="H24" t="inlineStr">
        <is>
          <t>60.5%</t>
        </is>
      </c>
      <c r="I24" t="inlineStr">
        <is>
          <t>53.4%</t>
        </is>
      </c>
      <c r="J24" t="inlineStr">
        <is>
          <t>62.3%</t>
        </is>
      </c>
      <c r="K24" t="inlineStr">
        <is>
          <t>60.1%</t>
        </is>
      </c>
      <c r="L24" t="inlineStr">
        <is>
          <t>52.3%</t>
        </is>
      </c>
      <c r="M24" t="inlineStr">
        <is>
          <t>47.2%</t>
        </is>
      </c>
      <c r="N24" t="inlineStr">
        <is>
          <t>73.7%</t>
        </is>
      </c>
      <c r="O24" t="inlineStr">
        <is>
          <t>73.5%</t>
        </is>
      </c>
      <c r="P24" t="inlineStr">
        <is>
          <t>73.4%</t>
        </is>
      </c>
      <c r="Q24" t="inlineStr">
        <is>
          <t>71.6%</t>
        </is>
      </c>
      <c r="R24" t="inlineStr">
        <is>
          <t>69.6%</t>
        </is>
      </c>
    </row>
    <row r="25">
      <c r="A25" s="1" t="inlineStr">
        <is>
          <t>Div.&amp;Repurch./FCF</t>
        </is>
      </c>
      <c r="B25" t="inlineStr">
        <is>
          <t>121.2%</t>
        </is>
      </c>
      <c r="C25" t="inlineStr">
        <is>
          <t>30.9%</t>
        </is>
      </c>
      <c r="D25" t="inlineStr">
        <is>
          <t>160.4%</t>
        </is>
      </c>
      <c r="E25" t="inlineStr">
        <is>
          <t>67.2%</t>
        </is>
      </c>
      <c r="F25" t="inlineStr">
        <is>
          <t>40.5%</t>
        </is>
      </c>
      <c r="G25" t="inlineStr">
        <is>
          <t>161.0%</t>
        </is>
      </c>
      <c r="H25" t="inlineStr">
        <is>
          <t>134.3%</t>
        </is>
      </c>
      <c r="I25" t="inlineStr">
        <is>
          <t>69.0%</t>
        </is>
      </c>
      <c r="J25" t="inlineStr">
        <is>
          <t>151.9%</t>
        </is>
      </c>
      <c r="K25" t="inlineStr">
        <is>
          <t>62.5%</t>
        </is>
      </c>
      <c r="L25" t="inlineStr">
        <is>
          <t>61.7%</t>
        </is>
      </c>
      <c r="M25" t="inlineStr">
        <is>
          <t>84.1%</t>
        </is>
      </c>
      <c r="N25" t="inlineStr">
        <is>
          <t>114.2%</t>
        </is>
      </c>
      <c r="O25" t="inlineStr">
        <is>
          <t>113.1%</t>
        </is>
      </c>
      <c r="P25" t="inlineStr">
        <is>
          <t>94.6%</t>
        </is>
      </c>
      <c r="Q25" t="inlineStr">
        <is>
          <t>83.4%</t>
        </is>
      </c>
      <c r="R25" t="inlineStr">
        <is>
          <t>(336.2)%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50" sqref="AC50"/>
    </sheetView>
  </sheetViews>
  <sheetFormatPr baseColWidth="8" defaultRowHeight="14.5"/>
  <cols>
    <col width="29.7265625" customWidth="1" style="32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1,365</t>
        </is>
      </c>
      <c r="C2" t="inlineStr">
        <is>
          <t>1,265</t>
        </is>
      </c>
      <c r="D2" t="inlineStr">
        <is>
          <t>1,907</t>
        </is>
      </c>
      <c r="E2" t="inlineStr">
        <is>
          <t>2,875</t>
        </is>
      </c>
      <c r="F2" t="inlineStr">
        <is>
          <t>3,127</t>
        </is>
      </c>
      <c r="G2" t="inlineStr">
        <is>
          <t>3,921</t>
        </is>
      </c>
      <c r="H2" t="inlineStr">
        <is>
          <t>4,779</t>
        </is>
      </c>
      <c r="I2" t="inlineStr">
        <is>
          <t>5,844</t>
        </is>
      </c>
      <c r="J2" t="inlineStr">
        <is>
          <t>8,782</t>
        </is>
      </c>
      <c r="K2" t="inlineStr">
        <is>
          <t>11,521</t>
        </is>
      </c>
      <c r="L2" t="inlineStr">
        <is>
          <t>16,202</t>
        </is>
      </c>
      <c r="M2" t="inlineStr">
        <is>
          <t>20,847</t>
        </is>
      </c>
      <c r="N2" t="inlineStr">
        <is>
          <t>25,070</t>
        </is>
      </c>
      <c r="O2" t="inlineStr">
        <is>
          <t>26,273</t>
        </is>
      </c>
      <c r="P2" t="inlineStr">
        <is>
          <t>29,389</t>
        </is>
      </c>
      <c r="Q2" t="inlineStr">
        <is>
          <t>33,726</t>
        </is>
      </c>
      <c r="R2" t="inlineStr">
        <is>
          <t>26,539</t>
        </is>
      </c>
      <c r="S2" t="inlineStr">
        <is>
          <t>26,764</t>
        </is>
      </c>
      <c r="T2" t="inlineStr">
        <is>
          <t>30,141</t>
        </is>
      </c>
      <c r="U2" t="inlineStr">
        <is>
          <t>34,209</t>
        </is>
      </c>
      <c r="V2" t="inlineStr">
        <is>
          <t>38,826</t>
        </is>
      </c>
      <c r="W2" t="inlineStr">
        <is>
          <t>35,382</t>
        </is>
      </c>
      <c r="X2" t="inlineStr">
        <is>
          <t>38,334</t>
        </is>
      </c>
      <c r="Y2" t="inlineStr">
        <is>
          <t>37,586</t>
        </is>
      </c>
      <c r="Z2" t="inlineStr">
        <is>
          <t>35,127</t>
        </is>
      </c>
      <c r="AA2" t="inlineStr">
        <is>
          <t>43,623</t>
        </is>
      </c>
      <c r="AB2" t="inlineStr">
        <is>
          <t>53,999</t>
        </is>
      </c>
      <c r="AC2" t="inlineStr">
        <is>
          <t>53,341</t>
        </is>
      </c>
      <c r="AD2" t="inlineStr">
        <is>
          <t>52,708</t>
        </is>
      </c>
      <c r="AE2" t="inlineStr">
        <is>
          <t>55,870</t>
        </is>
      </c>
      <c r="AF2" t="inlineStr">
        <is>
          <t>55,355</t>
        </is>
      </c>
      <c r="AG2" t="inlineStr">
        <is>
          <t>59,387</t>
        </is>
      </c>
      <c r="AH2" t="inlineStr">
        <is>
          <t>62,761</t>
        </is>
      </c>
      <c r="AI2" t="inlineStr">
        <is>
          <t>70,848</t>
        </is>
      </c>
      <c r="AJ2" t="inlineStr">
        <is>
          <t>71,965</t>
        </is>
      </c>
      <c r="AK2" t="inlineStr">
        <is>
          <t>77,867</t>
        </is>
      </c>
      <c r="AL2" t="inlineStr">
        <is>
          <t>79,024</t>
        </is>
      </c>
    </row>
    <row r="3">
      <c r="A3" s="1" t="inlineStr">
        <is>
          <t>COGS</t>
        </is>
      </c>
      <c r="B3" t="inlineStr">
        <is>
          <t>777</t>
        </is>
      </c>
      <c r="C3" t="inlineStr">
        <is>
          <t>687</t>
        </is>
      </c>
      <c r="D3" t="inlineStr">
        <is>
          <t>872</t>
        </is>
      </c>
      <c r="E3" t="inlineStr">
        <is>
          <t>1,295</t>
        </is>
      </c>
      <c r="F3" t="inlineStr">
        <is>
          <t>1,484</t>
        </is>
      </c>
      <c r="G3" t="inlineStr">
        <is>
          <t>1,638</t>
        </is>
      </c>
      <c r="H3" t="inlineStr">
        <is>
          <t>1,897</t>
        </is>
      </c>
      <c r="I3" t="inlineStr">
        <is>
          <t>2,040</t>
        </is>
      </c>
      <c r="J3" t="inlineStr">
        <is>
          <t>2,535</t>
        </is>
      </c>
      <c r="K3" t="inlineStr">
        <is>
          <t>5,576</t>
        </is>
      </c>
      <c r="L3" t="inlineStr">
        <is>
          <t>7,811</t>
        </is>
      </c>
      <c r="M3" t="inlineStr">
        <is>
          <t>9,164</t>
        </is>
      </c>
      <c r="N3" t="inlineStr">
        <is>
          <t>9,945</t>
        </is>
      </c>
      <c r="O3" t="inlineStr">
        <is>
          <t>12,088</t>
        </is>
      </c>
      <c r="P3" t="inlineStr">
        <is>
          <t>11,836</t>
        </is>
      </c>
      <c r="Q3" t="inlineStr">
        <is>
          <t>12,650</t>
        </is>
      </c>
      <c r="R3" t="inlineStr">
        <is>
          <t>13,487</t>
        </is>
      </c>
      <c r="S3" t="inlineStr">
        <is>
          <t>13,446</t>
        </is>
      </c>
      <c r="T3" t="inlineStr">
        <is>
          <t>13,047</t>
        </is>
      </c>
      <c r="U3" t="inlineStr">
        <is>
          <t>14,463</t>
        </is>
      </c>
      <c r="V3" t="inlineStr">
        <is>
          <t>15,777</t>
        </is>
      </c>
      <c r="W3" t="inlineStr">
        <is>
          <t>17,164</t>
        </is>
      </c>
      <c r="X3" t="inlineStr">
        <is>
          <t>18,430</t>
        </is>
      </c>
      <c r="Y3" t="inlineStr">
        <is>
          <t>16,742</t>
        </is>
      </c>
      <c r="Z3" t="inlineStr">
        <is>
          <t>15,566</t>
        </is>
      </c>
      <c r="AA3" t="inlineStr">
        <is>
          <t>15,132</t>
        </is>
      </c>
      <c r="AB3" t="inlineStr">
        <is>
          <t>20,242</t>
        </is>
      </c>
      <c r="AC3" t="inlineStr">
        <is>
          <t>20,190</t>
        </is>
      </c>
      <c r="AD3" t="inlineStr">
        <is>
          <t>21,187</t>
        </is>
      </c>
      <c r="AE3" t="inlineStr">
        <is>
          <t>20,261</t>
        </is>
      </c>
      <c r="AF3" t="inlineStr">
        <is>
          <t>20,676</t>
        </is>
      </c>
      <c r="AG3" t="inlineStr">
        <is>
          <t>23,196</t>
        </is>
      </c>
      <c r="AH3" t="inlineStr">
        <is>
          <t>23,663</t>
        </is>
      </c>
      <c r="AI3" t="inlineStr">
        <is>
          <t>27,111</t>
        </is>
      </c>
      <c r="AJ3" t="inlineStr">
        <is>
          <t>29,825</t>
        </is>
      </c>
      <c r="AK3" t="inlineStr">
        <is>
          <t>34,255</t>
        </is>
      </c>
      <c r="AL3" t="inlineStr">
        <is>
          <t>35,209</t>
        </is>
      </c>
    </row>
    <row r="4">
      <c r="A4" s="1" t="inlineStr">
        <is>
          <t>Gross Profit</t>
        </is>
      </c>
      <c r="B4" t="inlineStr">
        <is>
          <t>588</t>
        </is>
      </c>
      <c r="C4" t="inlineStr">
        <is>
          <t>578</t>
        </is>
      </c>
      <c r="D4" t="inlineStr">
        <is>
          <t>1,035</t>
        </is>
      </c>
      <c r="E4" t="inlineStr">
        <is>
          <t>1,580</t>
        </is>
      </c>
      <c r="F4" t="inlineStr">
        <is>
          <t>1,643</t>
        </is>
      </c>
      <c r="G4" t="inlineStr">
        <is>
          <t>2,283</t>
        </is>
      </c>
      <c r="H4" t="inlineStr">
        <is>
          <t>2,881</t>
        </is>
      </c>
      <c r="I4" t="inlineStr">
        <is>
          <t>3,804</t>
        </is>
      </c>
      <c r="J4" t="inlineStr">
        <is>
          <t>6,247</t>
        </is>
      </c>
      <c r="K4" t="inlineStr">
        <is>
          <t>5,945</t>
        </is>
      </c>
      <c r="L4" t="inlineStr">
        <is>
          <t>8,391</t>
        </is>
      </c>
      <c r="M4" t="inlineStr">
        <is>
          <t>11,683</t>
        </is>
      </c>
      <c r="N4" t="inlineStr">
        <is>
          <t>15,125</t>
        </is>
      </c>
      <c r="O4" t="inlineStr">
        <is>
          <t>14,185</t>
        </is>
      </c>
      <c r="P4" t="inlineStr">
        <is>
          <t>17,553</t>
        </is>
      </c>
      <c r="Q4" t="inlineStr">
        <is>
          <t>21,076</t>
        </is>
      </c>
      <c r="R4" t="inlineStr">
        <is>
          <t>13,052</t>
        </is>
      </c>
      <c r="S4" t="inlineStr">
        <is>
          <t>13,318</t>
        </is>
      </c>
      <c r="T4" t="inlineStr">
        <is>
          <t>17,094</t>
        </is>
      </c>
      <c r="U4" t="inlineStr">
        <is>
          <t>19,746</t>
        </is>
      </c>
      <c r="V4" t="inlineStr">
        <is>
          <t>23,049</t>
        </is>
      </c>
      <c r="W4" t="inlineStr">
        <is>
          <t>18,218</t>
        </is>
      </c>
      <c r="X4" t="inlineStr">
        <is>
          <t>19,904</t>
        </is>
      </c>
      <c r="Y4" t="inlineStr">
        <is>
          <t>20,844</t>
        </is>
      </c>
      <c r="Z4" t="inlineStr">
        <is>
          <t>19,561</t>
        </is>
      </c>
      <c r="AA4" t="inlineStr">
        <is>
          <t>28,491</t>
        </is>
      </c>
      <c r="AB4" t="inlineStr">
        <is>
          <t>33,757</t>
        </is>
      </c>
      <c r="AC4" t="inlineStr">
        <is>
          <t>33,151</t>
        </is>
      </c>
      <c r="AD4" t="inlineStr">
        <is>
          <t>31,521</t>
        </is>
      </c>
      <c r="AE4" t="inlineStr">
        <is>
          <t>35,609</t>
        </is>
      </c>
      <c r="AF4" t="inlineStr">
        <is>
          <t>34,679</t>
        </is>
      </c>
      <c r="AG4" t="inlineStr">
        <is>
          <t>36,191</t>
        </is>
      </c>
      <c r="AH4" t="inlineStr">
        <is>
          <t>39,098</t>
        </is>
      </c>
      <c r="AI4" t="inlineStr">
        <is>
          <t>43,737</t>
        </is>
      </c>
      <c r="AJ4" t="inlineStr">
        <is>
          <t>42,140</t>
        </is>
      </c>
      <c r="AK4" t="inlineStr">
        <is>
          <t>43,612</t>
        </is>
      </c>
      <c r="AL4" t="inlineStr">
        <is>
          <t>43,815</t>
        </is>
      </c>
    </row>
    <row r="5">
      <c r="A5" s="1" t="inlineStr">
        <is>
          <t>Gross Profit Ratio</t>
        </is>
      </c>
      <c r="B5" t="inlineStr">
        <is>
          <t>43.06%</t>
        </is>
      </c>
      <c r="C5" t="inlineStr">
        <is>
          <t>45.68%</t>
        </is>
      </c>
      <c r="D5" t="inlineStr">
        <is>
          <t>54.27%</t>
        </is>
      </c>
      <c r="E5" t="inlineStr">
        <is>
          <t>54.95%</t>
        </is>
      </c>
      <c r="F5" t="inlineStr">
        <is>
          <t>52.55%</t>
        </is>
      </c>
      <c r="G5" t="inlineStr">
        <is>
          <t>58.23%</t>
        </is>
      </c>
      <c r="H5" t="inlineStr">
        <is>
          <t>60.30%</t>
        </is>
      </c>
      <c r="I5" t="inlineStr">
        <is>
          <t>65.10%</t>
        </is>
      </c>
      <c r="J5" t="inlineStr">
        <is>
          <t>71.13%</t>
        </is>
      </c>
      <c r="K5" t="inlineStr">
        <is>
          <t>51.60%</t>
        </is>
      </c>
      <c r="L5" t="inlineStr">
        <is>
          <t>51.79%</t>
        </is>
      </c>
      <c r="M5" t="inlineStr">
        <is>
          <t>56.04%</t>
        </is>
      </c>
      <c r="N5" t="inlineStr">
        <is>
          <t>60.33%</t>
        </is>
      </c>
      <c r="O5" t="inlineStr">
        <is>
          <t>53.99%</t>
        </is>
      </c>
      <c r="P5" t="inlineStr">
        <is>
          <t>59.73%</t>
        </is>
      </c>
      <c r="Q5" t="inlineStr">
        <is>
          <t>62.49%</t>
        </is>
      </c>
      <c r="R5" t="inlineStr">
        <is>
          <t>49.18%</t>
        </is>
      </c>
      <c r="S5" t="inlineStr">
        <is>
          <t>49.76%</t>
        </is>
      </c>
      <c r="T5" t="inlineStr">
        <is>
          <t>56.71%</t>
        </is>
      </c>
      <c r="U5" t="inlineStr">
        <is>
          <t>57.72%</t>
        </is>
      </c>
      <c r="V5" t="inlineStr">
        <is>
          <t>59.36%</t>
        </is>
      </c>
      <c r="W5" t="inlineStr">
        <is>
          <t>51.49%</t>
        </is>
      </c>
      <c r="X5" t="inlineStr">
        <is>
          <t>51.92%</t>
        </is>
      </c>
      <c r="Y5" t="inlineStr">
        <is>
          <t>55.46%</t>
        </is>
      </c>
      <c r="Z5" t="inlineStr">
        <is>
          <t>55.69%</t>
        </is>
      </c>
      <c r="AA5" t="inlineStr">
        <is>
          <t>65.31%</t>
        </is>
      </c>
      <c r="AB5" t="inlineStr">
        <is>
          <t>62.51%</t>
        </is>
      </c>
      <c r="AC5" t="inlineStr">
        <is>
          <t>62.15%</t>
        </is>
      </c>
      <c r="AD5" t="inlineStr">
        <is>
          <t>59.80%</t>
        </is>
      </c>
      <c r="AE5" t="inlineStr">
        <is>
          <t>63.74%</t>
        </is>
      </c>
      <c r="AF5" t="inlineStr">
        <is>
          <t>62.65%</t>
        </is>
      </c>
      <c r="AG5" t="inlineStr">
        <is>
          <t>60.94%</t>
        </is>
      </c>
      <c r="AH5" t="inlineStr">
        <is>
          <t>62.30%</t>
        </is>
      </c>
      <c r="AI5" t="inlineStr">
        <is>
          <t>61.73%</t>
        </is>
      </c>
      <c r="AJ5" t="inlineStr">
        <is>
          <t>58.56%</t>
        </is>
      </c>
      <c r="AK5" t="inlineStr">
        <is>
          <t>56.01%</t>
        </is>
      </c>
      <c r="AL5" t="inlineStr">
        <is>
          <t>55.45%</t>
        </is>
      </c>
    </row>
    <row r="6">
      <c r="A6" s="1" t="inlineStr">
        <is>
          <t>Operating Expenses</t>
        </is>
      </c>
      <c r="B6" t="inlineStr">
        <is>
          <t>648</t>
        </is>
      </c>
      <c r="C6" t="inlineStr">
        <is>
          <t>713</t>
        </is>
      </c>
      <c r="D6" t="inlineStr">
        <is>
          <t>789</t>
        </is>
      </c>
      <c r="E6" t="inlineStr">
        <is>
          <t>985</t>
        </is>
      </c>
      <c r="F6" t="inlineStr">
        <is>
          <t>1,086</t>
        </is>
      </c>
      <c r="G6" t="inlineStr">
        <is>
          <t>1,425</t>
        </is>
      </c>
      <c r="H6" t="inlineStr">
        <is>
          <t>1,801</t>
        </is>
      </c>
      <c r="I6" t="inlineStr">
        <is>
          <t>2,314</t>
        </is>
      </c>
      <c r="J6" t="inlineStr">
        <is>
          <t>2,855</t>
        </is>
      </c>
      <c r="K6" t="inlineStr">
        <is>
          <t>2,558</t>
        </is>
      </c>
      <c r="L6" t="inlineStr">
        <is>
          <t>3,139</t>
        </is>
      </c>
      <c r="M6" t="inlineStr">
        <is>
          <t>4,130</t>
        </is>
      </c>
      <c r="N6" t="inlineStr">
        <is>
          <t>5,238</t>
        </is>
      </c>
      <c r="O6" t="inlineStr">
        <is>
          <t>5,806</t>
        </is>
      </c>
      <c r="P6" t="inlineStr">
        <is>
          <t>7,786</t>
        </is>
      </c>
      <c r="Q6" t="inlineStr">
        <is>
          <t>10,681</t>
        </is>
      </c>
      <c r="R6" t="inlineStr">
        <is>
          <t>10,796</t>
        </is>
      </c>
      <c r="S6" t="inlineStr">
        <is>
          <t>8,936</t>
        </is>
      </c>
      <c r="T6" t="inlineStr">
        <is>
          <t>9,561</t>
        </is>
      </c>
      <c r="U6" t="inlineStr">
        <is>
          <t>9,616</t>
        </is>
      </c>
      <c r="V6" t="inlineStr">
        <is>
          <t>10,959</t>
        </is>
      </c>
      <c r="W6" t="inlineStr">
        <is>
          <t>12,638</t>
        </is>
      </c>
      <c r="X6" t="inlineStr">
        <is>
          <t>11,883</t>
        </is>
      </c>
      <c r="Y6" t="inlineStr">
        <is>
          <t>13,422</t>
        </is>
      </c>
      <c r="Z6" t="inlineStr">
        <is>
          <t>14,071</t>
        </is>
      </c>
      <c r="AA6" t="inlineStr">
        <is>
          <t>13,028</t>
        </is>
      </c>
      <c r="AB6" t="inlineStr">
        <is>
          <t>16,280</t>
        </is>
      </c>
      <c r="AC6" t="inlineStr">
        <is>
          <t>18,513</t>
        </is>
      </c>
      <c r="AD6" t="inlineStr">
        <is>
          <t>19,230</t>
        </is>
      </c>
      <c r="AE6" t="inlineStr">
        <is>
          <t>20,262</t>
        </is>
      </c>
      <c r="AF6" t="inlineStr">
        <is>
          <t>20,677</t>
        </is>
      </c>
      <c r="AG6" t="inlineStr">
        <is>
          <t>21,431</t>
        </is>
      </c>
      <c r="AH6" t="inlineStr">
        <is>
          <t>21,048</t>
        </is>
      </c>
      <c r="AI6" t="inlineStr">
        <is>
          <t>20,421</t>
        </is>
      </c>
      <c r="AJ6" t="inlineStr">
        <is>
          <t>20,105</t>
        </is>
      </c>
      <c r="AK6" t="inlineStr">
        <is>
          <t>19,736</t>
        </is>
      </c>
      <c r="AL6" t="inlineStr">
        <is>
          <t>21,733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1,111</t>
        </is>
      </c>
      <c r="L7" t="inlineStr">
        <is>
          <t>1,296</t>
        </is>
      </c>
      <c r="M7" t="inlineStr">
        <is>
          <t>1,808</t>
        </is>
      </c>
      <c r="N7" t="inlineStr">
        <is>
          <t>2,347</t>
        </is>
      </c>
      <c r="O7" t="inlineStr">
        <is>
          <t>2,509</t>
        </is>
      </c>
      <c r="P7" t="inlineStr">
        <is>
          <t>3,111</t>
        </is>
      </c>
      <c r="Q7" t="inlineStr">
        <is>
          <t>3,897</t>
        </is>
      </c>
      <c r="R7" t="inlineStr">
        <is>
          <t>3,796</t>
        </is>
      </c>
      <c r="S7" t="inlineStr">
        <is>
          <t>4,034</t>
        </is>
      </c>
      <c r="T7" t="inlineStr">
        <is>
          <t>4,360</t>
        </is>
      </c>
      <c r="U7" t="inlineStr">
        <is>
          <t>4,778</t>
        </is>
      </c>
      <c r="V7" t="inlineStr">
        <is>
          <t>5,145</t>
        </is>
      </c>
      <c r="W7" t="inlineStr">
        <is>
          <t>5,873</t>
        </is>
      </c>
      <c r="X7" t="inlineStr">
        <is>
          <t>5,755</t>
        </is>
      </c>
      <c r="Y7" t="inlineStr">
        <is>
          <t>5,722</t>
        </is>
      </c>
      <c r="Z7" t="inlineStr">
        <is>
          <t>5,653</t>
        </is>
      </c>
      <c r="AA7" t="inlineStr">
        <is>
          <t>6,576</t>
        </is>
      </c>
      <c r="AB7" t="inlineStr">
        <is>
          <t>8,350</t>
        </is>
      </c>
      <c r="AC7" t="inlineStr">
        <is>
          <t>10,148</t>
        </is>
      </c>
      <c r="AD7" t="inlineStr">
        <is>
          <t>10,611</t>
        </is>
      </c>
      <c r="AE7" t="inlineStr">
        <is>
          <t>11,537</t>
        </is>
      </c>
      <c r="AF7" t="inlineStr">
        <is>
          <t>12,128</t>
        </is>
      </c>
      <c r="AG7" t="inlineStr">
        <is>
          <t>12,740</t>
        </is>
      </c>
      <c r="AH7" t="inlineStr">
        <is>
          <t>13,035</t>
        </is>
      </c>
      <c r="AI7" t="inlineStr">
        <is>
          <t>13,543</t>
        </is>
      </c>
      <c r="AJ7" t="inlineStr">
        <is>
          <t>13,362</t>
        </is>
      </c>
      <c r="AK7" t="inlineStr">
        <is>
          <t>13,556</t>
        </is>
      </c>
      <c r="AL7" t="inlineStr">
        <is>
          <t>15,190</t>
        </is>
      </c>
    </row>
    <row r="8">
      <c r="A8" s="1" t="inlineStr">
        <is>
          <t>Selling, G&amp;A Exp.</t>
        </is>
      </c>
      <c r="B8" t="inlineStr">
        <is>
          <t>482</t>
        </is>
      </c>
      <c r="C8" t="inlineStr">
        <is>
          <t>540</t>
        </is>
      </c>
      <c r="D8" t="inlineStr">
        <is>
          <t>618</t>
        </is>
      </c>
      <c r="E8" t="inlineStr">
        <is>
          <t>775</t>
        </is>
      </c>
      <c r="F8" t="inlineStr">
        <is>
          <t>849</t>
        </is>
      </c>
      <c r="G8" t="inlineStr">
        <is>
          <t>1,133</t>
        </is>
      </c>
      <c r="H8" t="inlineStr">
        <is>
          <t>1,383</t>
        </is>
      </c>
      <c r="I8" t="inlineStr">
        <is>
          <t>1,797</t>
        </is>
      </c>
      <c r="J8" t="inlineStr">
        <is>
          <t>2,138</t>
        </is>
      </c>
      <c r="K8" t="inlineStr">
        <is>
          <t>1,447</t>
        </is>
      </c>
      <c r="L8" t="inlineStr">
        <is>
          <t>1,843</t>
        </is>
      </c>
      <c r="M8" t="inlineStr">
        <is>
          <t>2,322</t>
        </is>
      </c>
      <c r="N8" t="inlineStr">
        <is>
          <t>2,891</t>
        </is>
      </c>
      <c r="O8" t="inlineStr">
        <is>
          <t>3,076</t>
        </is>
      </c>
      <c r="P8" t="inlineStr">
        <is>
          <t>3,872</t>
        </is>
      </c>
      <c r="Q8" t="inlineStr">
        <is>
          <t>5,089</t>
        </is>
      </c>
      <c r="R8" t="inlineStr">
        <is>
          <t>4,464</t>
        </is>
      </c>
      <c r="S8" t="inlineStr">
        <is>
          <t>4,334</t>
        </is>
      </c>
      <c r="T8" t="inlineStr">
        <is>
          <t>4,278</t>
        </is>
      </c>
      <c r="U8" t="inlineStr">
        <is>
          <t>4,659</t>
        </is>
      </c>
      <c r="V8" t="inlineStr">
        <is>
          <t>5,688</t>
        </is>
      </c>
      <c r="W8" t="inlineStr">
        <is>
          <t>6,096</t>
        </is>
      </c>
      <c r="X8" t="inlineStr">
        <is>
          <t>5,401</t>
        </is>
      </c>
      <c r="Y8" t="inlineStr">
        <is>
          <t>5,458</t>
        </is>
      </c>
      <c r="Z8" t="inlineStr">
        <is>
          <t>7,931</t>
        </is>
      </c>
      <c r="AA8" t="inlineStr">
        <is>
          <t>6,309</t>
        </is>
      </c>
      <c r="AB8" t="inlineStr">
        <is>
          <t>7,670</t>
        </is>
      </c>
      <c r="AC8" t="inlineStr">
        <is>
          <t>8,057</t>
        </is>
      </c>
      <c r="AD8" t="inlineStr">
        <is>
          <t>8,088</t>
        </is>
      </c>
      <c r="AE8" t="inlineStr">
        <is>
          <t>8,136</t>
        </is>
      </c>
      <c r="AF8" t="inlineStr">
        <is>
          <t>7,930</t>
        </is>
      </c>
      <c r="AG8" t="inlineStr">
        <is>
          <t>8,397</t>
        </is>
      </c>
      <c r="AH8" t="inlineStr">
        <is>
          <t>7,474</t>
        </is>
      </c>
      <c r="AI8" t="inlineStr">
        <is>
          <t>6,750</t>
        </is>
      </c>
      <c r="AJ8" t="inlineStr">
        <is>
          <t>6,150</t>
        </is>
      </c>
      <c r="AK8" t="inlineStr">
        <is>
          <t>6,180</t>
        </is>
      </c>
      <c r="AL8" t="inlineStr">
        <is>
          <t>6,543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1,447</t>
        </is>
      </c>
      <c r="L9" t="inlineStr">
        <is>
          <t>1,843</t>
        </is>
      </c>
      <c r="M9" t="inlineStr">
        <is>
          <t>2,322</t>
        </is>
      </c>
      <c r="N9" t="inlineStr">
        <is>
          <t>2,891</t>
        </is>
      </c>
      <c r="O9" t="inlineStr">
        <is>
          <t>3,076</t>
        </is>
      </c>
      <c r="P9" t="inlineStr">
        <is>
          <t>3,872</t>
        </is>
      </c>
      <c r="Q9" t="inlineStr">
        <is>
          <t>5,089</t>
        </is>
      </c>
      <c r="R9" t="inlineStr">
        <is>
          <t>4,464</t>
        </is>
      </c>
      <c r="S9" t="inlineStr">
        <is>
          <t>4,334</t>
        </is>
      </c>
      <c r="T9" t="inlineStr">
        <is>
          <t>4,278</t>
        </is>
      </c>
      <c r="U9" t="inlineStr">
        <is>
          <t>4,659</t>
        </is>
      </c>
      <c r="V9" t="inlineStr">
        <is>
          <t>5,688</t>
        </is>
      </c>
      <c r="W9" t="inlineStr">
        <is>
          <t>6,138</t>
        </is>
      </c>
      <c r="X9" t="inlineStr">
        <is>
          <t>5,401</t>
        </is>
      </c>
      <c r="Y9" t="inlineStr">
        <is>
          <t>5,452</t>
        </is>
      </c>
      <c r="Z9" t="inlineStr">
        <is>
          <t>7,931</t>
        </is>
      </c>
      <c r="AA9" t="inlineStr">
        <is>
          <t>6,309</t>
        </is>
      </c>
      <c r="AB9" t="inlineStr">
        <is>
          <t>7,670</t>
        </is>
      </c>
      <c r="AC9" t="inlineStr">
        <is>
          <t>8,057</t>
        </is>
      </c>
      <c r="AD9" t="inlineStr">
        <is>
          <t>8,088</t>
        </is>
      </c>
      <c r="AE9" t="inlineStr">
        <is>
          <t>8,136</t>
        </is>
      </c>
      <c r="AF9" t="inlineStr">
        <is>
          <t>7,930</t>
        </is>
      </c>
      <c r="AG9" t="inlineStr">
        <is>
          <t>8,397</t>
        </is>
      </c>
      <c r="AH9" t="inlineStr">
        <is>
          <t>7,452</t>
        </is>
      </c>
      <c r="AI9" t="inlineStr">
        <is>
          <t>6,750</t>
        </is>
      </c>
      <c r="AJ9" t="inlineStr">
        <is>
          <t>6,150</t>
        </is>
      </c>
      <c r="AK9" t="inlineStr">
        <is>
          <t>- -</t>
        </is>
      </c>
      <c r="AL9" t="inlineStr">
        <is>
          <t>6,543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166</t>
        </is>
      </c>
      <c r="C11" t="inlineStr">
        <is>
          <t>174</t>
        </is>
      </c>
      <c r="D11" t="inlineStr">
        <is>
          <t>171</t>
        </is>
      </c>
      <c r="E11" t="inlineStr">
        <is>
          <t>211</t>
        </is>
      </c>
      <c r="F11" t="inlineStr">
        <is>
          <t>237</t>
        </is>
      </c>
      <c r="G11" t="inlineStr">
        <is>
          <t>292</t>
        </is>
      </c>
      <c r="H11" t="inlineStr">
        <is>
          <t>418</t>
        </is>
      </c>
      <c r="I11" t="inlineStr">
        <is>
          <t>518</t>
        </is>
      </c>
      <c r="J11" t="inlineStr">
        <is>
          <t>717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221</t>
        </is>
      </c>
      <c r="P11" t="inlineStr">
        <is>
          <t>803</t>
        </is>
      </c>
      <c r="Q11" t="inlineStr">
        <is>
          <t>1,695</t>
        </is>
      </c>
      <c r="R11" t="inlineStr">
        <is>
          <t>2,536</t>
        </is>
      </c>
      <c r="S11" t="inlineStr">
        <is>
          <t>568</t>
        </is>
      </c>
      <c r="T11" t="inlineStr">
        <is>
          <t>923</t>
        </is>
      </c>
      <c r="U11" t="inlineStr">
        <is>
          <t>179</t>
        </is>
      </c>
      <c r="V11" t="inlineStr">
        <is>
          <t>126</t>
        </is>
      </c>
      <c r="W11" t="inlineStr">
        <is>
          <t>669</t>
        </is>
      </c>
      <c r="X11" t="inlineStr">
        <is>
          <t>727</t>
        </is>
      </c>
      <c r="Y11" t="inlineStr">
        <is>
          <t>2,242</t>
        </is>
      </c>
      <c r="Z11" t="inlineStr">
        <is>
          <t>487</t>
        </is>
      </c>
      <c r="AA11" t="inlineStr">
        <is>
          <t>143</t>
        </is>
      </c>
      <c r="AB11" t="inlineStr">
        <is>
          <t>260</t>
        </is>
      </c>
      <c r="AC11" t="inlineStr">
        <is>
          <t>308</t>
        </is>
      </c>
      <c r="AD11" t="inlineStr">
        <is>
          <t>531</t>
        </is>
      </c>
      <c r="AE11" t="inlineStr">
        <is>
          <t>589</t>
        </is>
      </c>
      <c r="AF11" t="inlineStr">
        <is>
          <t>619</t>
        </is>
      </c>
      <c r="AG11" t="inlineStr">
        <is>
          <t>294</t>
        </is>
      </c>
      <c r="AH11" t="inlineStr">
        <is>
          <t>539</t>
        </is>
      </c>
      <c r="AI11" t="inlineStr">
        <is>
          <t>128</t>
        </is>
      </c>
      <c r="AJ11" t="inlineStr">
        <is>
          <t>593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COGS and Expenses</t>
        </is>
      </c>
      <c r="B12" t="inlineStr">
        <is>
          <t>1,425</t>
        </is>
      </c>
      <c r="C12" t="inlineStr">
        <is>
          <t>1,400</t>
        </is>
      </c>
      <c r="D12" t="inlineStr">
        <is>
          <t>1,661</t>
        </is>
      </c>
      <c r="E12" t="inlineStr">
        <is>
          <t>2,280</t>
        </is>
      </c>
      <c r="F12" t="inlineStr">
        <is>
          <t>2,570</t>
        </is>
      </c>
      <c r="G12" t="inlineStr">
        <is>
          <t>3,063</t>
        </is>
      </c>
      <c r="H12" t="inlineStr">
        <is>
          <t>3,699</t>
        </is>
      </c>
      <c r="I12" t="inlineStr">
        <is>
          <t>4,354</t>
        </is>
      </c>
      <c r="J12" t="inlineStr">
        <is>
          <t>5,390</t>
        </is>
      </c>
      <c r="K12" t="inlineStr">
        <is>
          <t>8,134</t>
        </is>
      </c>
      <c r="L12" t="inlineStr">
        <is>
          <t>10,950</t>
        </is>
      </c>
      <c r="M12" t="inlineStr">
        <is>
          <t>13,294</t>
        </is>
      </c>
      <c r="N12" t="inlineStr">
        <is>
          <t>15,183</t>
        </is>
      </c>
      <c r="O12" t="inlineStr">
        <is>
          <t>17,894</t>
        </is>
      </c>
      <c r="P12" t="inlineStr">
        <is>
          <t>19,622</t>
        </is>
      </c>
      <c r="Q12" t="inlineStr">
        <is>
          <t>23,331</t>
        </is>
      </c>
      <c r="R12" t="inlineStr">
        <is>
          <t>24,283</t>
        </is>
      </c>
      <c r="S12" t="inlineStr">
        <is>
          <t>22,382</t>
        </is>
      </c>
      <c r="T12" t="inlineStr">
        <is>
          <t>22,608</t>
        </is>
      </c>
      <c r="U12" t="inlineStr">
        <is>
          <t>24,079</t>
        </is>
      </c>
      <c r="V12" t="inlineStr">
        <is>
          <t>26,736</t>
        </is>
      </c>
      <c r="W12" t="inlineStr">
        <is>
          <t>29,802</t>
        </is>
      </c>
      <c r="X12" t="inlineStr">
        <is>
          <t>30,313</t>
        </is>
      </c>
      <c r="Y12" t="inlineStr">
        <is>
          <t>30,164</t>
        </is>
      </c>
      <c r="Z12" t="inlineStr">
        <is>
          <t>29,637</t>
        </is>
      </c>
      <c r="AA12" t="inlineStr">
        <is>
          <t>28,160</t>
        </is>
      </c>
      <c r="AB12" t="inlineStr">
        <is>
          <t>36,522</t>
        </is>
      </c>
      <c r="AC12" t="inlineStr">
        <is>
          <t>38,703</t>
        </is>
      </c>
      <c r="AD12" t="inlineStr">
        <is>
          <t>40,417</t>
        </is>
      </c>
      <c r="AE12" t="inlineStr">
        <is>
          <t>40,523</t>
        </is>
      </c>
      <c r="AF12" t="inlineStr">
        <is>
          <t>41,353</t>
        </is>
      </c>
      <c r="AG12" t="inlineStr">
        <is>
          <t>44,627</t>
        </is>
      </c>
      <c r="AH12" t="inlineStr">
        <is>
          <t>44,711</t>
        </is>
      </c>
      <c r="AI12" t="inlineStr">
        <is>
          <t>47,532</t>
        </is>
      </c>
      <c r="AJ12" t="inlineStr">
        <is>
          <t>49,930</t>
        </is>
      </c>
      <c r="AK12" t="inlineStr">
        <is>
          <t>53,991</t>
        </is>
      </c>
      <c r="AL12" t="inlineStr">
        <is>
          <t>56,942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592</t>
        </is>
      </c>
      <c r="Z13" t="inlineStr">
        <is>
          <t>168</t>
        </is>
      </c>
      <c r="AA13" t="inlineStr">
        <is>
          <t>119</t>
        </is>
      </c>
      <c r="AB13" t="inlineStr">
        <is>
          <t>98</t>
        </is>
      </c>
      <c r="AC13" t="inlineStr">
        <is>
          <t>97</t>
        </is>
      </c>
      <c r="AD13" t="inlineStr">
        <is>
          <t>104</t>
        </is>
      </c>
      <c r="AE13" t="inlineStr">
        <is>
          <t>141</t>
        </is>
      </c>
      <c r="AF13" t="inlineStr">
        <is>
          <t>124</t>
        </is>
      </c>
      <c r="AG13" t="inlineStr">
        <is>
          <t>222</t>
        </is>
      </c>
      <c r="AH13" t="inlineStr">
        <is>
          <t>441</t>
        </is>
      </c>
      <c r="AI13" t="inlineStr">
        <is>
          <t>438</t>
        </is>
      </c>
      <c r="AJ13" t="inlineStr">
        <is>
          <t>483</t>
        </is>
      </c>
      <c r="AK13" t="inlineStr">
        <is>
          <t>272</t>
        </is>
      </c>
      <c r="AL13" t="inlineStr">
        <is>
          <t>144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8</t>
        </is>
      </c>
      <c r="Z14" t="inlineStr">
        <is>
          <t>1</t>
        </is>
      </c>
      <c r="AA14" t="inlineStr">
        <is>
          <t>- -</t>
        </is>
      </c>
      <c r="AB14" t="inlineStr">
        <is>
          <t>41</t>
        </is>
      </c>
      <c r="AC14" t="inlineStr">
        <is>
          <t>90</t>
        </is>
      </c>
      <c r="AD14" t="inlineStr">
        <is>
          <t>244</t>
        </is>
      </c>
      <c r="AE14" t="inlineStr">
        <is>
          <t>192</t>
        </is>
      </c>
      <c r="AF14" t="inlineStr">
        <is>
          <t>337</t>
        </is>
      </c>
      <c r="AG14" t="inlineStr">
        <is>
          <t>733</t>
        </is>
      </c>
      <c r="AH14" t="inlineStr">
        <is>
          <t>646</t>
        </is>
      </c>
      <c r="AI14" t="inlineStr">
        <is>
          <t>468</t>
        </is>
      </c>
      <c r="AJ14" t="inlineStr">
        <is>
          <t>489</t>
        </is>
      </c>
      <c r="AK14" t="inlineStr">
        <is>
          <t>629</t>
        </is>
      </c>
      <c r="AL14" t="inlineStr">
        <is>
          <t>597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237</t>
        </is>
      </c>
      <c r="G15" t="inlineStr">
        <is>
          <t>292</t>
        </is>
      </c>
      <c r="H15" t="inlineStr">
        <is>
          <t>418</t>
        </is>
      </c>
      <c r="I15" t="inlineStr">
        <is>
          <t>518</t>
        </is>
      </c>
      <c r="J15" t="inlineStr">
        <is>
          <t>717</t>
        </is>
      </c>
      <c r="K15" t="inlineStr">
        <is>
          <t>1,047</t>
        </is>
      </c>
      <c r="L15" t="inlineStr">
        <is>
          <t>1,379</t>
        </is>
      </c>
      <c r="M15" t="inlineStr">
        <is>
          <t>1,888</t>
        </is>
      </c>
      <c r="N15" t="inlineStr">
        <is>
          <t>2,192</t>
        </is>
      </c>
      <c r="O15" t="inlineStr">
        <is>
          <t>2,807</t>
        </is>
      </c>
      <c r="P15" t="inlineStr">
        <is>
          <t>3,597</t>
        </is>
      </c>
      <c r="Q15" t="inlineStr">
        <is>
          <t>4,835</t>
        </is>
      </c>
      <c r="R15" t="inlineStr">
        <is>
          <t>6,469</t>
        </is>
      </c>
      <c r="S15" t="inlineStr">
        <is>
          <t>5,344</t>
        </is>
      </c>
      <c r="T15" t="inlineStr">
        <is>
          <t>5,070</t>
        </is>
      </c>
      <c r="U15" t="inlineStr">
        <is>
          <t>4,889</t>
        </is>
      </c>
      <c r="V15" t="inlineStr">
        <is>
          <t>4,595</t>
        </is>
      </c>
      <c r="W15" t="inlineStr">
        <is>
          <t>4,912</t>
        </is>
      </c>
      <c r="X15" t="inlineStr">
        <is>
          <t>4,798</t>
        </is>
      </c>
      <c r="Y15" t="inlineStr">
        <is>
          <t>4,616</t>
        </is>
      </c>
      <c r="Z15" t="inlineStr">
        <is>
          <t>5,052</t>
        </is>
      </c>
      <c r="AA15" t="inlineStr">
        <is>
          <t>4,638</t>
        </is>
      </c>
      <c r="AB15" t="inlineStr">
        <is>
          <t>6,064</t>
        </is>
      </c>
      <c r="AC15" t="inlineStr">
        <is>
          <t>7,522</t>
        </is>
      </c>
      <c r="AD15" t="inlineStr">
        <is>
          <t>8,032</t>
        </is>
      </c>
      <c r="AE15" t="inlineStr">
        <is>
          <t>8,549</t>
        </is>
      </c>
      <c r="AF15" t="inlineStr">
        <is>
          <t>8,711</t>
        </is>
      </c>
      <c r="AG15" t="inlineStr">
        <is>
          <t>7,790</t>
        </is>
      </c>
      <c r="AH15" t="inlineStr">
        <is>
          <t>8,129</t>
        </is>
      </c>
      <c r="AI15" t="inlineStr">
        <is>
          <t>9,085</t>
        </is>
      </c>
      <c r="AJ15" t="inlineStr">
        <is>
          <t>10,826</t>
        </is>
      </c>
      <c r="AK15" t="inlineStr">
        <is>
          <t>12,239</t>
        </is>
      </c>
      <c r="AL15" t="inlineStr">
        <is>
          <t>11,792</t>
        </is>
      </c>
    </row>
    <row r="16">
      <c r="A16" s="1" t="inlineStr">
        <is>
          <t>EBITDA</t>
        </is>
      </c>
      <c r="B16" t="inlineStr">
        <is>
          <t>(5)</t>
        </is>
      </c>
      <c r="C16" t="inlineStr">
        <is>
          <t>(175)</t>
        </is>
      </c>
      <c r="D16" t="inlineStr">
        <is>
          <t>288</t>
        </is>
      </c>
      <c r="E16" t="inlineStr">
        <is>
          <t>629</t>
        </is>
      </c>
      <c r="F16" t="inlineStr">
        <is>
          <t>820</t>
        </is>
      </c>
      <c r="G16" t="inlineStr">
        <is>
          <t>1,279</t>
        </is>
      </c>
      <c r="H16" t="inlineStr">
        <is>
          <t>1,613</t>
        </is>
      </c>
      <c r="I16" t="inlineStr">
        <is>
          <t>2,086</t>
        </is>
      </c>
      <c r="J16" t="inlineStr">
        <is>
          <t>4,247</t>
        </is>
      </c>
      <c r="K16" t="inlineStr">
        <is>
          <t>4,650</t>
        </is>
      </c>
      <c r="L16" t="inlineStr">
        <is>
          <t>7,017</t>
        </is>
      </c>
      <c r="M16" t="inlineStr">
        <is>
          <t>9,822</t>
        </is>
      </c>
      <c r="N16" t="inlineStr">
        <is>
          <t>12,851</t>
        </is>
      </c>
      <c r="O16" t="inlineStr">
        <is>
          <t>11,944</t>
        </is>
      </c>
      <c r="P16" t="inlineStr">
        <is>
          <t>14,825</t>
        </is>
      </c>
      <c r="Q16" t="inlineStr">
        <is>
          <t>19,976</t>
        </is>
      </c>
      <c r="R16" t="inlineStr">
        <is>
          <t>8,652</t>
        </is>
      </c>
      <c r="S16" t="inlineStr">
        <is>
          <t>9,548</t>
        </is>
      </c>
      <c r="T16" t="inlineStr">
        <is>
          <t>12,512</t>
        </is>
      </c>
      <c r="U16" t="inlineStr">
        <is>
          <t>15,306</t>
        </is>
      </c>
      <c r="V16" t="inlineStr">
        <is>
          <t>17,205</t>
        </is>
      </c>
      <c r="W16" t="inlineStr">
        <is>
          <t>11,980</t>
        </is>
      </c>
      <c r="X16" t="inlineStr">
        <is>
          <t>13,964</t>
        </is>
      </c>
      <c r="Y16" t="inlineStr">
        <is>
          <t>12,310</t>
        </is>
      </c>
      <c r="Z16" t="inlineStr">
        <is>
          <t>10,757</t>
        </is>
      </c>
      <c r="AA16" t="inlineStr">
        <is>
          <t>20,683</t>
        </is>
      </c>
      <c r="AB16" t="inlineStr">
        <is>
          <t>23,886</t>
        </is>
      </c>
      <c r="AC16" t="inlineStr">
        <is>
          <t>22,485</t>
        </is>
      </c>
      <c r="AD16" t="inlineStr">
        <is>
          <t>20,887</t>
        </is>
      </c>
      <c r="AE16" t="inlineStr">
        <is>
          <t>24,542</t>
        </is>
      </c>
      <c r="AF16" t="inlineStr">
        <is>
          <t>23,260</t>
        </is>
      </c>
      <c r="AG16" t="inlineStr">
        <is>
          <t>21,459</t>
        </is>
      </c>
      <c r="AH16" t="inlineStr">
        <is>
          <t>29,127</t>
        </is>
      </c>
      <c r="AI16" t="inlineStr">
        <is>
          <t>32,870</t>
        </is>
      </c>
      <c r="AJ16" t="inlineStr">
        <is>
          <t>35,373</t>
        </is>
      </c>
      <c r="AK16" t="inlineStr">
        <is>
          <t>37,946</t>
        </is>
      </c>
      <c r="AL16" t="inlineStr">
        <is>
          <t>34,092</t>
        </is>
      </c>
    </row>
    <row r="17">
      <c r="A17" s="1" t="inlineStr">
        <is>
          <t>EBITDA ratio</t>
        </is>
      </c>
      <c r="B17" t="inlineStr">
        <is>
          <t>(0.40)%</t>
        </is>
      </c>
      <c r="C17" t="inlineStr">
        <is>
          <t>(13.80)%</t>
        </is>
      </c>
      <c r="D17" t="inlineStr">
        <is>
          <t>15.09%</t>
        </is>
      </c>
      <c r="E17" t="inlineStr">
        <is>
          <t>21.88%</t>
        </is>
      </c>
      <c r="F17" t="inlineStr">
        <is>
          <t>26.23%</t>
        </is>
      </c>
      <c r="G17" t="inlineStr">
        <is>
          <t>32.61%</t>
        </is>
      </c>
      <c r="H17" t="inlineStr">
        <is>
          <t>33.75%</t>
        </is>
      </c>
      <c r="I17" t="inlineStr">
        <is>
          <t>35.70%</t>
        </is>
      </c>
      <c r="J17" t="inlineStr">
        <is>
          <t>48.36%</t>
        </is>
      </c>
      <c r="K17" t="inlineStr">
        <is>
          <t>40.36%</t>
        </is>
      </c>
      <c r="L17" t="inlineStr">
        <is>
          <t>43.31%</t>
        </is>
      </c>
      <c r="M17" t="inlineStr">
        <is>
          <t>47.11%</t>
        </is>
      </c>
      <c r="N17" t="inlineStr">
        <is>
          <t>51.26%</t>
        </is>
      </c>
      <c r="O17" t="inlineStr">
        <is>
          <t>45.46%</t>
        </is>
      </c>
      <c r="P17" t="inlineStr">
        <is>
          <t>50.44%</t>
        </is>
      </c>
      <c r="Q17" t="inlineStr">
        <is>
          <t>59.23%</t>
        </is>
      </c>
      <c r="R17" t="inlineStr">
        <is>
          <t>32.60%</t>
        </is>
      </c>
      <c r="S17" t="inlineStr">
        <is>
          <t>35.67%</t>
        </is>
      </c>
      <c r="T17" t="inlineStr">
        <is>
          <t>41.51%</t>
        </is>
      </c>
      <c r="U17" t="inlineStr">
        <is>
          <t>44.74%</t>
        </is>
      </c>
      <c r="V17" t="inlineStr">
        <is>
          <t>44.31%</t>
        </is>
      </c>
      <c r="W17" t="inlineStr">
        <is>
          <t>33.86%</t>
        </is>
      </c>
      <c r="X17" t="inlineStr">
        <is>
          <t>36.43%</t>
        </is>
      </c>
      <c r="Y17" t="inlineStr">
        <is>
          <t>32.75%</t>
        </is>
      </c>
      <c r="Z17" t="inlineStr">
        <is>
          <t>30.62%</t>
        </is>
      </c>
      <c r="AA17" t="inlineStr">
        <is>
          <t>47.41%</t>
        </is>
      </c>
      <c r="AB17" t="inlineStr">
        <is>
          <t>44.23%</t>
        </is>
      </c>
      <c r="AC17" t="inlineStr">
        <is>
          <t>42.15%</t>
        </is>
      </c>
      <c r="AD17" t="inlineStr">
        <is>
          <t>39.63%</t>
        </is>
      </c>
      <c r="AE17" t="inlineStr">
        <is>
          <t>43.93%</t>
        </is>
      </c>
      <c r="AF17" t="inlineStr">
        <is>
          <t>42.02%</t>
        </is>
      </c>
      <c r="AG17" t="inlineStr">
        <is>
          <t>36.13%</t>
        </is>
      </c>
      <c r="AH17" t="inlineStr">
        <is>
          <t>46.41%</t>
        </is>
      </c>
      <c r="AI17" t="inlineStr">
        <is>
          <t>46.40%</t>
        </is>
      </c>
      <c r="AJ17" t="inlineStr">
        <is>
          <t>49.15%</t>
        </is>
      </c>
      <c r="AK17" t="inlineStr">
        <is>
          <t>48.73%</t>
        </is>
      </c>
      <c r="AL17" t="inlineStr">
        <is>
          <t>43.14%</t>
        </is>
      </c>
    </row>
    <row r="18">
      <c r="A18" s="1" t="inlineStr">
        <is>
          <t>Operating Income</t>
        </is>
      </c>
      <c r="B18" t="inlineStr">
        <is>
          <t>(60)</t>
        </is>
      </c>
      <c r="C18" t="inlineStr">
        <is>
          <t>(135)</t>
        </is>
      </c>
      <c r="D18" t="inlineStr">
        <is>
          <t>246</t>
        </is>
      </c>
      <c r="E18" t="inlineStr">
        <is>
          <t>594</t>
        </is>
      </c>
      <c r="F18" t="inlineStr">
        <is>
          <t>557</t>
        </is>
      </c>
      <c r="G18" t="inlineStr">
        <is>
          <t>858</t>
        </is>
      </c>
      <c r="H18" t="inlineStr">
        <is>
          <t>1,080</t>
        </is>
      </c>
      <c r="I18" t="inlineStr">
        <is>
          <t>1,490</t>
        </is>
      </c>
      <c r="J18" t="inlineStr">
        <is>
          <t>3,392</t>
        </is>
      </c>
      <c r="K18" t="inlineStr">
        <is>
          <t>3,387</t>
        </is>
      </c>
      <c r="L18" t="inlineStr">
        <is>
          <t>5,252</t>
        </is>
      </c>
      <c r="M18" t="inlineStr">
        <is>
          <t>7,553</t>
        </is>
      </c>
      <c r="N18" t="inlineStr">
        <is>
          <t>9,887</t>
        </is>
      </c>
      <c r="O18" t="inlineStr">
        <is>
          <t>8,379</t>
        </is>
      </c>
      <c r="P18" t="inlineStr">
        <is>
          <t>9,767</t>
        </is>
      </c>
      <c r="Q18" t="inlineStr">
        <is>
          <t>10,395</t>
        </is>
      </c>
      <c r="R18" t="inlineStr">
        <is>
          <t>2,256</t>
        </is>
      </c>
      <c r="S18" t="inlineStr">
        <is>
          <t>4,382</t>
        </is>
      </c>
      <c r="T18" t="inlineStr">
        <is>
          <t>7,533</t>
        </is>
      </c>
      <c r="U18" t="inlineStr">
        <is>
          <t>10,130</t>
        </is>
      </c>
      <c r="V18" t="inlineStr">
        <is>
          <t>12,090</t>
        </is>
      </c>
      <c r="W18" t="inlineStr">
        <is>
          <t>5,652</t>
        </is>
      </c>
      <c r="X18" t="inlineStr">
        <is>
          <t>8,216</t>
        </is>
      </c>
      <c r="Y18" t="inlineStr">
        <is>
          <t>8,954</t>
        </is>
      </c>
      <c r="Z18" t="inlineStr">
        <is>
          <t>5,711</t>
        </is>
      </c>
      <c r="AA18" t="inlineStr">
        <is>
          <t>15,588</t>
        </is>
      </c>
      <c r="AB18" t="inlineStr">
        <is>
          <t>17,477</t>
        </is>
      </c>
      <c r="AC18" t="inlineStr">
        <is>
          <t>14,638</t>
        </is>
      </c>
      <c r="AD18" t="inlineStr">
        <is>
          <t>12,291</t>
        </is>
      </c>
      <c r="AE18" t="inlineStr">
        <is>
          <t>15,347</t>
        </is>
      </c>
      <c r="AF18" t="inlineStr">
        <is>
          <t>14,002</t>
        </is>
      </c>
      <c r="AG18" t="inlineStr">
        <is>
          <t>12,874</t>
        </is>
      </c>
      <c r="AH18" t="inlineStr">
        <is>
          <t>17,936</t>
        </is>
      </c>
      <c r="AI18" t="inlineStr">
        <is>
          <t>23,316</t>
        </is>
      </c>
      <c r="AJ18" t="inlineStr">
        <is>
          <t>22,035</t>
        </is>
      </c>
      <c r="AK18" t="inlineStr">
        <is>
          <t>23,678</t>
        </is>
      </c>
      <c r="AL18" t="inlineStr">
        <is>
          <t>19,456</t>
        </is>
      </c>
    </row>
    <row r="19">
      <c r="A19" s="1" t="inlineStr">
        <is>
          <t>Operating Income ratio</t>
        </is>
      </c>
      <c r="B19" t="inlineStr">
        <is>
          <t>(4.41)%</t>
        </is>
      </c>
      <c r="C19" t="inlineStr">
        <is>
          <t>(10.70)%</t>
        </is>
      </c>
      <c r="D19" t="inlineStr">
        <is>
          <t>12.89%</t>
        </is>
      </c>
      <c r="E19" t="inlineStr">
        <is>
          <t>20.68%</t>
        </is>
      </c>
      <c r="F19" t="inlineStr">
        <is>
          <t>17.82%</t>
        </is>
      </c>
      <c r="G19" t="inlineStr">
        <is>
          <t>21.89%</t>
        </is>
      </c>
      <c r="H19" t="inlineStr">
        <is>
          <t>22.60%</t>
        </is>
      </c>
      <c r="I19" t="inlineStr">
        <is>
          <t>25.50%</t>
        </is>
      </c>
      <c r="J19" t="inlineStr">
        <is>
          <t>38.62%</t>
        </is>
      </c>
      <c r="K19" t="inlineStr">
        <is>
          <t>29.40%</t>
        </is>
      </c>
      <c r="L19" t="inlineStr">
        <is>
          <t>32.42%</t>
        </is>
      </c>
      <c r="M19" t="inlineStr">
        <is>
          <t>36.23%</t>
        </is>
      </c>
      <c r="N19" t="inlineStr">
        <is>
          <t>39.44%</t>
        </is>
      </c>
      <c r="O19" t="inlineStr">
        <is>
          <t>31.89%</t>
        </is>
      </c>
      <c r="P19" t="inlineStr">
        <is>
          <t>33.23%</t>
        </is>
      </c>
      <c r="Q19" t="inlineStr">
        <is>
          <t>30.82%</t>
        </is>
      </c>
      <c r="R19" t="inlineStr">
        <is>
          <t>8.50%</t>
        </is>
      </c>
      <c r="S19" t="inlineStr">
        <is>
          <t>16.37%</t>
        </is>
      </c>
      <c r="T19" t="inlineStr">
        <is>
          <t>24.99%</t>
        </is>
      </c>
      <c r="U19" t="inlineStr">
        <is>
          <t>29.61%</t>
        </is>
      </c>
      <c r="V19" t="inlineStr">
        <is>
          <t>31.14%</t>
        </is>
      </c>
      <c r="W19" t="inlineStr">
        <is>
          <t>15.97%</t>
        </is>
      </c>
      <c r="X19" t="inlineStr">
        <is>
          <t>21.43%</t>
        </is>
      </c>
      <c r="Y19" t="inlineStr">
        <is>
          <t>23.82%</t>
        </is>
      </c>
      <c r="Z19" t="inlineStr">
        <is>
          <t>16.26%</t>
        </is>
      </c>
      <c r="AA19" t="inlineStr">
        <is>
          <t>35.73%</t>
        </is>
      </c>
      <c r="AB19" t="inlineStr">
        <is>
          <t>32.37%</t>
        </is>
      </c>
      <c r="AC19" t="inlineStr">
        <is>
          <t>27.44%</t>
        </is>
      </c>
      <c r="AD19" t="inlineStr">
        <is>
          <t>23.32%</t>
        </is>
      </c>
      <c r="AE19" t="inlineStr">
        <is>
          <t>27.47%</t>
        </is>
      </c>
      <c r="AF19" t="inlineStr">
        <is>
          <t>25.29%</t>
        </is>
      </c>
      <c r="AG19" t="inlineStr">
        <is>
          <t>21.68%</t>
        </is>
      </c>
      <c r="AH19" t="inlineStr">
        <is>
          <t>28.58%</t>
        </is>
      </c>
      <c r="AI19" t="inlineStr">
        <is>
          <t>32.91%</t>
        </is>
      </c>
      <c r="AJ19" t="inlineStr">
        <is>
          <t>30.62%</t>
        </is>
      </c>
      <c r="AK19" t="inlineStr">
        <is>
          <t>30.41%</t>
        </is>
      </c>
      <c r="AL19" t="inlineStr">
        <is>
          <t>24.62%</t>
        </is>
      </c>
    </row>
    <row r="20">
      <c r="A20" s="1" t="inlineStr">
        <is>
          <t>Total Other Income Exp.(Gains)</t>
        </is>
      </c>
      <c r="B20" t="inlineStr">
        <is>
          <t>55</t>
        </is>
      </c>
      <c r="C20" t="inlineStr">
        <is>
          <t>(39)</t>
        </is>
      </c>
      <c r="D20" t="inlineStr">
        <is>
          <t>42</t>
        </is>
      </c>
      <c r="E20" t="inlineStr">
        <is>
          <t>35</t>
        </is>
      </c>
      <c r="F20" t="inlineStr">
        <is>
          <t>26</t>
        </is>
      </c>
      <c r="G20" t="inlineStr">
        <is>
          <t>128</t>
        </is>
      </c>
      <c r="H20" t="inlineStr">
        <is>
          <t>115</t>
        </is>
      </c>
      <c r="I20" t="inlineStr">
        <is>
          <t>78</t>
        </is>
      </c>
      <c r="J20" t="inlineStr">
        <is>
          <t>138</t>
        </is>
      </c>
      <c r="K20" t="inlineStr">
        <is>
          <t>216</t>
        </is>
      </c>
      <c r="L20" t="inlineStr">
        <is>
          <t>386</t>
        </is>
      </c>
      <c r="M20" t="inlineStr">
        <is>
          <t>381</t>
        </is>
      </c>
      <c r="N20" t="inlineStr">
        <is>
          <t>772</t>
        </is>
      </c>
      <c r="O20" t="inlineStr">
        <is>
          <t>758</t>
        </is>
      </c>
      <c r="P20" t="inlineStr">
        <is>
          <t>1,461</t>
        </is>
      </c>
      <c r="Q20" t="inlineStr">
        <is>
          <t>4,746</t>
        </is>
      </c>
      <c r="R20" t="inlineStr">
        <is>
          <t>(73)</t>
        </is>
      </c>
      <c r="S20" t="inlineStr">
        <is>
          <t>(178)</t>
        </is>
      </c>
      <c r="T20" t="inlineStr">
        <is>
          <t>(91)</t>
        </is>
      </c>
      <c r="U20" t="inlineStr">
        <is>
          <t>287</t>
        </is>
      </c>
      <c r="V20" t="inlineStr">
        <is>
          <t>520</t>
        </is>
      </c>
      <c r="W20" t="inlineStr">
        <is>
          <t>1,416</t>
        </is>
      </c>
      <c r="X20" t="inlineStr">
        <is>
          <t>950</t>
        </is>
      </c>
      <c r="Y20" t="inlineStr">
        <is>
          <t>(1,268)</t>
        </is>
      </c>
      <c r="Z20" t="inlineStr">
        <is>
          <t>(7)</t>
        </is>
      </c>
      <c r="AA20" t="inlineStr">
        <is>
          <t>457</t>
        </is>
      </c>
      <c r="AB20" t="inlineStr">
        <is>
          <t>304</t>
        </is>
      </c>
      <c r="AC20" t="inlineStr">
        <is>
          <t>235</t>
        </is>
      </c>
      <c r="AD20" t="inlineStr">
        <is>
          <t>320</t>
        </is>
      </c>
      <c r="AE20" t="inlineStr">
        <is>
          <t>454</t>
        </is>
      </c>
      <c r="AF20" t="inlineStr">
        <is>
          <t>210</t>
        </is>
      </c>
      <c r="AG20" t="inlineStr">
        <is>
          <t>62</t>
        </is>
      </c>
      <c r="AH20" t="inlineStr">
        <is>
          <t>2,416</t>
        </is>
      </c>
      <c r="AI20" t="inlineStr">
        <is>
          <t>1</t>
        </is>
      </c>
      <c r="AJ20" t="inlineStr">
        <is>
          <t>2,023</t>
        </is>
      </c>
      <c r="AK20" t="inlineStr">
        <is>
          <t>1,400</t>
        </is>
      </c>
      <c r="AL20" t="inlineStr">
        <is>
          <t>2,247</t>
        </is>
      </c>
    </row>
    <row r="21">
      <c r="A21" s="1" t="inlineStr">
        <is>
          <t>Income Before Tax</t>
        </is>
      </c>
      <c r="B21" t="inlineStr">
        <is>
          <t>(5)</t>
        </is>
      </c>
      <c r="C21" t="inlineStr">
        <is>
          <t>(175)</t>
        </is>
      </c>
      <c r="D21" t="inlineStr">
        <is>
          <t>288</t>
        </is>
      </c>
      <c r="E21" t="inlineStr">
        <is>
          <t>629</t>
        </is>
      </c>
      <c r="F21" t="inlineStr">
        <is>
          <t>583</t>
        </is>
      </c>
      <c r="G21" t="inlineStr">
        <is>
          <t>986</t>
        </is>
      </c>
      <c r="H21" t="inlineStr">
        <is>
          <t>1,195</t>
        </is>
      </c>
      <c r="I21" t="inlineStr">
        <is>
          <t>1,569</t>
        </is>
      </c>
      <c r="J21" t="inlineStr">
        <is>
          <t>3,530</t>
        </is>
      </c>
      <c r="K21" t="inlineStr">
        <is>
          <t>3,603</t>
        </is>
      </c>
      <c r="L21" t="inlineStr">
        <is>
          <t>5,638</t>
        </is>
      </c>
      <c r="M21" t="inlineStr">
        <is>
          <t>7,934</t>
        </is>
      </c>
      <c r="N21" t="inlineStr">
        <is>
          <t>10,659</t>
        </is>
      </c>
      <c r="O21" t="inlineStr">
        <is>
          <t>9,137</t>
        </is>
      </c>
      <c r="P21" t="inlineStr">
        <is>
          <t>11,228</t>
        </is>
      </c>
      <c r="Q21" t="inlineStr">
        <is>
          <t>15,141</t>
        </is>
      </c>
      <c r="R21" t="inlineStr">
        <is>
          <t>2,183</t>
        </is>
      </c>
      <c r="S21" t="inlineStr">
        <is>
          <t>4,204</t>
        </is>
      </c>
      <c r="T21" t="inlineStr">
        <is>
          <t>7,442</t>
        </is>
      </c>
      <c r="U21" t="inlineStr">
        <is>
          <t>10,417</t>
        </is>
      </c>
      <c r="V21" t="inlineStr">
        <is>
          <t>12,610</t>
        </is>
      </c>
      <c r="W21" t="inlineStr">
        <is>
          <t>7,068</t>
        </is>
      </c>
      <c r="X21" t="inlineStr">
        <is>
          <t>9,166</t>
        </is>
      </c>
      <c r="Y21" t="inlineStr">
        <is>
          <t>7,686</t>
        </is>
      </c>
      <c r="Z21" t="inlineStr">
        <is>
          <t>5,704</t>
        </is>
      </c>
      <c r="AA21" t="inlineStr">
        <is>
          <t>16,045</t>
        </is>
      </c>
      <c r="AB21" t="inlineStr">
        <is>
          <t>17,781</t>
        </is>
      </c>
      <c r="AC21" t="inlineStr">
        <is>
          <t>14,873</t>
        </is>
      </c>
      <c r="AD21" t="inlineStr">
        <is>
          <t>12,611</t>
        </is>
      </c>
      <c r="AE21" t="inlineStr">
        <is>
          <t>15,801</t>
        </is>
      </c>
      <c r="AF21" t="inlineStr">
        <is>
          <t>14,212</t>
        </is>
      </c>
      <c r="AG21" t="inlineStr">
        <is>
          <t>12,936</t>
        </is>
      </c>
      <c r="AH21" t="inlineStr">
        <is>
          <t>20,352</t>
        </is>
      </c>
      <c r="AI21" t="inlineStr">
        <is>
          <t>23,317</t>
        </is>
      </c>
      <c r="AJ21" t="inlineStr">
        <is>
          <t>24,058</t>
        </is>
      </c>
      <c r="AK21" t="inlineStr">
        <is>
          <t>25,078</t>
        </is>
      </c>
      <c r="AL21" t="inlineStr">
        <is>
          <t>21,703</t>
        </is>
      </c>
    </row>
    <row r="22">
      <c r="A22" s="1" t="inlineStr">
        <is>
          <t>Income Before Tax ratio</t>
        </is>
      </c>
      <c r="B22" t="inlineStr">
        <is>
          <t>(0.40)%</t>
        </is>
      </c>
      <c r="C22" t="inlineStr">
        <is>
          <t>(13.80)%</t>
        </is>
      </c>
      <c r="D22" t="inlineStr">
        <is>
          <t>15.09%</t>
        </is>
      </c>
      <c r="E22" t="inlineStr">
        <is>
          <t>21.88%</t>
        </is>
      </c>
      <c r="F22" t="inlineStr">
        <is>
          <t>18.65%</t>
        </is>
      </c>
      <c r="G22" t="inlineStr">
        <is>
          <t>25.15%</t>
        </is>
      </c>
      <c r="H22" t="inlineStr">
        <is>
          <t>25.00%</t>
        </is>
      </c>
      <c r="I22" t="inlineStr">
        <is>
          <t>26.84%</t>
        </is>
      </c>
      <c r="J22" t="inlineStr">
        <is>
          <t>40.20%</t>
        </is>
      </c>
      <c r="K22" t="inlineStr">
        <is>
          <t>31.27%</t>
        </is>
      </c>
      <c r="L22" t="inlineStr">
        <is>
          <t>34.80%</t>
        </is>
      </c>
      <c r="M22" t="inlineStr">
        <is>
          <t>38.06%</t>
        </is>
      </c>
      <c r="N22" t="inlineStr">
        <is>
          <t>42.52%</t>
        </is>
      </c>
      <c r="O22" t="inlineStr">
        <is>
          <t>34.78%</t>
        </is>
      </c>
      <c r="P22" t="inlineStr">
        <is>
          <t>38.20%</t>
        </is>
      </c>
      <c r="Q22" t="inlineStr">
        <is>
          <t>44.89%</t>
        </is>
      </c>
      <c r="R22" t="inlineStr">
        <is>
          <t>8.23%</t>
        </is>
      </c>
      <c r="S22" t="inlineStr">
        <is>
          <t>15.71%</t>
        </is>
      </c>
      <c r="T22" t="inlineStr">
        <is>
          <t>24.69%</t>
        </is>
      </c>
      <c r="U22" t="inlineStr">
        <is>
          <t>30.45%</t>
        </is>
      </c>
      <c r="V22" t="inlineStr">
        <is>
          <t>32.48%</t>
        </is>
      </c>
      <c r="W22" t="inlineStr">
        <is>
          <t>19.98%</t>
        </is>
      </c>
      <c r="X22" t="inlineStr">
        <is>
          <t>23.91%</t>
        </is>
      </c>
      <c r="Y22" t="inlineStr">
        <is>
          <t>20.45%</t>
        </is>
      </c>
      <c r="Z22" t="inlineStr">
        <is>
          <t>16.24%</t>
        </is>
      </c>
      <c r="AA22" t="inlineStr">
        <is>
          <t>36.78%</t>
        </is>
      </c>
      <c r="AB22" t="inlineStr">
        <is>
          <t>32.93%</t>
        </is>
      </c>
      <c r="AC22" t="inlineStr">
        <is>
          <t>27.88%</t>
        </is>
      </c>
      <c r="AD22" t="inlineStr">
        <is>
          <t>23.93%</t>
        </is>
      </c>
      <c r="AE22" t="inlineStr">
        <is>
          <t>28.28%</t>
        </is>
      </c>
      <c r="AF22" t="inlineStr">
        <is>
          <t>25.67%</t>
        </is>
      </c>
      <c r="AG22" t="inlineStr">
        <is>
          <t>21.78%</t>
        </is>
      </c>
      <c r="AH22" t="inlineStr">
        <is>
          <t>32.43%</t>
        </is>
      </c>
      <c r="AI22" t="inlineStr">
        <is>
          <t>32.91%</t>
        </is>
      </c>
      <c r="AJ22" t="inlineStr">
        <is>
          <t>33.43%</t>
        </is>
      </c>
      <c r="AK22" t="inlineStr">
        <is>
          <t>32.21%</t>
        </is>
      </c>
      <c r="AL22" t="inlineStr">
        <is>
          <t>27.46%</t>
        </is>
      </c>
    </row>
    <row r="23">
      <c r="A23" s="1" t="inlineStr">
        <is>
          <t>Income Tax Expense (Gain)</t>
        </is>
      </c>
      <c r="B23" t="inlineStr">
        <is>
          <t>(7)</t>
        </is>
      </c>
      <c r="C23" t="inlineStr">
        <is>
          <t>9</t>
        </is>
      </c>
      <c r="D23" t="inlineStr">
        <is>
          <t>112</t>
        </is>
      </c>
      <c r="E23" t="inlineStr">
        <is>
          <t>176</t>
        </is>
      </c>
      <c r="F23" t="inlineStr">
        <is>
          <t>192</t>
        </is>
      </c>
      <c r="G23" t="inlineStr">
        <is>
          <t>336</t>
        </is>
      </c>
      <c r="H23" t="inlineStr">
        <is>
          <t>376</t>
        </is>
      </c>
      <c r="I23" t="inlineStr">
        <is>
          <t>502</t>
        </is>
      </c>
      <c r="J23" t="inlineStr">
        <is>
          <t>1,235</t>
        </is>
      </c>
      <c r="K23" t="inlineStr">
        <is>
          <t>1,315</t>
        </is>
      </c>
      <c r="L23" t="inlineStr">
        <is>
          <t>2,072</t>
        </is>
      </c>
      <c r="M23" t="inlineStr">
        <is>
          <t>2,777</t>
        </is>
      </c>
      <c r="N23" t="inlineStr">
        <is>
          <t>3,714</t>
        </is>
      </c>
      <c r="O23" t="inlineStr">
        <is>
          <t>3,069</t>
        </is>
      </c>
      <c r="P23" t="inlineStr">
        <is>
          <t>3,914</t>
        </is>
      </c>
      <c r="Q23" t="inlineStr">
        <is>
          <t>4,606</t>
        </is>
      </c>
      <c r="R23" t="inlineStr">
        <is>
          <t>892</t>
        </is>
      </c>
      <c r="S23" t="inlineStr">
        <is>
          <t>1,087</t>
        </is>
      </c>
      <c r="T23" t="inlineStr">
        <is>
          <t>1,801</t>
        </is>
      </c>
      <c r="U23" t="inlineStr">
        <is>
          <t>2,901</t>
        </is>
      </c>
      <c r="V23" t="inlineStr">
        <is>
          <t>3,946</t>
        </is>
      </c>
      <c r="W23" t="inlineStr">
        <is>
          <t>2,024</t>
        </is>
      </c>
      <c r="X23" t="inlineStr">
        <is>
          <t>2,190</t>
        </is>
      </c>
      <c r="Y23" t="inlineStr">
        <is>
          <t>2,394</t>
        </is>
      </c>
      <c r="Z23" t="inlineStr">
        <is>
          <t>1,335</t>
        </is>
      </c>
      <c r="AA23" t="inlineStr">
        <is>
          <t>4,581</t>
        </is>
      </c>
      <c r="AB23" t="inlineStr">
        <is>
          <t>4,839</t>
        </is>
      </c>
      <c r="AC23" t="inlineStr">
        <is>
          <t>3,868</t>
        </is>
      </c>
      <c r="AD23" t="inlineStr">
        <is>
          <t>2,991</t>
        </is>
      </c>
      <c r="AE23" t="inlineStr">
        <is>
          <t>4,097</t>
        </is>
      </c>
      <c r="AF23" t="inlineStr">
        <is>
          <t>2,792</t>
        </is>
      </c>
      <c r="AG23" t="inlineStr">
        <is>
          <t>2,620</t>
        </is>
      </c>
      <c r="AH23" t="inlineStr">
        <is>
          <t>10,751</t>
        </is>
      </c>
      <c r="AI23" t="inlineStr">
        <is>
          <t>2,264</t>
        </is>
      </c>
      <c r="AJ23" t="inlineStr">
        <is>
          <t>3,010</t>
        </is>
      </c>
      <c r="AK23" t="inlineStr">
        <is>
          <t>4,179</t>
        </is>
      </c>
      <c r="AL23" t="inlineStr">
        <is>
          <t>1,835</t>
        </is>
      </c>
    </row>
    <row r="24">
      <c r="A24" s="1" t="inlineStr">
        <is>
          <t>Net Income</t>
        </is>
      </c>
      <c r="B24" t="inlineStr">
        <is>
          <t>2</t>
        </is>
      </c>
      <c r="C24" t="inlineStr">
        <is>
          <t>(183)</t>
        </is>
      </c>
      <c r="D24" t="inlineStr">
        <is>
          <t>176</t>
        </is>
      </c>
      <c r="E24" t="inlineStr">
        <is>
          <t>453</t>
        </is>
      </c>
      <c r="F24" t="inlineStr">
        <is>
          <t>391</t>
        </is>
      </c>
      <c r="G24" t="inlineStr">
        <is>
          <t>650</t>
        </is>
      </c>
      <c r="H24" t="inlineStr">
        <is>
          <t>819</t>
        </is>
      </c>
      <c r="I24" t="inlineStr">
        <is>
          <t>1,067</t>
        </is>
      </c>
      <c r="J24" t="inlineStr">
        <is>
          <t>2,295</t>
        </is>
      </c>
      <c r="K24" t="inlineStr">
        <is>
          <t>2,288</t>
        </is>
      </c>
      <c r="L24" t="inlineStr">
        <is>
          <t>3,566</t>
        </is>
      </c>
      <c r="M24" t="inlineStr">
        <is>
          <t>5,157</t>
        </is>
      </c>
      <c r="N24" t="inlineStr">
        <is>
          <t>6,945</t>
        </is>
      </c>
      <c r="O24" t="inlineStr">
        <is>
          <t>6,068</t>
        </is>
      </c>
      <c r="P24" t="inlineStr">
        <is>
          <t>7,314</t>
        </is>
      </c>
      <c r="Q24" t="inlineStr">
        <is>
          <t>10,535</t>
        </is>
      </c>
      <c r="R24" t="inlineStr">
        <is>
          <t>1,291</t>
        </is>
      </c>
      <c r="S24" t="inlineStr">
        <is>
          <t>3,117</t>
        </is>
      </c>
      <c r="T24" t="inlineStr">
        <is>
          <t>5,641</t>
        </is>
      </c>
      <c r="U24" t="inlineStr">
        <is>
          <t>7,516</t>
        </is>
      </c>
      <c r="V24" t="inlineStr">
        <is>
          <t>8,664</t>
        </is>
      </c>
      <c r="W24" t="inlineStr">
        <is>
          <t>5,044</t>
        </is>
      </c>
      <c r="X24" t="inlineStr">
        <is>
          <t>6,976</t>
        </is>
      </c>
      <c r="Y24" t="inlineStr">
        <is>
          <t>5,292</t>
        </is>
      </c>
      <c r="Z24" t="inlineStr">
        <is>
          <t>4,369</t>
        </is>
      </c>
      <c r="AA24" t="inlineStr">
        <is>
          <t>11,464</t>
        </is>
      </c>
      <c r="AB24" t="inlineStr">
        <is>
          <t>12,942</t>
        </is>
      </c>
      <c r="AC24" t="inlineStr">
        <is>
          <t>11,005</t>
        </is>
      </c>
      <c r="AD24" t="inlineStr">
        <is>
          <t>9,620</t>
        </is>
      </c>
      <c r="AE24" t="inlineStr">
        <is>
          <t>11,704</t>
        </is>
      </c>
      <c r="AF24" t="inlineStr">
        <is>
          <t>11,420</t>
        </is>
      </c>
      <c r="AG24" t="inlineStr">
        <is>
          <t>10,316</t>
        </is>
      </c>
      <c r="AH24" t="inlineStr">
        <is>
          <t>9,601</t>
        </is>
      </c>
      <c r="AI24" t="inlineStr">
        <is>
          <t>21,053</t>
        </is>
      </c>
      <c r="AJ24" t="inlineStr">
        <is>
          <t>21,048</t>
        </is>
      </c>
      <c r="AK24" t="inlineStr">
        <is>
          <t>20,899</t>
        </is>
      </c>
      <c r="AL24" t="inlineStr">
        <is>
          <t>19,868</t>
        </is>
      </c>
    </row>
    <row r="25">
      <c r="A25" s="1" t="inlineStr">
        <is>
          <t>Net Income Ratio</t>
        </is>
      </c>
      <c r="B25" t="inlineStr">
        <is>
          <t>0.12%</t>
        </is>
      </c>
      <c r="C25" t="inlineStr">
        <is>
          <t>(14.49)%</t>
        </is>
      </c>
      <c r="D25" t="inlineStr">
        <is>
          <t>9.20%</t>
        </is>
      </c>
      <c r="E25" t="inlineStr">
        <is>
          <t>15.75%</t>
        </is>
      </c>
      <c r="F25" t="inlineStr">
        <is>
          <t>12.50%</t>
        </is>
      </c>
      <c r="G25" t="inlineStr">
        <is>
          <t>16.58%</t>
        </is>
      </c>
      <c r="H25" t="inlineStr">
        <is>
          <t>17.13%</t>
        </is>
      </c>
      <c r="I25" t="inlineStr">
        <is>
          <t>18.25%</t>
        </is>
      </c>
      <c r="J25" t="inlineStr">
        <is>
          <t>26.13%</t>
        </is>
      </c>
      <c r="K25" t="inlineStr">
        <is>
          <t>19.86%</t>
        </is>
      </c>
      <c r="L25" t="inlineStr">
        <is>
          <t>22.01%</t>
        </is>
      </c>
      <c r="M25" t="inlineStr">
        <is>
          <t>24.74%</t>
        </is>
      </c>
      <c r="N25" t="inlineStr">
        <is>
          <t>27.70%</t>
        </is>
      </c>
      <c r="O25" t="inlineStr">
        <is>
          <t>23.10%</t>
        </is>
      </c>
      <c r="P25" t="inlineStr">
        <is>
          <t>24.89%</t>
        </is>
      </c>
      <c r="Q25" t="inlineStr">
        <is>
          <t>31.24%</t>
        </is>
      </c>
      <c r="R25" t="inlineStr">
        <is>
          <t>4.86%</t>
        </is>
      </c>
      <c r="S25" t="inlineStr">
        <is>
          <t>11.65%</t>
        </is>
      </c>
      <c r="T25" t="inlineStr">
        <is>
          <t>18.72%</t>
        </is>
      </c>
      <c r="U25" t="inlineStr">
        <is>
          <t>21.97%</t>
        </is>
      </c>
      <c r="V25" t="inlineStr">
        <is>
          <t>22.31%</t>
        </is>
      </c>
      <c r="W25" t="inlineStr">
        <is>
          <t>14.26%</t>
        </is>
      </c>
      <c r="X25" t="inlineStr">
        <is>
          <t>18.20%</t>
        </is>
      </c>
      <c r="Y25" t="inlineStr">
        <is>
          <t>14.08%</t>
        </is>
      </c>
      <c r="Z25" t="inlineStr">
        <is>
          <t>12.44%</t>
        </is>
      </c>
      <c r="AA25" t="inlineStr">
        <is>
          <t>26.28%</t>
        </is>
      </c>
      <c r="AB25" t="inlineStr">
        <is>
          <t>23.97%</t>
        </is>
      </c>
      <c r="AC25" t="inlineStr">
        <is>
          <t>20.63%</t>
        </is>
      </c>
      <c r="AD25" t="inlineStr">
        <is>
          <t>18.25%</t>
        </is>
      </c>
      <c r="AE25" t="inlineStr">
        <is>
          <t>20.95%</t>
        </is>
      </c>
      <c r="AF25" t="inlineStr">
        <is>
          <t>20.63%</t>
        </is>
      </c>
      <c r="AG25" t="inlineStr">
        <is>
          <t>17.37%</t>
        </is>
      </c>
      <c r="AH25" t="inlineStr">
        <is>
          <t>15.30%</t>
        </is>
      </c>
      <c r="AI25" t="inlineStr">
        <is>
          <t>29.72%</t>
        </is>
      </c>
      <c r="AJ25" t="inlineStr">
        <is>
          <t>29.25%</t>
        </is>
      </c>
      <c r="AK25" t="inlineStr">
        <is>
          <t>26.84%</t>
        </is>
      </c>
      <c r="AL25" t="inlineStr">
        <is>
          <t>25.14%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(0.04)</t>
        </is>
      </c>
      <c r="D26" t="inlineStr">
        <is>
          <t>0.04</t>
        </is>
      </c>
      <c r="E26" t="inlineStr">
        <is>
          <t>0.09</t>
        </is>
      </c>
      <c r="F26" t="inlineStr">
        <is>
          <t>0.07</t>
        </is>
      </c>
      <c r="G26" t="inlineStr">
        <is>
          <t>0.11</t>
        </is>
      </c>
      <c r="H26" t="inlineStr">
        <is>
          <t>0.13</t>
        </is>
      </c>
      <c r="I26" t="inlineStr">
        <is>
          <t>0.16</t>
        </is>
      </c>
      <c r="J26" t="inlineStr">
        <is>
          <t>0.35</t>
        </is>
      </c>
      <c r="K26" t="inlineStr">
        <is>
          <t>0.33</t>
        </is>
      </c>
      <c r="L26" t="inlineStr">
        <is>
          <t>0.50</t>
        </is>
      </c>
      <c r="M26" t="inlineStr">
        <is>
          <t>0.73</t>
        </is>
      </c>
      <c r="N26" t="inlineStr">
        <is>
          <t>1.06</t>
        </is>
      </c>
      <c r="O26" t="inlineStr">
        <is>
          <t>0.91</t>
        </is>
      </c>
      <c r="P26" t="inlineStr">
        <is>
          <t>1.10</t>
        </is>
      </c>
      <c r="Q26" t="inlineStr">
        <is>
          <t>1.57</t>
        </is>
      </c>
      <c r="R26" t="inlineStr">
        <is>
          <t>0.19</t>
        </is>
      </c>
      <c r="S26" t="inlineStr">
        <is>
          <t>0.47</t>
        </is>
      </c>
      <c r="T26" t="inlineStr">
        <is>
          <t>0.86</t>
        </is>
      </c>
      <c r="U26" t="inlineStr">
        <is>
          <t>1.17</t>
        </is>
      </c>
      <c r="V26" t="inlineStr">
        <is>
          <t>1.42</t>
        </is>
      </c>
      <c r="W26" t="inlineStr">
        <is>
          <t>0.87</t>
        </is>
      </c>
      <c r="X26" t="inlineStr">
        <is>
          <t>1.20</t>
        </is>
      </c>
      <c r="Y26" t="inlineStr">
        <is>
          <t>0.93</t>
        </is>
      </c>
      <c r="Z26" t="inlineStr">
        <is>
          <t>0.79</t>
        </is>
      </c>
      <c r="AA26" t="inlineStr">
        <is>
          <t>2.10</t>
        </is>
      </c>
      <c r="AB26" t="inlineStr">
        <is>
          <t>2.46</t>
        </is>
      </c>
      <c r="AC26" t="inlineStr">
        <is>
          <t>2.20</t>
        </is>
      </c>
      <c r="AD26" t="inlineStr">
        <is>
          <t>1.94</t>
        </is>
      </c>
      <c r="AE26" t="inlineStr">
        <is>
          <t>2.39</t>
        </is>
      </c>
      <c r="AF26" t="inlineStr">
        <is>
          <t>2.41</t>
        </is>
      </c>
      <c r="AG26" t="inlineStr">
        <is>
          <t>2.18</t>
        </is>
      </c>
      <c r="AH26" t="inlineStr">
        <is>
          <t>2.04</t>
        </is>
      </c>
      <c r="AI26" t="inlineStr">
        <is>
          <t>4.57</t>
        </is>
      </c>
      <c r="AJ26" t="inlineStr">
        <is>
          <t>4.77</t>
        </is>
      </c>
      <c r="AK26" t="inlineStr">
        <is>
          <t>4.98</t>
        </is>
      </c>
      <c r="AL26" t="inlineStr">
        <is>
          <t>4.89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(0.04)</t>
        </is>
      </c>
      <c r="D27" t="inlineStr">
        <is>
          <t>0.04</t>
        </is>
      </c>
      <c r="E27" t="inlineStr">
        <is>
          <t>0.08</t>
        </is>
      </c>
      <c r="F27" t="inlineStr">
        <is>
          <t>0.07</t>
        </is>
      </c>
      <c r="G27" t="inlineStr">
        <is>
          <t>0.10</t>
        </is>
      </c>
      <c r="H27" t="inlineStr">
        <is>
          <t>0.13</t>
        </is>
      </c>
      <c r="I27" t="inlineStr">
        <is>
          <t>0.16</t>
        </is>
      </c>
      <c r="J27" t="inlineStr">
        <is>
          <t>0.33</t>
        </is>
      </c>
      <c r="K27" t="inlineStr">
        <is>
          <t>0.33</t>
        </is>
      </c>
      <c r="L27" t="inlineStr">
        <is>
          <t>0.50</t>
        </is>
      </c>
      <c r="M27" t="inlineStr">
        <is>
          <t>0.73</t>
        </is>
      </c>
      <c r="N27" t="inlineStr">
        <is>
          <t>0.97</t>
        </is>
      </c>
      <c r="O27" t="inlineStr">
        <is>
          <t>0.86</t>
        </is>
      </c>
      <c r="P27" t="inlineStr">
        <is>
          <t>1.05</t>
        </is>
      </c>
      <c r="Q27" t="inlineStr">
        <is>
          <t>1.51</t>
        </is>
      </c>
      <c r="R27" t="inlineStr">
        <is>
          <t>0.19</t>
        </is>
      </c>
      <c r="S27" t="inlineStr">
        <is>
          <t>0.46</t>
        </is>
      </c>
      <c r="T27" t="inlineStr">
        <is>
          <t>0.85</t>
        </is>
      </c>
      <c r="U27" t="inlineStr">
        <is>
          <t>1.16</t>
        </is>
      </c>
      <c r="V27" t="inlineStr">
        <is>
          <t>1.40</t>
        </is>
      </c>
      <c r="W27" t="inlineStr">
        <is>
          <t>0.86</t>
        </is>
      </c>
      <c r="X27" t="inlineStr">
        <is>
          <t>1.18</t>
        </is>
      </c>
      <c r="Y27" t="inlineStr">
        <is>
          <t>0.92</t>
        </is>
      </c>
      <c r="Z27" t="inlineStr">
        <is>
          <t>0.77</t>
        </is>
      </c>
      <c r="AA27" t="inlineStr">
        <is>
          <t>2.05</t>
        </is>
      </c>
      <c r="AB27" t="inlineStr">
        <is>
          <t>2.39</t>
        </is>
      </c>
      <c r="AC27" t="inlineStr">
        <is>
          <t>2.13</t>
        </is>
      </c>
      <c r="AD27" t="inlineStr">
        <is>
          <t>1.89</t>
        </is>
      </c>
      <c r="AE27" t="inlineStr">
        <is>
          <t>2.31</t>
        </is>
      </c>
      <c r="AF27" t="inlineStr">
        <is>
          <t>2.33</t>
        </is>
      </c>
      <c r="AG27" t="inlineStr">
        <is>
          <t>2.12</t>
        </is>
      </c>
      <c r="AH27" t="inlineStr">
        <is>
          <t>1.99</t>
        </is>
      </c>
      <c r="AI27" t="inlineStr">
        <is>
          <t>4.48</t>
        </is>
      </c>
      <c r="AJ27" t="inlineStr">
        <is>
          <t>4.71</t>
        </is>
      </c>
      <c r="AK27" t="inlineStr">
        <is>
          <t>4.94</t>
        </is>
      </c>
      <c r="AL27" t="inlineStr">
        <is>
          <t>4.86</t>
        </is>
      </c>
    </row>
    <row r="28">
      <c r="A28" s="1" t="inlineStr">
        <is>
          <t>Weighted Avg. Shares Outs.</t>
        </is>
      </c>
      <c r="B28" t="inlineStr">
        <is>
          <t>5,569</t>
        </is>
      </c>
      <c r="C28" t="inlineStr">
        <is>
          <t>4,583</t>
        </is>
      </c>
      <c r="D28" t="inlineStr">
        <is>
          <t>4,388</t>
        </is>
      </c>
      <c r="E28" t="inlineStr">
        <is>
          <t>5,032</t>
        </is>
      </c>
      <c r="F28" t="inlineStr">
        <is>
          <t>5,586</t>
        </is>
      </c>
      <c r="G28" t="inlineStr">
        <is>
          <t>5,912</t>
        </is>
      </c>
      <c r="H28" t="inlineStr">
        <is>
          <t>6,297</t>
        </is>
      </c>
      <c r="I28" t="inlineStr">
        <is>
          <t>6,666</t>
        </is>
      </c>
      <c r="J28" t="inlineStr">
        <is>
          <t>6,557</t>
        </is>
      </c>
      <c r="K28" t="inlineStr">
        <is>
          <t>6,986</t>
        </is>
      </c>
      <c r="L28" t="inlineStr">
        <is>
          <t>7,072</t>
        </is>
      </c>
      <c r="M28" t="inlineStr">
        <is>
          <t>7,104</t>
        </is>
      </c>
      <c r="N28" t="inlineStr">
        <is>
          <t>6,540</t>
        </is>
      </c>
      <c r="O28" t="inlineStr">
        <is>
          <t>6,672</t>
        </is>
      </c>
      <c r="P28" t="inlineStr">
        <is>
          <t>6,648</t>
        </is>
      </c>
      <c r="Q28" t="inlineStr">
        <is>
          <t>6,709</t>
        </is>
      </c>
      <c r="R28" t="inlineStr">
        <is>
          <t>6,716</t>
        </is>
      </c>
      <c r="S28" t="inlineStr">
        <is>
          <t>6,651</t>
        </is>
      </c>
      <c r="T28" t="inlineStr">
        <is>
          <t>6,527</t>
        </is>
      </c>
      <c r="U28" t="inlineStr">
        <is>
          <t>6,400</t>
        </is>
      </c>
      <c r="V28" t="inlineStr">
        <is>
          <t>6,106</t>
        </is>
      </c>
      <c r="W28" t="inlineStr">
        <is>
          <t>5,797</t>
        </is>
      </c>
      <c r="X28" t="inlineStr">
        <is>
          <t>5,816</t>
        </is>
      </c>
      <c r="Y28" t="inlineStr">
        <is>
          <t>5,663</t>
        </is>
      </c>
      <c r="Z28" t="inlineStr">
        <is>
          <t>5,557</t>
        </is>
      </c>
      <c r="AA28" t="inlineStr">
        <is>
          <t>5,555</t>
        </is>
      </c>
      <c r="AB28" t="inlineStr">
        <is>
          <t>5,256</t>
        </is>
      </c>
      <c r="AC28" t="inlineStr">
        <is>
          <t>4,996</t>
        </is>
      </c>
      <c r="AD28" t="inlineStr">
        <is>
          <t>4,970</t>
        </is>
      </c>
      <c r="AE28" t="inlineStr">
        <is>
          <t>4,901</t>
        </is>
      </c>
      <c r="AF28" t="inlineStr">
        <is>
          <t>4,742</t>
        </is>
      </c>
      <c r="AG28" t="inlineStr">
        <is>
          <t>4,730</t>
        </is>
      </c>
      <c r="AH28" t="inlineStr">
        <is>
          <t>4,701</t>
        </is>
      </c>
      <c r="AI28" t="inlineStr">
        <is>
          <t>4,611</t>
        </is>
      </c>
      <c r="AJ28" t="inlineStr">
        <is>
          <t>4,417</t>
        </is>
      </c>
      <c r="AK28" t="inlineStr">
        <is>
          <t>4,199</t>
        </is>
      </c>
      <c r="AL28" t="inlineStr">
        <is>
          <t>4,059</t>
        </is>
      </c>
    </row>
    <row r="29">
      <c r="A29" s="1" t="inlineStr">
        <is>
          <t>Weighted Avg. Shares Outs. Dil.</t>
        </is>
      </c>
      <c r="B29" t="inlineStr">
        <is>
          <t>5,569</t>
        </is>
      </c>
      <c r="C29" t="inlineStr">
        <is>
          <t>4,583</t>
        </is>
      </c>
      <c r="D29" t="inlineStr">
        <is>
          <t>4,388</t>
        </is>
      </c>
      <c r="E29" t="inlineStr">
        <is>
          <t>5,661</t>
        </is>
      </c>
      <c r="F29" t="inlineStr">
        <is>
          <t>5,586</t>
        </is>
      </c>
      <c r="G29" t="inlineStr">
        <is>
          <t>6,503</t>
        </is>
      </c>
      <c r="H29" t="inlineStr">
        <is>
          <t>6,297</t>
        </is>
      </c>
      <c r="I29" t="inlineStr">
        <is>
          <t>6,666</t>
        </is>
      </c>
      <c r="J29" t="inlineStr">
        <is>
          <t>6,955</t>
        </is>
      </c>
      <c r="K29" t="inlineStr">
        <is>
          <t>6,992</t>
        </is>
      </c>
      <c r="L29" t="inlineStr">
        <is>
          <t>7,072</t>
        </is>
      </c>
      <c r="M29" t="inlineStr">
        <is>
          <t>7,104</t>
        </is>
      </c>
      <c r="N29" t="inlineStr">
        <is>
          <t>7,180</t>
        </is>
      </c>
      <c r="O29" t="inlineStr">
        <is>
          <t>7,034</t>
        </is>
      </c>
      <c r="P29" t="inlineStr">
        <is>
          <t>6,940</t>
        </is>
      </c>
      <c r="Q29" t="inlineStr">
        <is>
          <t>6,986</t>
        </is>
      </c>
      <c r="R29" t="inlineStr">
        <is>
          <t>6,879</t>
        </is>
      </c>
      <c r="S29" t="inlineStr">
        <is>
          <t>6,759</t>
        </is>
      </c>
      <c r="T29" t="inlineStr">
        <is>
          <t>6,621</t>
        </is>
      </c>
      <c r="U29" t="inlineStr">
        <is>
          <t>6,494</t>
        </is>
      </c>
      <c r="V29" t="inlineStr">
        <is>
          <t>6,178</t>
        </is>
      </c>
      <c r="W29" t="inlineStr">
        <is>
          <t>5,880</t>
        </is>
      </c>
      <c r="X29" t="inlineStr">
        <is>
          <t>5,936</t>
        </is>
      </c>
      <c r="Y29" t="inlineStr">
        <is>
          <t>5,748</t>
        </is>
      </c>
      <c r="Z29" t="inlineStr">
        <is>
          <t>5,645</t>
        </is>
      </c>
      <c r="AA29" t="inlineStr">
        <is>
          <t>5,696</t>
        </is>
      </c>
      <c r="AB29" t="inlineStr">
        <is>
          <t>5,411</t>
        </is>
      </c>
      <c r="AC29" t="inlineStr">
        <is>
          <t>5,160</t>
        </is>
      </c>
      <c r="AD29" t="inlineStr">
        <is>
          <t>5,097</t>
        </is>
      </c>
      <c r="AE29" t="inlineStr">
        <is>
          <t>5,056</t>
        </is>
      </c>
      <c r="AF29" t="inlineStr">
        <is>
          <t>4,894</t>
        </is>
      </c>
      <c r="AG29" t="inlineStr">
        <is>
          <t>4,875</t>
        </is>
      </c>
      <c r="AH29" t="inlineStr">
        <is>
          <t>4,835</t>
        </is>
      </c>
      <c r="AI29" t="inlineStr">
        <is>
          <t>4,701</t>
        </is>
      </c>
      <c r="AJ29" t="inlineStr">
        <is>
          <t>4,473</t>
        </is>
      </c>
      <c r="AK29" t="inlineStr">
        <is>
          <t>4,232</t>
        </is>
      </c>
      <c r="AL29" t="inlineStr">
        <is>
          <t>4,090</t>
        </is>
      </c>
    </row>
    <row r="33">
      <c r="B33" s="2">
        <f>B7/B2</f>
        <v/>
      </c>
      <c r="C33" s="2">
        <f>C7/C2</f>
        <v/>
      </c>
      <c r="D33" s="2">
        <f>D7/D2</f>
        <v/>
      </c>
      <c r="E33" s="2">
        <f>E7/E2</f>
        <v/>
      </c>
      <c r="F33" s="2">
        <f>F7/F2</f>
        <v/>
      </c>
      <c r="G33" s="2">
        <f>G7/G2</f>
        <v/>
      </c>
      <c r="H33" s="2">
        <f>H7/H2</f>
        <v/>
      </c>
      <c r="I33" s="2">
        <f>I7/I2</f>
        <v/>
      </c>
      <c r="J33" s="2">
        <f>J7/J2</f>
        <v/>
      </c>
      <c r="K33" s="2">
        <f>K7/K2</f>
        <v/>
      </c>
      <c r="L33" s="2">
        <f>L7/L2</f>
        <v/>
      </c>
      <c r="M33" s="2">
        <f>M7/M2</f>
        <v/>
      </c>
      <c r="N33" s="2">
        <f>N7/N2</f>
        <v/>
      </c>
      <c r="O33" s="2">
        <f>O7/O2</f>
        <v/>
      </c>
      <c r="P33" s="2">
        <f>P7/P2</f>
        <v/>
      </c>
      <c r="Q33" s="2">
        <f>Q7/Q2</f>
        <v/>
      </c>
      <c r="R33" s="2">
        <f>R7/R2</f>
        <v/>
      </c>
      <c r="S33" s="2">
        <f>S7/S2</f>
        <v/>
      </c>
      <c r="T33" s="2">
        <f>T7/T2</f>
        <v/>
      </c>
      <c r="U33" s="2">
        <f>U7/U2</f>
        <v/>
      </c>
      <c r="V33" s="2">
        <f>V7/V2</f>
        <v/>
      </c>
      <c r="W33" s="2">
        <f>W7/W2</f>
        <v/>
      </c>
      <c r="X33" s="2">
        <f>X7/X2</f>
        <v/>
      </c>
      <c r="Y33" s="2">
        <f>Y7/Y2</f>
        <v/>
      </c>
      <c r="Z33" s="2">
        <f>Z7/Z2</f>
        <v/>
      </c>
      <c r="AA33" s="2">
        <f>AA7/AA2</f>
        <v/>
      </c>
      <c r="AB33" s="2">
        <f>AB7/AB2</f>
        <v/>
      </c>
      <c r="AC33" s="2">
        <f>AC7/AC2</f>
        <v/>
      </c>
      <c r="AD33" s="2">
        <f>AD7/AD2</f>
        <v/>
      </c>
      <c r="AE33" s="2">
        <f>AE7/AE2</f>
        <v/>
      </c>
      <c r="AF33" s="2">
        <f>AF7/AF2</f>
        <v/>
      </c>
      <c r="AG33" s="2">
        <f>AG7/AG2</f>
        <v/>
      </c>
      <c r="AH33" s="2">
        <f>AH7/AH2</f>
        <v/>
      </c>
      <c r="AI33" s="2">
        <f>AI7/AI2</f>
        <v/>
      </c>
      <c r="AJ33" s="2">
        <f>AJ7/AJ2</f>
        <v/>
      </c>
      <c r="AK33" s="2">
        <f>AK7/AK2</f>
        <v/>
      </c>
      <c r="AL33" s="2">
        <f>AL7/AL2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topLeftCell="B1"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1,180</t>
        </is>
      </c>
      <c r="L2" t="inlineStr">
        <is>
          <t>1,463</t>
        </is>
      </c>
      <c r="M2" t="inlineStr">
        <is>
          <t>4,165</t>
        </is>
      </c>
      <c r="N2" t="inlineStr">
        <is>
          <t>4,102</t>
        </is>
      </c>
      <c r="O2" t="inlineStr">
        <is>
          <t>2,038</t>
        </is>
      </c>
      <c r="P2" t="inlineStr">
        <is>
          <t>3,695</t>
        </is>
      </c>
      <c r="Q2" t="inlineStr">
        <is>
          <t>2,976</t>
        </is>
      </c>
      <c r="R2" t="inlineStr">
        <is>
          <t>7,970</t>
        </is>
      </c>
      <c r="S2" t="inlineStr">
        <is>
          <t>7,404</t>
        </is>
      </c>
      <c r="T2" t="inlineStr">
        <is>
          <t>7,971</t>
        </is>
      </c>
      <c r="U2" t="inlineStr">
        <is>
          <t>8,407</t>
        </is>
      </c>
      <c r="V2" t="inlineStr">
        <is>
          <t>7,324</t>
        </is>
      </c>
      <c r="W2" t="inlineStr">
        <is>
          <t>6,598</t>
        </is>
      </c>
      <c r="X2" t="inlineStr">
        <is>
          <t>7,307</t>
        </is>
      </c>
      <c r="Y2" t="inlineStr">
        <is>
          <t>3,350</t>
        </is>
      </c>
      <c r="Z2" t="inlineStr">
        <is>
          <t>3,987</t>
        </is>
      </c>
      <c r="AA2" t="inlineStr">
        <is>
          <t>5,498</t>
        </is>
      </c>
      <c r="AB2" t="inlineStr">
        <is>
          <t>5,065</t>
        </is>
      </c>
      <c r="AC2" t="inlineStr">
        <is>
          <t>8,478</t>
        </is>
      </c>
      <c r="AD2" t="inlineStr">
        <is>
          <t>5,674</t>
        </is>
      </c>
      <c r="AE2" t="inlineStr">
        <is>
          <t>2,561</t>
        </is>
      </c>
      <c r="AF2" t="inlineStr">
        <is>
          <t>15,308</t>
        </is>
      </c>
      <c r="AG2" t="inlineStr">
        <is>
          <t>5,560</t>
        </is>
      </c>
      <c r="AH2" t="inlineStr">
        <is>
          <t>3,433</t>
        </is>
      </c>
      <c r="AI2" t="inlineStr">
        <is>
          <t>3,019</t>
        </is>
      </c>
      <c r="AJ2" t="inlineStr">
        <is>
          <t>4,194</t>
        </is>
      </c>
      <c r="AK2" t="inlineStr">
        <is>
          <t>5,865</t>
        </is>
      </c>
      <c r="AL2" t="inlineStr">
        <is>
          <t>4,827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1,230</t>
        </is>
      </c>
      <c r="L3" t="inlineStr">
        <is>
          <t>995</t>
        </is>
      </c>
      <c r="M3" t="inlineStr">
        <is>
          <t>3,829</t>
        </is>
      </c>
      <c r="N3" t="inlineStr">
        <is>
          <t>5,825</t>
        </is>
      </c>
      <c r="O3" t="inlineStr">
        <is>
          <t>5,588</t>
        </is>
      </c>
      <c r="P3" t="inlineStr">
        <is>
          <t>8,093</t>
        </is>
      </c>
      <c r="Q3" t="inlineStr">
        <is>
          <t>10,847</t>
        </is>
      </c>
      <c r="R3" t="inlineStr">
        <is>
          <t>3,580</t>
        </is>
      </c>
      <c r="S3" t="inlineStr">
        <is>
          <t>5,183</t>
        </is>
      </c>
      <c r="T3" t="inlineStr">
        <is>
          <t>8,193</t>
        </is>
      </c>
      <c r="U3" t="inlineStr">
        <is>
          <t>8,765</t>
        </is>
      </c>
      <c r="V3" t="inlineStr">
        <is>
          <t>5,448</t>
        </is>
      </c>
      <c r="W3" t="inlineStr">
        <is>
          <t>3,404</t>
        </is>
      </c>
      <c r="X3" t="inlineStr">
        <is>
          <t>8,056</t>
        </is>
      </c>
      <c r="Y3" t="inlineStr">
        <is>
          <t>8,493</t>
        </is>
      </c>
      <c r="Z3" t="inlineStr">
        <is>
          <t>9,933</t>
        </is>
      </c>
      <c r="AA3" t="inlineStr">
        <is>
          <t>16,387</t>
        </is>
      </c>
      <c r="AB3" t="inlineStr">
        <is>
          <t>9,772</t>
        </is>
      </c>
      <c r="AC3" t="inlineStr">
        <is>
          <t>9,684</t>
        </is>
      </c>
      <c r="AD3" t="inlineStr">
        <is>
          <t>14,413</t>
        </is>
      </c>
      <c r="AE3" t="inlineStr">
        <is>
          <t>11,493</t>
        </is>
      </c>
      <c r="AF3" t="inlineStr">
        <is>
          <t>10,005</t>
        </is>
      </c>
      <c r="AG3" t="inlineStr">
        <is>
          <t>11,539</t>
        </is>
      </c>
      <c r="AH3" t="inlineStr">
        <is>
          <t>10,569</t>
        </is>
      </c>
      <c r="AI3" t="inlineStr">
        <is>
          <t>8,631</t>
        </is>
      </c>
      <c r="AJ3" t="inlineStr">
        <is>
          <t>8,929</t>
        </is>
      </c>
      <c r="AK3" t="inlineStr">
        <is>
          <t>18,030</t>
        </is>
      </c>
      <c r="AL3" t="inlineStr">
        <is>
          <t>23,586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2,410</t>
        </is>
      </c>
      <c r="L4" t="inlineStr">
        <is>
          <t>2,458</t>
        </is>
      </c>
      <c r="M4" t="inlineStr">
        <is>
          <t>7,994</t>
        </is>
      </c>
      <c r="N4" t="inlineStr">
        <is>
          <t>9,927</t>
        </is>
      </c>
      <c r="O4" t="inlineStr">
        <is>
          <t>7,626</t>
        </is>
      </c>
      <c r="P4" t="inlineStr">
        <is>
          <t>11,788</t>
        </is>
      </c>
      <c r="Q4" t="inlineStr">
        <is>
          <t>13,823</t>
        </is>
      </c>
      <c r="R4" t="inlineStr">
        <is>
          <t>11,550</t>
        </is>
      </c>
      <c r="S4" t="inlineStr">
        <is>
          <t>12,587</t>
        </is>
      </c>
      <c r="T4" t="inlineStr">
        <is>
          <t>16,164</t>
        </is>
      </c>
      <c r="U4" t="inlineStr">
        <is>
          <t>17,172</t>
        </is>
      </c>
      <c r="V4" t="inlineStr">
        <is>
          <t>12,772</t>
        </is>
      </c>
      <c r="W4" t="inlineStr">
        <is>
          <t>10,002</t>
        </is>
      </c>
      <c r="X4" t="inlineStr">
        <is>
          <t>15,363</t>
        </is>
      </c>
      <c r="Y4" t="inlineStr">
        <is>
          <t>11,843</t>
        </is>
      </c>
      <c r="Z4" t="inlineStr">
        <is>
          <t>13,920</t>
        </is>
      </c>
      <c r="AA4" t="inlineStr">
        <is>
          <t>21,885</t>
        </is>
      </c>
      <c r="AB4" t="inlineStr">
        <is>
          <t>14,837</t>
        </is>
      </c>
      <c r="AC4" t="inlineStr">
        <is>
          <t>18,162</t>
        </is>
      </c>
      <c r="AD4" t="inlineStr">
        <is>
          <t>20,087</t>
        </is>
      </c>
      <c r="AE4" t="inlineStr">
        <is>
          <t>14,054</t>
        </is>
      </c>
      <c r="AF4" t="inlineStr">
        <is>
          <t>25,313</t>
        </is>
      </c>
      <c r="AG4" t="inlineStr">
        <is>
          <t>17,099</t>
        </is>
      </c>
      <c r="AH4" t="inlineStr">
        <is>
          <t>14,002</t>
        </is>
      </c>
      <c r="AI4" t="inlineStr">
        <is>
          <t>11,650</t>
        </is>
      </c>
      <c r="AJ4" t="inlineStr">
        <is>
          <t>13,123</t>
        </is>
      </c>
      <c r="AK4" t="inlineStr">
        <is>
          <t>23,895</t>
        </is>
      </c>
      <c r="AL4" t="inlineStr">
        <is>
          <t>28,413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1,978</t>
        </is>
      </c>
      <c r="L5" t="inlineStr">
        <is>
          <t>3,116</t>
        </is>
      </c>
      <c r="M5" t="inlineStr">
        <is>
          <t>3,723</t>
        </is>
      </c>
      <c r="N5" t="inlineStr">
        <is>
          <t>3,438</t>
        </is>
      </c>
      <c r="O5" t="inlineStr">
        <is>
          <t>3,527</t>
        </is>
      </c>
      <c r="P5" t="inlineStr">
        <is>
          <t>3,700</t>
        </is>
      </c>
      <c r="Q5" t="inlineStr">
        <is>
          <t>4,129</t>
        </is>
      </c>
      <c r="R5" t="inlineStr">
        <is>
          <t>2,607</t>
        </is>
      </c>
      <c r="S5" t="inlineStr">
        <is>
          <t>2,574</t>
        </is>
      </c>
      <c r="T5" t="inlineStr">
        <is>
          <t>2,960</t>
        </is>
      </c>
      <c r="U5" t="inlineStr">
        <is>
          <t>2,999</t>
        </is>
      </c>
      <c r="V5" t="inlineStr">
        <is>
          <t>3,914</t>
        </is>
      </c>
      <c r="W5" t="inlineStr">
        <is>
          <t>2,709</t>
        </is>
      </c>
      <c r="X5" t="inlineStr">
        <is>
          <t>2,576</t>
        </is>
      </c>
      <c r="Y5" t="inlineStr">
        <is>
          <t>1,712</t>
        </is>
      </c>
      <c r="Z5" t="inlineStr">
        <is>
          <t>2,273</t>
        </is>
      </c>
      <c r="AA5" t="inlineStr">
        <is>
          <t>2,867</t>
        </is>
      </c>
      <c r="AB5" t="inlineStr">
        <is>
          <t>3,650</t>
        </is>
      </c>
      <c r="AC5" t="inlineStr">
        <is>
          <t>3,833</t>
        </is>
      </c>
      <c r="AD5" t="inlineStr">
        <is>
          <t>3,582</t>
        </is>
      </c>
      <c r="AE5" t="inlineStr">
        <is>
          <t>4,427</t>
        </is>
      </c>
      <c r="AF5" t="inlineStr">
        <is>
          <t>4,787</t>
        </is>
      </c>
      <c r="AG5" t="inlineStr">
        <is>
          <t>4,690</t>
        </is>
      </c>
      <c r="AH5" t="inlineStr">
        <is>
          <t>5,607</t>
        </is>
      </c>
      <c r="AI5" t="inlineStr">
        <is>
          <t>6,722</t>
        </is>
      </c>
      <c r="AJ5" t="inlineStr">
        <is>
          <t>7,659</t>
        </is>
      </c>
      <c r="AK5" t="inlineStr">
        <is>
          <t>6,782</t>
        </is>
      </c>
      <c r="AL5" t="inlineStr">
        <is>
          <t>9,457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1,169</t>
        </is>
      </c>
      <c r="L6" t="inlineStr">
        <is>
          <t>2,004</t>
        </is>
      </c>
      <c r="M6" t="inlineStr">
        <is>
          <t>1,293</t>
        </is>
      </c>
      <c r="N6" t="inlineStr">
        <is>
          <t>1,697</t>
        </is>
      </c>
      <c r="O6" t="inlineStr">
        <is>
          <t>1,582</t>
        </is>
      </c>
      <c r="P6" t="inlineStr">
        <is>
          <t>1,478</t>
        </is>
      </c>
      <c r="Q6" t="inlineStr">
        <is>
          <t>2,241</t>
        </is>
      </c>
      <c r="R6" t="inlineStr">
        <is>
          <t>2,253</t>
        </is>
      </c>
      <c r="S6" t="inlineStr">
        <is>
          <t>2,276</t>
        </is>
      </c>
      <c r="T6" t="inlineStr">
        <is>
          <t>2,519</t>
        </is>
      </c>
      <c r="U6" t="inlineStr">
        <is>
          <t>2,621</t>
        </is>
      </c>
      <c r="V6" t="inlineStr">
        <is>
          <t>3,126</t>
        </is>
      </c>
      <c r="W6" t="inlineStr">
        <is>
          <t>4,314</t>
        </is>
      </c>
      <c r="X6" t="inlineStr">
        <is>
          <t>3,370</t>
        </is>
      </c>
      <c r="Y6" t="inlineStr">
        <is>
          <t>3,744</t>
        </is>
      </c>
      <c r="Z6" t="inlineStr">
        <is>
          <t>2,935</t>
        </is>
      </c>
      <c r="AA6" t="inlineStr">
        <is>
          <t>3,757</t>
        </is>
      </c>
      <c r="AB6" t="inlineStr">
        <is>
          <t>4,096</t>
        </is>
      </c>
      <c r="AC6" t="inlineStr">
        <is>
          <t>4,734</t>
        </is>
      </c>
      <c r="AD6" t="inlineStr">
        <is>
          <t>4,172</t>
        </is>
      </c>
      <c r="AE6" t="inlineStr">
        <is>
          <t>4,273</t>
        </is>
      </c>
      <c r="AF6" t="inlineStr">
        <is>
          <t>5,167</t>
        </is>
      </c>
      <c r="AG6" t="inlineStr">
        <is>
          <t>5,553</t>
        </is>
      </c>
      <c r="AH6" t="inlineStr">
        <is>
          <t>6,983</t>
        </is>
      </c>
      <c r="AI6" t="inlineStr">
        <is>
          <t>7,253</t>
        </is>
      </c>
      <c r="AJ6" t="inlineStr">
        <is>
          <t>8,744</t>
        </is>
      </c>
      <c r="AK6" t="inlineStr">
        <is>
          <t>8,427</t>
        </is>
      </c>
      <c r="AL6" t="inlineStr">
        <is>
          <t>10,776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610</t>
        </is>
      </c>
      <c r="L7" t="inlineStr">
        <is>
          <t>519</t>
        </is>
      </c>
      <c r="M7" t="inlineStr">
        <is>
          <t>674</t>
        </is>
      </c>
      <c r="N7" t="inlineStr">
        <is>
          <t>805</t>
        </is>
      </c>
      <c r="O7" t="inlineStr">
        <is>
          <t>740</t>
        </is>
      </c>
      <c r="P7" t="inlineStr">
        <is>
          <t>853</t>
        </is>
      </c>
      <c r="Q7" t="inlineStr">
        <is>
          <t>957</t>
        </is>
      </c>
      <c r="R7" t="inlineStr">
        <is>
          <t>1,223</t>
        </is>
      </c>
      <c r="S7" t="inlineStr">
        <is>
          <t>1,488</t>
        </is>
      </c>
      <c r="T7" t="inlineStr">
        <is>
          <t>1,239</t>
        </is>
      </c>
      <c r="U7" t="inlineStr">
        <is>
          <t>1,266</t>
        </is>
      </c>
      <c r="V7" t="inlineStr">
        <is>
          <t>1,382</t>
        </is>
      </c>
      <c r="W7" t="inlineStr">
        <is>
          <t>1,255</t>
        </is>
      </c>
      <c r="X7" t="inlineStr">
        <is>
          <t>2,576</t>
        </is>
      </c>
      <c r="Y7" t="inlineStr">
        <is>
          <t>2,572</t>
        </is>
      </c>
      <c r="Z7" t="inlineStr">
        <is>
          <t>2,029</t>
        </is>
      </c>
      <c r="AA7" t="inlineStr">
        <is>
          <t>3,102</t>
        </is>
      </c>
      <c r="AB7" t="inlineStr">
        <is>
          <t>3,289</t>
        </is>
      </c>
      <c r="AC7" t="inlineStr">
        <is>
          <t>4,629</t>
        </is>
      </c>
      <c r="AD7" t="inlineStr">
        <is>
          <t>4,243</t>
        </is>
      </c>
      <c r="AE7" t="inlineStr">
        <is>
          <t>4,976</t>
        </is>
      </c>
      <c r="AF7" t="inlineStr">
        <is>
          <t>3,053</t>
        </is>
      </c>
      <c r="AG7" t="inlineStr">
        <is>
          <t>8,166</t>
        </is>
      </c>
      <c r="AH7" t="inlineStr">
        <is>
          <t>2,908</t>
        </is>
      </c>
      <c r="AI7" t="inlineStr">
        <is>
          <t>3,162</t>
        </is>
      </c>
      <c r="AJ7" t="inlineStr">
        <is>
          <t>1,713</t>
        </is>
      </c>
      <c r="AK7" t="inlineStr">
        <is>
          <t>8,145</t>
        </is>
      </c>
      <c r="AL7" t="inlineStr">
        <is>
          <t>9,072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6,167</t>
        </is>
      </c>
      <c r="L8" t="inlineStr">
        <is>
          <t>8,097</t>
        </is>
      </c>
      <c r="M8" t="inlineStr">
        <is>
          <t>13,684</t>
        </is>
      </c>
      <c r="N8" t="inlineStr">
        <is>
          <t>15,867</t>
        </is>
      </c>
      <c r="O8" t="inlineStr">
        <is>
          <t>13,475</t>
        </is>
      </c>
      <c r="P8" t="inlineStr">
        <is>
          <t>17,819</t>
        </is>
      </c>
      <c r="Q8" t="inlineStr">
        <is>
          <t>21,150</t>
        </is>
      </c>
      <c r="R8" t="inlineStr">
        <is>
          <t>17,633</t>
        </is>
      </c>
      <c r="S8" t="inlineStr">
        <is>
          <t>18,925</t>
        </is>
      </c>
      <c r="T8" t="inlineStr">
        <is>
          <t>22,882</t>
        </is>
      </c>
      <c r="U8" t="inlineStr">
        <is>
          <t>24,058</t>
        </is>
      </c>
      <c r="V8" t="inlineStr">
        <is>
          <t>21,194</t>
        </is>
      </c>
      <c r="W8" t="inlineStr">
        <is>
          <t>18,280</t>
        </is>
      </c>
      <c r="X8" t="inlineStr">
        <is>
          <t>23,885</t>
        </is>
      </c>
      <c r="Y8" t="inlineStr">
        <is>
          <t>19,871</t>
        </is>
      </c>
      <c r="Z8" t="inlineStr">
        <is>
          <t>21,157</t>
        </is>
      </c>
      <c r="AA8" t="inlineStr">
        <is>
          <t>31,611</t>
        </is>
      </c>
      <c r="AB8" t="inlineStr">
        <is>
          <t>25,872</t>
        </is>
      </c>
      <c r="AC8" t="inlineStr">
        <is>
          <t>31,358</t>
        </is>
      </c>
      <c r="AD8" t="inlineStr">
        <is>
          <t>32,084</t>
        </is>
      </c>
      <c r="AE8" t="inlineStr">
        <is>
          <t>27,730</t>
        </is>
      </c>
      <c r="AF8" t="inlineStr">
        <is>
          <t>38,320</t>
        </is>
      </c>
      <c r="AG8" t="inlineStr">
        <is>
          <t>35,508</t>
        </is>
      </c>
      <c r="AH8" t="inlineStr">
        <is>
          <t>29,500</t>
        </is>
      </c>
      <c r="AI8" t="inlineStr">
        <is>
          <t>28,787</t>
        </is>
      </c>
      <c r="AJ8" t="inlineStr">
        <is>
          <t>31,239</t>
        </is>
      </c>
      <c r="AK8" t="inlineStr">
        <is>
          <t>47,249</t>
        </is>
      </c>
      <c r="AL8" t="inlineStr">
        <is>
          <t>57,718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5,367</t>
        </is>
      </c>
      <c r="L9" t="inlineStr">
        <is>
          <t>7,471</t>
        </is>
      </c>
      <c r="M9" t="inlineStr">
        <is>
          <t>8,487</t>
        </is>
      </c>
      <c r="N9" t="inlineStr">
        <is>
          <t>10,666</t>
        </is>
      </c>
      <c r="O9" t="inlineStr">
        <is>
          <t>11,609</t>
        </is>
      </c>
      <c r="P9" t="inlineStr">
        <is>
          <t>11,715</t>
        </is>
      </c>
      <c r="Q9" t="inlineStr">
        <is>
          <t>15,013</t>
        </is>
      </c>
      <c r="R9" t="inlineStr">
        <is>
          <t>18,121</t>
        </is>
      </c>
      <c r="S9" t="inlineStr">
        <is>
          <t>17,847</t>
        </is>
      </c>
      <c r="T9" t="inlineStr">
        <is>
          <t>16,661</t>
        </is>
      </c>
      <c r="U9" t="inlineStr">
        <is>
          <t>15,768</t>
        </is>
      </c>
      <c r="V9" t="inlineStr">
        <is>
          <t>17,111</t>
        </is>
      </c>
      <c r="W9" t="inlineStr">
        <is>
          <t>17,602</t>
        </is>
      </c>
      <c r="X9" t="inlineStr">
        <is>
          <t>16,918</t>
        </is>
      </c>
      <c r="Y9" t="inlineStr">
        <is>
          <t>17,574</t>
        </is>
      </c>
      <c r="Z9" t="inlineStr">
        <is>
          <t>17,225</t>
        </is>
      </c>
      <c r="AA9" t="inlineStr">
        <is>
          <t>17,899</t>
        </is>
      </c>
      <c r="AB9" t="inlineStr">
        <is>
          <t>23,627</t>
        </is>
      </c>
      <c r="AC9" t="inlineStr">
        <is>
          <t>27,983</t>
        </is>
      </c>
      <c r="AD9" t="inlineStr">
        <is>
          <t>31,428</t>
        </is>
      </c>
      <c r="AE9" t="inlineStr">
        <is>
          <t>33,238</t>
        </is>
      </c>
      <c r="AF9" t="inlineStr">
        <is>
          <t>31,858</t>
        </is>
      </c>
      <c r="AG9" t="inlineStr">
        <is>
          <t>36,171</t>
        </is>
      </c>
      <c r="AH9" t="inlineStr">
        <is>
          <t>41,109</t>
        </is>
      </c>
      <c r="AI9" t="inlineStr">
        <is>
          <t>48,976</t>
        </is>
      </c>
      <c r="AJ9" t="inlineStr">
        <is>
          <t>56,014</t>
        </is>
      </c>
      <c r="AK9" t="inlineStr">
        <is>
          <t>56,584</t>
        </is>
      </c>
      <c r="AL9" t="inlineStr">
        <is>
          <t>63,245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111</t>
        </is>
      </c>
      <c r="P10" t="inlineStr">
        <is>
          <t>4,934</t>
        </is>
      </c>
      <c r="Q10" t="inlineStr">
        <is>
          <t>5,941</t>
        </is>
      </c>
      <c r="R10" t="inlineStr">
        <is>
          <t>5,127</t>
        </is>
      </c>
      <c r="S10" t="inlineStr">
        <is>
          <t>4,330</t>
        </is>
      </c>
      <c r="T10" t="inlineStr">
        <is>
          <t>3,705</t>
        </is>
      </c>
      <c r="U10" t="inlineStr">
        <is>
          <t>3,719</t>
        </is>
      </c>
      <c r="V10" t="inlineStr">
        <is>
          <t>- -</t>
        </is>
      </c>
      <c r="W10" t="inlineStr">
        <is>
          <t>3,861</t>
        </is>
      </c>
      <c r="X10" t="inlineStr">
        <is>
          <t>3,916</t>
        </is>
      </c>
      <c r="Y10" t="inlineStr">
        <is>
          <t>3,932</t>
        </is>
      </c>
      <c r="Z10" t="inlineStr">
        <is>
          <t>4,421</t>
        </is>
      </c>
      <c r="AA10" t="inlineStr">
        <is>
          <t>4,531</t>
        </is>
      </c>
      <c r="AB10" t="inlineStr">
        <is>
          <t>9,254</t>
        </is>
      </c>
      <c r="AC10" t="inlineStr">
        <is>
          <t>9,710</t>
        </is>
      </c>
      <c r="AD10" t="inlineStr">
        <is>
          <t>10,513</t>
        </is>
      </c>
      <c r="AE10" t="inlineStr">
        <is>
          <t>10,861</t>
        </is>
      </c>
      <c r="AF10" t="inlineStr">
        <is>
          <t>11,332</t>
        </is>
      </c>
      <c r="AG10" t="inlineStr">
        <is>
          <t>14,099</t>
        </is>
      </c>
      <c r="AH10" t="inlineStr">
        <is>
          <t>24,389</t>
        </is>
      </c>
      <c r="AI10" t="inlineStr">
        <is>
          <t>24,513</t>
        </is>
      </c>
      <c r="AJ10" t="inlineStr">
        <is>
          <t>26,276</t>
        </is>
      </c>
      <c r="AK10" t="inlineStr">
        <is>
          <t>26,971</t>
        </is>
      </c>
      <c r="AL10" t="inlineStr">
        <is>
          <t>26,963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797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3,873</t>
        </is>
      </c>
      <c r="W11" t="inlineStr">
        <is>
          <t>987</t>
        </is>
      </c>
      <c r="X11" t="inlineStr">
        <is>
          <t>960</t>
        </is>
      </c>
      <c r="Y11" t="inlineStr">
        <is>
          <t>775</t>
        </is>
      </c>
      <c r="Z11" t="inlineStr">
        <is>
          <t>883</t>
        </is>
      </c>
      <c r="AA11" t="inlineStr">
        <is>
          <t>860</t>
        </is>
      </c>
      <c r="AB11" t="inlineStr">
        <is>
          <t>6,267</t>
        </is>
      </c>
      <c r="AC11" t="inlineStr">
        <is>
          <t>6,235</t>
        </is>
      </c>
      <c r="AD11" t="inlineStr">
        <is>
          <t>5,150</t>
        </is>
      </c>
      <c r="AE11" t="inlineStr">
        <is>
          <t>4,446</t>
        </is>
      </c>
      <c r="AF11" t="inlineStr">
        <is>
          <t>3,933</t>
        </is>
      </c>
      <c r="AG11" t="inlineStr">
        <is>
          <t>9,494</t>
        </is>
      </c>
      <c r="AH11" t="inlineStr">
        <is>
          <t>12,745</t>
        </is>
      </c>
      <c r="AI11" t="inlineStr">
        <is>
          <t>11,836</t>
        </is>
      </c>
      <c r="AJ11" t="inlineStr">
        <is>
          <t>10,827</t>
        </is>
      </c>
      <c r="AK11" t="inlineStr">
        <is>
          <t>9,026</t>
        </is>
      </c>
      <c r="AL11" t="inlineStr">
        <is>
          <t>7,270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111</t>
        </is>
      </c>
      <c r="P12" t="inlineStr">
        <is>
          <t>4,934</t>
        </is>
      </c>
      <c r="Q12" t="inlineStr">
        <is>
          <t>5,941</t>
        </is>
      </c>
      <c r="R12" t="inlineStr">
        <is>
          <t>5,127</t>
        </is>
      </c>
      <c r="S12" t="inlineStr">
        <is>
          <t>4,330</t>
        </is>
      </c>
      <c r="T12" t="inlineStr">
        <is>
          <t>3,705</t>
        </is>
      </c>
      <c r="U12" t="inlineStr">
        <is>
          <t>3,719</t>
        </is>
      </c>
      <c r="V12" t="inlineStr">
        <is>
          <t>3,873</t>
        </is>
      </c>
      <c r="W12" t="inlineStr">
        <is>
          <t>4,848</t>
        </is>
      </c>
      <c r="X12" t="inlineStr">
        <is>
          <t>4,876</t>
        </is>
      </c>
      <c r="Y12" t="inlineStr">
        <is>
          <t>4,707</t>
        </is>
      </c>
      <c r="Z12" t="inlineStr">
        <is>
          <t>5,304</t>
        </is>
      </c>
      <c r="AA12" t="inlineStr">
        <is>
          <t>5,391</t>
        </is>
      </c>
      <c r="AB12" t="inlineStr">
        <is>
          <t>15,521</t>
        </is>
      </c>
      <c r="AC12" t="inlineStr">
        <is>
          <t>15,945</t>
        </is>
      </c>
      <c r="AD12" t="inlineStr">
        <is>
          <t>15,663</t>
        </is>
      </c>
      <c r="AE12" t="inlineStr">
        <is>
          <t>15,307</t>
        </is>
      </c>
      <c r="AF12" t="inlineStr">
        <is>
          <t>15,265</t>
        </is>
      </c>
      <c r="AG12" t="inlineStr">
        <is>
          <t>23,593</t>
        </is>
      </c>
      <c r="AH12" t="inlineStr">
        <is>
          <t>37,134</t>
        </is>
      </c>
      <c r="AI12" t="inlineStr">
        <is>
          <t>36,349</t>
        </is>
      </c>
      <c r="AJ12" t="inlineStr">
        <is>
          <t>37,103</t>
        </is>
      </c>
      <c r="AK12" t="inlineStr">
        <is>
          <t>35,997</t>
        </is>
      </c>
      <c r="AL12" t="inlineStr">
        <is>
          <t>34,233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1,653</t>
        </is>
      </c>
      <c r="M13" t="inlineStr">
        <is>
          <t>1,353</t>
        </is>
      </c>
      <c r="N13" t="inlineStr">
        <is>
          <t>1,839</t>
        </is>
      </c>
      <c r="O13" t="inlineStr">
        <is>
          <t>5,365</t>
        </is>
      </c>
      <c r="P13" t="inlineStr">
        <is>
          <t>7,911</t>
        </is>
      </c>
      <c r="Q13" t="inlineStr">
        <is>
          <t>3,712</t>
        </is>
      </c>
      <c r="R13" t="inlineStr">
        <is>
          <t>1,474</t>
        </is>
      </c>
      <c r="S13" t="inlineStr">
        <is>
          <t>1,234</t>
        </is>
      </c>
      <c r="T13" t="inlineStr">
        <is>
          <t>2,380</t>
        </is>
      </c>
      <c r="U13" t="inlineStr">
        <is>
          <t>3,219</t>
        </is>
      </c>
      <c r="V13" t="inlineStr">
        <is>
          <t>4,672</t>
        </is>
      </c>
      <c r="W13" t="inlineStr">
        <is>
          <t>4,421</t>
        </is>
      </c>
      <c r="X13" t="inlineStr">
        <is>
          <t>5,385</t>
        </is>
      </c>
      <c r="Y13" t="inlineStr">
        <is>
          <t>3,276</t>
        </is>
      </c>
      <c r="Z13" t="inlineStr">
        <is>
          <t>4,952</t>
        </is>
      </c>
      <c r="AA13" t="inlineStr">
        <is>
          <t>4,034</t>
        </is>
      </c>
      <c r="AB13" t="inlineStr">
        <is>
          <t>1,451</t>
        </is>
      </c>
      <c r="AC13" t="inlineStr">
        <is>
          <t>7,111</t>
        </is>
      </c>
      <c r="AD13" t="inlineStr">
        <is>
          <t>10,002</t>
        </is>
      </c>
      <c r="AE13" t="inlineStr">
        <is>
          <t>12,335</t>
        </is>
      </c>
      <c r="AF13" t="inlineStr">
        <is>
          <t>12,374</t>
        </is>
      </c>
      <c r="AG13" t="inlineStr">
        <is>
          <t>15,322</t>
        </is>
      </c>
      <c r="AH13" t="inlineStr">
        <is>
          <t>12,404</t>
        </is>
      </c>
      <c r="AI13" t="inlineStr">
        <is>
          <t>9,430</t>
        </is>
      </c>
      <c r="AJ13" t="inlineStr">
        <is>
          <t>7,243</t>
        </is>
      </c>
      <c r="AK13" t="inlineStr">
        <is>
          <t>7,344</t>
        </is>
      </c>
      <c r="AL13" t="inlineStr">
        <is>
          <t>7,138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620</t>
        </is>
      </c>
      <c r="M14" t="inlineStr">
        <is>
          <t>997</t>
        </is>
      </c>
      <c r="N14" t="inlineStr">
        <is>
          <t>1,076</t>
        </is>
      </c>
      <c r="O14" t="inlineStr">
        <is>
          <t>1,387</t>
        </is>
      </c>
      <c r="P14" t="inlineStr">
        <is>
          <t>3,130</t>
        </is>
      </c>
      <c r="Q14" t="inlineStr">
        <is>
          <t>1,266</t>
        </is>
      </c>
      <c r="R14" t="inlineStr">
        <is>
          <t>945</t>
        </is>
      </c>
      <c r="S14" t="inlineStr">
        <is>
          <t>1,232</t>
        </is>
      </c>
      <c r="T14" t="inlineStr">
        <is>
          <t>1,482</t>
        </is>
      </c>
      <c r="U14" t="inlineStr">
        <is>
          <t>855</t>
        </is>
      </c>
      <c r="V14" t="inlineStr">
        <is>
          <t>- -</t>
        </is>
      </c>
      <c r="W14" t="inlineStr">
        <is>
          <t>265</t>
        </is>
      </c>
      <c r="X14" t="inlineStr">
        <is>
          <t>411</t>
        </is>
      </c>
      <c r="Y14" t="inlineStr">
        <is>
          <t>46</t>
        </is>
      </c>
      <c r="Z14" t="inlineStr">
        <is>
          <t>555</t>
        </is>
      </c>
      <c r="AA14" t="inlineStr">
        <is>
          <t>926</t>
        </is>
      </c>
      <c r="AB14" t="inlineStr">
        <is>
          <t>- -</t>
        </is>
      </c>
      <c r="AC14" t="inlineStr">
        <is>
          <t>3,412</t>
        </is>
      </c>
      <c r="AD14" t="inlineStr">
        <is>
          <t>4,397</t>
        </is>
      </c>
      <c r="AE14" t="inlineStr">
        <is>
          <t>3,775</t>
        </is>
      </c>
      <c r="AF14" t="inlineStr">
        <is>
          <t>954</t>
        </is>
      </c>
      <c r="AG14" t="inlineStr">
        <is>
          <t>907</t>
        </is>
      </c>
      <c r="AH14" t="inlineStr">
        <is>
          <t>3,046</t>
        </is>
      </c>
      <c r="AI14" t="inlineStr">
        <is>
          <t>1,665</t>
        </is>
      </c>
      <c r="AJ14" t="inlineStr">
        <is>
          <t>2,044</t>
        </is>
      </c>
      <c r="AK14" t="inlineStr">
        <is>
          <t>1,232</t>
        </is>
      </c>
      <c r="AL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2,282</t>
        </is>
      </c>
      <c r="L15" t="inlineStr">
        <is>
          <t>(337)</t>
        </is>
      </c>
      <c r="M15" t="inlineStr">
        <is>
          <t>(786)</t>
        </is>
      </c>
      <c r="N15" t="inlineStr">
        <is>
          <t>(568)</t>
        </is>
      </c>
      <c r="O15" t="inlineStr">
        <is>
          <t>(476)</t>
        </is>
      </c>
      <c r="P15" t="inlineStr">
        <is>
          <t>(1,660)</t>
        </is>
      </c>
      <c r="Q15" t="inlineStr">
        <is>
          <t>863</t>
        </is>
      </c>
      <c r="R15" t="inlineStr">
        <is>
          <t>1,095</t>
        </is>
      </c>
      <c r="S15" t="inlineStr">
        <is>
          <t>656</t>
        </is>
      </c>
      <c r="T15" t="inlineStr">
        <is>
          <t>33</t>
        </is>
      </c>
      <c r="U15" t="inlineStr">
        <is>
          <t>524</t>
        </is>
      </c>
      <c r="V15" t="inlineStr">
        <is>
          <t>1,464</t>
        </is>
      </c>
      <c r="W15" t="inlineStr">
        <is>
          <t>2,952</t>
        </is>
      </c>
      <c r="X15" t="inlineStr">
        <is>
          <t>4,176</t>
        </is>
      </c>
      <c r="Y15" t="inlineStr">
        <is>
          <t>4,998</t>
        </is>
      </c>
      <c r="Z15" t="inlineStr">
        <is>
          <t>3,902</t>
        </is>
      </c>
      <c r="AA15" t="inlineStr">
        <is>
          <t>3,325</t>
        </is>
      </c>
      <c r="AB15" t="inlineStr">
        <is>
          <t>4,648</t>
        </is>
      </c>
      <c r="AC15" t="inlineStr">
        <is>
          <t>(1,458)</t>
        </is>
      </c>
      <c r="AD15" t="inlineStr">
        <is>
          <t>(1,216)</t>
        </is>
      </c>
      <c r="AE15" t="inlineStr">
        <is>
          <t>(485)</t>
        </is>
      </c>
      <c r="AF15" t="inlineStr">
        <is>
          <t>2,688</t>
        </is>
      </c>
      <c r="AG15" t="inlineStr">
        <is>
          <t>1,826</t>
        </is>
      </c>
      <c r="AH15" t="inlineStr">
        <is>
          <t>56</t>
        </is>
      </c>
      <c r="AI15" t="inlineStr">
        <is>
          <t>2,756</t>
        </is>
      </c>
      <c r="AJ15" t="inlineStr">
        <is>
          <t>2,881</t>
        </is>
      </c>
      <c r="AK15" t="inlineStr">
        <is>
          <t>4,685</t>
        </is>
      </c>
      <c r="AL15" t="inlineStr">
        <is>
          <t>6,072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7,649</t>
        </is>
      </c>
      <c r="L16" t="inlineStr">
        <is>
          <t>9,407</t>
        </is>
      </c>
      <c r="M16" t="inlineStr">
        <is>
          <t>10,051</t>
        </is>
      </c>
      <c r="N16" t="inlineStr">
        <is>
          <t>13,013</t>
        </is>
      </c>
      <c r="O16" t="inlineStr">
        <is>
          <t>17,996</t>
        </is>
      </c>
      <c r="P16" t="inlineStr">
        <is>
          <t>26,030</t>
        </is>
      </c>
      <c r="Q16" t="inlineStr">
        <is>
          <t>26,795</t>
        </is>
      </c>
      <c r="R16" t="inlineStr">
        <is>
          <t>26,762</t>
        </is>
      </c>
      <c r="S16" t="inlineStr">
        <is>
          <t>25,299</t>
        </is>
      </c>
      <c r="T16" t="inlineStr">
        <is>
          <t>24,261</t>
        </is>
      </c>
      <c r="U16" t="inlineStr">
        <is>
          <t>24,085</t>
        </is>
      </c>
      <c r="V16" t="inlineStr">
        <is>
          <t>27,120</t>
        </is>
      </c>
      <c r="W16" t="inlineStr">
        <is>
          <t>30,088</t>
        </is>
      </c>
      <c r="X16" t="inlineStr">
        <is>
          <t>31,766</t>
        </is>
      </c>
      <c r="Y16" t="inlineStr">
        <is>
          <t>30,601</t>
        </is>
      </c>
      <c r="Z16" t="inlineStr">
        <is>
          <t>31,938</t>
        </is>
      </c>
      <c r="AA16" t="inlineStr">
        <is>
          <t>31,575</t>
        </is>
      </c>
      <c r="AB16" t="inlineStr">
        <is>
          <t>45,247</t>
        </is>
      </c>
      <c r="AC16" t="inlineStr">
        <is>
          <t>52,993</t>
        </is>
      </c>
      <c r="AD16" t="inlineStr">
        <is>
          <t>60,274</t>
        </is>
      </c>
      <c r="AE16" t="inlineStr">
        <is>
          <t>64,170</t>
        </is>
      </c>
      <c r="AF16" t="inlineStr">
        <is>
          <t>63,139</t>
        </is>
      </c>
      <c r="AG16" t="inlineStr">
        <is>
          <t>77,819</t>
        </is>
      </c>
      <c r="AH16" t="inlineStr">
        <is>
          <t>93,749</t>
        </is>
      </c>
      <c r="AI16" t="inlineStr">
        <is>
          <t>99,176</t>
        </is>
      </c>
      <c r="AJ16" t="inlineStr">
        <is>
          <t>105,285</t>
        </is>
      </c>
      <c r="AK16" t="inlineStr">
        <is>
          <t>105,842</t>
        </is>
      </c>
      <c r="AL16" t="inlineStr">
        <is>
          <t>110,688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13,816</t>
        </is>
      </c>
      <c r="L18" t="inlineStr">
        <is>
          <t>17,504</t>
        </is>
      </c>
      <c r="M18" t="inlineStr">
        <is>
          <t>23,735</t>
        </is>
      </c>
      <c r="N18" t="inlineStr">
        <is>
          <t>28,880</t>
        </is>
      </c>
      <c r="O18" t="inlineStr">
        <is>
          <t>31,471</t>
        </is>
      </c>
      <c r="P18" t="inlineStr">
        <is>
          <t>43,849</t>
        </is>
      </c>
      <c r="Q18" t="inlineStr">
        <is>
          <t>47,945</t>
        </is>
      </c>
      <c r="R18" t="inlineStr">
        <is>
          <t>44,395</t>
        </is>
      </c>
      <c r="S18" t="inlineStr">
        <is>
          <t>44,224</t>
        </is>
      </c>
      <c r="T18" t="inlineStr">
        <is>
          <t>47,143</t>
        </is>
      </c>
      <c r="U18" t="inlineStr">
        <is>
          <t>48,143</t>
        </is>
      </c>
      <c r="V18" t="inlineStr">
        <is>
          <t>48,314</t>
        </is>
      </c>
      <c r="W18" t="inlineStr">
        <is>
          <t>48,368</t>
        </is>
      </c>
      <c r="X18" t="inlineStr">
        <is>
          <t>55,651</t>
        </is>
      </c>
      <c r="Y18" t="inlineStr">
        <is>
          <t>50,472</t>
        </is>
      </c>
      <c r="Z18" t="inlineStr">
        <is>
          <t>53,095</t>
        </is>
      </c>
      <c r="AA18" t="inlineStr">
        <is>
          <t>63,186</t>
        </is>
      </c>
      <c r="AB18" t="inlineStr">
        <is>
          <t>71,119</t>
        </is>
      </c>
      <c r="AC18" t="inlineStr">
        <is>
          <t>84,351</t>
        </is>
      </c>
      <c r="AD18" t="inlineStr">
        <is>
          <t>92,358</t>
        </is>
      </c>
      <c r="AE18" t="inlineStr">
        <is>
          <t>91,900</t>
        </is>
      </c>
      <c r="AF18" t="inlineStr">
        <is>
          <t>101,459</t>
        </is>
      </c>
      <c r="AG18" t="inlineStr">
        <is>
          <t>113,327</t>
        </is>
      </c>
      <c r="AH18" t="inlineStr">
        <is>
          <t>123,249</t>
        </is>
      </c>
      <c r="AI18" t="inlineStr">
        <is>
          <t>127,963</t>
        </is>
      </c>
      <c r="AJ18" t="inlineStr">
        <is>
          <t>136,524</t>
        </is>
      </c>
      <c r="AK18" t="inlineStr">
        <is>
          <t>153,091</t>
        </is>
      </c>
      <c r="AL18" t="inlineStr">
        <is>
          <t>168,406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575</t>
        </is>
      </c>
      <c r="L19" t="inlineStr">
        <is>
          <t>864</t>
        </is>
      </c>
      <c r="M19" t="inlineStr">
        <is>
          <t>969</t>
        </is>
      </c>
      <c r="N19" t="inlineStr">
        <is>
          <t>1,407</t>
        </is>
      </c>
      <c r="O19" t="inlineStr">
        <is>
          <t>1,244</t>
        </is>
      </c>
      <c r="P19" t="inlineStr">
        <is>
          <t>1,370</t>
        </is>
      </c>
      <c r="Q19" t="inlineStr">
        <is>
          <t>2,387</t>
        </is>
      </c>
      <c r="R19" t="inlineStr">
        <is>
          <t>1,769</t>
        </is>
      </c>
      <c r="S19" t="inlineStr">
        <is>
          <t>1,543</t>
        </is>
      </c>
      <c r="T19" t="inlineStr">
        <is>
          <t>1,660</t>
        </is>
      </c>
      <c r="U19" t="inlineStr">
        <is>
          <t>1,943</t>
        </is>
      </c>
      <c r="V19" t="inlineStr">
        <is>
          <t>2,249</t>
        </is>
      </c>
      <c r="W19" t="inlineStr">
        <is>
          <t>2,256</t>
        </is>
      </c>
      <c r="X19" t="inlineStr">
        <is>
          <t>2,361</t>
        </is>
      </c>
      <c r="Y19" t="inlineStr">
        <is>
          <t>2,390</t>
        </is>
      </c>
      <c r="Z19" t="inlineStr">
        <is>
          <t>1,883</t>
        </is>
      </c>
      <c r="AA19" t="inlineStr">
        <is>
          <t>2,290</t>
        </is>
      </c>
      <c r="AB19" t="inlineStr">
        <is>
          <t>2,956</t>
        </is>
      </c>
      <c r="AC19" t="inlineStr">
        <is>
          <t>3,023</t>
        </is>
      </c>
      <c r="AD19" t="inlineStr">
        <is>
          <t>2,969</t>
        </is>
      </c>
      <c r="AE19" t="inlineStr">
        <is>
          <t>2,748</t>
        </is>
      </c>
      <c r="AF19" t="inlineStr">
        <is>
          <t>2,063</t>
        </is>
      </c>
      <c r="AG19" t="inlineStr">
        <is>
          <t>2,475</t>
        </is>
      </c>
      <c r="AH19" t="inlineStr">
        <is>
          <t>2,928</t>
        </is>
      </c>
      <c r="AI19" t="inlineStr">
        <is>
          <t>3,824</t>
        </is>
      </c>
      <c r="AJ19" t="inlineStr">
        <is>
          <t>4,128</t>
        </is>
      </c>
      <c r="AK19" t="inlineStr">
        <is>
          <t>5,581</t>
        </is>
      </c>
      <c r="AL19" t="inlineStr">
        <is>
          <t>5,747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517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378</t>
        </is>
      </c>
      <c r="R20" t="inlineStr">
        <is>
          <t>409</t>
        </is>
      </c>
      <c r="S20" t="inlineStr">
        <is>
          <t>436</t>
        </is>
      </c>
      <c r="T20" t="inlineStr">
        <is>
          <t>224</t>
        </is>
      </c>
      <c r="U20" t="inlineStr">
        <is>
          <t>201</t>
        </is>
      </c>
      <c r="V20" t="inlineStr">
        <is>
          <t>313</t>
        </is>
      </c>
      <c r="W20" t="inlineStr">
        <is>
          <t>180</t>
        </is>
      </c>
      <c r="X20" t="inlineStr">
        <is>
          <t>142</t>
        </is>
      </c>
      <c r="Y20" t="inlineStr">
        <is>
          <t>102</t>
        </is>
      </c>
      <c r="Z20" t="inlineStr">
        <is>
          <t>172</t>
        </is>
      </c>
      <c r="AA20" t="inlineStr">
        <is>
          <t>38</t>
        </is>
      </c>
      <c r="AB20" t="inlineStr">
        <is>
          <t>247</t>
        </is>
      </c>
      <c r="AC20" t="inlineStr">
        <is>
          <t>312</t>
        </is>
      </c>
      <c r="AD20" t="inlineStr">
        <is>
          <t>281</t>
        </is>
      </c>
      <c r="AE20" t="inlineStr">
        <is>
          <t>1,604</t>
        </is>
      </c>
      <c r="AF20" t="inlineStr">
        <is>
          <t>2,634</t>
        </is>
      </c>
      <c r="AG20" t="inlineStr">
        <is>
          <t>4,634</t>
        </is>
      </c>
      <c r="AH20" t="inlineStr">
        <is>
          <t>1,776</t>
        </is>
      </c>
      <c r="AI20" t="inlineStr">
        <is>
          <t>1,261</t>
        </is>
      </c>
      <c r="AJ20" t="inlineStr">
        <is>
          <t>3,693</t>
        </is>
      </c>
      <c r="AK20" t="inlineStr">
        <is>
          <t>2,504</t>
        </is>
      </c>
      <c r="AL20" t="inlineStr">
        <is>
          <t>4,591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1,293</t>
        </is>
      </c>
      <c r="R21" t="inlineStr">
        <is>
          <t>988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86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4,305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2,049</t>
        </is>
      </c>
      <c r="AJ22" t="inlineStr">
        <is>
          <t>1,368</t>
        </is>
      </c>
      <c r="AK22" t="inlineStr">
        <is>
          <t>1,367</t>
        </is>
      </c>
      <c r="AL22" t="inlineStr">
        <is>
          <t>185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1,932</t>
        </is>
      </c>
      <c r="L23" t="inlineStr">
        <is>
          <t>2,755</t>
        </is>
      </c>
      <c r="M23" t="inlineStr">
        <is>
          <t>3,894</t>
        </is>
      </c>
      <c r="N23" t="inlineStr">
        <is>
          <t>4,613</t>
        </is>
      </c>
      <c r="O23" t="inlineStr">
        <is>
          <t>4,560</t>
        </is>
      </c>
      <c r="P23" t="inlineStr">
        <is>
          <t>5,729</t>
        </is>
      </c>
      <c r="Q23" t="inlineStr">
        <is>
          <t>5,211</t>
        </is>
      </c>
      <c r="R23" t="inlineStr">
        <is>
          <t>3,974</t>
        </is>
      </c>
      <c r="S23" t="inlineStr">
        <is>
          <t>4,141</t>
        </is>
      </c>
      <c r="T23" t="inlineStr">
        <is>
          <t>4,362</t>
        </is>
      </c>
      <c r="U23" t="inlineStr">
        <is>
          <t>5,270</t>
        </is>
      </c>
      <c r="V23" t="inlineStr">
        <is>
          <t>6,040</t>
        </is>
      </c>
      <c r="W23" t="inlineStr">
        <is>
          <t>5,479</t>
        </is>
      </c>
      <c r="X23" t="inlineStr">
        <is>
          <t>5,443</t>
        </is>
      </c>
      <c r="Y23" t="inlineStr">
        <is>
          <t>4,863</t>
        </is>
      </c>
      <c r="Z23" t="inlineStr">
        <is>
          <t>4,943</t>
        </is>
      </c>
      <c r="AA23" t="inlineStr">
        <is>
          <t>6,377</t>
        </is>
      </c>
      <c r="AB23" t="inlineStr">
        <is>
          <t>6,896</t>
        </is>
      </c>
      <c r="AC23" t="inlineStr">
        <is>
          <t>7,631</t>
        </is>
      </c>
      <c r="AD23" t="inlineStr">
        <is>
          <t>8,222</t>
        </is>
      </c>
      <c r="AE23" t="inlineStr">
        <is>
          <t>9,454</t>
        </is>
      </c>
      <c r="AF23" t="inlineStr">
        <is>
          <t>8,761</t>
        </is>
      </c>
      <c r="AG23" t="inlineStr">
        <is>
          <t>11,475</t>
        </is>
      </c>
      <c r="AH23" t="inlineStr">
        <is>
          <t>11,061</t>
        </is>
      </c>
      <c r="AI23" t="inlineStr">
        <is>
          <t>9,876</t>
        </is>
      </c>
      <c r="AJ23" t="inlineStr">
        <is>
          <t>12,445</t>
        </is>
      </c>
      <c r="AK23" t="inlineStr">
        <is>
          <t>16,669</t>
        </is>
      </c>
      <c r="AL23" t="inlineStr">
        <is>
          <t>17,124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3,024</t>
        </is>
      </c>
      <c r="L24" t="inlineStr">
        <is>
          <t>3,619</t>
        </is>
      </c>
      <c r="M24" t="inlineStr">
        <is>
          <t>4,863</t>
        </is>
      </c>
      <c r="N24" t="inlineStr">
        <is>
          <t>6,020</t>
        </is>
      </c>
      <c r="O24" t="inlineStr">
        <is>
          <t>5,804</t>
        </is>
      </c>
      <c r="P24" t="inlineStr">
        <is>
          <t>7,099</t>
        </is>
      </c>
      <c r="Q24" t="inlineStr">
        <is>
          <t>8,650</t>
        </is>
      </c>
      <c r="R24" t="inlineStr">
        <is>
          <t>6,570</t>
        </is>
      </c>
      <c r="S24" t="inlineStr">
        <is>
          <t>6,595</t>
        </is>
      </c>
      <c r="T24" t="inlineStr">
        <is>
          <t>6,879</t>
        </is>
      </c>
      <c r="U24" t="inlineStr">
        <is>
          <t>8,006</t>
        </is>
      </c>
      <c r="V24" t="inlineStr">
        <is>
          <t>9,234</t>
        </is>
      </c>
      <c r="W24" t="inlineStr">
        <is>
          <t>8,514</t>
        </is>
      </c>
      <c r="X24" t="inlineStr">
        <is>
          <t>8,571</t>
        </is>
      </c>
      <c r="Y24" t="inlineStr">
        <is>
          <t>7,818</t>
        </is>
      </c>
      <c r="Z24" t="inlineStr">
        <is>
          <t>7,591</t>
        </is>
      </c>
      <c r="AA24" t="inlineStr">
        <is>
          <t>9,327</t>
        </is>
      </c>
      <c r="AB24" t="inlineStr">
        <is>
          <t>12,028</t>
        </is>
      </c>
      <c r="AC24" t="inlineStr">
        <is>
          <t>12,898</t>
        </is>
      </c>
      <c r="AD24" t="inlineStr">
        <is>
          <t>13,568</t>
        </is>
      </c>
      <c r="AE24" t="inlineStr">
        <is>
          <t>16,011</t>
        </is>
      </c>
      <c r="AF24" t="inlineStr">
        <is>
          <t>15,646</t>
        </is>
      </c>
      <c r="AG24" t="inlineStr">
        <is>
          <t>20,302</t>
        </is>
      </c>
      <c r="AH24" t="inlineStr">
        <is>
          <t>17,421</t>
        </is>
      </c>
      <c r="AI24" t="inlineStr">
        <is>
          <t>16,626</t>
        </is>
      </c>
      <c r="AJ24" t="inlineStr">
        <is>
          <t>22,310</t>
        </is>
      </c>
      <c r="AK24" t="inlineStr">
        <is>
          <t>24,754</t>
        </is>
      </c>
      <c r="AL24" t="inlineStr">
        <is>
          <t>27,462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392</t>
        </is>
      </c>
      <c r="L25" t="inlineStr">
        <is>
          <t>400</t>
        </is>
      </c>
      <c r="M25" t="inlineStr">
        <is>
          <t>728</t>
        </is>
      </c>
      <c r="N25" t="inlineStr">
        <is>
          <t>448</t>
        </is>
      </c>
      <c r="O25" t="inlineStr">
        <is>
          <t>702</t>
        </is>
      </c>
      <c r="P25" t="inlineStr">
        <is>
          <t>955</t>
        </is>
      </c>
      <c r="Q25" t="inlineStr">
        <is>
          <t>707</t>
        </is>
      </c>
      <c r="R25" t="inlineStr">
        <is>
          <t>1,050</t>
        </is>
      </c>
      <c r="S25" t="inlineStr">
        <is>
          <t>929</t>
        </is>
      </c>
      <c r="T25" t="inlineStr">
        <is>
          <t>936</t>
        </is>
      </c>
      <c r="U25" t="inlineStr">
        <is>
          <t>703</t>
        </is>
      </c>
      <c r="V25" t="inlineStr">
        <is>
          <t>2,106</t>
        </is>
      </c>
      <c r="W25" t="inlineStr">
        <is>
          <t>1,848</t>
        </is>
      </c>
      <c r="X25" t="inlineStr">
        <is>
          <t>1,980</t>
        </is>
      </c>
      <c r="Y25" t="inlineStr">
        <is>
          <t>1,185</t>
        </is>
      </c>
      <c r="Z25" t="inlineStr">
        <is>
          <t>2,049</t>
        </is>
      </c>
      <c r="AA25" t="inlineStr">
        <is>
          <t>2,077</t>
        </is>
      </c>
      <c r="AB25" t="inlineStr">
        <is>
          <t>7,084</t>
        </is>
      </c>
      <c r="AC25" t="inlineStr">
        <is>
          <t>13,136</t>
        </is>
      </c>
      <c r="AD25" t="inlineStr">
        <is>
          <t>13,165</t>
        </is>
      </c>
      <c r="AE25" t="inlineStr">
        <is>
          <t>12,059</t>
        </is>
      </c>
      <c r="AF25" t="inlineStr">
        <is>
          <t>20,036</t>
        </is>
      </c>
      <c r="AG25" t="inlineStr">
        <is>
          <t>20,649</t>
        </is>
      </c>
      <c r="AH25" t="inlineStr">
        <is>
          <t>25,037</t>
        </is>
      </c>
      <c r="AI25" t="inlineStr">
        <is>
          <t>25,098</t>
        </is>
      </c>
      <c r="AJ25" t="inlineStr">
        <is>
          <t>25,308</t>
        </is>
      </c>
      <c r="AK25" t="inlineStr">
        <is>
          <t>33,897</t>
        </is>
      </c>
      <c r="AL25" t="inlineStr">
        <is>
          <t>33,510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389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703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555</t>
        </is>
      </c>
      <c r="AA26" t="inlineStr">
        <is>
          <t>926</t>
        </is>
      </c>
      <c r="AB26" t="inlineStr">
        <is>
          <t>2,617</t>
        </is>
      </c>
      <c r="AC26" t="inlineStr">
        <is>
          <t>3,412</t>
        </is>
      </c>
      <c r="AD26" t="inlineStr">
        <is>
          <t>4,397</t>
        </is>
      </c>
      <c r="AE26" t="inlineStr">
        <is>
          <t>3,775</t>
        </is>
      </c>
      <c r="AF26" t="inlineStr">
        <is>
          <t>2,539</t>
        </is>
      </c>
      <c r="AG26" t="inlineStr">
        <is>
          <t>1,730</t>
        </is>
      </c>
      <c r="AH26" t="inlineStr">
        <is>
          <t>3,046</t>
        </is>
      </c>
      <c r="AI26" t="inlineStr">
        <is>
          <t>1,665</t>
        </is>
      </c>
      <c r="AJ26" t="inlineStr">
        <is>
          <t>2,044</t>
        </is>
      </c>
      <c r="AK26" t="inlineStr">
        <is>
          <t>3,843</t>
        </is>
      </c>
      <c r="AL26" t="inlineStr">
        <is>
          <t>2,667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744</t>
        </is>
      </c>
      <c r="L27" t="inlineStr">
        <is>
          <t>1,345</t>
        </is>
      </c>
      <c r="M27" t="inlineStr">
        <is>
          <t>1,272</t>
        </is>
      </c>
      <c r="N27" t="inlineStr">
        <is>
          <t>3,117</t>
        </is>
      </c>
      <c r="O27" t="inlineStr">
        <is>
          <t>1,588</t>
        </is>
      </c>
      <c r="P27" t="inlineStr">
        <is>
          <t>3,260</t>
        </is>
      </c>
      <c r="Q27" t="inlineStr">
        <is>
          <t>1,266</t>
        </is>
      </c>
      <c r="R27" t="inlineStr">
        <is>
          <t>945</t>
        </is>
      </c>
      <c r="S27" t="inlineStr">
        <is>
          <t>1,232</t>
        </is>
      </c>
      <c r="T27" t="inlineStr">
        <is>
          <t>1,482</t>
        </is>
      </c>
      <c r="U27" t="inlineStr">
        <is>
          <t>855</t>
        </is>
      </c>
      <c r="V27" t="inlineStr">
        <is>
          <t>89</t>
        </is>
      </c>
      <c r="W27" t="inlineStr">
        <is>
          <t>1,254</t>
        </is>
      </c>
      <c r="X27" t="inlineStr">
        <is>
          <t>2,338</t>
        </is>
      </c>
      <c r="Y27" t="inlineStr">
        <is>
          <t>1,923</t>
        </is>
      </c>
      <c r="Z27" t="inlineStr">
        <is>
          <t>1,196</t>
        </is>
      </c>
      <c r="AA27" t="inlineStr">
        <is>
          <t>1,426</t>
        </is>
      </c>
      <c r="AB27" t="inlineStr">
        <is>
          <t>3,479</t>
        </is>
      </c>
      <c r="AC27" t="inlineStr">
        <is>
          <t>3,702</t>
        </is>
      </c>
      <c r="AD27" t="inlineStr">
        <is>
          <t>2,972</t>
        </is>
      </c>
      <c r="AE27" t="inlineStr">
        <is>
          <t>4,190</t>
        </is>
      </c>
      <c r="AF27" t="inlineStr">
        <is>
          <t>1,256</t>
        </is>
      </c>
      <c r="AG27" t="inlineStr">
        <is>
          <t>3,538</t>
        </is>
      </c>
      <c r="AH27" t="inlineStr">
        <is>
          <t>7,860</t>
        </is>
      </c>
      <c r="AI27" t="inlineStr">
        <is>
          <t>7,543</t>
        </is>
      </c>
      <c r="AJ27" t="inlineStr">
        <is>
          <t>7,835</t>
        </is>
      </c>
      <c r="AK27" t="inlineStr">
        <is>
          <t>8,192</t>
        </is>
      </c>
      <c r="AL27" t="inlineStr">
        <is>
          <t>9,191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1,525</t>
        </is>
      </c>
      <c r="L28" t="inlineStr">
        <is>
          <t>1,745</t>
        </is>
      </c>
      <c r="M28" t="inlineStr">
        <is>
          <t>2,000</t>
        </is>
      </c>
      <c r="N28" t="inlineStr">
        <is>
          <t>3,565</t>
        </is>
      </c>
      <c r="O28" t="inlineStr">
        <is>
          <t>2,290</t>
        </is>
      </c>
      <c r="P28" t="inlineStr">
        <is>
          <t>4,215</t>
        </is>
      </c>
      <c r="Q28" t="inlineStr">
        <is>
          <t>1,973</t>
        </is>
      </c>
      <c r="R28" t="inlineStr">
        <is>
          <t>1,995</t>
        </is>
      </c>
      <c r="S28" t="inlineStr">
        <is>
          <t>2,161</t>
        </is>
      </c>
      <c r="T28" t="inlineStr">
        <is>
          <t>2,418</t>
        </is>
      </c>
      <c r="U28" t="inlineStr">
        <is>
          <t>1,558</t>
        </is>
      </c>
      <c r="V28" t="inlineStr">
        <is>
          <t>2,898</t>
        </is>
      </c>
      <c r="W28" t="inlineStr">
        <is>
          <t>3,102</t>
        </is>
      </c>
      <c r="X28" t="inlineStr">
        <is>
          <t>4,318</t>
        </is>
      </c>
      <c r="Y28" t="inlineStr">
        <is>
          <t>3,108</t>
        </is>
      </c>
      <c r="Z28" t="inlineStr">
        <is>
          <t>3,800</t>
        </is>
      </c>
      <c r="AA28" t="inlineStr">
        <is>
          <t>4,429</t>
        </is>
      </c>
      <c r="AB28" t="inlineStr">
        <is>
          <t>13,180</t>
        </is>
      </c>
      <c r="AC28" t="inlineStr">
        <is>
          <t>20,250</t>
        </is>
      </c>
      <c r="AD28" t="inlineStr">
        <is>
          <t>20,534</t>
        </is>
      </c>
      <c r="AE28" t="inlineStr">
        <is>
          <t>20,024</t>
        </is>
      </c>
      <c r="AF28" t="inlineStr">
        <is>
          <t>23,831</t>
        </is>
      </c>
      <c r="AG28" t="inlineStr">
        <is>
          <t>25,917</t>
        </is>
      </c>
      <c r="AH28" t="inlineStr">
        <is>
          <t>35,943</t>
        </is>
      </c>
      <c r="AI28" t="inlineStr">
        <is>
          <t>36,355</t>
        </is>
      </c>
      <c r="AJ28" t="inlineStr">
        <is>
          <t>36,555</t>
        </is>
      </c>
      <c r="AK28" t="inlineStr">
        <is>
          <t>47,299</t>
        </is>
      </c>
      <c r="AL28" t="inlineStr">
        <is>
          <t>45,553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- -</t>
        </is>
      </c>
      <c r="AK30" t="inlineStr">
        <is>
          <t>- -</t>
        </is>
      </c>
      <c r="AL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4,549</t>
        </is>
      </c>
      <c r="L31" t="inlineStr">
        <is>
          <t>5,364</t>
        </is>
      </c>
      <c r="M31" t="inlineStr">
        <is>
          <t>6,863</t>
        </is>
      </c>
      <c r="N31" t="inlineStr">
        <is>
          <t>9,585</t>
        </is>
      </c>
      <c r="O31" t="inlineStr">
        <is>
          <t>8,094</t>
        </is>
      </c>
      <c r="P31" t="inlineStr">
        <is>
          <t>11,314</t>
        </is>
      </c>
      <c r="Q31" t="inlineStr">
        <is>
          <t>10,623</t>
        </is>
      </c>
      <c r="R31" t="inlineStr">
        <is>
          <t>8,565</t>
        </is>
      </c>
      <c r="S31" t="inlineStr">
        <is>
          <t>8,756</t>
        </is>
      </c>
      <c r="T31" t="inlineStr">
        <is>
          <t>9,297</t>
        </is>
      </c>
      <c r="U31" t="inlineStr">
        <is>
          <t>9,564</t>
        </is>
      </c>
      <c r="V31" t="inlineStr">
        <is>
          <t>12,132</t>
        </is>
      </c>
      <c r="W31" t="inlineStr">
        <is>
          <t>11,616</t>
        </is>
      </c>
      <c r="X31" t="inlineStr">
        <is>
          <t>12,889</t>
        </is>
      </c>
      <c r="Y31" t="inlineStr">
        <is>
          <t>10,926</t>
        </is>
      </c>
      <c r="Z31" t="inlineStr">
        <is>
          <t>11,391</t>
        </is>
      </c>
      <c r="AA31" t="inlineStr">
        <is>
          <t>13,756</t>
        </is>
      </c>
      <c r="AB31" t="inlineStr">
        <is>
          <t>25,208</t>
        </is>
      </c>
      <c r="AC31" t="inlineStr">
        <is>
          <t>33,148</t>
        </is>
      </c>
      <c r="AD31" t="inlineStr">
        <is>
          <t>34,102</t>
        </is>
      </c>
      <c r="AE31" t="inlineStr">
        <is>
          <t>36,035</t>
        </is>
      </c>
      <c r="AF31" t="inlineStr">
        <is>
          <t>39,477</t>
        </is>
      </c>
      <c r="AG31" t="inlineStr">
        <is>
          <t>46,219</t>
        </is>
      </c>
      <c r="AH31" t="inlineStr">
        <is>
          <t>53,364</t>
        </is>
      </c>
      <c r="AI31" t="inlineStr">
        <is>
          <t>52,981</t>
        </is>
      </c>
      <c r="AJ31" t="inlineStr">
        <is>
          <t>58,865</t>
        </is>
      </c>
      <c r="AK31" t="inlineStr">
        <is>
          <t>72,053</t>
        </is>
      </c>
      <c r="AL31" t="inlineStr">
        <is>
          <t>73,015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2,306</t>
        </is>
      </c>
      <c r="L33" t="inlineStr">
        <is>
          <t>2,583</t>
        </is>
      </c>
      <c r="M33" t="inlineStr">
        <is>
          <t>2,897</t>
        </is>
      </c>
      <c r="N33" t="inlineStr">
        <is>
          <t>3,311</t>
        </is>
      </c>
      <c r="O33" t="inlineStr">
        <is>
          <t>4,822</t>
        </is>
      </c>
      <c r="P33" t="inlineStr">
        <is>
          <t>7,316</t>
        </is>
      </c>
      <c r="Q33" t="inlineStr">
        <is>
          <t>8,486</t>
        </is>
      </c>
      <c r="R33" t="inlineStr">
        <is>
          <t>8,833</t>
        </is>
      </c>
      <c r="S33" t="inlineStr">
        <is>
          <t>7,641</t>
        </is>
      </c>
      <c r="T33" t="inlineStr">
        <is>
          <t>6,754</t>
        </is>
      </c>
      <c r="U33" t="inlineStr">
        <is>
          <t>6,143</t>
        </is>
      </c>
      <c r="V33" t="inlineStr">
        <is>
          <t>6,245</t>
        </is>
      </c>
      <c r="W33" t="inlineStr">
        <is>
          <t>7,825</t>
        </is>
      </c>
      <c r="X33" t="inlineStr">
        <is>
          <t>11,653</t>
        </is>
      </c>
      <c r="Y33" t="inlineStr">
        <is>
          <t>13,402</t>
        </is>
      </c>
      <c r="Z33" t="inlineStr">
        <is>
          <t>14,993</t>
        </is>
      </c>
      <c r="AA33" t="inlineStr">
        <is>
          <t>16,178</t>
        </is>
      </c>
      <c r="AB33" t="inlineStr">
        <is>
          <t>17,036</t>
        </is>
      </c>
      <c r="AC33" t="inlineStr">
        <is>
          <t>19,464</t>
        </is>
      </c>
      <c r="AD33" t="inlineStr">
        <is>
          <t>21,536</t>
        </is>
      </c>
      <c r="AE33" t="inlineStr">
        <is>
          <t>21,781</t>
        </is>
      </c>
      <c r="AF33" t="inlineStr">
        <is>
          <t>23,411</t>
        </is>
      </c>
      <c r="AG33" t="inlineStr">
        <is>
          <t>25,373</t>
        </is>
      </c>
      <c r="AH33" t="inlineStr">
        <is>
          <t>26,074</t>
        </is>
      </c>
      <c r="AI33" t="inlineStr">
        <is>
          <t>25,365</t>
        </is>
      </c>
      <c r="AJ33" t="inlineStr">
        <is>
          <t>25,261</t>
        </is>
      </c>
      <c r="AK33" t="inlineStr">
        <is>
          <t>25,556</t>
        </is>
      </c>
      <c r="AL33" t="inlineStr">
        <is>
          <t>28,006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6,961</t>
        </is>
      </c>
      <c r="L34" t="inlineStr">
        <is>
          <t>9,557</t>
        </is>
      </c>
      <c r="M34" t="inlineStr">
        <is>
          <t>13,975</t>
        </is>
      </c>
      <c r="N34" t="inlineStr">
        <is>
          <t>15,926</t>
        </is>
      </c>
      <c r="O34" t="inlineStr">
        <is>
          <t>17,952</t>
        </is>
      </c>
      <c r="P34" t="inlineStr">
        <is>
          <t>21,428</t>
        </is>
      </c>
      <c r="Q34" t="inlineStr">
        <is>
          <t>28,738</t>
        </is>
      </c>
      <c r="R34" t="inlineStr">
        <is>
          <t>27,150</t>
        </is>
      </c>
      <c r="S34" t="inlineStr">
        <is>
          <t>27,847</t>
        </is>
      </c>
      <c r="T34" t="inlineStr">
        <is>
          <t>31,016</t>
        </is>
      </c>
      <c r="U34" t="inlineStr">
        <is>
          <t>32,288</t>
        </is>
      </c>
      <c r="V34" t="inlineStr">
        <is>
          <t>29,810</t>
        </is>
      </c>
      <c r="W34" t="inlineStr">
        <is>
          <t>28,984</t>
        </is>
      </c>
      <c r="X34" t="inlineStr">
        <is>
          <t>30,848</t>
        </is>
      </c>
      <c r="Y34" t="inlineStr">
        <is>
          <t>26,537</t>
        </is>
      </c>
      <c r="Z34" t="inlineStr">
        <is>
          <t>26,318</t>
        </is>
      </c>
      <c r="AA34" t="inlineStr">
        <is>
          <t>32,919</t>
        </is>
      </c>
      <c r="AB34" t="inlineStr">
        <is>
          <t>29,656</t>
        </is>
      </c>
      <c r="AC34" t="inlineStr">
        <is>
          <t>32,138</t>
        </is>
      </c>
      <c r="AD34" t="inlineStr">
        <is>
          <t>35,477</t>
        </is>
      </c>
      <c r="AE34" t="inlineStr">
        <is>
          <t>33,418</t>
        </is>
      </c>
      <c r="AF34" t="inlineStr">
        <is>
          <t>37,614</t>
        </is>
      </c>
      <c r="AG34" t="inlineStr">
        <is>
          <t>40,747</t>
        </is>
      </c>
      <c r="AH34" t="inlineStr">
        <is>
          <t>42,083</t>
        </is>
      </c>
      <c r="AI34" t="inlineStr">
        <is>
          <t>50,172</t>
        </is>
      </c>
      <c r="AJ34" t="inlineStr">
        <is>
          <t>53,523</t>
        </is>
      </c>
      <c r="AK34" t="inlineStr">
        <is>
          <t>56,233</t>
        </is>
      </c>
      <c r="AL34" t="inlineStr">
        <is>
          <t>68,265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(3,149)</t>
        </is>
      </c>
      <c r="L35" t="inlineStr">
        <is>
          <t>(4,321)</t>
        </is>
      </c>
      <c r="M35" t="inlineStr">
        <is>
          <t>(5,775)</t>
        </is>
      </c>
      <c r="N35" t="inlineStr">
        <is>
          <t>116</t>
        </is>
      </c>
      <c r="O35" t="inlineStr">
        <is>
          <t>1,206</t>
        </is>
      </c>
      <c r="P35" t="inlineStr">
        <is>
          <t>7,582</t>
        </is>
      </c>
      <c r="Q35" t="inlineStr">
        <is>
          <t>196</t>
        </is>
      </c>
      <c r="R35" t="inlineStr">
        <is>
          <t>(306)</t>
        </is>
      </c>
      <c r="S35" t="inlineStr">
        <is>
          <t>(20)</t>
        </is>
      </c>
      <c r="T35" t="inlineStr">
        <is>
          <t>76</t>
        </is>
      </c>
      <c r="U35" t="inlineStr">
        <is>
          <t>148</t>
        </is>
      </c>
      <c r="V35" t="inlineStr">
        <is>
          <t>127</t>
        </is>
      </c>
      <c r="W35" t="inlineStr">
        <is>
          <t>(57)</t>
        </is>
      </c>
      <c r="X35" t="inlineStr">
        <is>
          <t>261</t>
        </is>
      </c>
      <c r="Y35" t="inlineStr">
        <is>
          <t>(393)</t>
        </is>
      </c>
      <c r="Z35" t="inlineStr">
        <is>
          <t>393</t>
        </is>
      </c>
      <c r="AA35" t="inlineStr">
        <is>
          <t>333</t>
        </is>
      </c>
      <c r="AB35" t="inlineStr">
        <is>
          <t>(781)</t>
        </is>
      </c>
      <c r="AC35" t="inlineStr">
        <is>
          <t>(399)</t>
        </is>
      </c>
      <c r="AD35" t="inlineStr">
        <is>
          <t>1,243</t>
        </is>
      </c>
      <c r="AE35" t="inlineStr">
        <is>
          <t>666</t>
        </is>
      </c>
      <c r="AF35" t="inlineStr">
        <is>
          <t>60</t>
        </is>
      </c>
      <c r="AG35" t="inlineStr">
        <is>
          <t>106</t>
        </is>
      </c>
      <c r="AH35" t="inlineStr">
        <is>
          <t>862</t>
        </is>
      </c>
      <c r="AI35" t="inlineStr">
        <is>
          <t>(974)</t>
        </is>
      </c>
      <c r="AJ35" t="inlineStr">
        <is>
          <t>(1,280)</t>
        </is>
      </c>
      <c r="AK35" t="inlineStr">
        <is>
          <t>(751)</t>
        </is>
      </c>
      <c r="AL35" t="inlineStr">
        <is>
          <t>(880)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3,149</t>
        </is>
      </c>
      <c r="L36" t="inlineStr">
        <is>
          <t>4,321</t>
        </is>
      </c>
      <c r="M36" t="inlineStr">
        <is>
          <t>5,775</t>
        </is>
      </c>
      <c r="N36" t="inlineStr">
        <is>
          <t>- -</t>
        </is>
      </c>
      <c r="O36" t="inlineStr">
        <is>
          <t>- -</t>
        </is>
      </c>
      <c r="P36" t="inlineStr">
        <is>
          <t>- -</t>
        </is>
      </c>
      <c r="Q36" t="inlineStr">
        <is>
          <t>- -</t>
        </is>
      </c>
      <c r="R36" t="inlineStr">
        <is>
          <t>153</t>
        </is>
      </c>
      <c r="S36" t="inlineStr">
        <is>
          <t>- -</t>
        </is>
      </c>
      <c r="T36" t="inlineStr">
        <is>
          <t>- -</t>
        </is>
      </c>
      <c r="U36" t="inlineStr">
        <is>
          <t>- -</t>
        </is>
      </c>
      <c r="V36" t="inlineStr">
        <is>
          <t>- -</t>
        </is>
      </c>
      <c r="W36" t="inlineStr">
        <is>
          <t>- -</t>
        </is>
      </c>
      <c r="X36" t="inlineStr">
        <is>
          <t>- -</t>
        </is>
      </c>
      <c r="Y36" t="inlineStr">
        <is>
          <t>(458)</t>
        </is>
      </c>
      <c r="Z36" t="inlineStr">
        <is>
          <t>- -</t>
        </is>
      </c>
      <c r="AA36" t="inlineStr">
        <is>
          <t>- -</t>
        </is>
      </c>
      <c r="AB36" t="inlineStr">
        <is>
          <t>- -</t>
        </is>
      </c>
      <c r="AC36" t="inlineStr">
        <is>
          <t>- -</t>
        </is>
      </c>
      <c r="AD36" t="inlineStr">
        <is>
          <t>- -</t>
        </is>
      </c>
      <c r="AE36" t="inlineStr">
        <is>
          <t>- -</t>
        </is>
      </c>
      <c r="AF36" t="inlineStr">
        <is>
          <t>- -</t>
        </is>
      </c>
      <c r="AG36" t="inlineStr">
        <is>
          <t>- -</t>
        </is>
      </c>
      <c r="AH36" t="inlineStr">
        <is>
          <t>- -</t>
        </is>
      </c>
      <c r="AI36" t="inlineStr">
        <is>
          <t>- -</t>
        </is>
      </c>
      <c r="AJ36" t="inlineStr">
        <is>
          <t>- -</t>
        </is>
      </c>
      <c r="AK36" t="inlineStr">
        <is>
          <t>- -</t>
        </is>
      </c>
      <c r="AL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9,267</t>
        </is>
      </c>
      <c r="L37" t="inlineStr">
        <is>
          <t>12,140</t>
        </is>
      </c>
      <c r="M37" t="inlineStr">
        <is>
          <t>16,872</t>
        </is>
      </c>
      <c r="N37" t="inlineStr">
        <is>
          <t>19,295</t>
        </is>
      </c>
      <c r="O37" t="inlineStr">
        <is>
          <t>23,377</t>
        </is>
      </c>
      <c r="P37" t="inlineStr">
        <is>
          <t>32,535</t>
        </is>
      </c>
      <c r="Q37" t="inlineStr">
        <is>
          <t>37,322</t>
        </is>
      </c>
      <c r="R37" t="inlineStr">
        <is>
          <t>35,830</t>
        </is>
      </c>
      <c r="S37" t="inlineStr">
        <is>
          <t>35,468</t>
        </is>
      </c>
      <c r="T37" t="inlineStr">
        <is>
          <t>37,846</t>
        </is>
      </c>
      <c r="U37" t="inlineStr">
        <is>
          <t>38,579</t>
        </is>
      </c>
      <c r="V37" t="inlineStr">
        <is>
          <t>36,182</t>
        </is>
      </c>
      <c r="W37" t="inlineStr">
        <is>
          <t>36,752</t>
        </is>
      </c>
      <c r="X37" t="inlineStr">
        <is>
          <t>42,762</t>
        </is>
      </c>
      <c r="Y37" t="inlineStr">
        <is>
          <t>39,088</t>
        </is>
      </c>
      <c r="Z37" t="inlineStr">
        <is>
          <t>41,704</t>
        </is>
      </c>
      <c r="AA37" t="inlineStr">
        <is>
          <t>49,430</t>
        </is>
      </c>
      <c r="AB37" t="inlineStr">
        <is>
          <t>45,911</t>
        </is>
      </c>
      <c r="AC37" t="inlineStr">
        <is>
          <t>51,203</t>
        </is>
      </c>
      <c r="AD37" t="inlineStr">
        <is>
          <t>58,256</t>
        </is>
      </c>
      <c r="AE37" t="inlineStr">
        <is>
          <t>55,865</t>
        </is>
      </c>
      <c r="AF37" t="inlineStr">
        <is>
          <t>61,085</t>
        </is>
      </c>
      <c r="AG37" t="inlineStr">
        <is>
          <t>66,226</t>
        </is>
      </c>
      <c r="AH37" t="inlineStr">
        <is>
          <t>69,019</t>
        </is>
      </c>
      <c r="AI37" t="inlineStr">
        <is>
          <t>74,563</t>
        </is>
      </c>
      <c r="AJ37" t="inlineStr">
        <is>
          <t>77,504</t>
        </is>
      </c>
      <c r="AK37" t="inlineStr">
        <is>
          <t>81,038</t>
        </is>
      </c>
      <c r="AL37" t="inlineStr">
        <is>
          <t>95,391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13,816</t>
        </is>
      </c>
      <c r="L38" t="inlineStr">
        <is>
          <t>17,504</t>
        </is>
      </c>
      <c r="M38" t="inlineStr">
        <is>
          <t>23,735</t>
        </is>
      </c>
      <c r="N38" t="inlineStr">
        <is>
          <t>28,880</t>
        </is>
      </c>
      <c r="O38" t="inlineStr">
        <is>
          <t>31,471</t>
        </is>
      </c>
      <c r="P38" t="inlineStr">
        <is>
          <t>43,849</t>
        </is>
      </c>
      <c r="Q38" t="inlineStr">
        <is>
          <t>47,945</t>
        </is>
      </c>
      <c r="R38" t="inlineStr">
        <is>
          <t>44,395</t>
        </is>
      </c>
      <c r="S38" t="inlineStr">
        <is>
          <t>44,224</t>
        </is>
      </c>
      <c r="T38" t="inlineStr">
        <is>
          <t>47,143</t>
        </is>
      </c>
      <c r="U38" t="inlineStr">
        <is>
          <t>48,143</t>
        </is>
      </c>
      <c r="V38" t="inlineStr">
        <is>
          <t>48,314</t>
        </is>
      </c>
      <c r="W38" t="inlineStr">
        <is>
          <t>48,368</t>
        </is>
      </c>
      <c r="X38" t="inlineStr">
        <is>
          <t>55,651</t>
        </is>
      </c>
      <c r="Y38" t="inlineStr">
        <is>
          <t>50,014</t>
        </is>
      </c>
      <c r="Z38" t="inlineStr">
        <is>
          <t>53,095</t>
        </is>
      </c>
      <c r="AA38" t="inlineStr">
        <is>
          <t>63,186</t>
        </is>
      </c>
      <c r="AB38" t="inlineStr">
        <is>
          <t>71,119</t>
        </is>
      </c>
      <c r="AC38" t="inlineStr">
        <is>
          <t>84,351</t>
        </is>
      </c>
      <c r="AD38" t="inlineStr">
        <is>
          <t>92,358</t>
        </is>
      </c>
      <c r="AE38" t="inlineStr">
        <is>
          <t>91,900</t>
        </is>
      </c>
      <c r="AF38" t="inlineStr">
        <is>
          <t>100,562</t>
        </is>
      </c>
      <c r="AG38" t="inlineStr">
        <is>
          <t>112,445</t>
        </is>
      </c>
      <c r="AH38" t="inlineStr">
        <is>
          <t>122,383</t>
        </is>
      </c>
      <c r="AI38" t="inlineStr">
        <is>
          <t>127,544</t>
        </is>
      </c>
      <c r="AJ38" t="inlineStr">
        <is>
          <t>136,369</t>
        </is>
      </c>
      <c r="AK38" t="inlineStr">
        <is>
          <t>153,091</t>
        </is>
      </c>
      <c r="AL38" t="inlineStr">
        <is>
          <t>168,406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458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897</t>
        </is>
      </c>
      <c r="AG39" t="inlineStr">
        <is>
          <t>882</t>
        </is>
      </c>
      <c r="AH39" t="inlineStr">
        <is>
          <t>866</t>
        </is>
      </c>
      <c r="AI39" t="inlineStr">
        <is>
          <t>419</t>
        </is>
      </c>
      <c r="AJ39" t="inlineStr">
        <is>
          <t>155</t>
        </is>
      </c>
      <c r="AK39" t="inlineStr">
        <is>
          <t>- -</t>
        </is>
      </c>
      <c r="AL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13,816</t>
        </is>
      </c>
      <c r="L40" t="inlineStr">
        <is>
          <t>17,504</t>
        </is>
      </c>
      <c r="M40" t="inlineStr">
        <is>
          <t>23,735</t>
        </is>
      </c>
      <c r="N40" t="inlineStr">
        <is>
          <t>28,880</t>
        </is>
      </c>
      <c r="O40" t="inlineStr">
        <is>
          <t>31,471</t>
        </is>
      </c>
      <c r="P40" t="inlineStr">
        <is>
          <t>43,849</t>
        </is>
      </c>
      <c r="Q40" t="inlineStr">
        <is>
          <t>47,945</t>
        </is>
      </c>
      <c r="R40" t="inlineStr">
        <is>
          <t>44,395</t>
        </is>
      </c>
      <c r="S40" t="inlineStr">
        <is>
          <t>44,224</t>
        </is>
      </c>
      <c r="T40" t="inlineStr">
        <is>
          <t>47,143</t>
        </is>
      </c>
      <c r="U40" t="inlineStr">
        <is>
          <t>48,143</t>
        </is>
      </c>
      <c r="V40" t="inlineStr">
        <is>
          <t>48,314</t>
        </is>
      </c>
      <c r="W40" t="inlineStr">
        <is>
          <t>48,368</t>
        </is>
      </c>
      <c r="X40" t="inlineStr">
        <is>
          <t>55,651</t>
        </is>
      </c>
      <c r="Y40" t="inlineStr">
        <is>
          <t>50,472</t>
        </is>
      </c>
      <c r="Z40" t="inlineStr">
        <is>
          <t>53,095</t>
        </is>
      </c>
      <c r="AA40" t="inlineStr">
        <is>
          <t>63,186</t>
        </is>
      </c>
      <c r="AB40" t="inlineStr">
        <is>
          <t>71,119</t>
        </is>
      </c>
      <c r="AC40" t="inlineStr">
        <is>
          <t>84,351</t>
        </is>
      </c>
      <c r="AD40" t="inlineStr">
        <is>
          <t>92,358</t>
        </is>
      </c>
      <c r="AE40" t="inlineStr">
        <is>
          <t>91,900</t>
        </is>
      </c>
      <c r="AF40" t="inlineStr">
        <is>
          <t>101,459</t>
        </is>
      </c>
      <c r="AG40" t="inlineStr">
        <is>
          <t>113,327</t>
        </is>
      </c>
      <c r="AH40" t="inlineStr">
        <is>
          <t>123,249</t>
        </is>
      </c>
      <c r="AI40" t="inlineStr">
        <is>
          <t>127,963</t>
        </is>
      </c>
      <c r="AJ40" t="inlineStr">
        <is>
          <t>136,524</t>
        </is>
      </c>
      <c r="AK40" t="inlineStr">
        <is>
          <t>153,091</t>
        </is>
      </c>
      <c r="AL40" t="inlineStr">
        <is>
          <t>168,406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L29" sqref="AL29"/>
    </sheetView>
  </sheetViews>
  <sheetFormatPr baseColWidth="8" defaultRowHeight="14.5"/>
  <cols>
    <col width="24.7265625" customWidth="1" style="32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391</t>
        </is>
      </c>
      <c r="G2" t="inlineStr">
        <is>
          <t>650</t>
        </is>
      </c>
      <c r="H2" t="inlineStr">
        <is>
          <t>819</t>
        </is>
      </c>
      <c r="I2" t="inlineStr">
        <is>
          <t>1,067</t>
        </is>
      </c>
      <c r="J2" t="inlineStr">
        <is>
          <t>2,295</t>
        </is>
      </c>
      <c r="K2" t="inlineStr">
        <is>
          <t>2,288</t>
        </is>
      </c>
      <c r="L2" t="inlineStr">
        <is>
          <t>3,566</t>
        </is>
      </c>
      <c r="M2" t="inlineStr">
        <is>
          <t>5,157</t>
        </is>
      </c>
      <c r="N2" t="inlineStr">
        <is>
          <t>6,945</t>
        </is>
      </c>
      <c r="O2" t="inlineStr">
        <is>
          <t>6,068</t>
        </is>
      </c>
      <c r="P2" t="inlineStr">
        <is>
          <t>7,314</t>
        </is>
      </c>
      <c r="Q2" t="inlineStr">
        <is>
          <t>10,535</t>
        </is>
      </c>
      <c r="R2" t="inlineStr">
        <is>
          <t>1,291</t>
        </is>
      </c>
      <c r="S2" t="inlineStr">
        <is>
          <t>3,117</t>
        </is>
      </c>
      <c r="T2" t="inlineStr">
        <is>
          <t>5,641</t>
        </is>
      </c>
      <c r="U2" t="inlineStr">
        <is>
          <t>7,516</t>
        </is>
      </c>
      <c r="V2" t="inlineStr">
        <is>
          <t>8,664</t>
        </is>
      </c>
      <c r="W2" t="inlineStr">
        <is>
          <t>5,044</t>
        </is>
      </c>
      <c r="X2" t="inlineStr">
        <is>
          <t>6,976</t>
        </is>
      </c>
      <c r="Y2" t="inlineStr">
        <is>
          <t>5,292</t>
        </is>
      </c>
      <c r="Z2" t="inlineStr">
        <is>
          <t>4,369</t>
        </is>
      </c>
      <c r="AA2" t="inlineStr">
        <is>
          <t>11,464</t>
        </is>
      </c>
      <c r="AB2" t="inlineStr">
        <is>
          <t>12,942</t>
        </is>
      </c>
      <c r="AC2" t="inlineStr">
        <is>
          <t>11,005</t>
        </is>
      </c>
      <c r="AD2" t="inlineStr">
        <is>
          <t>9,620</t>
        </is>
      </c>
      <c r="AE2" t="inlineStr">
        <is>
          <t>11,704</t>
        </is>
      </c>
      <c r="AF2" t="inlineStr">
        <is>
          <t>11,420</t>
        </is>
      </c>
      <c r="AG2" t="inlineStr">
        <is>
          <t>10,316</t>
        </is>
      </c>
      <c r="AH2" t="inlineStr">
        <is>
          <t>9,601</t>
        </is>
      </c>
      <c r="AI2" t="inlineStr">
        <is>
          <t>21,053</t>
        </is>
      </c>
      <c r="AJ2" t="inlineStr">
        <is>
          <t>21,048</t>
        </is>
      </c>
      <c r="AK2" t="inlineStr">
        <is>
          <t>20,899</t>
        </is>
      </c>
      <c r="AL2" t="inlineStr">
        <is>
          <t>19,868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237</t>
        </is>
      </c>
      <c r="G3" t="inlineStr">
        <is>
          <t>292</t>
        </is>
      </c>
      <c r="H3" t="inlineStr">
        <is>
          <t>418</t>
        </is>
      </c>
      <c r="I3" t="inlineStr">
        <is>
          <t>518</t>
        </is>
      </c>
      <c r="J3" t="inlineStr">
        <is>
          <t>717</t>
        </is>
      </c>
      <c r="K3" t="inlineStr">
        <is>
          <t>1,047</t>
        </is>
      </c>
      <c r="L3" t="inlineStr">
        <is>
          <t>1,379</t>
        </is>
      </c>
      <c r="M3" t="inlineStr">
        <is>
          <t>1,888</t>
        </is>
      </c>
      <c r="N3" t="inlineStr">
        <is>
          <t>2,192</t>
        </is>
      </c>
      <c r="O3" t="inlineStr">
        <is>
          <t>2,807</t>
        </is>
      </c>
      <c r="P3" t="inlineStr">
        <is>
          <t>3,597</t>
        </is>
      </c>
      <c r="Q3" t="inlineStr">
        <is>
          <t>4,835</t>
        </is>
      </c>
      <c r="R3" t="inlineStr">
        <is>
          <t>6,469</t>
        </is>
      </c>
      <c r="S3" t="inlineStr">
        <is>
          <t>5,344</t>
        </is>
      </c>
      <c r="T3" t="inlineStr">
        <is>
          <t>5,070</t>
        </is>
      </c>
      <c r="U3" t="inlineStr">
        <is>
          <t>4,889</t>
        </is>
      </c>
      <c r="V3" t="inlineStr">
        <is>
          <t>4,595</t>
        </is>
      </c>
      <c r="W3" t="inlineStr">
        <is>
          <t>4,912</t>
        </is>
      </c>
      <c r="X3" t="inlineStr">
        <is>
          <t>4,798</t>
        </is>
      </c>
      <c r="Y3" t="inlineStr">
        <is>
          <t>4,616</t>
        </is>
      </c>
      <c r="Z3" t="inlineStr">
        <is>
          <t>5,052</t>
        </is>
      </c>
      <c r="AA3" t="inlineStr">
        <is>
          <t>4,638</t>
        </is>
      </c>
      <c r="AB3" t="inlineStr">
        <is>
          <t>6,064</t>
        </is>
      </c>
      <c r="AC3" t="inlineStr">
        <is>
          <t>7,522</t>
        </is>
      </c>
      <c r="AD3" t="inlineStr">
        <is>
          <t>8,032</t>
        </is>
      </c>
      <c r="AE3" t="inlineStr">
        <is>
          <t>8,549</t>
        </is>
      </c>
      <c r="AF3" t="inlineStr">
        <is>
          <t>8,711</t>
        </is>
      </c>
      <c r="AG3" t="inlineStr">
        <is>
          <t>7,790</t>
        </is>
      </c>
      <c r="AH3" t="inlineStr">
        <is>
          <t>8,129</t>
        </is>
      </c>
      <c r="AI3" t="inlineStr">
        <is>
          <t>9,085</t>
        </is>
      </c>
      <c r="AJ3" t="inlineStr">
        <is>
          <t>10,826</t>
        </is>
      </c>
      <c r="AK3" t="inlineStr">
        <is>
          <t>12,239</t>
        </is>
      </c>
      <c r="AL3" t="inlineStr">
        <is>
          <t>11,792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31</t>
        </is>
      </c>
      <c r="G4" t="inlineStr">
        <is>
          <t>(2)</t>
        </is>
      </c>
      <c r="H4" t="inlineStr">
        <is>
          <t>(19)</t>
        </is>
      </c>
      <c r="I4" t="inlineStr">
        <is>
          <t>13</t>
        </is>
      </c>
      <c r="J4" t="inlineStr">
        <is>
          <t>12</t>
        </is>
      </c>
      <c r="K4" t="inlineStr">
        <is>
          <t>(150)</t>
        </is>
      </c>
      <c r="L4" t="inlineStr">
        <is>
          <t>346</t>
        </is>
      </c>
      <c r="M4" t="inlineStr">
        <is>
          <t>179</t>
        </is>
      </c>
      <c r="N4" t="inlineStr">
        <is>
          <t>6</t>
        </is>
      </c>
      <c r="O4" t="inlineStr">
        <is>
          <t>77</t>
        </is>
      </c>
      <c r="P4" t="inlineStr">
        <is>
          <t>(219)</t>
        </is>
      </c>
      <c r="Q4" t="inlineStr">
        <is>
          <t>(130)</t>
        </is>
      </c>
      <c r="R4" t="inlineStr">
        <is>
          <t>(519)</t>
        </is>
      </c>
      <c r="S4" t="inlineStr">
        <is>
          <t>110</t>
        </is>
      </c>
      <c r="T4" t="inlineStr">
        <is>
          <t>391</t>
        </is>
      </c>
      <c r="U4" t="inlineStr">
        <is>
          <t>(207)</t>
        </is>
      </c>
      <c r="V4" t="inlineStr">
        <is>
          <t>(413)</t>
        </is>
      </c>
      <c r="W4" t="inlineStr">
        <is>
          <t>(325)</t>
        </is>
      </c>
      <c r="X4" t="inlineStr">
        <is>
          <t>(443)</t>
        </is>
      </c>
      <c r="Y4" t="inlineStr">
        <is>
          <t>(790)</t>
        </is>
      </c>
      <c r="Z4" t="inlineStr">
        <is>
          <t>271</t>
        </is>
      </c>
      <c r="AA4" t="inlineStr">
        <is>
          <t>(46)</t>
        </is>
      </c>
      <c r="AB4" t="inlineStr">
        <is>
          <t>790</t>
        </is>
      </c>
      <c r="AC4" t="inlineStr">
        <is>
          <t>(242)</t>
        </is>
      </c>
      <c r="AD4" t="inlineStr">
        <is>
          <t>(900)</t>
        </is>
      </c>
      <c r="AE4" t="inlineStr">
        <is>
          <t>(703)</t>
        </is>
      </c>
      <c r="AF4" t="inlineStr">
        <is>
          <t>(1,270)</t>
        </is>
      </c>
      <c r="AG4" t="inlineStr">
        <is>
          <t>257</t>
        </is>
      </c>
      <c r="AH4" t="inlineStr">
        <is>
          <t>1,548</t>
        </is>
      </c>
      <c r="AI4" t="inlineStr">
        <is>
          <t>(1,749)</t>
        </is>
      </c>
      <c r="AJ4" t="inlineStr">
        <is>
          <t>- -</t>
        </is>
      </c>
      <c r="AK4" t="inlineStr">
        <is>
          <t>- -</t>
        </is>
      </c>
      <c r="AL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851</t>
        </is>
      </c>
      <c r="Z5" t="inlineStr">
        <is>
          <t>889</t>
        </is>
      </c>
      <c r="AA5" t="inlineStr">
        <is>
          <t>917</t>
        </is>
      </c>
      <c r="AB5" t="inlineStr">
        <is>
          <t>1,053</t>
        </is>
      </c>
      <c r="AC5" t="inlineStr">
        <is>
          <t>1,102</t>
        </is>
      </c>
      <c r="AD5" t="inlineStr">
        <is>
          <t>1,118</t>
        </is>
      </c>
      <c r="AE5" t="inlineStr">
        <is>
          <t>1,148</t>
        </is>
      </c>
      <c r="AF5" t="inlineStr">
        <is>
          <t>1,305</t>
        </is>
      </c>
      <c r="AG5" t="inlineStr">
        <is>
          <t>1,444</t>
        </is>
      </c>
      <c r="AH5" t="inlineStr">
        <is>
          <t>1,358</t>
        </is>
      </c>
      <c r="AI5" t="inlineStr">
        <is>
          <t>1,546</t>
        </is>
      </c>
      <c r="AJ5" t="inlineStr">
        <is>
          <t>1,705</t>
        </is>
      </c>
      <c r="AK5" t="inlineStr">
        <is>
          <t>1,854</t>
        </is>
      </c>
      <c r="AL5" t="inlineStr">
        <is>
          <t>2,036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9</t>
        </is>
      </c>
      <c r="G6" t="inlineStr">
        <is>
          <t>49</t>
        </is>
      </c>
      <c r="H6" t="inlineStr">
        <is>
          <t>91</t>
        </is>
      </c>
      <c r="I6" t="inlineStr">
        <is>
          <t>(35)</t>
        </is>
      </c>
      <c r="J6" t="inlineStr">
        <is>
          <t>(276)</t>
        </is>
      </c>
      <c r="K6" t="inlineStr">
        <is>
          <t>(246)</t>
        </is>
      </c>
      <c r="L6" t="inlineStr">
        <is>
          <t>(1,340)</t>
        </is>
      </c>
      <c r="M6" t="inlineStr">
        <is>
          <t>1,290</t>
        </is>
      </c>
      <c r="N6" t="inlineStr">
        <is>
          <t>862</t>
        </is>
      </c>
      <c r="O6" t="inlineStr">
        <is>
          <t>(208)</t>
        </is>
      </c>
      <c r="P6" t="inlineStr">
        <is>
          <t>941</t>
        </is>
      </c>
      <c r="Q6" t="inlineStr">
        <is>
          <t>1,215</t>
        </is>
      </c>
      <c r="R6" t="inlineStr">
        <is>
          <t>(1)</t>
        </is>
      </c>
      <c r="S6" t="inlineStr">
        <is>
          <t>(405)</t>
        </is>
      </c>
      <c r="T6" t="inlineStr">
        <is>
          <t>(925)</t>
        </is>
      </c>
      <c r="U6" t="inlineStr">
        <is>
          <t>484</t>
        </is>
      </c>
      <c r="V6" t="inlineStr">
        <is>
          <t>1,507</t>
        </is>
      </c>
      <c r="W6" t="inlineStr">
        <is>
          <t>(72)</t>
        </is>
      </c>
      <c r="X6" t="inlineStr">
        <is>
          <t>74</t>
        </is>
      </c>
      <c r="Y6" t="inlineStr">
        <is>
          <t>(1,505)</t>
        </is>
      </c>
      <c r="Z6" t="inlineStr">
        <is>
          <t>60</t>
        </is>
      </c>
      <c r="AA6" t="inlineStr">
        <is>
          <t>65</t>
        </is>
      </c>
      <c r="AB6" t="inlineStr">
        <is>
          <t>331</t>
        </is>
      </c>
      <c r="AC6" t="inlineStr">
        <is>
          <t>(220)</t>
        </is>
      </c>
      <c r="AD6" t="inlineStr">
        <is>
          <t>3,140</t>
        </is>
      </c>
      <c r="AE6" t="inlineStr">
        <is>
          <t>(99)</t>
        </is>
      </c>
      <c r="AF6" t="inlineStr">
        <is>
          <t>(1,081)</t>
        </is>
      </c>
      <c r="AG6" t="inlineStr">
        <is>
          <t>668</t>
        </is>
      </c>
      <c r="AH6" t="inlineStr">
        <is>
          <t>3,584</t>
        </is>
      </c>
      <c r="AI6" t="inlineStr">
        <is>
          <t>(421)</t>
        </is>
      </c>
      <c r="AJ6" t="inlineStr">
        <is>
          <t>1,148</t>
        </is>
      </c>
      <c r="AK6" t="inlineStr">
        <is>
          <t>2,179</t>
        </is>
      </c>
      <c r="AL6" t="inlineStr">
        <is>
          <t>(4,873)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260</t>
        </is>
      </c>
      <c r="Z7" t="inlineStr">
        <is>
          <t>(535)</t>
        </is>
      </c>
      <c r="AA7" t="inlineStr">
        <is>
          <t>(584)</t>
        </is>
      </c>
      <c r="AB7" t="inlineStr">
        <is>
          <t>(678)</t>
        </is>
      </c>
      <c r="AC7" t="inlineStr">
        <is>
          <t>(176)</t>
        </is>
      </c>
      <c r="AD7" t="inlineStr">
        <is>
          <t>271</t>
        </is>
      </c>
      <c r="AE7" t="inlineStr">
        <is>
          <t>(861)</t>
        </is>
      </c>
      <c r="AF7" t="inlineStr">
        <is>
          <t>(355)</t>
        </is>
      </c>
      <c r="AG7" t="inlineStr">
        <is>
          <t>65</t>
        </is>
      </c>
      <c r="AH7" t="inlineStr">
        <is>
          <t>(781)</t>
        </is>
      </c>
      <c r="AI7" t="inlineStr">
        <is>
          <t>(1,714)</t>
        </is>
      </c>
      <c r="AJ7" t="inlineStr">
        <is>
          <t>(935)</t>
        </is>
      </c>
      <c r="AK7" t="inlineStr">
        <is>
          <t>883</t>
        </is>
      </c>
      <c r="AL7" t="inlineStr">
        <is>
          <t>(2,674)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19</t>
        </is>
      </c>
      <c r="G8" t="inlineStr">
        <is>
          <t>(68)</t>
        </is>
      </c>
      <c r="H8" t="inlineStr">
        <is>
          <t>(7)</t>
        </is>
      </c>
      <c r="I8" t="inlineStr">
        <is>
          <t>(113)</t>
        </is>
      </c>
      <c r="J8" t="inlineStr">
        <is>
          <t>(303)</t>
        </is>
      </c>
      <c r="K8" t="inlineStr">
        <is>
          <t>(331)</t>
        </is>
      </c>
      <c r="L8" t="inlineStr">
        <is>
          <t>(835)</t>
        </is>
      </c>
      <c r="M8" t="inlineStr">
        <is>
          <t>711</t>
        </is>
      </c>
      <c r="N8" t="inlineStr">
        <is>
          <t>(404)</t>
        </is>
      </c>
      <c r="O8" t="inlineStr">
        <is>
          <t>167</t>
        </is>
      </c>
      <c r="P8" t="inlineStr">
        <is>
          <t>169</t>
        </is>
      </c>
      <c r="Q8" t="inlineStr">
        <is>
          <t>(731)</t>
        </is>
      </c>
      <c r="R8" t="inlineStr">
        <is>
          <t>24</t>
        </is>
      </c>
      <c r="S8" t="inlineStr">
        <is>
          <t>(26)</t>
        </is>
      </c>
      <c r="T8" t="inlineStr">
        <is>
          <t>(245)</t>
        </is>
      </c>
      <c r="U8" t="inlineStr">
        <is>
          <t>(101)</t>
        </is>
      </c>
      <c r="V8" t="inlineStr">
        <is>
          <t>(500)</t>
        </is>
      </c>
      <c r="W8" t="inlineStr">
        <is>
          <t>(1,116)</t>
        </is>
      </c>
      <c r="X8" t="inlineStr">
        <is>
          <t>700</t>
        </is>
      </c>
      <c r="Y8" t="inlineStr">
        <is>
          <t>(395)</t>
        </is>
      </c>
      <c r="Z8" t="inlineStr">
        <is>
          <t>796</t>
        </is>
      </c>
      <c r="AA8" t="inlineStr">
        <is>
          <t>(806)</t>
        </is>
      </c>
      <c r="AB8" t="inlineStr">
        <is>
          <t>(243)</t>
        </is>
      </c>
      <c r="AC8" t="inlineStr">
        <is>
          <t>(626)</t>
        </is>
      </c>
      <c r="AD8" t="inlineStr">
        <is>
          <t>563</t>
        </is>
      </c>
      <c r="AE8" t="inlineStr">
        <is>
          <t>(98)</t>
        </is>
      </c>
      <c r="AF8" t="inlineStr">
        <is>
          <t>(764)</t>
        </is>
      </c>
      <c r="AG8" t="inlineStr">
        <is>
          <t>119</t>
        </is>
      </c>
      <c r="AH8" t="inlineStr">
        <is>
          <t>(1,300)</t>
        </is>
      </c>
      <c r="AI8" t="inlineStr">
        <is>
          <t>(214)</t>
        </is>
      </c>
      <c r="AJ8" t="inlineStr">
        <is>
          <t>(1,481)</t>
        </is>
      </c>
      <c r="AK8" t="inlineStr">
        <is>
          <t>(687)</t>
        </is>
      </c>
      <c r="AL8" t="inlineStr">
        <is>
          <t>(2,339)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29</t>
        </is>
      </c>
      <c r="Z9" t="inlineStr">
        <is>
          <t>(506)</t>
        </is>
      </c>
      <c r="AA9" t="inlineStr">
        <is>
          <t>407</t>
        </is>
      </c>
      <c r="AB9" t="inlineStr">
        <is>
          <t>596</t>
        </is>
      </c>
      <c r="AC9" t="inlineStr">
        <is>
          <t>67</t>
        </is>
      </c>
      <c r="AD9" t="inlineStr">
        <is>
          <t>267</t>
        </is>
      </c>
      <c r="AE9" t="inlineStr">
        <is>
          <t>(249)</t>
        </is>
      </c>
      <c r="AF9" t="inlineStr">
        <is>
          <t>(312)</t>
        </is>
      </c>
      <c r="AG9" t="inlineStr">
        <is>
          <t>182</t>
        </is>
      </c>
      <c r="AH9" t="inlineStr">
        <is>
          <t>191</t>
        </is>
      </c>
      <c r="AI9" t="inlineStr">
        <is>
          <t>211</t>
        </is>
      </c>
      <c r="AJ9" t="inlineStr">
        <is>
          <t>696</t>
        </is>
      </c>
      <c r="AK9" t="inlineStr">
        <is>
          <t>412</t>
        </is>
      </c>
      <c r="AL9" t="inlineStr">
        <is>
          <t>1,190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3,143</t>
        </is>
      </c>
      <c r="K10" t="inlineStr">
        <is>
          <t>3,143</t>
        </is>
      </c>
      <c r="L10" t="inlineStr">
        <is>
          <t>4,478</t>
        </is>
      </c>
      <c r="M10" t="inlineStr">
        <is>
          <t>8,821</t>
        </is>
      </c>
      <c r="N10" t="inlineStr">
        <is>
          <t>9,847</t>
        </is>
      </c>
      <c r="O10" t="inlineStr">
        <is>
          <t>7,671</t>
        </is>
      </c>
      <c r="P10" t="inlineStr">
        <is>
          <t>(819)</t>
        </is>
      </c>
      <c r="Q10" t="inlineStr">
        <is>
          <t>596</t>
        </is>
      </c>
      <c r="R10" t="inlineStr">
        <is>
          <t>(1,017)</t>
        </is>
      </c>
      <c r="S10" t="inlineStr">
        <is>
          <t>(21)</t>
        </is>
      </c>
      <c r="T10" t="inlineStr">
        <is>
          <t>230</t>
        </is>
      </c>
      <c r="U10" t="inlineStr">
        <is>
          <t>136</t>
        </is>
      </c>
      <c r="V10" t="inlineStr">
        <is>
          <t>(81)</t>
        </is>
      </c>
      <c r="W10" t="inlineStr">
        <is>
          <t>(444)</t>
        </is>
      </c>
      <c r="X10" t="inlineStr">
        <is>
          <t>633</t>
        </is>
      </c>
      <c r="Y10" t="inlineStr">
        <is>
          <t>(830)</t>
        </is>
      </c>
      <c r="Z10" t="inlineStr">
        <is>
          <t>(241)</t>
        </is>
      </c>
      <c r="AA10" t="inlineStr">
        <is>
          <t>834</t>
        </is>
      </c>
      <c r="AB10" t="inlineStr">
        <is>
          <t>91</t>
        </is>
      </c>
      <c r="AC10" t="inlineStr">
        <is>
          <t>515</t>
        </is>
      </c>
      <c r="AD10" t="inlineStr">
        <is>
          <t>2,039</t>
        </is>
      </c>
      <c r="AE10" t="inlineStr">
        <is>
          <t>1,109</t>
        </is>
      </c>
      <c r="AF10" t="inlineStr">
        <is>
          <t>350</t>
        </is>
      </c>
      <c r="AG10" t="inlineStr">
        <is>
          <t>302</t>
        </is>
      </c>
      <c r="AH10" t="inlineStr">
        <is>
          <t>5,474</t>
        </is>
      </c>
      <c r="AI10" t="inlineStr">
        <is>
          <t>1,296</t>
        </is>
      </c>
      <c r="AJ10" t="inlineStr">
        <is>
          <t>2,868</t>
        </is>
      </c>
      <c r="AK10" t="inlineStr">
        <is>
          <t>1,752</t>
        </is>
      </c>
      <c r="AL10" t="inlineStr">
        <is>
          <t>(1,050)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36</t>
        </is>
      </c>
      <c r="G11" t="inlineStr">
        <is>
          <t>28</t>
        </is>
      </c>
      <c r="H11" t="inlineStr">
        <is>
          <t>41</t>
        </is>
      </c>
      <c r="I11" t="inlineStr">
        <is>
          <t>73</t>
        </is>
      </c>
      <c r="J11" t="inlineStr">
        <is>
          <t>53</t>
        </is>
      </c>
      <c r="K11" t="inlineStr">
        <is>
          <t>42</t>
        </is>
      </c>
      <c r="L11" t="inlineStr">
        <is>
          <t>75</t>
        </is>
      </c>
      <c r="M11" t="inlineStr">
        <is>
          <t>229</t>
        </is>
      </c>
      <c r="N11" t="inlineStr">
        <is>
          <t>3</t>
        </is>
      </c>
      <c r="O11" t="inlineStr">
        <is>
          <t>447</t>
        </is>
      </c>
      <c r="P11" t="inlineStr">
        <is>
          <t>(298)</t>
        </is>
      </c>
      <c r="Q11" t="inlineStr">
        <is>
          <t>(3,628)</t>
        </is>
      </c>
      <c r="R11" t="inlineStr">
        <is>
          <t>1,414</t>
        </is>
      </c>
      <c r="S11" t="inlineStr">
        <is>
          <t>963</t>
        </is>
      </c>
      <c r="T11" t="inlineStr">
        <is>
          <t>1,338</t>
        </is>
      </c>
      <c r="U11" t="inlineStr">
        <is>
          <t>437</t>
        </is>
      </c>
      <c r="V11" t="inlineStr">
        <is>
          <t>470</t>
        </is>
      </c>
      <c r="W11" t="inlineStr">
        <is>
          <t>1,061</t>
        </is>
      </c>
      <c r="X11" t="inlineStr">
        <is>
          <t>1,220</t>
        </is>
      </c>
      <c r="Y11" t="inlineStr">
        <is>
          <t>2,462</t>
        </is>
      </c>
      <c r="Z11" t="inlineStr">
        <is>
          <t>529</t>
        </is>
      </c>
      <c r="AA11" t="inlineStr">
        <is>
          <t>(346)</t>
        </is>
      </c>
      <c r="AB11" t="inlineStr">
        <is>
          <t>(217)</t>
        </is>
      </c>
      <c r="AC11" t="inlineStr">
        <is>
          <t>(283)</t>
        </is>
      </c>
      <c r="AD11" t="inlineStr">
        <is>
          <t>(234)</t>
        </is>
      </c>
      <c r="AE11" t="inlineStr">
        <is>
          <t>(181)</t>
        </is>
      </c>
      <c r="AF11" t="inlineStr">
        <is>
          <t>(68)</t>
        </is>
      </c>
      <c r="AG11" t="inlineStr">
        <is>
          <t>1,333</t>
        </is>
      </c>
      <c r="AH11" t="inlineStr">
        <is>
          <t>(2,110)</t>
        </is>
      </c>
      <c r="AI11" t="inlineStr">
        <is>
          <t>(82)</t>
        </is>
      </c>
      <c r="AJ11" t="inlineStr">
        <is>
          <t>(1,582)</t>
        </is>
      </c>
      <c r="AK11" t="inlineStr">
        <is>
          <t>(1,787)</t>
        </is>
      </c>
      <c r="AL11" t="inlineStr">
        <is>
          <t>1,168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704</t>
        </is>
      </c>
      <c r="G12" t="inlineStr">
        <is>
          <t>1,018</t>
        </is>
      </c>
      <c r="H12" t="inlineStr">
        <is>
          <t>1,350</t>
        </is>
      </c>
      <c r="I12" t="inlineStr">
        <is>
          <t>1,635</t>
        </is>
      </c>
      <c r="J12" t="inlineStr">
        <is>
          <t>2,801</t>
        </is>
      </c>
      <c r="K12" t="inlineStr">
        <is>
          <t>2,981</t>
        </is>
      </c>
      <c r="L12" t="inlineStr">
        <is>
          <t>4,026</t>
        </is>
      </c>
      <c r="M12" t="inlineStr">
        <is>
          <t>8,743</t>
        </is>
      </c>
      <c r="N12" t="inlineStr">
        <is>
          <t>10,008</t>
        </is>
      </c>
      <c r="O12" t="inlineStr">
        <is>
          <t>9,191</t>
        </is>
      </c>
      <c r="P12" t="inlineStr">
        <is>
          <t>11,335</t>
        </is>
      </c>
      <c r="Q12" t="inlineStr">
        <is>
          <t>12,827</t>
        </is>
      </c>
      <c r="R12" t="inlineStr">
        <is>
          <t>8,654</t>
        </is>
      </c>
      <c r="S12" t="inlineStr">
        <is>
          <t>9,129</t>
        </is>
      </c>
      <c r="T12" t="inlineStr">
        <is>
          <t>11,515</t>
        </is>
      </c>
      <c r="U12" t="inlineStr">
        <is>
          <t>13,119</t>
        </is>
      </c>
      <c r="V12" t="inlineStr">
        <is>
          <t>14,823</t>
        </is>
      </c>
      <c r="W12" t="inlineStr">
        <is>
          <t>10,620</t>
        </is>
      </c>
      <c r="X12" t="inlineStr">
        <is>
          <t>12,625</t>
        </is>
      </c>
      <c r="Y12" t="inlineStr">
        <is>
          <t>10,926</t>
        </is>
      </c>
      <c r="Z12" t="inlineStr">
        <is>
          <t>11,170</t>
        </is>
      </c>
      <c r="AA12" t="inlineStr">
        <is>
          <t>16,692</t>
        </is>
      </c>
      <c r="AB12" t="inlineStr">
        <is>
          <t>20,963</t>
        </is>
      </c>
      <c r="AC12" t="inlineStr">
        <is>
          <t>18,884</t>
        </is>
      </c>
      <c r="AD12" t="inlineStr">
        <is>
          <t>20,776</t>
        </is>
      </c>
      <c r="AE12" t="inlineStr">
        <is>
          <t>20,418</t>
        </is>
      </c>
      <c r="AF12" t="inlineStr">
        <is>
          <t>19,017</t>
        </is>
      </c>
      <c r="AG12" t="inlineStr">
        <is>
          <t>21,808</t>
        </is>
      </c>
      <c r="AH12" t="inlineStr">
        <is>
          <t>22,110</t>
        </is>
      </c>
      <c r="AI12" t="inlineStr">
        <is>
          <t>29,432</t>
        </is>
      </c>
      <c r="AJ12" t="inlineStr">
        <is>
          <t>33,145</t>
        </is>
      </c>
      <c r="AK12" t="inlineStr">
        <is>
          <t>35,384</t>
        </is>
      </c>
      <c r="AL12" t="inlineStr">
        <is>
          <t>29,991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(422)</t>
        </is>
      </c>
      <c r="G13" t="inlineStr">
        <is>
          <t>(680)</t>
        </is>
      </c>
      <c r="H13" t="inlineStr">
        <is>
          <t>(948)</t>
        </is>
      </c>
      <c r="I13" t="inlineStr">
        <is>
          <t>(1,228)</t>
        </is>
      </c>
      <c r="J13" t="inlineStr">
        <is>
          <t>(1,933)</t>
        </is>
      </c>
      <c r="K13" t="inlineStr">
        <is>
          <t>(2,441)</t>
        </is>
      </c>
      <c r="L13" t="inlineStr">
        <is>
          <t>(3,550)</t>
        </is>
      </c>
      <c r="M13" t="inlineStr">
        <is>
          <t>(3,024)</t>
        </is>
      </c>
      <c r="N13" t="inlineStr">
        <is>
          <t>(4,501)</t>
        </is>
      </c>
      <c r="O13" t="inlineStr">
        <is>
          <t>(4,463)</t>
        </is>
      </c>
      <c r="P13" t="inlineStr">
        <is>
          <t>(3,403)</t>
        </is>
      </c>
      <c r="Q13" t="inlineStr">
        <is>
          <t>(6,674)</t>
        </is>
      </c>
      <c r="R13" t="inlineStr">
        <is>
          <t>(7,309)</t>
        </is>
      </c>
      <c r="S13" t="inlineStr">
        <is>
          <t>(4,703)</t>
        </is>
      </c>
      <c r="T13" t="inlineStr">
        <is>
          <t>(3,656)</t>
        </is>
      </c>
      <c r="U13" t="inlineStr">
        <is>
          <t>(3,843)</t>
        </is>
      </c>
      <c r="V13" t="inlineStr">
        <is>
          <t>(5,818)</t>
        </is>
      </c>
      <c r="W13" t="inlineStr">
        <is>
          <t>(5,779)</t>
        </is>
      </c>
      <c r="X13" t="inlineStr">
        <is>
          <t>(5,000)</t>
        </is>
      </c>
      <c r="Y13" t="inlineStr">
        <is>
          <t>(5,197)</t>
        </is>
      </c>
      <c r="Z13" t="inlineStr">
        <is>
          <t>(4,515)</t>
        </is>
      </c>
      <c r="AA13" t="inlineStr">
        <is>
          <t>(5,207)</t>
        </is>
      </c>
      <c r="AB13" t="inlineStr">
        <is>
          <t>(10,764)</t>
        </is>
      </c>
      <c r="AC13" t="inlineStr">
        <is>
          <t>(11,842)</t>
        </is>
      </c>
      <c r="AD13" t="inlineStr">
        <is>
          <t>(10,747)</t>
        </is>
      </c>
      <c r="AE13" t="inlineStr">
        <is>
          <t>(10,197)</t>
        </is>
      </c>
      <c r="AF13" t="inlineStr">
        <is>
          <t>(7,446)</t>
        </is>
      </c>
      <c r="AG13" t="inlineStr">
        <is>
          <t>(9,625)</t>
        </is>
      </c>
      <c r="AH13" t="inlineStr">
        <is>
          <t>(11,778)</t>
        </is>
      </c>
      <c r="AI13" t="inlineStr">
        <is>
          <t>(15,181)</t>
        </is>
      </c>
      <c r="AJ13" t="inlineStr">
        <is>
          <t>(16,213)</t>
        </is>
      </c>
      <c r="AK13" t="inlineStr">
        <is>
          <t>(14,453)</t>
        </is>
      </c>
      <c r="AL13" t="inlineStr">
        <is>
          <t>(20,329)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(2,979)</t>
        </is>
      </c>
      <c r="Q14" t="inlineStr">
        <is>
          <t>(2,317)</t>
        </is>
      </c>
      <c r="R14" t="inlineStr">
        <is>
          <t>(883)</t>
        </is>
      </c>
      <c r="S14" t="inlineStr">
        <is>
          <t>(57)</t>
        </is>
      </c>
      <c r="T14" t="inlineStr">
        <is>
          <t>(61)</t>
        </is>
      </c>
      <c r="U14" t="inlineStr">
        <is>
          <t>(53)</t>
        </is>
      </c>
      <c r="V14" t="inlineStr">
        <is>
          <t>(191)</t>
        </is>
      </c>
      <c r="W14" t="inlineStr">
        <is>
          <t>752</t>
        </is>
      </c>
      <c r="X14" t="inlineStr">
        <is>
          <t>(44)</t>
        </is>
      </c>
      <c r="Y14" t="inlineStr">
        <is>
          <t>69</t>
        </is>
      </c>
      <c r="Z14" t="inlineStr">
        <is>
          <t>(853)</t>
        </is>
      </c>
      <c r="AA14" t="inlineStr">
        <is>
          <t>(218)</t>
        </is>
      </c>
      <c r="AB14" t="inlineStr">
        <is>
          <t>(8,671)</t>
        </is>
      </c>
      <c r="AC14" t="inlineStr">
        <is>
          <t>(976)</t>
        </is>
      </c>
      <c r="AD14" t="inlineStr">
        <is>
          <t>(1,320)</t>
        </is>
      </c>
      <c r="AE14" t="inlineStr">
        <is>
          <t>(2,311)</t>
        </is>
      </c>
      <c r="AF14" t="inlineStr">
        <is>
          <t>(2,924)</t>
        </is>
      </c>
      <c r="AG14" t="inlineStr">
        <is>
          <t>(16,433)</t>
        </is>
      </c>
      <c r="AH14" t="inlineStr">
        <is>
          <t>(12,976)</t>
        </is>
      </c>
      <c r="AI14" t="inlineStr">
        <is>
          <t>2,286</t>
        </is>
      </c>
      <c r="AJ14" t="inlineStr">
        <is>
          <t>1,119</t>
        </is>
      </c>
      <c r="AK14" t="inlineStr">
        <is>
          <t>(524)</t>
        </is>
      </c>
      <c r="AL14" t="inlineStr">
        <is>
          <t>(209)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(159)</t>
        </is>
      </c>
      <c r="G15" t="inlineStr">
        <is>
          <t>(238)</t>
        </is>
      </c>
      <c r="H15" t="inlineStr">
        <is>
          <t>(547)</t>
        </is>
      </c>
      <c r="I15" t="inlineStr">
        <is>
          <t>(293)</t>
        </is>
      </c>
      <c r="J15" t="inlineStr">
        <is>
          <t>(244)</t>
        </is>
      </c>
      <c r="K15" t="inlineStr">
        <is>
          <t>(975)</t>
        </is>
      </c>
      <c r="L15" t="inlineStr">
        <is>
          <t>(129)</t>
        </is>
      </c>
      <c r="M15" t="inlineStr">
        <is>
          <t>(4,683)</t>
        </is>
      </c>
      <c r="N15" t="inlineStr">
        <is>
          <t>(9,224)</t>
        </is>
      </c>
      <c r="O15" t="inlineStr">
        <is>
          <t>(10,925)</t>
        </is>
      </c>
      <c r="P15" t="inlineStr">
        <is>
          <t>(7,055)</t>
        </is>
      </c>
      <c r="Q15" t="inlineStr">
        <is>
          <t>(17,188)</t>
        </is>
      </c>
      <c r="R15" t="inlineStr">
        <is>
          <t>(7,141)</t>
        </is>
      </c>
      <c r="S15" t="inlineStr">
        <is>
          <t>(6,309)</t>
        </is>
      </c>
      <c r="T15" t="inlineStr">
        <is>
          <t>(11,662)</t>
        </is>
      </c>
      <c r="U15" t="inlineStr">
        <is>
          <t>(16,618)</t>
        </is>
      </c>
      <c r="V15" t="inlineStr">
        <is>
          <t>(8,475)</t>
        </is>
      </c>
      <c r="W15" t="inlineStr">
        <is>
          <t>(6,994)</t>
        </is>
      </c>
      <c r="X15" t="inlineStr">
        <is>
          <t>(13,187)</t>
        </is>
      </c>
      <c r="Y15" t="inlineStr">
        <is>
          <t>(8,170)</t>
        </is>
      </c>
      <c r="Z15" t="inlineStr">
        <is>
          <t>(8,905)</t>
        </is>
      </c>
      <c r="AA15" t="inlineStr">
        <is>
          <t>(27,012)</t>
        </is>
      </c>
      <c r="AB15" t="inlineStr">
        <is>
          <t>(23,237)</t>
        </is>
      </c>
      <c r="AC15" t="inlineStr">
        <is>
          <t>(25,586)</t>
        </is>
      </c>
      <c r="AD15" t="inlineStr">
        <is>
          <t>(29,211)</t>
        </is>
      </c>
      <c r="AE15" t="inlineStr">
        <is>
          <t>(21,404)</t>
        </is>
      </c>
      <c r="AF15" t="inlineStr">
        <is>
          <t>(19,744)</t>
        </is>
      </c>
      <c r="AG15" t="inlineStr">
        <is>
          <t>(21,506)</t>
        </is>
      </c>
      <c r="AH15" t="inlineStr">
        <is>
          <t>(16,464)</t>
        </is>
      </c>
      <c r="AI15" t="inlineStr">
        <is>
          <t>(13,346)</t>
        </is>
      </c>
      <c r="AJ15" t="inlineStr">
        <is>
          <t>(11,430)</t>
        </is>
      </c>
      <c r="AK15" t="inlineStr">
        <is>
          <t>(29,239)</t>
        </is>
      </c>
      <c r="AL15" t="inlineStr">
        <is>
          <t>(41,167)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70</t>
        </is>
      </c>
      <c r="G16" t="inlineStr">
        <is>
          <t>38</t>
        </is>
      </c>
      <c r="H16" t="inlineStr">
        <is>
          <t>37</t>
        </is>
      </c>
      <c r="I16" t="inlineStr">
        <is>
          <t>41</t>
        </is>
      </c>
      <c r="J16" t="inlineStr">
        <is>
          <t>- -</t>
        </is>
      </c>
      <c r="K16" t="inlineStr">
        <is>
          <t>513</t>
        </is>
      </c>
      <c r="L16" t="inlineStr">
        <is>
          <t>992</t>
        </is>
      </c>
      <c r="M16" t="inlineStr">
        <is>
          <t>2,439</t>
        </is>
      </c>
      <c r="N16" t="inlineStr">
        <is>
          <t>6,866</t>
        </is>
      </c>
      <c r="O16" t="inlineStr">
        <is>
          <t>8,882</t>
        </is>
      </c>
      <c r="P16" t="inlineStr">
        <is>
          <t>7,987</t>
        </is>
      </c>
      <c r="Q16" t="inlineStr">
        <is>
          <t>17,124</t>
        </is>
      </c>
      <c r="R16" t="inlineStr">
        <is>
          <t>15,398</t>
        </is>
      </c>
      <c r="S16" t="inlineStr">
        <is>
          <t>5,634</t>
        </is>
      </c>
      <c r="T16" t="inlineStr">
        <is>
          <t>8,488</t>
        </is>
      </c>
      <c r="U16" t="inlineStr">
        <is>
          <t>15,633</t>
        </is>
      </c>
      <c r="V16" t="inlineStr">
        <is>
          <t>8,433</t>
        </is>
      </c>
      <c r="W16" t="inlineStr">
        <is>
          <t>7,147</t>
        </is>
      </c>
      <c r="X16" t="inlineStr">
        <is>
          <t>8,011</t>
        </is>
      </c>
      <c r="Y16" t="inlineStr">
        <is>
          <t>8,309</t>
        </is>
      </c>
      <c r="Z16" t="inlineStr">
        <is>
          <t>8,205</t>
        </is>
      </c>
      <c r="AA16" t="inlineStr">
        <is>
          <t>22,178</t>
        </is>
      </c>
      <c r="AB16" t="inlineStr">
        <is>
          <t>32,139</t>
        </is>
      </c>
      <c r="AC16" t="inlineStr">
        <is>
          <t>23,437</t>
        </is>
      </c>
      <c r="AD16" t="inlineStr">
        <is>
          <t>22,947</t>
        </is>
      </c>
      <c r="AE16" t="inlineStr">
        <is>
          <t>23,336</t>
        </is>
      </c>
      <c r="AF16" t="inlineStr">
        <is>
          <t>21,630</t>
        </is>
      </c>
      <c r="AG16" t="inlineStr">
        <is>
          <t>20,413</t>
        </is>
      </c>
      <c r="AH16" t="inlineStr">
        <is>
          <t>24,640</t>
        </is>
      </c>
      <c r="AI16" t="inlineStr">
        <is>
          <t>15,274</t>
        </is>
      </c>
      <c r="AJ16" t="inlineStr">
        <is>
          <t>11,404</t>
        </is>
      </c>
      <c r="AK16" t="inlineStr">
        <is>
          <t>22,158</t>
        </is>
      </c>
      <c r="AL16" t="inlineStr">
        <is>
          <t>35,880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(1,160)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(980)</t>
        </is>
      </c>
      <c r="R17" t="inlineStr">
        <is>
          <t>(260)</t>
        </is>
      </c>
      <c r="S17" t="inlineStr">
        <is>
          <t>(330)</t>
        </is>
      </c>
      <c r="T17" t="inlineStr">
        <is>
          <t>(199)</t>
        </is>
      </c>
      <c r="U17" t="inlineStr">
        <is>
          <t>(151)</t>
        </is>
      </c>
      <c r="V17" t="inlineStr">
        <is>
          <t>(311)</t>
        </is>
      </c>
      <c r="W17" t="inlineStr">
        <is>
          <t>(33)</t>
        </is>
      </c>
      <c r="X17" t="inlineStr">
        <is>
          <t>294</t>
        </is>
      </c>
      <c r="Y17" t="inlineStr">
        <is>
          <t>(876)</t>
        </is>
      </c>
      <c r="Z17" t="inlineStr">
        <is>
          <t>(1,897)</t>
        </is>
      </c>
      <c r="AA17" t="inlineStr">
        <is>
          <t>(280)</t>
        </is>
      </c>
      <c r="AB17" t="inlineStr">
        <is>
          <t>232</t>
        </is>
      </c>
      <c r="AC17" t="inlineStr">
        <is>
          <t>92</t>
        </is>
      </c>
      <c r="AD17" t="inlineStr">
        <is>
          <t>222</t>
        </is>
      </c>
      <c r="AE17" t="inlineStr">
        <is>
          <t>579</t>
        </is>
      </c>
      <c r="AF17" t="inlineStr">
        <is>
          <t>181</t>
        </is>
      </c>
      <c r="AG17" t="inlineStr">
        <is>
          <t>1,334</t>
        </is>
      </c>
      <c r="AH17" t="inlineStr">
        <is>
          <t>816</t>
        </is>
      </c>
      <c r="AI17" t="inlineStr">
        <is>
          <t>(272)</t>
        </is>
      </c>
      <c r="AJ17" t="inlineStr">
        <is>
          <t>715</t>
        </is>
      </c>
      <c r="AK17" t="inlineStr">
        <is>
          <t>1,262</t>
        </is>
      </c>
      <c r="AL17" t="inlineStr">
        <is>
          <t>658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(512)</t>
        </is>
      </c>
      <c r="G18" t="inlineStr">
        <is>
          <t>(879)</t>
        </is>
      </c>
      <c r="H18" t="inlineStr">
        <is>
          <t>(1,459)</t>
        </is>
      </c>
      <c r="I18" t="inlineStr">
        <is>
          <t>(1,480)</t>
        </is>
      </c>
      <c r="J18" t="inlineStr">
        <is>
          <t>(3,337)</t>
        </is>
      </c>
      <c r="K18" t="inlineStr">
        <is>
          <t>(2,903)</t>
        </is>
      </c>
      <c r="L18" t="inlineStr">
        <is>
          <t>(2,687)</t>
        </is>
      </c>
      <c r="M18" t="inlineStr">
        <is>
          <t>(5,268)</t>
        </is>
      </c>
      <c r="N18" t="inlineStr">
        <is>
          <t>(6,859)</t>
        </is>
      </c>
      <c r="O18" t="inlineStr">
        <is>
          <t>(6,506)</t>
        </is>
      </c>
      <c r="P18" t="inlineStr">
        <is>
          <t>(5,450)</t>
        </is>
      </c>
      <c r="Q18" t="inlineStr">
        <is>
          <t>(10,035)</t>
        </is>
      </c>
      <c r="R18" t="inlineStr">
        <is>
          <t>(195)</t>
        </is>
      </c>
      <c r="S18" t="inlineStr">
        <is>
          <t>(5,765)</t>
        </is>
      </c>
      <c r="T18" t="inlineStr">
        <is>
          <t>(7,090)</t>
        </is>
      </c>
      <c r="U18" t="inlineStr">
        <is>
          <t>(5,032)</t>
        </is>
      </c>
      <c r="V18" t="inlineStr">
        <is>
          <t>(6,362)</t>
        </is>
      </c>
      <c r="W18" t="inlineStr">
        <is>
          <t>(4,907)</t>
        </is>
      </c>
      <c r="X18" t="inlineStr">
        <is>
          <t>(9,926)</t>
        </is>
      </c>
      <c r="Y18" t="inlineStr">
        <is>
          <t>(5,865)</t>
        </is>
      </c>
      <c r="Z18" t="inlineStr">
        <is>
          <t>(7,965)</t>
        </is>
      </c>
      <c r="AA18" t="inlineStr">
        <is>
          <t>(10,539)</t>
        </is>
      </c>
      <c r="AB18" t="inlineStr">
        <is>
          <t>(10,301)</t>
        </is>
      </c>
      <c r="AC18" t="inlineStr">
        <is>
          <t>(14,060)</t>
        </is>
      </c>
      <c r="AD18" t="inlineStr">
        <is>
          <t>(18,073)</t>
        </is>
      </c>
      <c r="AE18" t="inlineStr">
        <is>
          <t>(9,905)</t>
        </is>
      </c>
      <c r="AF18" t="inlineStr">
        <is>
          <t>(8,183)</t>
        </is>
      </c>
      <c r="AG18" t="inlineStr">
        <is>
          <t>(25,817)</t>
        </is>
      </c>
      <c r="AH18" t="inlineStr">
        <is>
          <t>(15,762)</t>
        </is>
      </c>
      <c r="AI18" t="inlineStr">
        <is>
          <t>(11,239)</t>
        </is>
      </c>
      <c r="AJ18" t="inlineStr">
        <is>
          <t>(14,405)</t>
        </is>
      </c>
      <c r="AK18" t="inlineStr">
        <is>
          <t>(20,796)</t>
        </is>
      </c>
      <c r="AL18" t="inlineStr">
        <is>
          <t>(25,167)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(40)</t>
        </is>
      </c>
      <c r="Z19" t="inlineStr">
        <is>
          <t>(87)</t>
        </is>
      </c>
      <c r="AA19" t="inlineStr">
        <is>
          <t>(157)</t>
        </is>
      </c>
      <c r="AB19" t="inlineStr">
        <is>
          <t>- -</t>
        </is>
      </c>
      <c r="AC19" t="inlineStr">
        <is>
          <t>(125)</t>
        </is>
      </c>
      <c r="AD19" t="inlineStr">
        <is>
          <t>- -</t>
        </is>
      </c>
      <c r="AE19" t="inlineStr">
        <is>
          <t>- -</t>
        </is>
      </c>
      <c r="AF19" t="inlineStr">
        <is>
          <t>- -</t>
        </is>
      </c>
      <c r="AG19" t="inlineStr">
        <is>
          <t>(1,500)</t>
        </is>
      </c>
      <c r="AH19" t="inlineStr">
        <is>
          <t>(8,080)</t>
        </is>
      </c>
      <c r="AI19" t="inlineStr">
        <is>
          <t>(3,026)</t>
        </is>
      </c>
      <c r="AJ19" t="inlineStr">
        <is>
          <t>(2,627)</t>
        </is>
      </c>
      <c r="AK19" t="inlineStr">
        <is>
          <t>(4,525)</t>
        </is>
      </c>
      <c r="AL19" t="inlineStr">
        <is>
          <t>(2,500)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63</t>
        </is>
      </c>
      <c r="G20" t="inlineStr">
        <is>
          <t>80</t>
        </is>
      </c>
      <c r="H20" t="inlineStr">
        <is>
          <t>98</t>
        </is>
      </c>
      <c r="I20" t="inlineStr">
        <is>
          <t>139</t>
        </is>
      </c>
      <c r="J20" t="inlineStr">
        <is>
          <t>133</t>
        </is>
      </c>
      <c r="K20" t="inlineStr">
        <is>
          <t>150</t>
        </is>
      </c>
      <c r="L20" t="inlineStr">
        <is>
          <t>277</t>
        </is>
      </c>
      <c r="M20" t="inlineStr">
        <is>
          <t>317</t>
        </is>
      </c>
      <c r="N20" t="inlineStr">
        <is>
          <t>645</t>
        </is>
      </c>
      <c r="O20" t="inlineStr">
        <is>
          <t>2,167</t>
        </is>
      </c>
      <c r="P20" t="inlineStr">
        <is>
          <t>563</t>
        </is>
      </c>
      <c r="Q20" t="inlineStr">
        <is>
          <t>797</t>
        </is>
      </c>
      <c r="R20" t="inlineStr">
        <is>
          <t>762</t>
        </is>
      </c>
      <c r="S20" t="inlineStr">
        <is>
          <t>681</t>
        </is>
      </c>
      <c r="T20" t="inlineStr">
        <is>
          <t>967</t>
        </is>
      </c>
      <c r="U20" t="inlineStr">
        <is>
          <t>894</t>
        </is>
      </c>
      <c r="V20" t="inlineStr">
        <is>
          <t>1,202</t>
        </is>
      </c>
      <c r="W20" t="inlineStr">
        <is>
          <t>1,046</t>
        </is>
      </c>
      <c r="X20" t="inlineStr">
        <is>
          <t>3,052</t>
        </is>
      </c>
      <c r="Y20" t="inlineStr">
        <is>
          <t>1,105</t>
        </is>
      </c>
      <c r="Z20" t="inlineStr">
        <is>
          <t>400</t>
        </is>
      </c>
      <c r="AA20" t="inlineStr">
        <is>
          <t>587</t>
        </is>
      </c>
      <c r="AB20" t="inlineStr">
        <is>
          <t>2,045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(102)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(658)</t>
        </is>
      </c>
      <c r="L21" t="inlineStr">
        <is>
          <t>(1,034)</t>
        </is>
      </c>
      <c r="M21" t="inlineStr">
        <is>
          <t>(1,302)</t>
        </is>
      </c>
      <c r="N21" t="inlineStr">
        <is>
          <t>(3,372)</t>
        </is>
      </c>
      <c r="O21" t="inlineStr">
        <is>
          <t>(6,785)</t>
        </is>
      </c>
      <c r="P21" t="inlineStr">
        <is>
          <t>(4,612)</t>
        </is>
      </c>
      <c r="Q21" t="inlineStr">
        <is>
          <t>(4,007)</t>
        </is>
      </c>
      <c r="R21" t="inlineStr">
        <is>
          <t>(4,008)</t>
        </is>
      </c>
      <c r="S21" t="inlineStr">
        <is>
          <t>(4,014)</t>
        </is>
      </c>
      <c r="T21" t="inlineStr">
        <is>
          <t>(4,012)</t>
        </is>
      </c>
      <c r="U21" t="inlineStr">
        <is>
          <t>(7,516)</t>
        </is>
      </c>
      <c r="V21" t="inlineStr">
        <is>
          <t>(10,637)</t>
        </is>
      </c>
      <c r="W21" t="inlineStr">
        <is>
          <t>(4,593)</t>
        </is>
      </c>
      <c r="X21" t="inlineStr">
        <is>
          <t>(2,788)</t>
        </is>
      </c>
      <c r="Y21" t="inlineStr">
        <is>
          <t>(7,195)</t>
        </is>
      </c>
      <c r="Z21" t="inlineStr">
        <is>
          <t>(1,762)</t>
        </is>
      </c>
      <c r="AA21" t="inlineStr">
        <is>
          <t>(1,736)</t>
        </is>
      </c>
      <c r="AB21" t="inlineStr">
        <is>
          <t>(14,340)</t>
        </is>
      </c>
      <c r="AC21" t="inlineStr">
        <is>
          <t>(5,110)</t>
        </is>
      </c>
      <c r="AD21" t="inlineStr">
        <is>
          <t>(2,440)</t>
        </is>
      </c>
      <c r="AE21" t="inlineStr">
        <is>
          <t>(11,117)</t>
        </is>
      </c>
      <c r="AF21" t="inlineStr">
        <is>
          <t>(2,676)</t>
        </is>
      </c>
      <c r="AG21" t="inlineStr">
        <is>
          <t>(2,587)</t>
        </is>
      </c>
      <c r="AH21" t="inlineStr">
        <is>
          <t>(3,615)</t>
        </is>
      </c>
      <c r="AI21" t="inlineStr">
        <is>
          <t>(10,730)</t>
        </is>
      </c>
      <c r="AJ21" t="inlineStr">
        <is>
          <t>(13,576)</t>
        </is>
      </c>
      <c r="AK21" t="inlineStr">
        <is>
          <t>(14,229)</t>
        </is>
      </c>
      <c r="AL21" t="inlineStr">
        <is>
          <t>(2,415)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(21)</t>
        </is>
      </c>
      <c r="J22" t="inlineStr">
        <is>
          <t>(84)</t>
        </is>
      </c>
      <c r="K22" t="inlineStr">
        <is>
          <t>(92)</t>
        </is>
      </c>
      <c r="L22" t="inlineStr">
        <is>
          <t>(116)</t>
        </is>
      </c>
      <c r="M22" t="inlineStr">
        <is>
          <t>(148)</t>
        </is>
      </c>
      <c r="N22" t="inlineStr">
        <is>
          <t>(180)</t>
        </is>
      </c>
      <c r="O22" t="inlineStr">
        <is>
          <t>(217)</t>
        </is>
      </c>
      <c r="P22" t="inlineStr">
        <is>
          <t>(366)</t>
        </is>
      </c>
      <c r="Q22" t="inlineStr">
        <is>
          <t>(470)</t>
        </is>
      </c>
      <c r="R22" t="inlineStr">
        <is>
          <t>(538)</t>
        </is>
      </c>
      <c r="S22" t="inlineStr">
        <is>
          <t>(533)</t>
        </is>
      </c>
      <c r="T22" t="inlineStr">
        <is>
          <t>(524)</t>
        </is>
      </c>
      <c r="U22" t="inlineStr">
        <is>
          <t>(1,022)</t>
        </is>
      </c>
      <c r="V22" t="inlineStr">
        <is>
          <t>(1,958)</t>
        </is>
      </c>
      <c r="W22" t="inlineStr">
        <is>
          <t>(2,320)</t>
        </is>
      </c>
      <c r="X22" t="inlineStr">
        <is>
          <t>(2,618)</t>
        </is>
      </c>
      <c r="Y22" t="inlineStr">
        <is>
          <t>(3,100)</t>
        </is>
      </c>
      <c r="Z22" t="inlineStr">
        <is>
          <t>(3,108)</t>
        </is>
      </c>
      <c r="AA22" t="inlineStr">
        <is>
          <t>(3,503)</t>
        </is>
      </c>
      <c r="AB22" t="inlineStr">
        <is>
          <t>(4,127)</t>
        </is>
      </c>
      <c r="AC22" t="inlineStr">
        <is>
          <t>(4,350)</t>
        </is>
      </c>
      <c r="AD22" t="inlineStr">
        <is>
          <t>(4,479)</t>
        </is>
      </c>
      <c r="AE22" t="inlineStr">
        <is>
          <t>(4,409)</t>
        </is>
      </c>
      <c r="AF22" t="inlineStr">
        <is>
          <t>(4,556)</t>
        </is>
      </c>
      <c r="AG22" t="inlineStr">
        <is>
          <t>(4,925)</t>
        </is>
      </c>
      <c r="AH22" t="inlineStr">
        <is>
          <t>(5,072)</t>
        </is>
      </c>
      <c r="AI22" t="inlineStr">
        <is>
          <t>(5,541)</t>
        </is>
      </c>
      <c r="AJ22" t="inlineStr">
        <is>
          <t>(5,576)</t>
        </is>
      </c>
      <c r="AK22" t="inlineStr">
        <is>
          <t>(5,568)</t>
        </is>
      </c>
      <c r="AL22" t="inlineStr">
        <is>
          <t>(5,644)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(121)</t>
        </is>
      </c>
      <c r="G23" t="inlineStr">
        <is>
          <t>440</t>
        </is>
      </c>
      <c r="H23" t="inlineStr">
        <is>
          <t>(90)</t>
        </is>
      </c>
      <c r="I23" t="inlineStr">
        <is>
          <t>51</t>
        </is>
      </c>
      <c r="J23" t="inlineStr">
        <is>
          <t>303</t>
        </is>
      </c>
      <c r="K23" t="inlineStr">
        <is>
          <t>43</t>
        </is>
      </c>
      <c r="L23" t="inlineStr">
        <is>
          <t>(183)</t>
        </is>
      </c>
      <c r="M23" t="inlineStr">
        <is>
          <t>360</t>
        </is>
      </c>
      <c r="N23" t="inlineStr">
        <is>
          <t>(305)</t>
        </is>
      </c>
      <c r="O23" t="inlineStr">
        <is>
          <t>86</t>
        </is>
      </c>
      <c r="P23" t="inlineStr">
        <is>
          <t>187</t>
        </is>
      </c>
      <c r="Q23" t="inlineStr">
        <is>
          <t>169</t>
        </is>
      </c>
      <c r="R23" t="inlineStr">
        <is>
          <t>319</t>
        </is>
      </c>
      <c r="S23" t="inlineStr">
        <is>
          <t>(64)</t>
        </is>
      </c>
      <c r="T23" t="inlineStr">
        <is>
          <t>(289)</t>
        </is>
      </c>
      <c r="U23" t="inlineStr">
        <is>
          <t>(7)</t>
        </is>
      </c>
      <c r="V23" t="inlineStr">
        <is>
          <t>1,849</t>
        </is>
      </c>
      <c r="W23" t="inlineStr">
        <is>
          <t>(572)</t>
        </is>
      </c>
      <c r="X23" t="inlineStr">
        <is>
          <t>364</t>
        </is>
      </c>
      <c r="Y23" t="inlineStr">
        <is>
          <t>212</t>
        </is>
      </c>
      <c r="Z23" t="inlineStr">
        <is>
          <t>1,989</t>
        </is>
      </c>
      <c r="AA23" t="inlineStr">
        <is>
          <t>167</t>
        </is>
      </c>
      <c r="AB23" t="inlineStr">
        <is>
          <t>5,322</t>
        </is>
      </c>
      <c r="AC23" t="inlineStr">
        <is>
          <t>8,177</t>
        </is>
      </c>
      <c r="AD23" t="inlineStr">
        <is>
          <t>1,421</t>
        </is>
      </c>
      <c r="AE23" t="inlineStr">
        <is>
          <t>1,915</t>
        </is>
      </c>
      <c r="AF23" t="inlineStr">
        <is>
          <t>9,144</t>
        </is>
      </c>
      <c r="AG23" t="inlineStr">
        <is>
          <t>3,273</t>
        </is>
      </c>
      <c r="AH23" t="inlineStr">
        <is>
          <t>8,292</t>
        </is>
      </c>
      <c r="AI23" t="inlineStr">
        <is>
          <t>690</t>
        </is>
      </c>
      <c r="AJ23" t="inlineStr">
        <is>
          <t>4,214</t>
        </is>
      </c>
      <c r="AK23" t="inlineStr">
        <is>
          <t>11,405</t>
        </is>
      </c>
      <c r="AL23" t="inlineStr">
        <is>
          <t>4,697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(58)</t>
        </is>
      </c>
      <c r="G24" t="inlineStr">
        <is>
          <t>417</t>
        </is>
      </c>
      <c r="H24" t="inlineStr">
        <is>
          <t>9</t>
        </is>
      </c>
      <c r="I24" t="inlineStr">
        <is>
          <t>168</t>
        </is>
      </c>
      <c r="J24" t="inlineStr">
        <is>
          <t>352</t>
        </is>
      </c>
      <c r="K24" t="inlineStr">
        <is>
          <t>(557)</t>
        </is>
      </c>
      <c r="L24" t="inlineStr">
        <is>
          <t>(1,056)</t>
        </is>
      </c>
      <c r="M24" t="inlineStr">
        <is>
          <t>(773)</t>
        </is>
      </c>
      <c r="N24" t="inlineStr">
        <is>
          <t>(3,212)</t>
        </is>
      </c>
      <c r="O24" t="inlineStr">
        <is>
          <t>(4,749)</t>
        </is>
      </c>
      <c r="P24" t="inlineStr">
        <is>
          <t>(4,228)</t>
        </is>
      </c>
      <c r="Q24" t="inlineStr">
        <is>
          <t>(3,511)</t>
        </is>
      </c>
      <c r="R24" t="inlineStr">
        <is>
          <t>(3,465)</t>
        </is>
      </c>
      <c r="S24" t="inlineStr">
        <is>
          <t>(3,930)</t>
        </is>
      </c>
      <c r="T24" t="inlineStr">
        <is>
          <t>(3,858)</t>
        </is>
      </c>
      <c r="U24" t="inlineStr">
        <is>
          <t>(7,651)</t>
        </is>
      </c>
      <c r="V24" t="inlineStr">
        <is>
          <t>(9,544)</t>
        </is>
      </c>
      <c r="W24" t="inlineStr">
        <is>
          <t>(6,439)</t>
        </is>
      </c>
      <c r="X24" t="inlineStr">
        <is>
          <t>(1,990)</t>
        </is>
      </c>
      <c r="Y24" t="inlineStr">
        <is>
          <t>(9,018)</t>
        </is>
      </c>
      <c r="Z24" t="inlineStr">
        <is>
          <t>(2,568)</t>
        </is>
      </c>
      <c r="AA24" t="inlineStr">
        <is>
          <t>(4,642)</t>
        </is>
      </c>
      <c r="AB24" t="inlineStr">
        <is>
          <t>(11,100)</t>
        </is>
      </c>
      <c r="AC24" t="inlineStr">
        <is>
          <t>(1,408)</t>
        </is>
      </c>
      <c r="AD24" t="inlineStr">
        <is>
          <t>(5,498)</t>
        </is>
      </c>
      <c r="AE24" t="inlineStr">
        <is>
          <t>(13,611)</t>
        </is>
      </c>
      <c r="AF24" t="inlineStr">
        <is>
          <t>1,912</t>
        </is>
      </c>
      <c r="AG24" t="inlineStr">
        <is>
          <t>(5,739)</t>
        </is>
      </c>
      <c r="AH24" t="inlineStr">
        <is>
          <t>(8,475)</t>
        </is>
      </c>
      <c r="AI24" t="inlineStr">
        <is>
          <t>(18,607)</t>
        </is>
      </c>
      <c r="AJ24" t="inlineStr">
        <is>
          <t>(17,565)</t>
        </is>
      </c>
      <c r="AK24" t="inlineStr">
        <is>
          <t>(12,917)</t>
        </is>
      </c>
      <c r="AL24" t="inlineStr">
        <is>
          <t>(5,862)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5</t>
        </is>
      </c>
      <c r="AC25" t="inlineStr">
        <is>
          <t>(3)</t>
        </is>
      </c>
      <c r="AD25" t="inlineStr">
        <is>
          <t>(9)</t>
        </is>
      </c>
      <c r="AE25" t="inlineStr">
        <is>
          <t>(15)</t>
        </is>
      </c>
      <c r="AF25" t="inlineStr">
        <is>
          <t>1</t>
        </is>
      </c>
      <c r="AG25" t="inlineStr">
        <is>
          <t>- -</t>
        </is>
      </c>
      <c r="AH25" t="inlineStr">
        <is>
          <t>- -</t>
        </is>
      </c>
      <c r="AI25" t="inlineStr">
        <is>
          <t>- -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(58)</t>
        </is>
      </c>
      <c r="G26" t="inlineStr">
        <is>
          <t>417</t>
        </is>
      </c>
      <c r="H26" t="inlineStr">
        <is>
          <t>9</t>
        </is>
      </c>
      <c r="I26" t="inlineStr">
        <is>
          <t>168</t>
        </is>
      </c>
      <c r="J26" t="inlineStr">
        <is>
          <t>352</t>
        </is>
      </c>
      <c r="K26" t="inlineStr">
        <is>
          <t>(479)</t>
        </is>
      </c>
      <c r="L26" t="inlineStr">
        <is>
          <t>283</t>
        </is>
      </c>
      <c r="M26" t="inlineStr">
        <is>
          <t>2,702</t>
        </is>
      </c>
      <c r="N26" t="inlineStr">
        <is>
          <t>(63)</t>
        </is>
      </c>
      <c r="O26" t="inlineStr">
        <is>
          <t>(2,064)</t>
        </is>
      </c>
      <c r="P26" t="inlineStr">
        <is>
          <t>1,657</t>
        </is>
      </c>
      <c r="Q26" t="inlineStr">
        <is>
          <t>(719)</t>
        </is>
      </c>
      <c r="R26" t="inlineStr">
        <is>
          <t>4,994</t>
        </is>
      </c>
      <c r="S26" t="inlineStr">
        <is>
          <t>(566)</t>
        </is>
      </c>
      <c r="T26" t="inlineStr">
        <is>
          <t>567</t>
        </is>
      </c>
      <c r="U26" t="inlineStr">
        <is>
          <t>436</t>
        </is>
      </c>
      <c r="V26" t="inlineStr">
        <is>
          <t>(1,083)</t>
        </is>
      </c>
      <c r="W26" t="inlineStr">
        <is>
          <t>(726)</t>
        </is>
      </c>
      <c r="X26" t="inlineStr">
        <is>
          <t>709</t>
        </is>
      </c>
      <c r="Y26" t="inlineStr">
        <is>
          <t>(3,957)</t>
        </is>
      </c>
      <c r="Z26" t="inlineStr">
        <is>
          <t>637</t>
        </is>
      </c>
      <c r="AA26" t="inlineStr">
        <is>
          <t>1,511</t>
        </is>
      </c>
      <c r="AB26" t="inlineStr">
        <is>
          <t>(433)</t>
        </is>
      </c>
      <c r="AC26" t="inlineStr">
        <is>
          <t>3,413</t>
        </is>
      </c>
      <c r="AD26" t="inlineStr">
        <is>
          <t>(2,804)</t>
        </is>
      </c>
      <c r="AE26" t="inlineStr">
        <is>
          <t>(3,113)</t>
        </is>
      </c>
      <c r="AF26" t="inlineStr">
        <is>
          <t>12,747</t>
        </is>
      </c>
      <c r="AG26" t="inlineStr">
        <is>
          <t>(9,748)</t>
        </is>
      </c>
      <c r="AH26" t="inlineStr">
        <is>
          <t>(2,127)</t>
        </is>
      </c>
      <c r="AI26" t="inlineStr">
        <is>
          <t>(414)</t>
        </is>
      </c>
      <c r="AJ26" t="inlineStr">
        <is>
          <t>1,175</t>
        </is>
      </c>
      <c r="AK26" t="inlineStr">
        <is>
          <t>1,671</t>
        </is>
      </c>
      <c r="AL26" t="inlineStr">
        <is>
          <t>(1,038)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1,180</t>
        </is>
      </c>
      <c r="L27" t="inlineStr">
        <is>
          <t>1,463</t>
        </is>
      </c>
      <c r="M27" t="inlineStr">
        <is>
          <t>4,165</t>
        </is>
      </c>
      <c r="N27" t="inlineStr">
        <is>
          <t>4,102</t>
        </is>
      </c>
      <c r="O27" t="inlineStr">
        <is>
          <t>2,038</t>
        </is>
      </c>
      <c r="P27" t="inlineStr">
        <is>
          <t>3,695</t>
        </is>
      </c>
      <c r="Q27" t="inlineStr">
        <is>
          <t>2,976</t>
        </is>
      </c>
      <c r="R27" t="inlineStr">
        <is>
          <t>7,970</t>
        </is>
      </c>
      <c r="S27" t="inlineStr">
        <is>
          <t>7,404</t>
        </is>
      </c>
      <c r="T27" t="inlineStr">
        <is>
          <t>7,971</t>
        </is>
      </c>
      <c r="U27" t="inlineStr">
        <is>
          <t>8,407</t>
        </is>
      </c>
      <c r="V27" t="inlineStr">
        <is>
          <t>7,324</t>
        </is>
      </c>
      <c r="W27" t="inlineStr">
        <is>
          <t>6,598</t>
        </is>
      </c>
      <c r="X27" t="inlineStr">
        <is>
          <t>7,307</t>
        </is>
      </c>
      <c r="Y27" t="inlineStr">
        <is>
          <t>3,350</t>
        </is>
      </c>
      <c r="Z27" t="inlineStr">
        <is>
          <t>3,987</t>
        </is>
      </c>
      <c r="AA27" t="inlineStr">
        <is>
          <t>5,498</t>
        </is>
      </c>
      <c r="AB27" t="inlineStr">
        <is>
          <t>5,065</t>
        </is>
      </c>
      <c r="AC27" t="inlineStr">
        <is>
          <t>8,478</t>
        </is>
      </c>
      <c r="AD27" t="inlineStr">
        <is>
          <t>5,674</t>
        </is>
      </c>
      <c r="AE27" t="inlineStr">
        <is>
          <t>2,561</t>
        </is>
      </c>
      <c r="AF27" t="inlineStr">
        <is>
          <t>15,308</t>
        </is>
      </c>
      <c r="AG27" t="inlineStr">
        <is>
          <t>5,560</t>
        </is>
      </c>
      <c r="AH27" t="inlineStr">
        <is>
          <t>3,433</t>
        </is>
      </c>
      <c r="AI27" t="inlineStr">
        <is>
          <t>3,019</t>
        </is>
      </c>
      <c r="AJ27" t="inlineStr">
        <is>
          <t>4,194</t>
        </is>
      </c>
      <c r="AK27" t="inlineStr">
        <is>
          <t>5,865</t>
        </is>
      </c>
      <c r="AL27" t="inlineStr">
        <is>
          <t>4,827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956</t>
        </is>
      </c>
      <c r="G28" t="inlineStr">
        <is>
          <t>1,064</t>
        </is>
      </c>
      <c r="H28" t="inlineStr">
        <is>
          <t>1,620</t>
        </is>
      </c>
      <c r="I28" t="inlineStr">
        <is>
          <t>1,519</t>
        </is>
      </c>
      <c r="J28" t="inlineStr">
        <is>
          <t>1,659</t>
        </is>
      </c>
      <c r="K28" t="inlineStr">
        <is>
          <t>1,659</t>
        </is>
      </c>
      <c r="L28" t="inlineStr">
        <is>
          <t>1,180</t>
        </is>
      </c>
      <c r="M28" t="inlineStr">
        <is>
          <t>1,463</t>
        </is>
      </c>
      <c r="N28" t="inlineStr">
        <is>
          <t>4,165</t>
        </is>
      </c>
      <c r="O28" t="inlineStr">
        <is>
          <t>4,102</t>
        </is>
      </c>
      <c r="P28" t="inlineStr">
        <is>
          <t>2,038</t>
        </is>
      </c>
      <c r="Q28" t="inlineStr">
        <is>
          <t>3,695</t>
        </is>
      </c>
      <c r="R28" t="inlineStr">
        <is>
          <t>2,976</t>
        </is>
      </c>
      <c r="S28" t="inlineStr">
        <is>
          <t>7,970</t>
        </is>
      </c>
      <c r="T28" t="inlineStr">
        <is>
          <t>7,404</t>
        </is>
      </c>
      <c r="U28" t="inlineStr">
        <is>
          <t>7,971</t>
        </is>
      </c>
      <c r="V28" t="inlineStr">
        <is>
          <t>8,407</t>
        </is>
      </c>
      <c r="W28" t="inlineStr">
        <is>
          <t>7,324</t>
        </is>
      </c>
      <c r="X28" t="inlineStr">
        <is>
          <t>6,598</t>
        </is>
      </c>
      <c r="Y28" t="inlineStr">
        <is>
          <t>7,307</t>
        </is>
      </c>
      <c r="Z28" t="inlineStr">
        <is>
          <t>3,350</t>
        </is>
      </c>
      <c r="AA28" t="inlineStr">
        <is>
          <t>3,987</t>
        </is>
      </c>
      <c r="AB28" t="inlineStr">
        <is>
          <t>5,498</t>
        </is>
      </c>
      <c r="AC28" t="inlineStr">
        <is>
          <t>5,065</t>
        </is>
      </c>
      <c r="AD28" t="inlineStr">
        <is>
          <t>8,478</t>
        </is>
      </c>
      <c r="AE28" t="inlineStr">
        <is>
          <t>5,674</t>
        </is>
      </c>
      <c r="AF28" t="inlineStr">
        <is>
          <t>2,561</t>
        </is>
      </c>
      <c r="AG28" t="inlineStr">
        <is>
          <t>15,308</t>
        </is>
      </c>
      <c r="AH28" t="inlineStr">
        <is>
          <t>5,560</t>
        </is>
      </c>
      <c r="AI28" t="inlineStr">
        <is>
          <t>3,433</t>
        </is>
      </c>
      <c r="AJ28" t="inlineStr">
        <is>
          <t>3,019</t>
        </is>
      </c>
      <c r="AK28" t="inlineStr">
        <is>
          <t>4,194</t>
        </is>
      </c>
      <c r="AL28" t="inlineStr">
        <is>
          <t>5,865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282</t>
        </is>
      </c>
      <c r="G29" t="inlineStr">
        <is>
          <t>338</t>
        </is>
      </c>
      <c r="H29" t="inlineStr">
        <is>
          <t>401</t>
        </is>
      </c>
      <c r="I29" t="inlineStr">
        <is>
          <t>407</t>
        </is>
      </c>
      <c r="J29" t="inlineStr">
        <is>
          <t>868</t>
        </is>
      </c>
      <c r="K29" t="inlineStr">
        <is>
          <t>540</t>
        </is>
      </c>
      <c r="L29" t="inlineStr">
        <is>
          <t>476</t>
        </is>
      </c>
      <c r="M29" t="inlineStr">
        <is>
          <t>5,719</t>
        </is>
      </c>
      <c r="N29" t="inlineStr">
        <is>
          <t>5,507</t>
        </is>
      </c>
      <c r="O29" t="inlineStr">
        <is>
          <t>4,728</t>
        </is>
      </c>
      <c r="P29" t="inlineStr">
        <is>
          <t>7,932</t>
        </is>
      </c>
      <c r="Q29" t="inlineStr">
        <is>
          <t>6,153</t>
        </is>
      </c>
      <c r="R29" t="inlineStr">
        <is>
          <t>1,345</t>
        </is>
      </c>
      <c r="S29" t="inlineStr">
        <is>
          <t>4,426</t>
        </is>
      </c>
      <c r="T29" t="inlineStr">
        <is>
          <t>7,859</t>
        </is>
      </c>
      <c r="U29" t="inlineStr">
        <is>
          <t>9,276</t>
        </is>
      </c>
      <c r="V29" t="inlineStr">
        <is>
          <t>9,005</t>
        </is>
      </c>
      <c r="W29" t="inlineStr">
        <is>
          <t>4,841</t>
        </is>
      </c>
      <c r="X29" t="inlineStr">
        <is>
          <t>7,625</t>
        </is>
      </c>
      <c r="Y29" t="inlineStr">
        <is>
          <t>5,729</t>
        </is>
      </c>
      <c r="Z29" t="inlineStr">
        <is>
          <t>6,655</t>
        </is>
      </c>
      <c r="AA29" t="inlineStr">
        <is>
          <t>11,485</t>
        </is>
      </c>
      <c r="AB29" t="inlineStr">
        <is>
          <t>10,199</t>
        </is>
      </c>
      <c r="AC29" t="inlineStr">
        <is>
          <t>7,042</t>
        </is>
      </c>
      <c r="AD29" t="inlineStr">
        <is>
          <t>10,029</t>
        </is>
      </c>
      <c r="AE29" t="inlineStr">
        <is>
          <t>10,221</t>
        </is>
      </c>
      <c r="AF29" t="inlineStr">
        <is>
          <t>11,571</t>
        </is>
      </c>
      <c r="AG29" t="inlineStr">
        <is>
          <t>12,183</t>
        </is>
      </c>
      <c r="AH29" t="inlineStr">
        <is>
          <t>10,332</t>
        </is>
      </c>
      <c r="AI29" t="inlineStr">
        <is>
          <t>14,251</t>
        </is>
      </c>
      <c r="AJ29" t="inlineStr">
        <is>
          <t>16,932</t>
        </is>
      </c>
      <c r="AK29" t="inlineStr">
        <is>
          <t>20,931</t>
        </is>
      </c>
      <c r="AL29" t="inlineStr">
        <is>
          <t>9,662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2022-08-22T18:26:49Z</dcterms:created>
  <dcterms:modified xmlns:dcterms="http://purl.org/dc/terms/" xmlns:xsi="http://www.w3.org/2001/XMLSchema-instance" xsi:type="dcterms:W3CDTF">2023-03-21T03:05:12Z</dcterms:modified>
  <cp:lastModifiedBy>William Kruta</cp:lastModifiedBy>
</cp:coreProperties>
</file>