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3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Model2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Summary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Cash Flow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([$$-409]* #,##0.00_);_([$$-409]* \(#,##0.00\);_([$$-409]* &quot;-&quot;??_);_(@_)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Calibri"/>
      <family val="2"/>
      <b val="1"/>
      <i val="1"/>
      <color theme="1"/>
      <sz val="11"/>
      <u val="single"/>
      <scheme val="minor"/>
    </font>
    <font>
      <name val="Tahoma"/>
      <family val="2"/>
      <b val="1"/>
      <color indexed="81"/>
      <sz val="9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i val="1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0" fillId="0" borderId="3" pivotButton="0" quotePrefix="0" xfId="0"/>
    <xf numFmtId="0" fontId="4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1" fillId="3" borderId="0" pivotButton="0" quotePrefix="0" xfId="0"/>
    <xf numFmtId="0" fontId="1" fillId="0" borderId="0" pivotButton="0" quotePrefix="0" xfId="0"/>
    <xf numFmtId="10" fontId="0" fillId="0" borderId="0" pivotButton="0" quotePrefix="0" xfId="0"/>
    <xf numFmtId="10" fontId="0" fillId="0" borderId="2" pivotButton="0" quotePrefix="0" xfId="0"/>
    <xf numFmtId="0" fontId="1" fillId="0" borderId="3" pivotButton="0" quotePrefix="0" xfId="0"/>
    <xf numFmtId="0" fontId="6" fillId="3" borderId="0" pivotButton="0" quotePrefix="0" xfId="0"/>
    <xf numFmtId="0" fontId="1" fillId="0" borderId="2" pivotButton="0" quotePrefix="0" xfId="0"/>
    <xf numFmtId="0" fontId="0" fillId="0" borderId="4" pivotButton="0" quotePrefix="0" xfId="0"/>
    <xf numFmtId="164" fontId="0" fillId="0" borderId="4" pivotButton="0" quotePrefix="0" xfId="0"/>
    <xf numFmtId="0" fontId="8" fillId="3" borderId="0" pivotButton="0" quotePrefix="0" xfId="1"/>
    <xf numFmtId="0" fontId="9" fillId="0" borderId="0" pivotButton="0" quotePrefix="0" xfId="1"/>
    <xf numFmtId="14" fontId="0" fillId="0" borderId="0" pivotButton="0" quotePrefix="0" xfId="0"/>
    <xf numFmtId="14" fontId="0" fillId="0" borderId="2" pivotButton="0" quotePrefix="0" xfId="0"/>
    <xf numFmtId="4" fontId="0" fillId="0" borderId="0" pivotButton="0" quotePrefix="0" xfId="0"/>
    <xf numFmtId="2" fontId="0" fillId="0" borderId="0" pivotButton="0" quotePrefix="0" xfId="0"/>
    <xf numFmtId="9" fontId="0" fillId="0" borderId="0" pivotButton="0" quotePrefix="0" xfId="0"/>
    <xf numFmtId="0" fontId="10" fillId="3" borderId="0" pivotButton="0" quotePrefix="0" xfId="1"/>
    <xf numFmtId="9" fontId="1" fillId="0" borderId="0" pivotButton="0" quotePrefix="0" xfId="0"/>
    <xf numFmtId="0" fontId="0" fillId="0" borderId="5" pivotButton="0" quotePrefix="0" xfId="0"/>
    <xf numFmtId="14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2" borderId="5" pivotButton="0" quotePrefix="0" xfId="0"/>
    <xf numFmtId="0" fontId="6" fillId="3" borderId="5" pivotButton="0" quotePrefix="0" xfId="0"/>
    <xf numFmtId="0" fontId="1" fillId="0" borderId="5" pivotButton="0" quotePrefix="0" xfId="0"/>
    <xf numFmtId="9" fontId="0" fillId="0" borderId="5" pivotButton="0" quotePrefix="0" xfId="0"/>
    <xf numFmtId="9" fontId="1" fillId="0" borderId="5" pivotButton="0" quotePrefix="0" xfId="0"/>
    <xf numFmtId="0" fontId="8" fillId="3" borderId="5" pivotButton="0" quotePrefix="0" xfId="1"/>
    <xf numFmtId="0" fontId="4" fillId="3" borderId="5" pivotButton="0" quotePrefix="0" xfId="0"/>
    <xf numFmtId="0" fontId="1" fillId="3" borderId="5" pivotButton="0" quotePrefix="0" xfId="0"/>
    <xf numFmtId="0" fontId="1" fillId="0" borderId="8" pivotButton="0" quotePrefix="0" xfId="0"/>
    <xf numFmtId="10" fontId="0" fillId="0" borderId="5" pivotButton="0" quotePrefix="0" xfId="0"/>
    <xf numFmtId="10" fontId="0" fillId="0" borderId="6" pivotButton="0" quotePrefix="0" xfId="0"/>
    <xf numFmtId="4" fontId="0" fillId="0" borderId="5" pivotButton="0" quotePrefix="0" xfId="0"/>
    <xf numFmtId="0" fontId="0" fillId="0" borderId="8" pivotButton="0" quotePrefix="0" xfId="0"/>
    <xf numFmtId="2" fontId="0" fillId="0" borderId="5" pivotButton="0" quotePrefix="0" xfId="0"/>
    <xf numFmtId="14" fontId="0" fillId="0" borderId="6" pivotButton="0" quotePrefix="0" xfId="0"/>
    <xf numFmtId="0" fontId="0" fillId="0" borderId="9" pivotButton="0" quotePrefix="0" xfId="0"/>
    <xf numFmtId="0" fontId="1" fillId="0" borderId="6" pivotButton="0" quotePrefix="0" xfId="0"/>
    <xf numFmtId="165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5" pivotButton="0" quotePrefix="0" xfId="0"/>
    <xf numFmtId="0" fontId="6" fillId="0" borderId="5" pivotButton="0" quotePrefix="0" xfId="0"/>
    <xf numFmtId="0" fontId="8" fillId="0" borderId="5" pivotButton="0" quotePrefix="0" xfId="1"/>
    <xf numFmtId="0" fontId="8" fillId="0" borderId="0" pivotButton="0" quotePrefix="0" xfId="1"/>
    <xf numFmtId="0" fontId="4" fillId="0" borderId="5" pivotButton="0" quotePrefix="0" xfId="0"/>
    <xf numFmtId="0" fontId="2" fillId="0" borderId="0" pivotButton="0" quotePrefix="0" xfId="0"/>
    <xf numFmtId="0" fontId="6" fillId="0" borderId="0" pivotButton="0" quotePrefix="0" xfId="0"/>
    <xf numFmtId="0" fontId="4" fillId="0" borderId="0" pivotButton="0" quotePrefix="0" xfId="0"/>
    <xf numFmtId="165" fontId="0" fillId="0" borderId="0" pivotButton="0" quotePrefix="0" xfId="0"/>
    <xf numFmtId="164" fontId="0" fillId="0" borderId="4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William</author>
  </authors>
  <commentList>
    <comment ref="BY58" authorId="0" shapeId="0">
      <text>
        <t>William:
Kratos sold off Public Safety and Service Division in 2018.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www.kratosdefense.com/about/divisions/unmanned-systems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hyperlink" Target="https://www.kratosdefense.com/about/divisions/unmanned-system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6" sqref="B6"/>
    </sheetView>
  </sheetViews>
  <sheetFormatPr baseColWidth="8" defaultRowHeight="14.5"/>
  <sheetData>
    <row r="1">
      <c r="A1" t="e">
        <v>#VALUE!</v>
      </c>
    </row>
    <row r="2">
      <c r="A2" s="1" t="inlineStr">
        <is>
          <t>Price</t>
        </is>
      </c>
      <c r="B2" s="61">
        <f t="array" ref="B2">_FV(A1,"Price")</f>
        <v/>
      </c>
    </row>
    <row r="3">
      <c r="A3" s="1" t="inlineStr">
        <is>
          <t>Shares</t>
        </is>
      </c>
      <c r="B3" s="50">
        <f t="array" ref="B3">_FV(A1,"Shares outstanding",TRUE)/1000000</f>
        <v/>
      </c>
    </row>
    <row r="4">
      <c r="A4" s="1" t="inlineStr">
        <is>
          <t>MC</t>
        </is>
      </c>
      <c r="B4" s="51">
        <f>B2*B3</f>
        <v/>
      </c>
    </row>
    <row r="5">
      <c r="A5" s="1" t="inlineStr">
        <is>
          <t>Cash</t>
        </is>
      </c>
      <c r="B5" s="50" t="n"/>
    </row>
    <row r="6">
      <c r="A6" s="1" t="inlineStr">
        <is>
          <t>Debt</t>
        </is>
      </c>
      <c r="B6" s="50" t="n"/>
    </row>
    <row r="7">
      <c r="A7" s="1" t="inlineStr">
        <is>
          <t>EV</t>
        </is>
      </c>
      <c r="B7" s="5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4" sqref="A14"/>
    </sheetView>
  </sheetViews>
  <sheetFormatPr baseColWidth="8" defaultRowHeight="14.5"/>
  <cols>
    <col width="18.36328125" customWidth="1" min="1" max="1"/>
    <col width="42.1796875" customWidth="1" min="2" max="2"/>
    <col width="53.1796875" customWidth="1" min="4" max="4"/>
  </cols>
  <sheetData>
    <row r="1">
      <c r="A1" t="inlineStr">
        <is>
          <t>Company Name</t>
        </is>
      </c>
      <c r="B1" t="inlineStr">
        <is>
          <t>Kratos Defense &amp; Security Solution, Inc.</t>
        </is>
      </c>
    </row>
    <row r="2">
      <c r="A2" t="inlineStr">
        <is>
          <t>Ticker</t>
        </is>
      </c>
      <c r="B2" t="inlineStr">
        <is>
          <t>KTOS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Aerospace &amp; Defense</t>
        </is>
      </c>
    </row>
    <row r="6">
      <c r="A6" s="5" t="inlineStr">
        <is>
          <t>Notes</t>
        </is>
      </c>
    </row>
    <row r="7">
      <c r="A7" t="inlineStr">
        <is>
          <t>Company operates through two segments. Kratos Government Solutions and Unmanned Solutions.</t>
        </is>
      </c>
    </row>
    <row r="8">
      <c r="A8" t="inlineStr">
        <is>
          <t>It serves national security related agencies, the department of defense, intelligence agencies, and classified agencies, as well as the international government agencies, and commercial customers</t>
        </is>
      </c>
    </row>
    <row r="9">
      <c r="A9" s="7" t="inlineStr">
        <is>
          <t>Kratos Government Solutions</t>
        </is>
      </c>
    </row>
    <row r="10">
      <c r="A10" t="inlineStr">
        <is>
          <t>Microwave electronic products</t>
        </is>
      </c>
    </row>
    <row r="11" customFormat="1" s="5">
      <c r="A11" t="inlineStr">
        <is>
          <t>Space and satellite communication</t>
        </is>
      </c>
    </row>
    <row r="12">
      <c r="A12" t="inlineStr">
        <is>
          <t>Traning and cybersecurity/warfare</t>
        </is>
      </c>
    </row>
    <row r="13">
      <c r="A13" t="inlineStr">
        <is>
          <t>C5ISR/modular systems</t>
        </is>
      </c>
    </row>
    <row r="14">
      <c r="A14" t="inlineStr">
        <is>
          <t>Turbine technologies</t>
        </is>
      </c>
    </row>
    <row r="15">
      <c r="A15" t="inlineStr">
        <is>
          <t>Defense and rocket support devices</t>
        </is>
      </c>
    </row>
    <row r="16">
      <c r="A16" s="7" t="inlineStr">
        <is>
          <t>Unmanned Solutions</t>
        </is>
      </c>
    </row>
    <row r="17">
      <c r="A17" t="inlineStr">
        <is>
          <t>Unmanned aerial systems</t>
        </is>
      </c>
    </row>
    <row r="18" customFormat="1" s="7">
      <c r="A18" t="inlineStr">
        <is>
          <t>Unmanned ground and seaborne systems</t>
        </is>
      </c>
    </row>
    <row r="26" customFormat="1" s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G1048576"/>
  <sheetViews>
    <sheetView tabSelected="1" zoomScale="55" zoomScaleNormal="55" workbookViewId="0">
      <pane xSplit="2" ySplit="4" topLeftCell="AA5" activePane="bottomRight" state="frozen"/>
      <selection pane="topRight" activeCell="C1" sqref="C1"/>
      <selection pane="bottomLeft" activeCell="A5" sqref="A5"/>
      <selection pane="bottomRight" activeCell="AF39" sqref="AF39"/>
    </sheetView>
  </sheetViews>
  <sheetFormatPr baseColWidth="8" defaultRowHeight="14.5"/>
  <cols>
    <col width="38" customWidth="1" min="2" max="2"/>
    <col width="12.6328125" customWidth="1" min="3" max="11"/>
    <col width="12.6328125" customWidth="1" style="28" min="12" max="12"/>
    <col width="12.6328125" customWidth="1" min="13" max="15"/>
    <col width="12.6328125" customWidth="1" style="28" min="16" max="16"/>
    <col width="12.6328125" customWidth="1" min="17" max="19"/>
    <col width="12.6328125" customWidth="1" style="28" min="20" max="20"/>
    <col width="12.6328125" customWidth="1" min="21" max="23"/>
    <col width="12.6328125" customWidth="1" style="28" min="24" max="24"/>
    <col width="12.6328125" customWidth="1" min="25" max="27"/>
    <col width="12.6328125" customWidth="1" style="28" min="28" max="28"/>
    <col width="12.6328125" customWidth="1" min="29" max="31"/>
    <col width="12.6328125" customWidth="1" style="28" min="32" max="32"/>
    <col width="12.6328125" customWidth="1" min="33" max="35"/>
    <col width="12.6328125" customWidth="1" style="28" min="36" max="36"/>
    <col width="12.6328125" customWidth="1" min="37" max="39"/>
    <col width="12.6328125" customWidth="1" style="28" min="40" max="40"/>
    <col width="12.6328125" customWidth="1" min="41" max="43"/>
    <col width="12.6328125" customWidth="1" style="28" min="44" max="44"/>
    <col width="12.6328125" customWidth="1" min="45" max="47"/>
    <col width="12.6328125" customWidth="1" style="28" min="48" max="48"/>
    <col width="12.6328125" customWidth="1" min="49" max="51"/>
    <col width="12.6328125" customWidth="1" style="28" min="52" max="52"/>
    <col width="12.6328125" customWidth="1" min="53" max="55"/>
    <col width="12.6328125" customWidth="1" style="28" min="56" max="56"/>
    <col width="12.6328125" customWidth="1" min="57" max="59"/>
    <col width="12.6328125" customWidth="1" style="28" min="60" max="60"/>
    <col width="12.6328125" customWidth="1" min="61" max="63"/>
    <col width="12.6328125" customWidth="1" style="28" min="64" max="64"/>
    <col width="12.6328125" customWidth="1" min="65" max="83"/>
  </cols>
  <sheetData>
    <row r="1">
      <c r="B1" t="inlineStr">
        <is>
          <t>Quarter</t>
        </is>
      </c>
      <c r="L1" s="28" t="inlineStr">
        <is>
          <t>Q110</t>
        </is>
      </c>
      <c r="M1" t="inlineStr">
        <is>
          <t>Q210</t>
        </is>
      </c>
      <c r="N1" t="inlineStr">
        <is>
          <t>Q310</t>
        </is>
      </c>
      <c r="O1" t="inlineStr">
        <is>
          <t>Q410</t>
        </is>
      </c>
      <c r="P1" t="inlineStr">
        <is>
          <t>Q111</t>
        </is>
      </c>
      <c r="Q1" t="inlineStr">
        <is>
          <t>Q211</t>
        </is>
      </c>
      <c r="R1" t="inlineStr">
        <is>
          <t>Q311</t>
        </is>
      </c>
      <c r="S1" t="inlineStr">
        <is>
          <t>Q411</t>
        </is>
      </c>
      <c r="T1" s="28" t="inlineStr">
        <is>
          <t>Q112</t>
        </is>
      </c>
      <c r="U1" t="inlineStr">
        <is>
          <t>Q212</t>
        </is>
      </c>
      <c r="V1" t="inlineStr">
        <is>
          <t>Q312</t>
        </is>
      </c>
      <c r="W1" t="inlineStr">
        <is>
          <t>Q412</t>
        </is>
      </c>
      <c r="X1" s="28" t="inlineStr">
        <is>
          <t>Q113</t>
        </is>
      </c>
      <c r="Y1" t="inlineStr">
        <is>
          <t>Q213</t>
        </is>
      </c>
      <c r="Z1" t="inlineStr">
        <is>
          <t>Q313</t>
        </is>
      </c>
      <c r="AA1" t="inlineStr">
        <is>
          <t>Q413</t>
        </is>
      </c>
      <c r="AB1" s="28" t="inlineStr">
        <is>
          <t>Q114</t>
        </is>
      </c>
      <c r="AC1" t="inlineStr">
        <is>
          <t>Q214</t>
        </is>
      </c>
      <c r="AD1" t="inlineStr">
        <is>
          <t>Q314</t>
        </is>
      </c>
      <c r="AE1" t="inlineStr">
        <is>
          <t>Q414</t>
        </is>
      </c>
      <c r="AF1" s="28" t="inlineStr">
        <is>
          <t>Q115</t>
        </is>
      </c>
      <c r="AG1" t="inlineStr">
        <is>
          <t>Q215</t>
        </is>
      </c>
      <c r="AH1" t="inlineStr">
        <is>
          <t>Q315</t>
        </is>
      </c>
      <c r="AI1" t="inlineStr">
        <is>
          <t>Q415</t>
        </is>
      </c>
      <c r="AJ1" s="28" t="inlineStr">
        <is>
          <t>Q116</t>
        </is>
      </c>
      <c r="AK1" t="inlineStr">
        <is>
          <t>Q216</t>
        </is>
      </c>
      <c r="AL1" t="inlineStr">
        <is>
          <t>Q316</t>
        </is>
      </c>
      <c r="AM1" t="inlineStr">
        <is>
          <t>Q416</t>
        </is>
      </c>
      <c r="AN1" s="28" t="inlineStr">
        <is>
          <t>Q117</t>
        </is>
      </c>
      <c r="AO1" t="inlineStr">
        <is>
          <t>Q217</t>
        </is>
      </c>
      <c r="AP1" t="inlineStr">
        <is>
          <t>Q317</t>
        </is>
      </c>
      <c r="AQ1" t="inlineStr">
        <is>
          <t>Q417</t>
        </is>
      </c>
      <c r="AR1" s="28" t="inlineStr">
        <is>
          <t>Q118</t>
        </is>
      </c>
      <c r="AS1" t="inlineStr">
        <is>
          <t>Q218</t>
        </is>
      </c>
      <c r="AT1" t="inlineStr">
        <is>
          <t>Q318</t>
        </is>
      </c>
      <c r="AU1" t="inlineStr">
        <is>
          <t>Q418</t>
        </is>
      </c>
      <c r="AV1" s="28" t="inlineStr">
        <is>
          <t>Q119</t>
        </is>
      </c>
      <c r="AW1" t="inlineStr">
        <is>
          <t>Q219</t>
        </is>
      </c>
      <c r="AX1" t="inlineStr">
        <is>
          <t>Q319</t>
        </is>
      </c>
      <c r="AY1" t="inlineStr">
        <is>
          <t>Q419</t>
        </is>
      </c>
      <c r="AZ1" s="28" t="inlineStr">
        <is>
          <t>Q120</t>
        </is>
      </c>
      <c r="BA1" t="inlineStr">
        <is>
          <t>Q220</t>
        </is>
      </c>
      <c r="BB1" t="inlineStr">
        <is>
          <t>Q320</t>
        </is>
      </c>
      <c r="BC1" t="inlineStr">
        <is>
          <t>Q420</t>
        </is>
      </c>
      <c r="BD1" s="28" t="inlineStr">
        <is>
          <t>Q121</t>
        </is>
      </c>
      <c r="BE1" s="20" t="inlineStr">
        <is>
          <t>Q221</t>
        </is>
      </c>
      <c r="BF1" t="inlineStr">
        <is>
          <t>Q321</t>
        </is>
      </c>
      <c r="BG1" t="inlineStr">
        <is>
          <t>Q421</t>
        </is>
      </c>
      <c r="BH1" s="28" t="inlineStr">
        <is>
          <t>Q122</t>
        </is>
      </c>
      <c r="BI1" t="inlineStr">
        <is>
          <t>Q222</t>
        </is>
      </c>
      <c r="BJ1" t="inlineStr">
        <is>
          <t>Q322</t>
        </is>
      </c>
      <c r="BP1" s="11" t="n"/>
    </row>
    <row r="2">
      <c r="B2" t="inlineStr">
        <is>
          <t>Filing Date</t>
        </is>
      </c>
      <c r="AR2" s="29" t="n">
        <v>43230</v>
      </c>
      <c r="AS2" s="21" t="n">
        <v>43314</v>
      </c>
      <c r="AT2" s="21" t="n">
        <v>43410</v>
      </c>
      <c r="AV2" s="29" t="n">
        <v>43593</v>
      </c>
      <c r="AW2" s="21" t="n">
        <v>43677</v>
      </c>
      <c r="AX2" s="21" t="n">
        <v>43774</v>
      </c>
      <c r="AZ2" s="29" t="n">
        <v>43958</v>
      </c>
      <c r="BA2" s="21" t="n">
        <v>44047</v>
      </c>
      <c r="BB2" s="21" t="n">
        <v>44133</v>
      </c>
      <c r="BD2" s="29" t="n">
        <v>44321</v>
      </c>
      <c r="BE2" s="21" t="n">
        <v>44411</v>
      </c>
      <c r="BF2" s="21" t="n"/>
      <c r="BH2" s="29" t="n">
        <v>44686</v>
      </c>
      <c r="BI2" s="21" t="n">
        <v>44777</v>
      </c>
      <c r="BJ2" s="21" t="n">
        <v>44868</v>
      </c>
    </row>
    <row r="3" customFormat="1" s="2">
      <c r="B3" s="2" t="inlineStr">
        <is>
          <t>Period of Report</t>
        </is>
      </c>
      <c r="L3" s="30" t="n"/>
      <c r="P3" s="30" t="n"/>
      <c r="T3" s="30" t="n"/>
      <c r="X3" s="30" t="n"/>
      <c r="AB3" s="30" t="n"/>
      <c r="AF3" s="30" t="n"/>
      <c r="AJ3" s="30" t="n"/>
      <c r="AN3" s="30" t="n"/>
      <c r="AR3" s="46" t="n">
        <v>43191</v>
      </c>
      <c r="AT3" s="22" t="n">
        <v>43373</v>
      </c>
      <c r="AU3" s="22" t="n">
        <v>43465</v>
      </c>
      <c r="AV3" s="46" t="n">
        <v>43555</v>
      </c>
      <c r="AW3" s="22" t="n">
        <v>43646</v>
      </c>
      <c r="AX3" s="22" t="n">
        <v>43737</v>
      </c>
      <c r="AY3" s="22" t="n">
        <v>43830</v>
      </c>
      <c r="AZ3" s="46" t="n">
        <v>43919</v>
      </c>
      <c r="BA3" s="22" t="n">
        <v>44010</v>
      </c>
      <c r="BB3" s="22" t="n">
        <v>44101</v>
      </c>
      <c r="BC3" s="22" t="n">
        <v>44196</v>
      </c>
      <c r="BD3" s="46" t="n">
        <v>44283</v>
      </c>
      <c r="BF3" s="22" t="n">
        <v>44465</v>
      </c>
      <c r="BG3" s="22" t="n">
        <v>44561</v>
      </c>
      <c r="BH3" s="46" t="n">
        <v>110390</v>
      </c>
      <c r="BI3" s="22" t="n">
        <v>44738</v>
      </c>
      <c r="BJ3" s="22" t="n">
        <v>44829</v>
      </c>
      <c r="BK3" s="22" t="n">
        <v>44926</v>
      </c>
      <c r="BL3" s="28" t="n"/>
      <c r="BQ3" s="2" t="n">
        <v>2010</v>
      </c>
      <c r="BR3" s="2">
        <f>BQ3+1</f>
        <v/>
      </c>
      <c r="BS3" s="2">
        <f>BR3+1</f>
        <v/>
      </c>
      <c r="BT3" s="2">
        <f>BS3+1</f>
        <v/>
      </c>
      <c r="BU3" s="2">
        <f>BT3+1</f>
        <v/>
      </c>
      <c r="BV3" s="2">
        <f>BU3+1</f>
        <v/>
      </c>
      <c r="BW3" s="2">
        <f>BV3+1</f>
        <v/>
      </c>
      <c r="BX3" s="2">
        <f>BW3+1</f>
        <v/>
      </c>
      <c r="BY3" s="2">
        <f>BX3+1</f>
        <v/>
      </c>
      <c r="BZ3" s="2">
        <f>BY3+1</f>
        <v/>
      </c>
      <c r="CA3" s="2">
        <f>BZ3+1</f>
        <v/>
      </c>
      <c r="CB3" s="2">
        <f>CA3+1</f>
        <v/>
      </c>
      <c r="CC3" s="2">
        <f>CB3+1</f>
        <v/>
      </c>
      <c r="CD3" s="2">
        <f>CC3+1</f>
        <v/>
      </c>
      <c r="CE3" s="2">
        <f>CD3+1</f>
        <v/>
      </c>
    </row>
    <row r="4" ht="15" customFormat="1" customHeight="1" s="17" thickBot="1">
      <c r="B4" s="17" t="inlineStr">
        <is>
          <t>Market Price</t>
        </is>
      </c>
      <c r="L4" s="31" t="n"/>
      <c r="P4" s="31" t="n"/>
      <c r="T4" s="31" t="n"/>
      <c r="X4" s="31" t="n"/>
      <c r="AB4" s="31" t="n"/>
      <c r="AF4" s="31" t="n"/>
      <c r="AJ4" s="31" t="n"/>
      <c r="AN4" s="31" t="n"/>
      <c r="AR4" s="31" t="n"/>
      <c r="AV4" s="31" t="n"/>
      <c r="AZ4" s="31" t="n"/>
      <c r="BD4" s="31" t="n"/>
      <c r="BH4" s="31" t="n"/>
      <c r="BL4" s="28" t="n"/>
      <c r="BQ4" s="62">
        <f>Summary!F3*Summary!F9</f>
        <v/>
      </c>
      <c r="BR4" s="62">
        <f>Summary!G3*Summary!G9</f>
        <v/>
      </c>
      <c r="BS4" s="62">
        <f>Summary!H3*Summary!H9</f>
        <v/>
      </c>
      <c r="BT4" s="62">
        <f>Summary!I3*Summary!I9</f>
        <v/>
      </c>
      <c r="BU4" s="62">
        <f>Summary!J3*Summary!J9</f>
        <v/>
      </c>
      <c r="BV4" s="62">
        <f>Summary!K3*Summary!K9</f>
        <v/>
      </c>
      <c r="BW4" s="62">
        <f>Summary!L3*Summary!L9</f>
        <v/>
      </c>
      <c r="BX4" s="62">
        <f>Summary!M3*Summary!M9</f>
        <v/>
      </c>
      <c r="BY4" s="62">
        <f>Summary!N3*Summary!N9</f>
        <v/>
      </c>
      <c r="BZ4" s="62">
        <f>Summary!O3*Summary!O9</f>
        <v/>
      </c>
      <c r="CA4" s="62">
        <f>Summary!P3*Summary!P9</f>
        <v/>
      </c>
      <c r="CB4" s="62">
        <f>Summary!Q3*Summary!Q9</f>
        <v/>
      </c>
      <c r="CC4" s="62">
        <f>Summary!R3*Summary!R9</f>
        <v/>
      </c>
      <c r="CD4" s="62" t="n"/>
      <c r="CE4" s="62" t="n"/>
    </row>
    <row r="6" customFormat="1" s="5">
      <c r="B6" s="5" t="inlineStr">
        <is>
          <t>Revenue Breakdown *in Millions, USD</t>
        </is>
      </c>
      <c r="L6" s="32" t="n"/>
      <c r="P6" s="32" t="n"/>
      <c r="T6" s="32" t="n"/>
      <c r="X6" s="32" t="n"/>
      <c r="AB6" s="32" t="n"/>
      <c r="AF6" s="32" t="n"/>
      <c r="AJ6" s="32" t="n"/>
      <c r="AN6" s="32" t="n"/>
      <c r="AR6" s="32" t="n"/>
      <c r="AV6" s="32" t="n"/>
      <c r="AZ6" s="32" t="n"/>
      <c r="BD6" s="32" t="n"/>
      <c r="BH6" s="32" t="n"/>
      <c r="BL6" s="53" t="n"/>
      <c r="BM6" s="58" t="n"/>
      <c r="BN6" s="58" t="n"/>
      <c r="BO6" s="58" t="n"/>
      <c r="BP6" s="58" t="n"/>
    </row>
    <row r="7" customFormat="1" s="8">
      <c r="B7" s="7" t="inlineStr">
        <is>
          <t>Kratos Governement Solutions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33" t="n"/>
      <c r="M7" s="15" t="n"/>
      <c r="N7" s="15" t="n"/>
      <c r="O7" s="15" t="n"/>
      <c r="P7" s="33" t="n"/>
      <c r="Q7" s="15" t="n"/>
      <c r="R7" s="15" t="n"/>
      <c r="S7" s="15" t="n"/>
      <c r="T7" s="33" t="n"/>
      <c r="U7" s="15" t="n"/>
      <c r="V7" s="15" t="n"/>
      <c r="W7" s="15" t="n"/>
      <c r="X7" s="33" t="n"/>
      <c r="Y7" s="15" t="n"/>
      <c r="Z7" s="15" t="n"/>
      <c r="AA7" s="15" t="n"/>
      <c r="AB7" s="33" t="n"/>
      <c r="AC7" s="15" t="n"/>
      <c r="AD7" s="15" t="n"/>
      <c r="AE7" s="15" t="n"/>
      <c r="AF7" s="33" t="n"/>
      <c r="AG7" s="15" t="n"/>
      <c r="AH7" s="15" t="n"/>
      <c r="AI7" s="15" t="n"/>
      <c r="AJ7" s="33" t="n"/>
      <c r="AK7" s="15" t="n"/>
      <c r="AL7" s="15" t="n"/>
      <c r="AM7" s="15" t="n"/>
      <c r="AN7" s="33" t="n"/>
      <c r="AO7" s="15" t="n"/>
      <c r="AP7" s="15" t="n"/>
      <c r="AQ7" s="15" t="n"/>
      <c r="AR7" s="33" t="n"/>
      <c r="AS7" s="15" t="n"/>
      <c r="AT7" s="15" t="n"/>
      <c r="AU7" s="15" t="n"/>
      <c r="AV7" s="33" t="n"/>
      <c r="AW7" s="15" t="n"/>
      <c r="AX7" s="15" t="n"/>
      <c r="AY7" s="15" t="n"/>
      <c r="AZ7" s="33" t="n"/>
      <c r="BA7" s="15" t="n"/>
      <c r="BB7" s="15" t="n"/>
      <c r="BC7" s="15" t="n"/>
      <c r="BD7" s="33" t="n"/>
      <c r="BE7" s="15" t="n"/>
      <c r="BF7" s="15" t="n"/>
      <c r="BG7" s="15" t="n"/>
      <c r="BH7" s="33" t="n"/>
      <c r="BI7" s="15" t="n"/>
      <c r="BJ7" s="15" t="n"/>
      <c r="BK7" s="15" t="n"/>
      <c r="BL7" s="54" t="n"/>
      <c r="BM7" s="59" t="n"/>
      <c r="BN7" s="59" t="n"/>
      <c r="BO7" s="59" t="n"/>
      <c r="BP7" s="59" t="n"/>
    </row>
    <row r="8">
      <c r="B8" t="inlineStr">
        <is>
          <t>Service Revenue</t>
        </is>
      </c>
      <c r="AR8" s="28" t="n">
        <v>46</v>
      </c>
      <c r="AS8" t="n">
        <v>47</v>
      </c>
      <c r="AT8" t="n">
        <v>54.9</v>
      </c>
      <c r="AU8">
        <f>BY8-AT8-AS8-AR8</f>
        <v/>
      </c>
      <c r="AV8" s="28" t="n">
        <v>62.6</v>
      </c>
      <c r="AW8" t="n">
        <v>73.7</v>
      </c>
      <c r="AX8" t="n">
        <v>70.8</v>
      </c>
      <c r="AY8">
        <f>BZ8-AX8-AW8-AV8</f>
        <v/>
      </c>
      <c r="AZ8" s="28" t="n">
        <v>63.6</v>
      </c>
      <c r="BA8" t="n">
        <v>62.9</v>
      </c>
      <c r="BB8" t="n">
        <v>67.59999999999999</v>
      </c>
      <c r="BC8">
        <f>CA8-BB8-BA8-AZ8</f>
        <v/>
      </c>
      <c r="BD8" s="28" t="n">
        <v>56.1</v>
      </c>
      <c r="BE8" t="n">
        <v>56.7</v>
      </c>
      <c r="BF8" t="n">
        <v>50.5</v>
      </c>
      <c r="BG8">
        <f>BY8-BF8-BE8-BD8</f>
        <v/>
      </c>
      <c r="BH8" s="28" t="n">
        <v>66.8</v>
      </c>
      <c r="BI8" t="n">
        <v>77.2</v>
      </c>
      <c r="BJ8" t="n">
        <v>87.3</v>
      </c>
      <c r="BK8">
        <f>CC8-BJ8-BI8-BH8</f>
        <v/>
      </c>
      <c r="BQ8" t="n">
        <v>248.5</v>
      </c>
      <c r="BR8" t="n">
        <v>238.8</v>
      </c>
      <c r="BS8" t="n">
        <v>264</v>
      </c>
      <c r="BT8" t="n">
        <v>233.9</v>
      </c>
      <c r="BU8" t="n">
        <v>207.4</v>
      </c>
      <c r="BV8" t="n">
        <v>209.5</v>
      </c>
      <c r="BW8" t="n">
        <v>221</v>
      </c>
      <c r="BX8" t="n">
        <v>197.8</v>
      </c>
      <c r="BY8" t="n">
        <v>200.7</v>
      </c>
      <c r="BZ8" t="n">
        <v>272.6</v>
      </c>
      <c r="CA8" t="n">
        <v>248.7</v>
      </c>
      <c r="CB8" t="n">
        <v>214.5</v>
      </c>
      <c r="CC8" t="n">
        <v>320</v>
      </c>
    </row>
    <row r="9" customFormat="1" s="2">
      <c r="B9" s="2" t="inlineStr">
        <is>
          <t>Product Sales</t>
        </is>
      </c>
      <c r="L9" s="30" t="n"/>
      <c r="P9" s="30" t="n"/>
      <c r="T9" s="30" t="n"/>
      <c r="X9" s="30" t="n"/>
      <c r="AB9" s="30" t="n"/>
      <c r="AF9" s="30" t="n"/>
      <c r="AJ9" s="30" t="n"/>
      <c r="AN9" s="30" t="n"/>
      <c r="AR9" s="30" t="n">
        <v>69.2</v>
      </c>
      <c r="AS9" s="2" t="n">
        <v>68.59999999999999</v>
      </c>
      <c r="AT9" s="2" t="n">
        <v>71.2</v>
      </c>
      <c r="AU9">
        <f>BY9-AT9-AS9-AR9</f>
        <v/>
      </c>
      <c r="AV9" s="30" t="n">
        <v>62.9</v>
      </c>
      <c r="AW9" s="2" t="n">
        <v>71.7</v>
      </c>
      <c r="AX9" s="2" t="n">
        <v>67.59999999999999</v>
      </c>
      <c r="AY9" s="2">
        <f>BZ9-AX9-AW9-AV9</f>
        <v/>
      </c>
      <c r="AZ9" s="30" t="n">
        <v>63.3</v>
      </c>
      <c r="BA9" s="2" t="n">
        <v>65.5</v>
      </c>
      <c r="BB9" s="2" t="n">
        <v>80.90000000000001</v>
      </c>
      <c r="BC9">
        <f>CA9-BB9-BA9-AZ9</f>
        <v/>
      </c>
      <c r="BD9" s="30" t="n">
        <v>82.2</v>
      </c>
      <c r="BE9" s="2" t="n">
        <v>88.09999999999999</v>
      </c>
      <c r="BF9" s="2" t="n">
        <v>88.8</v>
      </c>
      <c r="BG9" s="2">
        <f>BY9-BF9-BE9-BD9</f>
        <v/>
      </c>
      <c r="BH9" s="30" t="n">
        <v>76.8</v>
      </c>
      <c r="BI9" s="2" t="n">
        <v>90.59999999999999</v>
      </c>
      <c r="BJ9" s="2" t="n">
        <v>91.3</v>
      </c>
      <c r="BK9" s="2">
        <f>CC9-BJ9-BI9-BH9</f>
        <v/>
      </c>
      <c r="BL9" s="28" t="n"/>
      <c r="BQ9" s="2" t="n">
        <v>123.7</v>
      </c>
      <c r="BR9" s="2" t="n">
        <v>362.9</v>
      </c>
      <c r="BS9" s="2" t="n">
        <v>519.2</v>
      </c>
      <c r="BT9" s="2" t="n">
        <v>278.9</v>
      </c>
      <c r="BU9" s="2" t="n">
        <v>277.7</v>
      </c>
      <c r="BV9" s="2" t="n">
        <v>236.6</v>
      </c>
      <c r="BW9" s="2" t="n">
        <v>244.8</v>
      </c>
      <c r="BX9" s="2" t="n">
        <v>283.8</v>
      </c>
      <c r="BY9" s="2" t="n">
        <v>284.4</v>
      </c>
      <c r="BZ9" s="2" t="n">
        <v>283.5</v>
      </c>
      <c r="CA9" s="2" t="n">
        <v>312</v>
      </c>
      <c r="CB9" s="2" t="n">
        <v>365.1</v>
      </c>
      <c r="CC9" s="2" t="n">
        <v>356.6</v>
      </c>
    </row>
    <row r="10" customFormat="1" s="11">
      <c r="B10" s="11" t="inlineStr">
        <is>
          <t>Total Kratos Government Solutions</t>
        </is>
      </c>
      <c r="L10" s="34" t="n"/>
      <c r="P10" s="34" t="n"/>
      <c r="T10" s="34" t="n"/>
      <c r="X10" s="34" t="n"/>
      <c r="AB10" s="34" t="n"/>
      <c r="AF10" s="34" t="n"/>
      <c r="AJ10" s="34" t="n"/>
      <c r="AK10" s="11">
        <f>SUM(AK8:AK9)</f>
        <v/>
      </c>
      <c r="AL10" s="11">
        <f>SUM(AL8:AL9)</f>
        <v/>
      </c>
      <c r="AM10" s="11">
        <f>SUM(AM8:AM9)</f>
        <v/>
      </c>
      <c r="AN10" s="34">
        <f>SUM(AN8:AN9)</f>
        <v/>
      </c>
      <c r="AO10" s="11">
        <f>SUM(AO8:AO9)</f>
        <v/>
      </c>
      <c r="AP10" s="11">
        <f>SUM(AP8:AP9)</f>
        <v/>
      </c>
      <c r="AQ10" s="11">
        <f>SUM(AQ8:AQ9)</f>
        <v/>
      </c>
      <c r="AR10" s="34">
        <f>SUM(AR8:AR9)</f>
        <v/>
      </c>
      <c r="AS10" s="11">
        <f>SUM(AS8:AS9)</f>
        <v/>
      </c>
      <c r="AT10" s="11">
        <f>SUM(AT8:AT9)</f>
        <v/>
      </c>
      <c r="AU10" s="11">
        <f>SUM(AU8:AU9)</f>
        <v/>
      </c>
      <c r="AV10" s="34">
        <f>SUM(AV8:AV9)</f>
        <v/>
      </c>
      <c r="AW10" s="11">
        <f>SUM(AW8:AW9)</f>
        <v/>
      </c>
      <c r="AX10" s="11">
        <f>SUM(AX8:AX9)</f>
        <v/>
      </c>
      <c r="AY10" s="11">
        <f>SUM(AY8:AY9)</f>
        <v/>
      </c>
      <c r="AZ10" s="34">
        <f>SUM(AZ8:AZ9)</f>
        <v/>
      </c>
      <c r="BA10" s="11">
        <f>SUM(BA8:BA9)</f>
        <v/>
      </c>
      <c r="BB10" s="11">
        <f>SUM(BB8:BB9)</f>
        <v/>
      </c>
      <c r="BC10" s="11">
        <f>SUM(BC8:BC9)</f>
        <v/>
      </c>
      <c r="BD10" s="34">
        <f>SUM(BD8:BD9)</f>
        <v/>
      </c>
      <c r="BE10" s="11">
        <f>SUM(BE8:BE9)</f>
        <v/>
      </c>
      <c r="BF10" s="11">
        <f>SUM(BF8:BF9)</f>
        <v/>
      </c>
      <c r="BG10" s="11">
        <f>SUM(BG8:BG9)</f>
        <v/>
      </c>
      <c r="BH10" s="34">
        <f>SUM(BH8:BH9)</f>
        <v/>
      </c>
      <c r="BI10" s="11">
        <f>SUM(BI8:BI9)</f>
        <v/>
      </c>
      <c r="BJ10" s="11">
        <f>SUM(BJ8:BJ9)</f>
        <v/>
      </c>
      <c r="BK10" s="11">
        <f>SUM(BK8:BK9)</f>
        <v/>
      </c>
      <c r="BL10" s="34" t="n"/>
      <c r="BQ10" s="11">
        <f>SUM(BQ8:BQ9)</f>
        <v/>
      </c>
      <c r="BR10" s="11">
        <f>SUM(BR8:BR9)</f>
        <v/>
      </c>
      <c r="BS10" s="11">
        <f>SUM(BS8:BS9)</f>
        <v/>
      </c>
      <c r="BT10" s="11">
        <f>SUM(BT8:BT9)</f>
        <v/>
      </c>
      <c r="BU10" s="11">
        <f>SUM(BU8:BU9)</f>
        <v/>
      </c>
      <c r="BV10" s="11">
        <f>SUM(BV8:BV9)</f>
        <v/>
      </c>
      <c r="BW10" s="11">
        <f>SUM(BW8:BW9)</f>
        <v/>
      </c>
      <c r="BX10" s="11">
        <f>SUM(BX8:BX9)</f>
        <v/>
      </c>
      <c r="BY10" s="11">
        <f>SUM(BY8:BY9)</f>
        <v/>
      </c>
      <c r="BZ10" s="11">
        <f>SUM(BZ8:BZ9)</f>
        <v/>
      </c>
      <c r="CA10" s="11">
        <f>SUM(CA8:CA9)</f>
        <v/>
      </c>
      <c r="CB10" s="11">
        <f>SUM(CB8:CB9)</f>
        <v/>
      </c>
      <c r="CC10" s="11">
        <f>SUM(CC8:CC9)</f>
        <v/>
      </c>
    </row>
    <row r="11" customFormat="1" s="25">
      <c r="B11" s="25" t="inlineStr">
        <is>
          <t>Service %</t>
        </is>
      </c>
      <c r="L11" s="35" t="n"/>
      <c r="P11" s="35" t="n"/>
      <c r="T11" s="35" t="n"/>
      <c r="X11" s="35" t="n"/>
      <c r="AB11" s="35" t="n"/>
      <c r="AF11" s="35" t="n"/>
      <c r="AJ11" s="35" t="n"/>
      <c r="AN11" s="35" t="n"/>
      <c r="AR11" s="35" t="n"/>
      <c r="AV11" s="35" t="n"/>
      <c r="AZ11" s="35" t="n"/>
      <c r="BD11" s="35" t="n"/>
      <c r="BH11" s="35" t="n"/>
      <c r="BL11" s="35" t="n"/>
      <c r="BQ11" s="25">
        <f>BQ8/BQ10</f>
        <v/>
      </c>
      <c r="BR11" s="25">
        <f>BR8/BR10</f>
        <v/>
      </c>
      <c r="BS11" s="25">
        <f>BS8/BS10</f>
        <v/>
      </c>
      <c r="BT11" s="25">
        <f>BT8/BT10</f>
        <v/>
      </c>
      <c r="BU11" s="25">
        <f>BU8/BU10</f>
        <v/>
      </c>
      <c r="BV11" s="25">
        <f>BV8/BV10</f>
        <v/>
      </c>
      <c r="BW11" s="25">
        <f>BW8/BW10</f>
        <v/>
      </c>
      <c r="BX11" s="25">
        <f>BX8/BX10</f>
        <v/>
      </c>
      <c r="BY11" s="25">
        <f>BY8/BY10</f>
        <v/>
      </c>
      <c r="BZ11" s="25">
        <f>BZ8/BZ10</f>
        <v/>
      </c>
      <c r="CA11" s="25">
        <f>CA8/CA10</f>
        <v/>
      </c>
      <c r="CB11" s="25">
        <f>CB8/CB10</f>
        <v/>
      </c>
      <c r="CC11" s="25">
        <f>CC8/CC10</f>
        <v/>
      </c>
    </row>
    <row r="12" customFormat="1" s="25">
      <c r="B12" s="25" t="inlineStr">
        <is>
          <t>Product %</t>
        </is>
      </c>
      <c r="L12" s="35" t="n"/>
      <c r="P12" s="35" t="n"/>
      <c r="T12" s="35" t="n"/>
      <c r="X12" s="35" t="n"/>
      <c r="AB12" s="35" t="n"/>
      <c r="AF12" s="35" t="n"/>
      <c r="AJ12" s="35" t="n"/>
      <c r="AN12" s="35" t="n"/>
      <c r="AR12" s="35" t="n"/>
      <c r="AV12" s="35" t="n"/>
      <c r="AZ12" s="35" t="n"/>
      <c r="BD12" s="35" t="n"/>
      <c r="BH12" s="35" t="n"/>
      <c r="BL12" s="35" t="n"/>
      <c r="BQ12" s="25">
        <f>BQ9/BQ10</f>
        <v/>
      </c>
      <c r="BR12" s="25">
        <f>BR9/BR10</f>
        <v/>
      </c>
      <c r="BS12" s="25">
        <f>BS9/BS10</f>
        <v/>
      </c>
      <c r="BT12" s="25">
        <f>BT9/BT10</f>
        <v/>
      </c>
      <c r="BU12" s="25">
        <f>BU9/BU10</f>
        <v/>
      </c>
      <c r="BV12" s="25">
        <f>BV9/BV10</f>
        <v/>
      </c>
      <c r="BW12" s="25">
        <f>BW9/BW10</f>
        <v/>
      </c>
      <c r="BX12" s="25">
        <f>BX9/BX10</f>
        <v/>
      </c>
      <c r="BY12" s="25">
        <f>BY9/BY10</f>
        <v/>
      </c>
      <c r="BZ12" s="25">
        <f>BZ9/BZ10</f>
        <v/>
      </c>
      <c r="CA12" s="25">
        <f>CA9/CA10</f>
        <v/>
      </c>
      <c r="CB12" s="25">
        <f>CB9/CB10</f>
        <v/>
      </c>
      <c r="CC12" s="25">
        <f>CC9/CC10</f>
        <v/>
      </c>
    </row>
    <row r="13" customFormat="1" s="8">
      <c r="B13" s="7" t="inlineStr">
        <is>
          <t>Public Safety &amp; Security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33" t="n"/>
      <c r="M13" s="15" t="n"/>
      <c r="N13" s="15" t="n"/>
      <c r="O13" s="15" t="n"/>
      <c r="P13" s="33" t="n"/>
      <c r="Q13" s="15" t="n"/>
      <c r="R13" s="15" t="n"/>
      <c r="S13" s="15" t="n"/>
      <c r="T13" s="33" t="n"/>
      <c r="U13" s="15" t="n"/>
      <c r="V13" s="15" t="n"/>
      <c r="W13" s="15" t="n"/>
      <c r="X13" s="33" t="n"/>
      <c r="Y13" s="15" t="n"/>
      <c r="Z13" s="15" t="n"/>
      <c r="AA13" s="15" t="n"/>
      <c r="AB13" s="33" t="n"/>
      <c r="AC13" s="15" t="n"/>
      <c r="AD13" s="15" t="n"/>
      <c r="AE13" s="15" t="n"/>
      <c r="AF13" s="33" t="n"/>
      <c r="AG13" s="15" t="n"/>
      <c r="AH13" s="15" t="n"/>
      <c r="AI13" s="15" t="n"/>
      <c r="AJ13" s="33" t="n"/>
      <c r="AK13" s="15" t="n"/>
      <c r="AL13" s="15" t="n"/>
      <c r="AM13" s="15" t="n"/>
      <c r="AN13" s="33" t="n"/>
      <c r="AO13" s="15" t="n"/>
      <c r="AP13" s="15" t="n"/>
      <c r="AQ13" s="15" t="n"/>
      <c r="AR13" s="33" t="n"/>
      <c r="AS13" s="15" t="n"/>
      <c r="AT13" s="15" t="n"/>
      <c r="AU13" s="15" t="n"/>
      <c r="AV13" s="33" t="n"/>
      <c r="AW13" s="15" t="n"/>
      <c r="AX13" s="15" t="n"/>
      <c r="AY13" s="15" t="n"/>
      <c r="AZ13" s="33" t="n"/>
      <c r="BA13" s="15" t="n"/>
      <c r="BB13" s="15" t="n"/>
      <c r="BC13" s="15" t="n"/>
      <c r="BD13" s="33" t="n"/>
      <c r="BE13" s="15" t="n"/>
      <c r="BF13" s="15" t="n"/>
      <c r="BG13" s="15" t="n"/>
      <c r="BH13" s="33" t="n"/>
      <c r="BI13" s="15" t="n"/>
      <c r="BJ13" s="15" t="n"/>
      <c r="BK13" s="15" t="n"/>
      <c r="BL13" s="54" t="n"/>
      <c r="BM13" s="59" t="n"/>
      <c r="BN13" s="59" t="n"/>
      <c r="BO13" s="59" t="n"/>
      <c r="BP13" s="59" t="n"/>
    </row>
    <row r="14">
      <c r="B14" t="inlineStr">
        <is>
          <t>Service Revenue</t>
        </is>
      </c>
      <c r="AR14" s="28" t="n">
        <v>0</v>
      </c>
      <c r="AS14" t="n">
        <v>0</v>
      </c>
      <c r="AT14" t="n">
        <v>0</v>
      </c>
      <c r="AU14" t="n">
        <v>0</v>
      </c>
      <c r="AV14" s="28" t="n">
        <v>0</v>
      </c>
      <c r="AW14" t="n">
        <v>0</v>
      </c>
      <c r="AX14" t="n">
        <v>0</v>
      </c>
      <c r="AY14" t="n">
        <v>0</v>
      </c>
      <c r="AZ14" s="28" t="n">
        <v>0</v>
      </c>
      <c r="BA14" t="n">
        <v>0</v>
      </c>
      <c r="BB14" t="n">
        <v>0</v>
      </c>
      <c r="BC14" t="n">
        <v>0</v>
      </c>
      <c r="BD14" s="28" t="n">
        <v>0</v>
      </c>
      <c r="BE14" t="n">
        <v>0</v>
      </c>
      <c r="BF14" t="n">
        <v>0</v>
      </c>
      <c r="BG14">
        <f>BY14-BF14-BE14-BD14</f>
        <v/>
      </c>
      <c r="BH14" s="28" t="n">
        <v>0</v>
      </c>
      <c r="BI14" t="n">
        <v>0</v>
      </c>
      <c r="BJ14" t="n">
        <v>0</v>
      </c>
      <c r="BK14">
        <f>CC14-BJ14-BI14-BH14</f>
        <v/>
      </c>
      <c r="BQ14" t="n">
        <v>36.3</v>
      </c>
      <c r="BR14" t="n">
        <v>112.2</v>
      </c>
      <c r="BS14" t="n">
        <v>186</v>
      </c>
      <c r="BT14" t="n">
        <v>209.7</v>
      </c>
      <c r="BU14" t="n">
        <v>196.4</v>
      </c>
      <c r="BV14" t="n">
        <v>144.7</v>
      </c>
      <c r="BW14" t="n">
        <v>127.1</v>
      </c>
      <c r="BX14" t="n">
        <v>149.9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 customFormat="1" s="2">
      <c r="B15" s="2" t="inlineStr">
        <is>
          <t>Product Sales</t>
        </is>
      </c>
      <c r="L15" s="30" t="n"/>
      <c r="P15" s="30" t="n"/>
      <c r="T15" s="30" t="n"/>
      <c r="X15" s="30" t="n"/>
      <c r="AB15" s="30" t="n"/>
      <c r="AF15" s="30" t="n"/>
      <c r="AJ15" s="30" t="n"/>
      <c r="AN15" s="30" t="n"/>
      <c r="AR15" s="30" t="n">
        <v>0</v>
      </c>
      <c r="AS15" s="2" t="n">
        <v>0</v>
      </c>
      <c r="AT15" s="2" t="n">
        <v>0</v>
      </c>
      <c r="AU15" s="2" t="n">
        <v>0</v>
      </c>
      <c r="AV15" s="30" t="n">
        <v>0</v>
      </c>
      <c r="AW15" s="2" t="n">
        <v>0</v>
      </c>
      <c r="AX15" s="2" t="n">
        <v>0</v>
      </c>
      <c r="AY15" s="2" t="n">
        <v>0</v>
      </c>
      <c r="AZ15" s="30" t="n">
        <v>0</v>
      </c>
      <c r="BA15" s="2" t="n">
        <v>0</v>
      </c>
      <c r="BB15" s="2" t="n">
        <v>0</v>
      </c>
      <c r="BC15" s="2" t="n">
        <v>0</v>
      </c>
      <c r="BD15" s="30" t="n">
        <v>0</v>
      </c>
      <c r="BE15" s="2" t="n">
        <v>0</v>
      </c>
      <c r="BF15" s="2" t="n">
        <v>0</v>
      </c>
      <c r="BG15" s="2">
        <f>BY15-BF15-BE15-BD15</f>
        <v/>
      </c>
      <c r="BH15" s="30" t="n">
        <v>0</v>
      </c>
      <c r="BI15" s="2" t="n">
        <v>0</v>
      </c>
      <c r="BJ15" s="2" t="n">
        <v>0</v>
      </c>
      <c r="BK15" s="2">
        <f>CC15-BJ15-BI15-BH15</f>
        <v/>
      </c>
      <c r="BL15" s="28" t="n"/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</row>
    <row r="16" customFormat="1" s="11">
      <c r="B16" s="11" t="inlineStr">
        <is>
          <t>Total Public &amp; Safety Revenue</t>
        </is>
      </c>
      <c r="L16" s="34" t="n"/>
      <c r="P16" s="34" t="n"/>
      <c r="T16" s="34" t="n"/>
      <c r="X16" s="34" t="n"/>
      <c r="AB16" s="34" t="n"/>
      <c r="AF16" s="34" t="n"/>
      <c r="AJ16" s="34" t="n"/>
      <c r="AK16" s="11">
        <f>SUM(AK14:AK15)</f>
        <v/>
      </c>
      <c r="AL16" s="11">
        <f>SUM(AL14:AL15)</f>
        <v/>
      </c>
      <c r="AM16" s="11">
        <f>SUM(AM14:AM15)</f>
        <v/>
      </c>
      <c r="AN16" s="34">
        <f>SUM(AN14:AN15)</f>
        <v/>
      </c>
      <c r="AO16" s="11">
        <f>SUM(AO14:AO15)</f>
        <v/>
      </c>
      <c r="AP16" s="11">
        <f>SUM(AP14:AP15)</f>
        <v/>
      </c>
      <c r="AQ16" s="11">
        <f>SUM(AQ14:AQ15)</f>
        <v/>
      </c>
      <c r="AR16" s="34">
        <f>SUM(AR14:AR15)</f>
        <v/>
      </c>
      <c r="AS16" s="11">
        <f>SUM(AS14:AS15)</f>
        <v/>
      </c>
      <c r="AT16" s="11">
        <f>SUM(AT14:AT15)</f>
        <v/>
      </c>
      <c r="AU16" s="11">
        <f>SUM(AU14:AU15)</f>
        <v/>
      </c>
      <c r="AV16" s="34">
        <f>SUM(AV14:AV15)</f>
        <v/>
      </c>
      <c r="AW16" s="11">
        <f>SUM(AW14:AW15)</f>
        <v/>
      </c>
      <c r="AX16" s="11">
        <f>SUM(AX14:AX15)</f>
        <v/>
      </c>
      <c r="AY16" s="11">
        <f>SUM(AY14:AY15)</f>
        <v/>
      </c>
      <c r="AZ16" s="34">
        <f>SUM(AZ14:AZ15)</f>
        <v/>
      </c>
      <c r="BA16" s="11">
        <f>SUM(BA14:BA15)</f>
        <v/>
      </c>
      <c r="BB16" s="11">
        <f>SUM(BB14:BB15)</f>
        <v/>
      </c>
      <c r="BC16" s="11">
        <f>SUM(BC14:BC15)</f>
        <v/>
      </c>
      <c r="BD16" s="34">
        <f>SUM(BD14:BD15)</f>
        <v/>
      </c>
      <c r="BE16" s="11">
        <f>SUM(BE14:BE15)</f>
        <v/>
      </c>
      <c r="BF16" s="11">
        <f>SUM(BF14:BF15)</f>
        <v/>
      </c>
      <c r="BG16" s="11">
        <f>SUM(BG14:BG15)</f>
        <v/>
      </c>
      <c r="BH16" s="34">
        <f>SUM(BH14:BH15)</f>
        <v/>
      </c>
      <c r="BI16" s="11">
        <f>SUM(BI14:BI15)</f>
        <v/>
      </c>
      <c r="BJ16" s="11">
        <f>SUM(BJ14:BJ15)</f>
        <v/>
      </c>
      <c r="BK16" s="11">
        <f>SUM(BK14:BK15)</f>
        <v/>
      </c>
      <c r="BL16" s="34" t="n"/>
      <c r="BQ16" s="11">
        <f>SUM(BQ14:BQ15)</f>
        <v/>
      </c>
      <c r="BR16" s="11">
        <f>SUM(BR14:BR15)</f>
        <v/>
      </c>
      <c r="BS16" s="11">
        <f>SUM(BS14:BS15)</f>
        <v/>
      </c>
      <c r="BT16" s="11">
        <f>SUM(BT14:BT15)</f>
        <v/>
      </c>
      <c r="BU16" s="11">
        <f>SUM(BU14:BU15)</f>
        <v/>
      </c>
      <c r="BV16" s="11">
        <f>SUM(BV14:BV15)</f>
        <v/>
      </c>
      <c r="BW16" s="11">
        <f>SUM(BW14:BW15)</f>
        <v/>
      </c>
      <c r="BX16" s="11">
        <f>SUM(BX14:BX15)</f>
        <v/>
      </c>
      <c r="BY16" s="11">
        <f>SUM(BY14:BY15)</f>
        <v/>
      </c>
      <c r="BZ16" s="11">
        <f>SUM(BZ14:BZ15)</f>
        <v/>
      </c>
      <c r="CA16" s="11">
        <f>SUM(CA14:CA15)</f>
        <v/>
      </c>
      <c r="CB16" s="11">
        <f>SUM(CB14:CB15)</f>
        <v/>
      </c>
      <c r="CC16" s="11">
        <f>SUM(CC14:CC15)</f>
        <v/>
      </c>
    </row>
    <row r="17" customFormat="1" s="27">
      <c r="B17" s="25" t="inlineStr">
        <is>
          <t>Service %</t>
        </is>
      </c>
      <c r="L17" s="36" t="n"/>
      <c r="P17" s="36" t="n"/>
      <c r="T17" s="36" t="n"/>
      <c r="X17" s="36" t="n"/>
      <c r="AB17" s="36" t="n"/>
      <c r="AF17" s="36" t="n"/>
      <c r="AJ17" s="36" t="n"/>
      <c r="AN17" s="36" t="n"/>
      <c r="AR17" s="36" t="n"/>
      <c r="AV17" s="36" t="n"/>
      <c r="AZ17" s="36" t="n"/>
      <c r="BD17" s="36" t="n"/>
      <c r="BH17" s="36" t="n"/>
      <c r="BL17" s="36" t="n"/>
      <c r="BQ17" s="27">
        <f>BQ14/BQ16</f>
        <v/>
      </c>
      <c r="BR17" s="27">
        <f>BR14/BR16</f>
        <v/>
      </c>
      <c r="BS17" s="27">
        <f>BS14/BS16</f>
        <v/>
      </c>
      <c r="BT17" s="27">
        <f>BT14/BT16</f>
        <v/>
      </c>
      <c r="BU17" s="27">
        <f>BU14/BU16</f>
        <v/>
      </c>
      <c r="BV17" s="27">
        <f>BV14/BV16</f>
        <v/>
      </c>
      <c r="BW17" s="27">
        <f>BW14/BW16</f>
        <v/>
      </c>
      <c r="BX17" s="27">
        <f>BX14/BX16</f>
        <v/>
      </c>
      <c r="BY17" s="27">
        <f>BY14/BY16</f>
        <v/>
      </c>
      <c r="BZ17" s="27">
        <f>BZ14/BZ16</f>
        <v/>
      </c>
      <c r="CA17" s="27">
        <f>CA14/CA16</f>
        <v/>
      </c>
      <c r="CB17" s="27">
        <f>CB14/CB16</f>
        <v/>
      </c>
      <c r="CC17" s="27">
        <f>CC14/CC16</f>
        <v/>
      </c>
    </row>
    <row r="18" customFormat="1" s="27">
      <c r="B18" s="25" t="inlineStr">
        <is>
          <t>Product %</t>
        </is>
      </c>
      <c r="L18" s="36" t="n"/>
      <c r="P18" s="36" t="n"/>
      <c r="T18" s="36" t="n"/>
      <c r="X18" s="36" t="n"/>
      <c r="AB18" s="36" t="n"/>
      <c r="AF18" s="36" t="n"/>
      <c r="AJ18" s="36" t="n"/>
      <c r="AN18" s="36" t="n"/>
      <c r="AR18" s="36" t="n"/>
      <c r="AV18" s="36" t="n"/>
      <c r="AZ18" s="36" t="n"/>
      <c r="BD18" s="36" t="n"/>
      <c r="BH18" s="36" t="n"/>
      <c r="BL18" s="36" t="n"/>
      <c r="BQ18" s="27">
        <f>BQ15/BQ16</f>
        <v/>
      </c>
      <c r="BR18" s="27">
        <f>BR15/BR16</f>
        <v/>
      </c>
      <c r="BS18" s="27">
        <f>BS15/BS16</f>
        <v/>
      </c>
      <c r="BT18" s="27">
        <f>BT15/BT16</f>
        <v/>
      </c>
      <c r="BU18" s="27">
        <f>BU15/BU16</f>
        <v/>
      </c>
      <c r="BV18" s="27">
        <f>BV15/BV16</f>
        <v/>
      </c>
      <c r="BW18" s="27">
        <f>BW15/BW16</f>
        <v/>
      </c>
      <c r="BX18" s="27">
        <f>BX15/BX16</f>
        <v/>
      </c>
      <c r="BY18" s="27">
        <f>BY15/BY16</f>
        <v/>
      </c>
      <c r="BZ18" s="27">
        <f>BZ15/BZ16</f>
        <v/>
      </c>
      <c r="CA18" s="27">
        <f>CA15/CA16</f>
        <v/>
      </c>
      <c r="CB18" s="27">
        <f>CB15/CB16</f>
        <v/>
      </c>
      <c r="CC18" s="27">
        <f>CC15/CC16</f>
        <v/>
      </c>
    </row>
    <row r="19" customFormat="1" s="8">
      <c r="B19" s="26" t="inlineStr">
        <is>
          <t>Unmanned Systems</t>
        </is>
      </c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37" t="n"/>
      <c r="M19" s="19" t="n"/>
      <c r="N19" s="19" t="n"/>
      <c r="O19" s="19" t="n"/>
      <c r="P19" s="37" t="n"/>
      <c r="Q19" s="19" t="n"/>
      <c r="R19" s="19" t="n"/>
      <c r="S19" s="19" t="n"/>
      <c r="T19" s="37" t="n"/>
      <c r="U19" s="19" t="n"/>
      <c r="V19" s="19" t="n"/>
      <c r="W19" s="19" t="n"/>
      <c r="X19" s="37" t="n"/>
      <c r="Y19" s="19" t="n"/>
      <c r="Z19" s="19" t="n"/>
      <c r="AA19" s="19" t="n"/>
      <c r="AB19" s="37" t="n"/>
      <c r="AC19" s="19" t="n"/>
      <c r="AD19" s="19" t="n"/>
      <c r="AE19" s="19" t="n"/>
      <c r="AF19" s="37" t="n"/>
      <c r="AG19" s="19" t="n"/>
      <c r="AH19" s="19" t="n"/>
      <c r="AI19" s="19" t="n"/>
      <c r="AJ19" s="37" t="n"/>
      <c r="AK19" s="19" t="n"/>
      <c r="AL19" s="19" t="n"/>
      <c r="AM19" s="19" t="n"/>
      <c r="AN19" s="37" t="n"/>
      <c r="AO19" s="19" t="n"/>
      <c r="AP19" s="19" t="n"/>
      <c r="AQ19" s="19" t="n"/>
      <c r="AR19" s="37" t="n"/>
      <c r="AS19" s="19" t="n"/>
      <c r="AT19" s="19" t="n"/>
      <c r="AU19" s="19" t="n"/>
      <c r="AV19" s="37" t="n"/>
      <c r="AW19" s="19" t="n"/>
      <c r="AX19" s="19" t="n"/>
      <c r="AY19" s="19" t="n"/>
      <c r="AZ19" s="37" t="n"/>
      <c r="BA19" s="19" t="n"/>
      <c r="BB19" s="19" t="n"/>
      <c r="BC19" s="19" t="n"/>
      <c r="BD19" s="37" t="n"/>
      <c r="BE19" s="19" t="n"/>
      <c r="BF19" s="19" t="n"/>
      <c r="BG19" s="19" t="n"/>
      <c r="BH19" s="37" t="n"/>
      <c r="BI19" s="19" t="n"/>
      <c r="BJ19" s="19" t="n"/>
      <c r="BK19" s="19" t="n"/>
      <c r="BL19" s="55" t="n"/>
      <c r="BM19" s="56" t="n"/>
      <c r="BN19" s="56" t="n"/>
      <c r="BO19" s="56" t="n"/>
      <c r="BP19" s="56" t="n"/>
    </row>
    <row r="20">
      <c r="B20" t="inlineStr">
        <is>
          <t>Service Revenue</t>
        </is>
      </c>
      <c r="AR20" s="28" t="n">
        <v>0</v>
      </c>
      <c r="AS20" t="n">
        <v>0</v>
      </c>
      <c r="AT20" t="n">
        <v>0</v>
      </c>
      <c r="AU20">
        <f>BY20-AT20-AS20-AR20</f>
        <v/>
      </c>
      <c r="AV20" s="28" t="n">
        <v>0</v>
      </c>
      <c r="AW20" t="n">
        <v>0</v>
      </c>
      <c r="AX20" t="n">
        <v>0</v>
      </c>
      <c r="AY20" t="n">
        <v>0</v>
      </c>
      <c r="AZ20" s="28" t="n">
        <v>0</v>
      </c>
      <c r="BA20" t="n">
        <v>0</v>
      </c>
      <c r="BB20" t="n">
        <v>0</v>
      </c>
      <c r="BC20">
        <f>CA20-BB20-BA20-AZ20</f>
        <v/>
      </c>
      <c r="BD20" s="28" t="n">
        <v>1.2</v>
      </c>
      <c r="BE20" t="n">
        <v>1.3</v>
      </c>
      <c r="BF20" t="n">
        <v>1.1</v>
      </c>
      <c r="BG20">
        <f>BY20-BF20-BE20-BD20</f>
        <v/>
      </c>
      <c r="BH20" s="28" t="n">
        <v>1.1</v>
      </c>
      <c r="BI20" t="n">
        <v>1.6</v>
      </c>
      <c r="BJ20" t="n">
        <v>1.3</v>
      </c>
      <c r="BK20">
        <f>CC20-BJ20-BI20-BH20</f>
        <v/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4.9</v>
      </c>
      <c r="CC20" t="n">
        <v>5.2</v>
      </c>
    </row>
    <row r="21" customFormat="1" s="2">
      <c r="B21" s="2" t="inlineStr">
        <is>
          <t>Product Sales</t>
        </is>
      </c>
      <c r="L21" s="30" t="n"/>
      <c r="P21" s="30" t="n"/>
      <c r="T21" s="30" t="n"/>
      <c r="X21" s="30" t="n"/>
      <c r="AB21" s="30" t="n"/>
      <c r="AF21" s="30" t="n"/>
      <c r="AJ21" s="30" t="n"/>
      <c r="AN21" s="30" t="n"/>
      <c r="AR21" s="30" t="n">
        <v>27.8</v>
      </c>
      <c r="AS21" s="2" t="n">
        <v>35.6</v>
      </c>
      <c r="AT21" s="2" t="n">
        <v>33.3</v>
      </c>
      <c r="AU21">
        <f>BY21-AT21-AS21-AR21</f>
        <v/>
      </c>
      <c r="AV21" s="30" t="n">
        <v>34.9</v>
      </c>
      <c r="AW21" s="2" t="n">
        <v>42.5</v>
      </c>
      <c r="AX21" s="2" t="n">
        <v>45.7</v>
      </c>
      <c r="AY21" s="2">
        <f>BZ21-AX21-AW21-AV21</f>
        <v/>
      </c>
      <c r="AZ21" s="30" t="n">
        <v>42</v>
      </c>
      <c r="BA21" s="2" t="n">
        <v>42</v>
      </c>
      <c r="BB21" s="2" t="n">
        <v>53.5</v>
      </c>
      <c r="BC21" s="2">
        <f>CA21-BB21-BA21-AZ21</f>
        <v/>
      </c>
      <c r="BD21" s="30" t="n">
        <v>54.7</v>
      </c>
      <c r="BE21" s="2" t="n">
        <v>59</v>
      </c>
      <c r="BF21" s="2" t="n">
        <v>60.2</v>
      </c>
      <c r="BG21" s="2">
        <f>BY21-BF21-BE21-BD21</f>
        <v/>
      </c>
      <c r="BH21" s="30" t="n">
        <v>51.5</v>
      </c>
      <c r="BI21" s="2" t="n">
        <v>54.8</v>
      </c>
      <c r="BJ21" s="2" t="n">
        <v>48.7</v>
      </c>
      <c r="BK21" s="2">
        <f>CC21-BJ21-BI21-BH21</f>
        <v/>
      </c>
      <c r="BL21" s="28" t="n"/>
      <c r="BQ21" s="2" t="n">
        <v>0</v>
      </c>
      <c r="BR21" s="2" t="n">
        <v>0</v>
      </c>
      <c r="BS21" s="2" t="n">
        <v>0</v>
      </c>
      <c r="BT21" s="2" t="n">
        <v>121.6</v>
      </c>
      <c r="BU21" s="2" t="n">
        <v>81.5</v>
      </c>
      <c r="BV21" s="2" t="n">
        <v>66.3</v>
      </c>
      <c r="BW21" s="2" t="n">
        <v>75.8</v>
      </c>
      <c r="BX21" s="2" t="n">
        <v>121.7</v>
      </c>
      <c r="BY21" s="2" t="n">
        <v>132.9</v>
      </c>
      <c r="BZ21" s="2" t="n">
        <v>161.4</v>
      </c>
      <c r="CA21" s="2" t="n">
        <v>187</v>
      </c>
      <c r="CB21" s="2" t="n">
        <v>227</v>
      </c>
      <c r="CC21" s="2" t="n">
        <v>216.5</v>
      </c>
    </row>
    <row r="22" customFormat="1" s="11">
      <c r="B22" s="11" t="inlineStr">
        <is>
          <t>Total Unmanned Systems</t>
        </is>
      </c>
      <c r="L22" s="34" t="n"/>
      <c r="P22" s="34" t="n"/>
      <c r="T22" s="34" t="n"/>
      <c r="X22" s="34" t="n"/>
      <c r="AB22" s="34" t="n"/>
      <c r="AF22" s="34" t="n"/>
      <c r="AJ22" s="34" t="n"/>
      <c r="AK22" s="11">
        <f>SUM(AK20:AK21)</f>
        <v/>
      </c>
      <c r="AL22" s="11">
        <f>SUM(AL20:AL21)</f>
        <v/>
      </c>
      <c r="AM22" s="11">
        <f>SUM(AM20:AM21)</f>
        <v/>
      </c>
      <c r="AN22" s="34">
        <f>SUM(AN20:AN21)</f>
        <v/>
      </c>
      <c r="AO22" s="11">
        <f>SUM(AO20:AO21)</f>
        <v/>
      </c>
      <c r="AP22" s="11">
        <f>SUM(AP20:AP21)</f>
        <v/>
      </c>
      <c r="AQ22" s="11">
        <f>SUM(AQ20:AQ21)</f>
        <v/>
      </c>
      <c r="AR22" s="34">
        <f>SUM(AR20:AR21)</f>
        <v/>
      </c>
      <c r="AS22" s="11">
        <f>SUM(AS20:AS21)</f>
        <v/>
      </c>
      <c r="AT22" s="11">
        <f>SUM(AT20:AT21)</f>
        <v/>
      </c>
      <c r="AU22" s="11">
        <f>SUM(AU20:AU21)</f>
        <v/>
      </c>
      <c r="AV22" s="34">
        <f>SUM(AV20:AV21)</f>
        <v/>
      </c>
      <c r="AW22" s="11">
        <f>SUM(AW20:AW21)</f>
        <v/>
      </c>
      <c r="AX22" s="11">
        <f>SUM(AX20:AX21)</f>
        <v/>
      </c>
      <c r="AY22" s="11">
        <f>SUM(AY20:AY21)</f>
        <v/>
      </c>
      <c r="AZ22" s="34">
        <f>SUM(AZ20:AZ21)</f>
        <v/>
      </c>
      <c r="BA22" s="11">
        <f>SUM(BA20:BA21)</f>
        <v/>
      </c>
      <c r="BB22" s="11">
        <f>SUM(BB20:BB21)</f>
        <v/>
      </c>
      <c r="BC22" s="11">
        <f>SUM(BC20:BC21)</f>
        <v/>
      </c>
      <c r="BD22" s="34">
        <f>SUM(BD20:BD21)</f>
        <v/>
      </c>
      <c r="BE22" s="11">
        <f>SUM(BE20:BE21)</f>
        <v/>
      </c>
      <c r="BF22" s="11">
        <f>SUM(BF20:BF21)</f>
        <v/>
      </c>
      <c r="BG22" s="11">
        <f>SUM(BG20:BG21)</f>
        <v/>
      </c>
      <c r="BH22" s="34">
        <f>SUM(BH20:BH21)</f>
        <v/>
      </c>
      <c r="BI22" s="11">
        <f>SUM(BI20:BI21)</f>
        <v/>
      </c>
      <c r="BJ22" s="11">
        <f>SUM(BJ20:BJ21)</f>
        <v/>
      </c>
      <c r="BK22" s="11">
        <f>SUM(BK20:BK21)</f>
        <v/>
      </c>
      <c r="BL22" s="34" t="n"/>
      <c r="BQ22" s="11">
        <f>SUM(BQ20:BQ21)</f>
        <v/>
      </c>
      <c r="BR22" s="11">
        <f>SUM(BR20:BR21)</f>
        <v/>
      </c>
      <c r="BS22" s="11">
        <f>SUM(BS20:BS21)</f>
        <v/>
      </c>
      <c r="BT22" s="11">
        <f>SUM(BT20:BT21)</f>
        <v/>
      </c>
      <c r="BU22" s="11">
        <f>SUM(BU20:BU21)</f>
        <v/>
      </c>
      <c r="BV22" s="11" t="n">
        <v>66.3</v>
      </c>
      <c r="BW22" s="11" t="n">
        <v>75.8</v>
      </c>
      <c r="BX22" s="11" t="n">
        <v>121.7</v>
      </c>
      <c r="BY22" s="11">
        <f>SUM(BY20:BY21)</f>
        <v/>
      </c>
      <c r="BZ22" s="11">
        <f>SUM(BZ20:BZ21)</f>
        <v/>
      </c>
      <c r="CA22" s="11">
        <f>SUM(CA20:CA21)</f>
        <v/>
      </c>
      <c r="CB22" s="11">
        <f>SUM(CB20:CB21)</f>
        <v/>
      </c>
      <c r="CC22" s="11">
        <f>SUM(CC20:CC21)</f>
        <v/>
      </c>
    </row>
    <row r="23" customFormat="1" s="25">
      <c r="B23" s="25" t="inlineStr">
        <is>
          <t>Service %</t>
        </is>
      </c>
      <c r="L23" s="35" t="n"/>
      <c r="P23" s="35" t="n"/>
      <c r="T23" s="35" t="n"/>
      <c r="X23" s="35" t="n"/>
      <c r="AB23" s="35" t="n"/>
      <c r="AF23" s="35" t="n"/>
      <c r="AJ23" s="35" t="n"/>
      <c r="AK23" s="25">
        <f>AK20/AK22</f>
        <v/>
      </c>
      <c r="AL23" s="25">
        <f>AL20/AL22</f>
        <v/>
      </c>
      <c r="AM23" s="25">
        <f>AM20/AM22</f>
        <v/>
      </c>
      <c r="AN23" s="25">
        <f>AN20/AN22</f>
        <v/>
      </c>
      <c r="AO23" s="25">
        <f>AO20/AO22</f>
        <v/>
      </c>
      <c r="AP23" s="25">
        <f>AP20/AP22</f>
        <v/>
      </c>
      <c r="AQ23" s="25">
        <f>AQ20/AQ22</f>
        <v/>
      </c>
      <c r="AR23" s="25">
        <f>AR20/AR22</f>
        <v/>
      </c>
      <c r="AS23" s="25">
        <f>AS20/AS22</f>
        <v/>
      </c>
      <c r="AT23" s="25">
        <f>AT20/AT22</f>
        <v/>
      </c>
      <c r="AU23" s="25">
        <f>AU20/AU22</f>
        <v/>
      </c>
      <c r="AV23" s="35">
        <f>AV20/AV22</f>
        <v/>
      </c>
      <c r="AW23" s="25">
        <f>AW20/AW22</f>
        <v/>
      </c>
      <c r="AX23" s="25">
        <f>AX20/AX22</f>
        <v/>
      </c>
      <c r="AY23" s="25">
        <f>AY20/AY22</f>
        <v/>
      </c>
      <c r="AZ23" s="35">
        <f>AZ20/AZ22</f>
        <v/>
      </c>
      <c r="BA23" s="25">
        <f>BA20/BA22</f>
        <v/>
      </c>
      <c r="BB23" s="25">
        <f>BB20/BB22</f>
        <v/>
      </c>
      <c r="BC23" s="25">
        <f>BC20/BC22</f>
        <v/>
      </c>
      <c r="BD23" s="35">
        <f>BD20/BD22</f>
        <v/>
      </c>
      <c r="BE23" s="25">
        <f>BE20/BE22</f>
        <v/>
      </c>
      <c r="BF23" s="25">
        <f>BF20/BF22</f>
        <v/>
      </c>
      <c r="BG23" s="25">
        <f>BG20/BG22</f>
        <v/>
      </c>
      <c r="BH23" s="25">
        <f>BH20/BH22</f>
        <v/>
      </c>
      <c r="BI23" s="25">
        <f>BI20/BI22</f>
        <v/>
      </c>
      <c r="BJ23" s="25">
        <f>BJ20/BJ22</f>
        <v/>
      </c>
      <c r="BK23" s="25">
        <f>BK20/BK22</f>
        <v/>
      </c>
      <c r="BL23" s="35" t="n"/>
      <c r="BQ23" s="25">
        <f>BQ20/BQ22</f>
        <v/>
      </c>
      <c r="BR23" s="25">
        <f>BR20/BR22</f>
        <v/>
      </c>
      <c r="BS23" s="25">
        <f>BS20/BS22</f>
        <v/>
      </c>
      <c r="BT23" s="25">
        <f>BT20/BT22</f>
        <v/>
      </c>
      <c r="BU23" s="25">
        <f>BU20/BU22</f>
        <v/>
      </c>
      <c r="BV23" s="25">
        <f>BV20/BV22</f>
        <v/>
      </c>
      <c r="BW23" s="25">
        <f>BW20/BW22</f>
        <v/>
      </c>
      <c r="BX23" s="25">
        <f>BX20/BX22</f>
        <v/>
      </c>
      <c r="BY23" s="25">
        <f>BY20/BY22</f>
        <v/>
      </c>
      <c r="BZ23" s="25">
        <f>BZ20/BZ22</f>
        <v/>
      </c>
      <c r="CA23" s="25">
        <f>CA20/CA22</f>
        <v/>
      </c>
      <c r="CB23" s="25">
        <f>CB20/CB22</f>
        <v/>
      </c>
      <c r="CC23" s="25">
        <f>CC20/CC22</f>
        <v/>
      </c>
    </row>
    <row r="24" customFormat="1" s="25">
      <c r="B24" s="25" t="inlineStr">
        <is>
          <t>Product %</t>
        </is>
      </c>
      <c r="L24" s="35" t="n"/>
      <c r="P24" s="35" t="n"/>
      <c r="T24" s="35" t="n"/>
      <c r="X24" s="35" t="n"/>
      <c r="AB24" s="35" t="n"/>
      <c r="AF24" s="35" t="n"/>
      <c r="AJ24" s="35" t="n"/>
      <c r="AK24" s="25">
        <f>AK21/AK22</f>
        <v/>
      </c>
      <c r="AL24" s="25">
        <f>AL21/AL22</f>
        <v/>
      </c>
      <c r="AM24" s="25">
        <f>AM21/AM22</f>
        <v/>
      </c>
      <c r="AN24" s="25">
        <f>AN21/AN22</f>
        <v/>
      </c>
      <c r="AO24" s="25">
        <f>AO21/AO22</f>
        <v/>
      </c>
      <c r="AP24" s="25">
        <f>AP21/AP22</f>
        <v/>
      </c>
      <c r="AQ24" s="25">
        <f>AQ21/AQ22</f>
        <v/>
      </c>
      <c r="AR24" s="25">
        <f>AR21/AR22</f>
        <v/>
      </c>
      <c r="AS24" s="25">
        <f>AS21/AS22</f>
        <v/>
      </c>
      <c r="AT24" s="25">
        <f>AT21/AT22</f>
        <v/>
      </c>
      <c r="AU24" s="25">
        <f>AU21/AU22</f>
        <v/>
      </c>
      <c r="AV24" s="35">
        <f>AV21/AV22</f>
        <v/>
      </c>
      <c r="AW24" s="25">
        <f>AW21/AW22</f>
        <v/>
      </c>
      <c r="AX24" s="25">
        <f>AX21/AX22</f>
        <v/>
      </c>
      <c r="AY24" s="25">
        <f>AY21/AY22</f>
        <v/>
      </c>
      <c r="AZ24" s="35">
        <f>AZ21/AZ22</f>
        <v/>
      </c>
      <c r="BA24" s="25">
        <f>BA21/BA22</f>
        <v/>
      </c>
      <c r="BB24" s="25">
        <f>BB21/BB22</f>
        <v/>
      </c>
      <c r="BC24" s="25">
        <f>BC21/BC22</f>
        <v/>
      </c>
      <c r="BD24" s="35">
        <f>BD21/BD22</f>
        <v/>
      </c>
      <c r="BE24" s="25">
        <f>BE21/BE22</f>
        <v/>
      </c>
      <c r="BF24" s="25">
        <f>BF21/BF22</f>
        <v/>
      </c>
      <c r="BG24" s="25">
        <f>BG21/BG22</f>
        <v/>
      </c>
      <c r="BH24" s="25">
        <f>BH21/BH22</f>
        <v/>
      </c>
      <c r="BI24" s="25">
        <f>BI21/BI22</f>
        <v/>
      </c>
      <c r="BJ24" s="25">
        <f>BJ21/BJ22</f>
        <v/>
      </c>
      <c r="BK24" s="25">
        <f>BK21/BK22</f>
        <v/>
      </c>
      <c r="BL24" s="35" t="n"/>
      <c r="BQ24" s="25">
        <f>BQ21/BQ22</f>
        <v/>
      </c>
      <c r="BR24" s="25">
        <f>BR21/BR22</f>
        <v/>
      </c>
      <c r="BS24" s="25">
        <f>BS21/BS22</f>
        <v/>
      </c>
      <c r="BT24" s="25">
        <f>BT21/BT22</f>
        <v/>
      </c>
      <c r="BU24" s="25">
        <f>BU21/BU22</f>
        <v/>
      </c>
      <c r="BV24" s="25">
        <f>BV21/BV22</f>
        <v/>
      </c>
      <c r="BW24" s="25">
        <f>BW21/BW22</f>
        <v/>
      </c>
      <c r="BX24" s="25">
        <f>BX21/BX22</f>
        <v/>
      </c>
      <c r="BY24" s="25">
        <f>BY21/BY22</f>
        <v/>
      </c>
      <c r="BZ24" s="25">
        <f>BZ21/BZ22</f>
        <v/>
      </c>
      <c r="CA24" s="25">
        <f>CA21/CA22</f>
        <v/>
      </c>
      <c r="CB24" s="25">
        <f>CB21/CB22</f>
        <v/>
      </c>
      <c r="CC24" s="25">
        <f>CC21/CC22</f>
        <v/>
      </c>
    </row>
    <row r="25" customFormat="1" s="7">
      <c r="B25" s="7" t="inlineStr">
        <is>
          <t>Total Revenue</t>
        </is>
      </c>
      <c r="L25" s="38" t="n"/>
      <c r="P25" s="38" t="n"/>
      <c r="T25" s="38" t="n"/>
      <c r="X25" s="38" t="n"/>
      <c r="AB25" s="38" t="n"/>
      <c r="AF25" s="38" t="n"/>
      <c r="AJ25" s="38" t="n"/>
      <c r="AN25" s="38" t="n"/>
      <c r="AR25" s="38" t="n"/>
      <c r="AV25" s="38" t="n"/>
      <c r="AZ25" s="38" t="n"/>
      <c r="BD25" s="38" t="n"/>
      <c r="BH25" s="38" t="n"/>
      <c r="BL25" s="57" t="n"/>
      <c r="BM25" s="60" t="n"/>
      <c r="BN25" s="60" t="n"/>
      <c r="BO25" s="60" t="n"/>
      <c r="BP25" s="60" t="n"/>
    </row>
    <row r="26">
      <c r="B26" t="inlineStr">
        <is>
          <t>Total Service Revenue</t>
        </is>
      </c>
      <c r="AK26">
        <f>AK8+AK14+AK20</f>
        <v/>
      </c>
      <c r="AL26">
        <f>AL8+AL14+AL20</f>
        <v/>
      </c>
      <c r="AM26">
        <f>AM8+AM14+AM20</f>
        <v/>
      </c>
      <c r="AN26">
        <f>AN8+AN14+AN20</f>
        <v/>
      </c>
      <c r="AO26">
        <f>AO8+AO14+AO20</f>
        <v/>
      </c>
      <c r="AP26">
        <f>AP8+AP14+AP20</f>
        <v/>
      </c>
      <c r="AQ26">
        <f>AQ8+AQ14+AQ20</f>
        <v/>
      </c>
      <c r="AR26">
        <f>AR8+AR14+AR20</f>
        <v/>
      </c>
      <c r="AS26">
        <f>AS8+AS14+AS20</f>
        <v/>
      </c>
      <c r="AT26">
        <f>AT8+AT14+AT20</f>
        <v/>
      </c>
      <c r="AU26">
        <f>AU8+AU14+AU20</f>
        <v/>
      </c>
      <c r="AV26" s="28">
        <f>AV8+AV14+AV20</f>
        <v/>
      </c>
      <c r="AW26">
        <f>AW8+AW14+AW20</f>
        <v/>
      </c>
      <c r="AX26">
        <f>AX8+AX14+AX20</f>
        <v/>
      </c>
      <c r="AY26">
        <f>AY8+AY14+AY20</f>
        <v/>
      </c>
      <c r="AZ26" s="28">
        <f>AZ8+AZ14+AZ20</f>
        <v/>
      </c>
      <c r="BA26">
        <f>BA8+BA14+BA20</f>
        <v/>
      </c>
      <c r="BB26">
        <f>BB8+BB14+BB20</f>
        <v/>
      </c>
      <c r="BC26">
        <f>BC8+BC14+BC20</f>
        <v/>
      </c>
      <c r="BD26" s="28">
        <f>BD8+BD14+BD20</f>
        <v/>
      </c>
      <c r="BE26">
        <f>BE8+BE14+BE20</f>
        <v/>
      </c>
      <c r="BF26">
        <f>BF8+BF14+BF20</f>
        <v/>
      </c>
      <c r="BG26">
        <f>BY26-BF26-BE26-BD26</f>
        <v/>
      </c>
      <c r="BH26" s="28">
        <f>BZ26-BG26-BF26-BE26</f>
        <v/>
      </c>
      <c r="BI26">
        <f>CA26-BH26-BG26-BF26</f>
        <v/>
      </c>
      <c r="BJ26">
        <f>CB26-BI26-BH26-BG26</f>
        <v/>
      </c>
      <c r="BK26">
        <f>CC26-BJ26-BI26-BH26</f>
        <v/>
      </c>
      <c r="BQ26">
        <f>BQ8+BQ14+BQ20</f>
        <v/>
      </c>
      <c r="BR26">
        <f>BR8+BR14+BR20</f>
        <v/>
      </c>
      <c r="BS26">
        <f>BS8+BS14+BS20</f>
        <v/>
      </c>
      <c r="BT26">
        <f>BT8+BT14+BT20</f>
        <v/>
      </c>
      <c r="BU26">
        <f>BU8+BU14+BU20</f>
        <v/>
      </c>
      <c r="BV26">
        <f>BV8+BV14+BV20</f>
        <v/>
      </c>
      <c r="BW26">
        <f>BW8+BW14+BW20</f>
        <v/>
      </c>
      <c r="BX26">
        <f>BX8+BX14+BX20</f>
        <v/>
      </c>
      <c r="BY26">
        <f>BY8+BY14+BY20</f>
        <v/>
      </c>
      <c r="BZ26">
        <f>BZ8+BZ14+BZ20</f>
        <v/>
      </c>
      <c r="CA26">
        <f>CA8+CA14+CA20</f>
        <v/>
      </c>
      <c r="CB26">
        <f>CB8+CB14+CB20</f>
        <v/>
      </c>
      <c r="CC26">
        <f>CC8+CC14+CC20</f>
        <v/>
      </c>
    </row>
    <row r="27" customFormat="1" s="2">
      <c r="B27" s="2" t="inlineStr">
        <is>
          <t>Total Product Revenue</t>
        </is>
      </c>
      <c r="L27" s="30" t="n"/>
      <c r="P27" s="30" t="n"/>
      <c r="T27" s="30" t="n"/>
      <c r="X27" s="30" t="n"/>
      <c r="AB27" s="30" t="n"/>
      <c r="AF27" s="30" t="n"/>
      <c r="AJ27" s="30" t="n"/>
      <c r="AK27" s="2">
        <f>AK9+AK15+AK21</f>
        <v/>
      </c>
      <c r="AL27" s="2">
        <f>AL9+AL15+AL21</f>
        <v/>
      </c>
      <c r="AM27" s="2">
        <f>AM9+AM15+AM21</f>
        <v/>
      </c>
      <c r="AN27" s="2">
        <f>AN9+AN15+AN21</f>
        <v/>
      </c>
      <c r="AO27" s="2">
        <f>AO9+AO15+AO21</f>
        <v/>
      </c>
      <c r="AP27" s="2">
        <f>AP9+AP15+AP21</f>
        <v/>
      </c>
      <c r="AQ27" s="2">
        <f>AQ9+AQ15+AQ21</f>
        <v/>
      </c>
      <c r="AR27" s="2">
        <f>AR9+AR15+AR21</f>
        <v/>
      </c>
      <c r="AS27" s="2">
        <f>AS9+AS15+AS21</f>
        <v/>
      </c>
      <c r="AT27" s="2">
        <f>AT9+AT15+AT21</f>
        <v/>
      </c>
      <c r="AU27" s="2">
        <f>AU9+AU15+AU21</f>
        <v/>
      </c>
      <c r="AV27" s="30">
        <f>AV9+AV15+AV21</f>
        <v/>
      </c>
      <c r="AW27" s="2">
        <f>AW9+AW15+AW21</f>
        <v/>
      </c>
      <c r="AX27" s="2">
        <f>AX9+AX15+AX21</f>
        <v/>
      </c>
      <c r="AY27" s="2">
        <f>AY9+AY15+AY21</f>
        <v/>
      </c>
      <c r="AZ27" s="30">
        <f>AZ9+AZ15+AZ21</f>
        <v/>
      </c>
      <c r="BA27" s="2">
        <f>BA9+BA15+BA21</f>
        <v/>
      </c>
      <c r="BB27" s="2">
        <f>BB9+BB15+BB21</f>
        <v/>
      </c>
      <c r="BC27" s="2">
        <f>BC9+BC15+BC21</f>
        <v/>
      </c>
      <c r="BD27" s="30">
        <f>BD9+BD15+BD21</f>
        <v/>
      </c>
      <c r="BE27" s="2">
        <f>BE9+BE15+BE21</f>
        <v/>
      </c>
      <c r="BF27" s="2">
        <f>BF9+BF15+BF21</f>
        <v/>
      </c>
      <c r="BG27" s="2">
        <f>BY27-BF27-BE27-BD27</f>
        <v/>
      </c>
      <c r="BH27" s="30">
        <f>BZ27-BG27-BF27-BE27</f>
        <v/>
      </c>
      <c r="BI27" s="2">
        <f>CA27-BH27-BG27-BF27</f>
        <v/>
      </c>
      <c r="BJ27" s="2">
        <f>CB27-BI27-BH27-BG27</f>
        <v/>
      </c>
      <c r="BK27" s="2">
        <f>CC27-BJ27-BI27-BH27</f>
        <v/>
      </c>
      <c r="BL27" s="28" t="n"/>
      <c r="BQ27" s="2">
        <f>+BQ21+BQ15+BQ9</f>
        <v/>
      </c>
      <c r="BR27" s="2">
        <f>+BR21+BR15+BR9</f>
        <v/>
      </c>
      <c r="BS27" s="2">
        <f>+BS21+BS15+BS9</f>
        <v/>
      </c>
      <c r="BT27" s="2">
        <f>+BT21+BT15+BT9</f>
        <v/>
      </c>
      <c r="BU27" s="2">
        <f>+BU21+BU15+BU9</f>
        <v/>
      </c>
      <c r="BV27" s="2">
        <f>+BV21+BV15+BV9</f>
        <v/>
      </c>
      <c r="BW27" s="2">
        <f>+BW21+BW15+BW9</f>
        <v/>
      </c>
      <c r="BX27" s="2">
        <f>+BX21+BX15+BX9</f>
        <v/>
      </c>
      <c r="BY27" s="2">
        <f>+BY21+BY15+BY9</f>
        <v/>
      </c>
      <c r="BZ27" s="2">
        <f>+BZ21+BZ15+BZ9</f>
        <v/>
      </c>
      <c r="CA27" s="2">
        <f>+CA21+CA15+CA9</f>
        <v/>
      </c>
      <c r="CB27" s="2">
        <f>+CB21+CB15+CB9</f>
        <v/>
      </c>
      <c r="CC27" s="2">
        <f>+CC21+CC15+CC9</f>
        <v/>
      </c>
    </row>
    <row r="28" customFormat="1" s="11">
      <c r="B28" s="11" t="inlineStr">
        <is>
          <t>Total Revenue</t>
        </is>
      </c>
      <c r="L28" s="34" t="n"/>
      <c r="P28" s="34" t="n"/>
      <c r="T28" s="34" t="n"/>
      <c r="X28" s="34" t="n"/>
      <c r="AB28" s="34" t="n"/>
      <c r="AF28" s="34" t="n"/>
      <c r="AJ28" s="34" t="n"/>
      <c r="AK28" s="11">
        <f>SUM(AK26:AK27)</f>
        <v/>
      </c>
      <c r="AL28" s="11">
        <f>SUM(AL26:AL27)</f>
        <v/>
      </c>
      <c r="AM28" s="11">
        <f>SUM(AM26:AM27)</f>
        <v/>
      </c>
      <c r="AN28" s="11">
        <f>SUM(AN26:AN27)</f>
        <v/>
      </c>
      <c r="AO28" s="11">
        <f>SUM(AO26:AO27)</f>
        <v/>
      </c>
      <c r="AP28" s="11">
        <f>SUM(AP26:AP27)</f>
        <v/>
      </c>
      <c r="AQ28" s="11">
        <f>SUM(AQ26:AQ27)</f>
        <v/>
      </c>
      <c r="AR28" s="11">
        <f>SUM(AR26:AR27)</f>
        <v/>
      </c>
      <c r="AS28" s="11">
        <f>SUM(AS26:AS27)</f>
        <v/>
      </c>
      <c r="AT28" s="11">
        <f>SUM(AT26:AT27)</f>
        <v/>
      </c>
      <c r="AU28" s="11">
        <f>SUM(AU26:AU27)</f>
        <v/>
      </c>
      <c r="AV28" s="34">
        <f>SUM(AV26:AV27)</f>
        <v/>
      </c>
      <c r="AW28" s="11">
        <f>SUM(AW26:AW27)</f>
        <v/>
      </c>
      <c r="AX28" s="11">
        <f>SUM(AX26:AX27)</f>
        <v/>
      </c>
      <c r="AY28" s="11">
        <f>SUM(AY26:AY27)</f>
        <v/>
      </c>
      <c r="AZ28" s="34">
        <f>SUM(AZ26:AZ27)</f>
        <v/>
      </c>
      <c r="BA28" s="11">
        <f>SUM(BA26:BA27)</f>
        <v/>
      </c>
      <c r="BB28" s="11">
        <f>SUM(BB26:BB27)</f>
        <v/>
      </c>
      <c r="BC28" s="11">
        <f>SUM(BC26:BC27)</f>
        <v/>
      </c>
      <c r="BD28" s="34">
        <f>SUM(BD26:BD27)</f>
        <v/>
      </c>
      <c r="BE28" s="11">
        <f>SUM(BE26:BE27)</f>
        <v/>
      </c>
      <c r="BF28" s="11">
        <f>SUM(BF26:BF27)</f>
        <v/>
      </c>
      <c r="BG28" s="11">
        <f>SUM(BG26:BG27)</f>
        <v/>
      </c>
      <c r="BH28" s="34">
        <f>SUM(BH26:BH27)</f>
        <v/>
      </c>
      <c r="BI28" s="11">
        <f>SUM(BI26:BI27)</f>
        <v/>
      </c>
      <c r="BJ28" s="11">
        <f>SUM(BJ26:BJ27)</f>
        <v/>
      </c>
      <c r="BK28" s="11">
        <f>SUM(BK26:BK27)</f>
        <v/>
      </c>
      <c r="BL28" s="34" t="n"/>
      <c r="BQ28" s="11">
        <f>SUM(BQ26:BQ27)</f>
        <v/>
      </c>
      <c r="BR28" s="11">
        <f>SUM(BR26:BR27)</f>
        <v/>
      </c>
      <c r="BS28" s="11">
        <f>SUM(BS26:BS27)</f>
        <v/>
      </c>
      <c r="BT28" s="11">
        <f>SUM(BT26:BT27)</f>
        <v/>
      </c>
      <c r="BU28" s="11">
        <f>SUM(BU26:BU27)</f>
        <v/>
      </c>
      <c r="BV28" s="11">
        <f>SUM(BV26:BV27)</f>
        <v/>
      </c>
      <c r="BW28" s="11">
        <f>SUM(BW26:BW27)</f>
        <v/>
      </c>
      <c r="BX28" s="11">
        <f>SUM(BX26:BX27)</f>
        <v/>
      </c>
      <c r="BY28" s="11">
        <f>SUM(BY26:BY27)</f>
        <v/>
      </c>
      <c r="BZ28" s="11">
        <f>SUM(BZ26:BZ27)</f>
        <v/>
      </c>
      <c r="CA28" s="11">
        <f>SUM(CA26:CA27)</f>
        <v/>
      </c>
      <c r="CB28" s="11">
        <f>SUM(CB26:CB27)</f>
        <v/>
      </c>
      <c r="CC28" s="11">
        <f>SUM(CC26:CC27)</f>
        <v/>
      </c>
    </row>
    <row r="29" customFormat="1" s="25">
      <c r="B29" s="25" t="inlineStr">
        <is>
          <t>Service %</t>
        </is>
      </c>
      <c r="L29" s="35" t="n"/>
      <c r="P29" s="35" t="n"/>
      <c r="T29" s="35" t="n"/>
      <c r="X29" s="35" t="n"/>
      <c r="AB29" s="35" t="n"/>
      <c r="AF29" s="35" t="n"/>
      <c r="AJ29" s="35" t="n"/>
      <c r="AK29" s="25">
        <f>AK26/AK28</f>
        <v/>
      </c>
      <c r="AL29" s="25">
        <f>AL26/AL28</f>
        <v/>
      </c>
      <c r="AM29" s="25">
        <f>AM26/AM28</f>
        <v/>
      </c>
      <c r="AN29" s="25">
        <f>AN26/AN28</f>
        <v/>
      </c>
      <c r="AO29" s="25">
        <f>AO26/AO28</f>
        <v/>
      </c>
      <c r="AP29" s="25">
        <f>AP26/AP28</f>
        <v/>
      </c>
      <c r="AQ29" s="25">
        <f>AQ26/AQ28</f>
        <v/>
      </c>
      <c r="AR29" s="25">
        <f>AR26/AR28</f>
        <v/>
      </c>
      <c r="AS29" s="25">
        <f>AS26/AS28</f>
        <v/>
      </c>
      <c r="AT29" s="25">
        <f>AT26/AT28</f>
        <v/>
      </c>
      <c r="AU29" s="25">
        <f>AU26/AU28</f>
        <v/>
      </c>
      <c r="AV29" s="35">
        <f>AV26/AV28</f>
        <v/>
      </c>
      <c r="AW29" s="25">
        <f>AW26/AW28</f>
        <v/>
      </c>
      <c r="AX29" s="25">
        <f>AX26/AX28</f>
        <v/>
      </c>
      <c r="AY29" s="25">
        <f>AY26/AY28</f>
        <v/>
      </c>
      <c r="AZ29" s="35">
        <f>AZ26/AZ28</f>
        <v/>
      </c>
      <c r="BA29" s="25">
        <f>BA26/BA28</f>
        <v/>
      </c>
      <c r="BB29" s="25">
        <f>BB26/BB28</f>
        <v/>
      </c>
      <c r="BC29" s="25">
        <f>BC26/BC28</f>
        <v/>
      </c>
      <c r="BD29" s="35">
        <f>BD26/BD28</f>
        <v/>
      </c>
      <c r="BE29" s="25">
        <f>BE26/BE28</f>
        <v/>
      </c>
      <c r="BF29" s="25">
        <f>BF26/BF28</f>
        <v/>
      </c>
      <c r="BG29" s="25">
        <f>BG26/BG28</f>
        <v/>
      </c>
      <c r="BH29" s="25">
        <f>BH26/BH28</f>
        <v/>
      </c>
      <c r="BI29" s="25">
        <f>BI26/BI28</f>
        <v/>
      </c>
      <c r="BJ29" s="25">
        <f>BJ26/BJ28</f>
        <v/>
      </c>
      <c r="BK29" s="25">
        <f>BK26/BK28</f>
        <v/>
      </c>
      <c r="BL29" s="35" t="n"/>
      <c r="BQ29" s="25">
        <f>BQ26/BQ28</f>
        <v/>
      </c>
      <c r="BR29" s="25">
        <f>BR26/BR28</f>
        <v/>
      </c>
      <c r="BS29" s="25">
        <f>BS26/BS28</f>
        <v/>
      </c>
      <c r="BT29" s="25">
        <f>BT26/BT28</f>
        <v/>
      </c>
      <c r="BU29" s="25">
        <f>BU26/BU28</f>
        <v/>
      </c>
      <c r="BV29" s="25">
        <f>BV26/BV28</f>
        <v/>
      </c>
      <c r="BW29" s="25">
        <f>BW26/BW28</f>
        <v/>
      </c>
      <c r="BX29" s="25">
        <f>BX26/BX28</f>
        <v/>
      </c>
      <c r="BY29" s="25">
        <f>BY26/BY28</f>
        <v/>
      </c>
      <c r="BZ29" s="25">
        <f>BZ26/BZ28</f>
        <v/>
      </c>
      <c r="CA29" s="25">
        <f>CA26/CA28</f>
        <v/>
      </c>
      <c r="CB29" s="25">
        <f>CB26/CB28</f>
        <v/>
      </c>
      <c r="CC29" s="25">
        <f>CC26/CC28</f>
        <v/>
      </c>
    </row>
    <row r="30" customFormat="1" s="25">
      <c r="B30" s="25" t="inlineStr">
        <is>
          <t>Product %</t>
        </is>
      </c>
      <c r="L30" s="35" t="n"/>
      <c r="P30" s="35" t="n"/>
      <c r="T30" s="35" t="n"/>
      <c r="X30" s="35" t="n"/>
      <c r="AB30" s="35" t="n"/>
      <c r="AF30" s="35" t="n"/>
      <c r="AJ30" s="35" t="n"/>
      <c r="AK30" s="25">
        <f>AK27/AK28</f>
        <v/>
      </c>
      <c r="AL30" s="25">
        <f>AL27/AL28</f>
        <v/>
      </c>
      <c r="AM30" s="25">
        <f>AM27/AM28</f>
        <v/>
      </c>
      <c r="AN30" s="25">
        <f>AN27/AN28</f>
        <v/>
      </c>
      <c r="AO30" s="25">
        <f>AO27/AO28</f>
        <v/>
      </c>
      <c r="AP30" s="25">
        <f>AP27/AP28</f>
        <v/>
      </c>
      <c r="AQ30" s="25">
        <f>AQ27/AQ28</f>
        <v/>
      </c>
      <c r="AR30" s="25">
        <f>AR27/AR28</f>
        <v/>
      </c>
      <c r="AS30" s="25">
        <f>AS27/AS28</f>
        <v/>
      </c>
      <c r="AT30" s="25">
        <f>AT27/AT28</f>
        <v/>
      </c>
      <c r="AU30" s="25">
        <f>AU27/AU28</f>
        <v/>
      </c>
      <c r="AV30" s="35">
        <f>AV27/AV28</f>
        <v/>
      </c>
      <c r="AW30" s="25">
        <f>AW27/AW28</f>
        <v/>
      </c>
      <c r="AX30" s="25">
        <f>AX27/AX28</f>
        <v/>
      </c>
      <c r="AY30" s="25">
        <f>AY27/AY28</f>
        <v/>
      </c>
      <c r="AZ30" s="35">
        <f>AZ27/AZ28</f>
        <v/>
      </c>
      <c r="BA30" s="25">
        <f>BA27/BA28</f>
        <v/>
      </c>
      <c r="BB30" s="25">
        <f>BB27/BB28</f>
        <v/>
      </c>
      <c r="BC30" s="25">
        <f>BC27/BC28</f>
        <v/>
      </c>
      <c r="BD30" s="35">
        <f>BD27/BD28</f>
        <v/>
      </c>
      <c r="BE30" s="25">
        <f>BE27/BE28</f>
        <v/>
      </c>
      <c r="BF30" s="25">
        <f>BF27/BF28</f>
        <v/>
      </c>
      <c r="BG30" s="25">
        <f>BG27/BG28</f>
        <v/>
      </c>
      <c r="BH30" s="25">
        <f>BH27/BH28</f>
        <v/>
      </c>
      <c r="BI30" s="25">
        <f>BI27/BI28</f>
        <v/>
      </c>
      <c r="BJ30" s="25">
        <f>BJ27/BJ28</f>
        <v/>
      </c>
      <c r="BK30" s="25">
        <f>BK27/BK28</f>
        <v/>
      </c>
      <c r="BL30" s="35" t="n"/>
      <c r="BQ30" s="25">
        <f>BQ27/BQ28</f>
        <v/>
      </c>
      <c r="BR30" s="25">
        <f>BR27/BR28</f>
        <v/>
      </c>
      <c r="BS30" s="25">
        <f>BS27/BS28</f>
        <v/>
      </c>
      <c r="BT30" s="25">
        <f>BT27/BT28</f>
        <v/>
      </c>
      <c r="BU30" s="25">
        <f>BU27/BU28</f>
        <v/>
      </c>
      <c r="BV30" s="25">
        <f>BV27/BV28</f>
        <v/>
      </c>
      <c r="BW30" s="25">
        <f>BW27/BW28</f>
        <v/>
      </c>
      <c r="BX30" s="25">
        <f>BX27/BX28</f>
        <v/>
      </c>
      <c r="BY30" s="25">
        <f>BY27/BY28</f>
        <v/>
      </c>
      <c r="BZ30" s="25">
        <f>BZ27/BZ28</f>
        <v/>
      </c>
      <c r="CA30" s="25">
        <f>CA27/CA28</f>
        <v/>
      </c>
      <c r="CB30" s="25">
        <f>CB27/CB28</f>
        <v/>
      </c>
      <c r="CC30" s="25">
        <f>CC27/CC28</f>
        <v/>
      </c>
    </row>
    <row r="31" customFormat="1" s="10">
      <c r="B31" s="7" t="inlineStr">
        <is>
          <t>Depreciation &amp; Amortization</t>
        </is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38" t="n"/>
      <c r="M31" s="7" t="n"/>
      <c r="N31" s="7" t="n"/>
      <c r="O31" s="7" t="n"/>
      <c r="P31" s="38" t="n"/>
      <c r="Q31" s="7" t="n"/>
      <c r="R31" s="7" t="n"/>
      <c r="S31" s="7" t="n"/>
      <c r="T31" s="38" t="n"/>
      <c r="U31" s="7" t="n"/>
      <c r="V31" s="7" t="n"/>
      <c r="W31" s="7" t="n"/>
      <c r="X31" s="38" t="n"/>
      <c r="Y31" s="7" t="n"/>
      <c r="Z31" s="7" t="n"/>
      <c r="AA31" s="7" t="n"/>
      <c r="AB31" s="38" t="n"/>
      <c r="AC31" s="7" t="n"/>
      <c r="AD31" s="7" t="n"/>
      <c r="AE31" s="7" t="n"/>
      <c r="AF31" s="38" t="n"/>
      <c r="AG31" s="7" t="n"/>
      <c r="AH31" s="7" t="n"/>
      <c r="AI31" s="7" t="n"/>
      <c r="AJ31" s="38" t="n"/>
      <c r="AK31" s="7" t="n"/>
      <c r="AL31" s="7" t="n"/>
      <c r="AM31" s="7" t="n"/>
      <c r="AN31" s="38" t="n"/>
      <c r="AO31" s="7" t="n"/>
      <c r="AP31" s="7" t="n"/>
      <c r="AQ31" s="7" t="n"/>
      <c r="AR31" s="38" t="n"/>
      <c r="AS31" s="7" t="n"/>
      <c r="AT31" s="7" t="n"/>
      <c r="AU31" s="7" t="n"/>
      <c r="AV31" s="38" t="n"/>
      <c r="AW31" s="7" t="n"/>
      <c r="AX31" s="7" t="n"/>
      <c r="AY31" s="7" t="n"/>
      <c r="AZ31" s="38" t="n"/>
      <c r="BA31" s="7" t="n"/>
      <c r="BB31" s="7" t="n"/>
      <c r="BC31" s="7" t="n"/>
      <c r="BD31" s="38" t="n"/>
      <c r="BE31" s="7" t="n"/>
      <c r="BF31" s="7" t="n"/>
      <c r="BG31" s="7" t="n"/>
      <c r="BH31" s="38" t="n"/>
      <c r="BI31" s="7" t="n"/>
      <c r="BJ31" s="7" t="n"/>
      <c r="BK31" s="7" t="n"/>
      <c r="BL31" s="57" t="n"/>
      <c r="BM31" s="60" t="n"/>
      <c r="BN31" s="60" t="n"/>
      <c r="BO31" s="60" t="n"/>
      <c r="BP31" s="60" t="n"/>
    </row>
    <row r="32" customFormat="1" s="11">
      <c r="B32" t="inlineStr">
        <is>
          <t>Kratos Governement Solutions</t>
        </is>
      </c>
      <c r="L32" s="28" t="n"/>
      <c r="P32" s="28" t="n"/>
      <c r="T32" s="28" t="n"/>
      <c r="X32" s="28" t="n"/>
      <c r="AB32" s="28" t="n"/>
      <c r="AF32" s="28" t="n"/>
      <c r="AJ32" s="28" t="n"/>
      <c r="AN32" s="28" t="n"/>
      <c r="AR32" s="28" t="n">
        <v>3.9</v>
      </c>
      <c r="AS32" t="n">
        <v>3.3</v>
      </c>
      <c r="AT32" t="n">
        <v>3.3</v>
      </c>
      <c r="AU32">
        <f>BY32-AT32-AS32-AR32</f>
        <v/>
      </c>
      <c r="AV32" s="28" t="n">
        <v>3.9</v>
      </c>
      <c r="AW32" t="n">
        <v>4.8</v>
      </c>
      <c r="AX32" t="n">
        <v>4.5</v>
      </c>
      <c r="AY32">
        <f>BZ32-AX32-AW32-AV32</f>
        <v/>
      </c>
      <c r="AZ32" s="28" t="n">
        <v>4.7</v>
      </c>
      <c r="BA32" t="n">
        <v>4.4</v>
      </c>
      <c r="BB32" t="n">
        <v>4.5</v>
      </c>
      <c r="BC32">
        <f>CA32-BB32-BA32-AZ32</f>
        <v/>
      </c>
      <c r="BD32" s="28" t="n">
        <v>4.4</v>
      </c>
      <c r="BE32" t="n">
        <v>4.5</v>
      </c>
      <c r="BF32" t="n">
        <v>4.3</v>
      </c>
      <c r="BG32">
        <f>BY32-BF32-BE32-BD32</f>
        <v/>
      </c>
      <c r="BH32" s="28" t="n">
        <v>5.1</v>
      </c>
      <c r="BI32" t="n">
        <v>5</v>
      </c>
      <c r="BJ32" t="n">
        <v>7</v>
      </c>
      <c r="BK32">
        <f>CC32-BJ32-BI32-BH32</f>
        <v/>
      </c>
      <c r="BL32" s="28" t="n"/>
      <c r="BQ32" t="n">
        <v>12.3</v>
      </c>
      <c r="BR32" t="n">
        <v>45.7</v>
      </c>
      <c r="BS32" t="n">
        <v>54.5</v>
      </c>
      <c r="BT32" t="n">
        <v>22.6</v>
      </c>
      <c r="BU32" t="n">
        <v>23.1</v>
      </c>
      <c r="BV32" t="n">
        <v>18.2</v>
      </c>
      <c r="BW32" t="n">
        <v>14.9</v>
      </c>
      <c r="BX32" t="n">
        <v>14.3</v>
      </c>
      <c r="BY32" t="n">
        <v>13.2</v>
      </c>
      <c r="BZ32" t="n">
        <v>18.2</v>
      </c>
      <c r="CA32" t="n">
        <v>17.9</v>
      </c>
      <c r="CB32" t="n">
        <v>17.4</v>
      </c>
      <c r="CC32" t="n">
        <v>22.7</v>
      </c>
    </row>
    <row r="33" customFormat="1" s="11">
      <c r="B33" t="inlineStr">
        <is>
          <t>Public Safety &amp; Security</t>
        </is>
      </c>
      <c r="L33" s="28" t="n"/>
      <c r="P33" s="28" t="n"/>
      <c r="T33" s="28" t="n"/>
      <c r="X33" s="28" t="n"/>
      <c r="AB33" s="28" t="n"/>
      <c r="AF33" s="28" t="n"/>
      <c r="AJ33" s="28" t="n"/>
      <c r="AN33" s="28" t="n"/>
      <c r="AR33" s="28" t="n">
        <v>0</v>
      </c>
      <c r="AS33" t="n">
        <v>0</v>
      </c>
      <c r="AT33" t="n">
        <v>0</v>
      </c>
      <c r="AU33">
        <f>BY33-AT33-AS33-AR33</f>
        <v/>
      </c>
      <c r="AV33" s="28" t="n">
        <v>0</v>
      </c>
      <c r="AW33" t="n">
        <v>0</v>
      </c>
      <c r="AX33" t="n">
        <v>0</v>
      </c>
      <c r="AY33">
        <f>BZ33-AX33-AW33-AV33</f>
        <v/>
      </c>
      <c r="AZ33" s="28" t="n">
        <v>0</v>
      </c>
      <c r="BA33" t="n">
        <v>0</v>
      </c>
      <c r="BB33" t="n">
        <v>0</v>
      </c>
      <c r="BC33">
        <f>CA33-BB33-BA33-AZ33</f>
        <v/>
      </c>
      <c r="BD33" s="28" t="n">
        <v>0</v>
      </c>
      <c r="BE33" t="n">
        <v>0</v>
      </c>
      <c r="BF33" t="n">
        <v>0</v>
      </c>
      <c r="BG33">
        <f>BY33-BF33-BE33-BD33</f>
        <v/>
      </c>
      <c r="BH33" s="28" t="n">
        <v>0</v>
      </c>
      <c r="BI33" t="n">
        <v>0</v>
      </c>
      <c r="BJ33" t="n">
        <v>0</v>
      </c>
      <c r="BK33">
        <f>CC33-BJ33-BI33-BH33</f>
        <v/>
      </c>
      <c r="BL33" s="28" t="n"/>
      <c r="BQ33" t="n">
        <v>0.6</v>
      </c>
      <c r="BR33" t="n">
        <v>2.3</v>
      </c>
      <c r="BS33" t="n">
        <v>3.5</v>
      </c>
      <c r="BT33" t="n">
        <v>3.5</v>
      </c>
      <c r="BU33" t="n">
        <v>2</v>
      </c>
      <c r="BV33" t="n">
        <v>0.6</v>
      </c>
      <c r="BW33" t="n">
        <v>0.5</v>
      </c>
      <c r="BX33" t="n">
        <v>0.4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 customFormat="1" s="16">
      <c r="B34" s="2" t="inlineStr">
        <is>
          <t>Unmanned Systems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30" t="n"/>
      <c r="M34" s="2" t="n"/>
      <c r="N34" s="2" t="n"/>
      <c r="O34" s="2" t="n"/>
      <c r="P34" s="30" t="n"/>
      <c r="Q34" s="2" t="n"/>
      <c r="R34" s="2" t="n"/>
      <c r="S34" s="2" t="n"/>
      <c r="T34" s="30" t="n"/>
      <c r="U34" s="2" t="n"/>
      <c r="V34" s="2" t="n"/>
      <c r="W34" s="2" t="n"/>
      <c r="X34" s="30" t="n"/>
      <c r="Y34" s="2" t="n"/>
      <c r="Z34" s="2" t="n"/>
      <c r="AA34" s="2" t="n"/>
      <c r="AB34" s="30" t="n"/>
      <c r="AC34" s="2" t="n"/>
      <c r="AD34" s="2" t="n"/>
      <c r="AE34" s="2" t="n"/>
      <c r="AF34" s="30" t="n"/>
      <c r="AG34" s="2" t="n"/>
      <c r="AH34" s="2" t="n"/>
      <c r="AI34" s="2" t="n"/>
      <c r="AJ34" s="30" t="n"/>
      <c r="AK34" s="2" t="n"/>
      <c r="AL34" s="2" t="n"/>
      <c r="AM34" s="2" t="n"/>
      <c r="AN34" s="30" t="n"/>
      <c r="AO34" s="2" t="n"/>
      <c r="AP34" s="2" t="n"/>
      <c r="AQ34" s="2" t="n"/>
      <c r="AR34" s="30" t="n">
        <v>1.2</v>
      </c>
      <c r="AS34" s="2" t="n">
        <v>1.4</v>
      </c>
      <c r="AT34" s="2" t="n">
        <v>1.1</v>
      </c>
      <c r="AU34">
        <f>BY34-AT34-AS34-AR34</f>
        <v/>
      </c>
      <c r="AV34" s="30" t="n">
        <v>1.2</v>
      </c>
      <c r="AW34" s="2" t="n">
        <v>1.2</v>
      </c>
      <c r="AX34" s="2" t="n">
        <v>1.2</v>
      </c>
      <c r="AY34" s="2">
        <f>BZ34-AX34-AW34-AV34</f>
        <v/>
      </c>
      <c r="AZ34" s="30" t="n">
        <v>1.6</v>
      </c>
      <c r="BA34" s="2" t="n">
        <v>1.6</v>
      </c>
      <c r="BB34" s="2" t="n">
        <v>1.7</v>
      </c>
      <c r="BC34" s="2">
        <f>CA34-BB34-BA34-AZ34</f>
        <v/>
      </c>
      <c r="BD34" s="30" t="n">
        <v>1.9</v>
      </c>
      <c r="BE34" s="2" t="n">
        <v>2.5</v>
      </c>
      <c r="BF34" s="2" t="n">
        <v>1.8</v>
      </c>
      <c r="BG34" s="2">
        <f>BY34-BF34-BE34-BD34</f>
        <v/>
      </c>
      <c r="BH34" s="30" t="n">
        <v>1.9</v>
      </c>
      <c r="BI34" s="2" t="n">
        <v>1.9</v>
      </c>
      <c r="BJ34" s="2" t="n">
        <v>1.9</v>
      </c>
      <c r="BK34" s="2">
        <f>CC34-BJ34-BI34-BH34</f>
        <v/>
      </c>
      <c r="BL34" s="28" t="n"/>
      <c r="BQ34" s="2" t="n">
        <v>0</v>
      </c>
      <c r="BR34" s="2" t="n">
        <v>0</v>
      </c>
      <c r="BS34" s="2" t="n">
        <v>0</v>
      </c>
      <c r="BT34" s="2" t="n">
        <v>20.3</v>
      </c>
      <c r="BU34" s="2" t="n">
        <v>7.3</v>
      </c>
      <c r="BV34" s="2" t="n">
        <v>6.7</v>
      </c>
      <c r="BW34" s="2" t="n">
        <v>7.4</v>
      </c>
      <c r="BX34" s="2" t="n">
        <v>7.8</v>
      </c>
      <c r="BY34" s="2" t="n">
        <v>4.7</v>
      </c>
      <c r="BZ34" s="2" t="n">
        <v>5.2</v>
      </c>
      <c r="CA34" s="2" t="n">
        <v>6.7</v>
      </c>
      <c r="CB34" s="2" t="n">
        <v>8.300000000000001</v>
      </c>
      <c r="CC34" s="2" t="n">
        <v>7.8</v>
      </c>
    </row>
    <row r="35" customFormat="1" s="11">
      <c r="B35" t="inlineStr">
        <is>
          <t>Total depreciation and amortization</t>
        </is>
      </c>
      <c r="L35" s="28" t="n"/>
      <c r="P35" s="28" t="n"/>
      <c r="T35" s="28" t="n"/>
      <c r="X35" s="28" t="n"/>
      <c r="AB35" s="28" t="n"/>
      <c r="AF35" s="28" t="n"/>
      <c r="AJ35" s="28" t="n"/>
      <c r="AK35">
        <f>SUM(AK32:AK34)</f>
        <v/>
      </c>
      <c r="AL35">
        <f>SUM(AL32:AL34)</f>
        <v/>
      </c>
      <c r="AM35">
        <f>SUM(AM32:AM34)</f>
        <v/>
      </c>
      <c r="AN35" s="28">
        <f>SUM(AN32:AN34)</f>
        <v/>
      </c>
      <c r="AO35">
        <f>SUM(AO32:AO34)</f>
        <v/>
      </c>
      <c r="AP35">
        <f>SUM(AP32:AP34)</f>
        <v/>
      </c>
      <c r="AQ35">
        <f>SUM(AQ32:AQ34)</f>
        <v/>
      </c>
      <c r="AR35" s="28">
        <f>SUM(AR32:AR34)</f>
        <v/>
      </c>
      <c r="AS35">
        <f>SUM(AS32:AS34)</f>
        <v/>
      </c>
      <c r="AT35">
        <f>SUM(AT32:AT34)</f>
        <v/>
      </c>
      <c r="AU35">
        <f>SUM(AU32:AU34)</f>
        <v/>
      </c>
      <c r="AV35" s="28">
        <f>SUM(AV32:AV34)</f>
        <v/>
      </c>
      <c r="AW35">
        <f>SUM(AW32:AW34)</f>
        <v/>
      </c>
      <c r="AX35">
        <f>SUM(AX32:AX34)</f>
        <v/>
      </c>
      <c r="AY35">
        <f>SUM(AY32:AY34)</f>
        <v/>
      </c>
      <c r="AZ35" s="28">
        <f>SUM(AZ32:AZ34)</f>
        <v/>
      </c>
      <c r="BA35">
        <f>SUM(BA32:BA34)</f>
        <v/>
      </c>
      <c r="BB35">
        <f>SUM(BB32:BB34)</f>
        <v/>
      </c>
      <c r="BC35">
        <f>SUM(BC32:BC34)</f>
        <v/>
      </c>
      <c r="BD35" s="28">
        <f>SUM(BD32:BD34)</f>
        <v/>
      </c>
      <c r="BE35">
        <f>SUM(BE32:BE34)</f>
        <v/>
      </c>
      <c r="BF35">
        <f>SUM(BF32:BF34)</f>
        <v/>
      </c>
      <c r="BG35">
        <f>SUM(BG32:BG34)</f>
        <v/>
      </c>
      <c r="BH35" s="28">
        <f>SUM(BH32:BH34)</f>
        <v/>
      </c>
      <c r="BI35">
        <f>SUM(BI32:BI34)</f>
        <v/>
      </c>
      <c r="BJ35">
        <f>SUM(BJ32:BJ34)</f>
        <v/>
      </c>
      <c r="BK35">
        <f>SUM(BK32:BK34)</f>
        <v/>
      </c>
      <c r="BL35" s="28" t="n"/>
      <c r="BQ35">
        <f>SUM(BQ32:BQ34)</f>
        <v/>
      </c>
      <c r="BR35">
        <f>SUM(BR32:BR34)</f>
        <v/>
      </c>
      <c r="BS35">
        <f>SUM(BS32:BS34)</f>
        <v/>
      </c>
      <c r="BT35">
        <f>SUM(BT32:BT34)</f>
        <v/>
      </c>
      <c r="BU35">
        <f>SUM(BU32:BU34)</f>
        <v/>
      </c>
      <c r="BV35">
        <f>SUM(BV32:BV34)</f>
        <v/>
      </c>
      <c r="BW35">
        <f>SUM(BW32:BW34)</f>
        <v/>
      </c>
      <c r="BX35">
        <f>SUM(BX32:BX34)</f>
        <v/>
      </c>
      <c r="BY35">
        <f>SUM(BY32:BY34)</f>
        <v/>
      </c>
      <c r="BZ35">
        <f>SUM(BZ32:BZ34)</f>
        <v/>
      </c>
      <c r="CA35">
        <f>SUM(CA32:CA34)</f>
        <v/>
      </c>
      <c r="CB35">
        <f>SUM(CB32:CB34)</f>
        <v/>
      </c>
      <c r="CC35">
        <f>SUM(CC32:CC34)</f>
        <v/>
      </c>
    </row>
    <row r="36" customFormat="1" s="15">
      <c r="B36" s="7" t="inlineStr">
        <is>
          <t>Operating Income</t>
        </is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38" t="n"/>
      <c r="M36" s="7" t="n"/>
      <c r="N36" s="7" t="n"/>
      <c r="O36" s="7" t="n"/>
      <c r="P36" s="38" t="n"/>
      <c r="Q36" s="7" t="n"/>
      <c r="R36" s="7" t="n"/>
      <c r="S36" s="7" t="n"/>
      <c r="T36" s="38" t="n"/>
      <c r="U36" s="7" t="n"/>
      <c r="V36" s="7" t="n"/>
      <c r="W36" s="7" t="n"/>
      <c r="X36" s="38" t="n"/>
      <c r="Y36" s="7" t="n"/>
      <c r="Z36" s="7" t="n"/>
      <c r="AA36" s="7" t="n"/>
      <c r="AB36" s="38" t="n"/>
      <c r="AC36" s="7" t="n"/>
      <c r="AD36" s="7" t="n"/>
      <c r="AE36" s="7" t="n"/>
      <c r="AF36" s="38" t="n"/>
      <c r="AG36" s="7" t="n"/>
      <c r="AH36" s="7" t="n"/>
      <c r="AI36" s="7" t="n"/>
      <c r="AJ36" s="38" t="n"/>
      <c r="AK36" s="7" t="n"/>
      <c r="AL36" s="7" t="n"/>
      <c r="AM36" s="7" t="n"/>
      <c r="AN36" s="38" t="n"/>
      <c r="AO36" s="7" t="n"/>
      <c r="AP36" s="7" t="n"/>
      <c r="AQ36" s="7" t="n"/>
      <c r="AR36" s="38" t="n"/>
      <c r="AS36" s="7" t="n"/>
      <c r="AT36" s="7" t="n"/>
      <c r="AU36" s="7" t="n"/>
      <c r="AV36" s="38" t="n"/>
      <c r="AW36" s="7" t="n"/>
      <c r="AX36" s="7" t="n"/>
      <c r="AY36" s="7" t="n"/>
      <c r="AZ36" s="38" t="n"/>
      <c r="BA36" s="7" t="n"/>
      <c r="BB36" s="7" t="n"/>
      <c r="BC36" s="7" t="n"/>
      <c r="BD36" s="38" t="n"/>
      <c r="BE36" s="7" t="n"/>
      <c r="BF36" s="7" t="n"/>
      <c r="BG36" s="7" t="n"/>
      <c r="BH36" s="38" t="n"/>
      <c r="BI36" s="7" t="n"/>
      <c r="BJ36" s="7" t="n"/>
      <c r="BK36" s="7" t="n"/>
      <c r="BL36" s="57" t="n"/>
      <c r="BM36" s="60" t="n"/>
      <c r="BN36" s="60" t="n"/>
      <c r="BO36" s="60" t="n"/>
      <c r="BP36" s="60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</row>
    <row r="37" customFormat="1" s="11">
      <c r="B37" t="inlineStr">
        <is>
          <t>Kratos Governement Solutions</t>
        </is>
      </c>
      <c r="L37" s="28" t="n"/>
      <c r="P37" s="28" t="n"/>
      <c r="T37" s="28" t="n"/>
      <c r="X37" s="28" t="n"/>
      <c r="AB37" s="28" t="n"/>
      <c r="AF37" s="28" t="n"/>
      <c r="AJ37" s="28" t="n"/>
      <c r="AN37" s="28" t="n"/>
      <c r="AR37" s="28" t="n">
        <v>7.9</v>
      </c>
      <c r="AS37" t="n">
        <v>5</v>
      </c>
      <c r="AT37" t="n">
        <v>11</v>
      </c>
      <c r="AU37">
        <f>BY37-AT37-AS37-AR37</f>
        <v/>
      </c>
      <c r="AV37" s="28" t="n">
        <v>11.4</v>
      </c>
      <c r="AW37" t="n">
        <v>10.7</v>
      </c>
      <c r="AX37" t="n">
        <v>11.1</v>
      </c>
      <c r="AY37">
        <f>BZ37-AX37-AW37-AV37</f>
        <v/>
      </c>
      <c r="AZ37" s="28" t="n">
        <v>9.300000000000001</v>
      </c>
      <c r="BA37" t="n">
        <v>7.7</v>
      </c>
      <c r="BB37" t="n">
        <v>14.1</v>
      </c>
      <c r="BC37">
        <f>CA37-BB37-BA37-AZ37</f>
        <v/>
      </c>
      <c r="BD37" s="28" t="n">
        <v>7.1</v>
      </c>
      <c r="BE37" t="n">
        <v>5.9</v>
      </c>
      <c r="BF37" t="n">
        <v>14.6</v>
      </c>
      <c r="BG37">
        <f>BY37-BF37-BE37-BD37</f>
        <v/>
      </c>
      <c r="BH37" s="28" t="n">
        <v>5.6</v>
      </c>
      <c r="BI37" t="n">
        <v>9.5</v>
      </c>
      <c r="BJ37" t="n">
        <v>3.3</v>
      </c>
      <c r="BK37">
        <f>CC37-BJ37-BI37-BH37</f>
        <v/>
      </c>
      <c r="BL37" s="28" t="n"/>
      <c r="BQ37" t="n">
        <v>25.1</v>
      </c>
      <c r="BR37" t="n">
        <v>35.4</v>
      </c>
      <c r="BS37" t="n">
        <v>-41.5</v>
      </c>
      <c r="BT37" t="n">
        <v>30.5</v>
      </c>
      <c r="BU37" t="n">
        <v>24.4</v>
      </c>
      <c r="BV37" t="n">
        <v>16.1</v>
      </c>
      <c r="BW37" t="n">
        <v>17.3</v>
      </c>
      <c r="BX37" t="n">
        <v>1.7</v>
      </c>
      <c r="BY37" t="n">
        <v>35.5</v>
      </c>
      <c r="BZ37" t="n">
        <v>45.2</v>
      </c>
      <c r="CA37" t="n">
        <v>43.6</v>
      </c>
      <c r="CB37" t="n">
        <v>42.3</v>
      </c>
      <c r="CC37" t="n">
        <v>27.2</v>
      </c>
    </row>
    <row r="38" customFormat="1" s="11">
      <c r="B38" t="inlineStr">
        <is>
          <t>Public Safety &amp; Security</t>
        </is>
      </c>
      <c r="L38" s="28" t="n"/>
      <c r="P38" s="28" t="n"/>
      <c r="T38" s="28" t="n"/>
      <c r="X38" s="28" t="n"/>
      <c r="AB38" s="28" t="n"/>
      <c r="AF38" s="28" t="n"/>
      <c r="AJ38" s="28" t="n"/>
      <c r="AN38" s="28" t="n"/>
      <c r="AR38" s="28" t="n">
        <v>0</v>
      </c>
      <c r="AS38" t="n">
        <v>0</v>
      </c>
      <c r="AT38" t="n">
        <v>0</v>
      </c>
      <c r="AU38">
        <f>BY38-AT38-AS38-AR38</f>
        <v/>
      </c>
      <c r="AV38" s="28" t="n">
        <v>0</v>
      </c>
      <c r="AW38" t="n">
        <v>0</v>
      </c>
      <c r="AX38" t="n">
        <v>0</v>
      </c>
      <c r="AY38">
        <f>BZ38-AX38-AW38-AV38</f>
        <v/>
      </c>
      <c r="AZ38" s="28" t="n">
        <v>0</v>
      </c>
      <c r="BA38" t="n">
        <v>0</v>
      </c>
      <c r="BB38" t="n">
        <v>0</v>
      </c>
      <c r="BC38">
        <f>CA38-BB38-BA38-AZ38</f>
        <v/>
      </c>
      <c r="BD38" s="28" t="n">
        <v>0</v>
      </c>
      <c r="BE38" t="n">
        <v>0</v>
      </c>
      <c r="BF38" t="n">
        <v>0</v>
      </c>
      <c r="BG38">
        <f>BY38-BF38-BE38-BD38</f>
        <v/>
      </c>
      <c r="BH38" s="28" t="n">
        <v>0</v>
      </c>
      <c r="BI38" t="n">
        <v>0</v>
      </c>
      <c r="BJ38" t="n">
        <v>0</v>
      </c>
      <c r="BK38">
        <f>CC38-BJ38-BI38-BH38</f>
        <v/>
      </c>
      <c r="BL38" s="28" t="n"/>
      <c r="BQ38" t="n">
        <v>1.8</v>
      </c>
      <c r="BR38" t="n">
        <v>9.9</v>
      </c>
      <c r="BS38" t="n">
        <v>-2.5</v>
      </c>
      <c r="BT38" t="n">
        <v>7.8</v>
      </c>
      <c r="BU38" t="n">
        <v>-4.9</v>
      </c>
      <c r="BV38" t="n">
        <v>2.6</v>
      </c>
      <c r="BW38" t="n">
        <v>-3</v>
      </c>
      <c r="BX38" t="n">
        <v>3.8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 customFormat="1" s="11">
      <c r="B39" t="inlineStr">
        <is>
          <t>Unmanned Systems</t>
        </is>
      </c>
      <c r="L39" s="28" t="n"/>
      <c r="P39" s="28" t="n"/>
      <c r="T39" s="28" t="n"/>
      <c r="X39" s="28" t="n"/>
      <c r="AB39" s="28" t="n"/>
      <c r="AF39" s="28" t="n"/>
      <c r="AJ39" s="28" t="n"/>
      <c r="AN39" s="28" t="n"/>
      <c r="AR39" s="28" t="n">
        <v>0.8</v>
      </c>
      <c r="AS39" t="n">
        <v>2</v>
      </c>
      <c r="AT39" t="n">
        <v>1</v>
      </c>
      <c r="AU39">
        <f>BY39-AT39-AS39-AR39</f>
        <v/>
      </c>
      <c r="AV39" s="28" t="n">
        <v>0.6</v>
      </c>
      <c r="AW39" t="n">
        <v>1.7</v>
      </c>
      <c r="AX39" t="n">
        <v>3.3</v>
      </c>
      <c r="AY39">
        <f>BZ39-AX39-AW39-AV39</f>
        <v/>
      </c>
      <c r="AZ39" s="28" t="n">
        <v>0.5</v>
      </c>
      <c r="BA39" t="n">
        <v>1</v>
      </c>
      <c r="BB39" t="n">
        <v>3.7</v>
      </c>
      <c r="BC39">
        <f>CA39-BB39-BA39-AZ39</f>
        <v/>
      </c>
      <c r="BD39" s="28" t="n">
        <v>4.2</v>
      </c>
      <c r="BE39" t="n">
        <v>4.1</v>
      </c>
      <c r="BF39" t="n">
        <v>2.6</v>
      </c>
      <c r="BG39">
        <f>BY39-BF39-BE39-BD39</f>
        <v/>
      </c>
      <c r="BH39" s="28" t="n">
        <v>0.5</v>
      </c>
      <c r="BI39" t="n">
        <v>-5</v>
      </c>
      <c r="BJ39" t="n">
        <v>-0.1</v>
      </c>
      <c r="BK39">
        <f>CC39-BJ39-BI39-BH39</f>
        <v/>
      </c>
      <c r="BL39" s="28" t="n"/>
      <c r="BQ39" t="n">
        <v>0</v>
      </c>
      <c r="BR39" t="n">
        <v>0</v>
      </c>
      <c r="BS39" t="n">
        <v>0</v>
      </c>
      <c r="BT39" t="n">
        <v>-17.2</v>
      </c>
      <c r="BU39" t="n">
        <v>-9.800000000000001</v>
      </c>
      <c r="BV39" t="n">
        <v>-16.2</v>
      </c>
      <c r="BW39" t="n">
        <v>-27.7</v>
      </c>
      <c r="BX39" t="n">
        <v>-3</v>
      </c>
      <c r="BY39" t="n">
        <v>5.1</v>
      </c>
      <c r="BZ39" t="n">
        <v>6.1</v>
      </c>
      <c r="CA39" t="n">
        <v>8.699999999999999</v>
      </c>
      <c r="CB39" t="n">
        <v>13.2</v>
      </c>
      <c r="CC39" t="n">
        <v>-2.8</v>
      </c>
    </row>
    <row r="40" customFormat="1" s="16">
      <c r="B40" s="2" t="inlineStr">
        <is>
          <t>Corporate activities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30" t="n"/>
      <c r="M40" s="2" t="n"/>
      <c r="N40" s="2" t="n"/>
      <c r="O40" s="2" t="n"/>
      <c r="P40" s="30" t="n"/>
      <c r="Q40" s="2" t="n"/>
      <c r="R40" s="2" t="n"/>
      <c r="S40" s="2" t="n"/>
      <c r="T40" s="30" t="n"/>
      <c r="U40" s="2" t="n"/>
      <c r="V40" s="2" t="n"/>
      <c r="W40" s="2" t="n"/>
      <c r="X40" s="30" t="n"/>
      <c r="Y40" s="2" t="n"/>
      <c r="Z40" s="2" t="n"/>
      <c r="AA40" s="2" t="n"/>
      <c r="AB40" s="30" t="n"/>
      <c r="AC40" s="2" t="n"/>
      <c r="AD40" s="2" t="n"/>
      <c r="AE40" s="2" t="n"/>
      <c r="AF40" s="30" t="n"/>
      <c r="AG40" s="2" t="n"/>
      <c r="AH40" s="2" t="n"/>
      <c r="AI40" s="2" t="n"/>
      <c r="AJ40" s="30" t="n"/>
      <c r="AK40" s="2" t="n"/>
      <c r="AL40" s="2" t="n"/>
      <c r="AM40" s="2" t="n"/>
      <c r="AN40" s="30" t="n"/>
      <c r="AO40" s="2" t="n"/>
      <c r="AP40" s="2" t="n"/>
      <c r="AQ40" s="2" t="n"/>
      <c r="AR40" s="30" t="n">
        <v>-1.7</v>
      </c>
      <c r="AS40" s="2" t="n">
        <v>-4.4</v>
      </c>
      <c r="AT40" s="2" t="n">
        <v>-1.9</v>
      </c>
      <c r="AU40">
        <f>BY40-AT40-AS40-AR40</f>
        <v/>
      </c>
      <c r="AV40" s="30" t="n">
        <v>-3.8</v>
      </c>
      <c r="AW40" s="2" t="n">
        <v>-3.4</v>
      </c>
      <c r="AX40" s="2" t="n">
        <v>-2.9</v>
      </c>
      <c r="AY40" s="2">
        <f>BZ40-AX40-AW40-AV40</f>
        <v/>
      </c>
      <c r="AZ40" s="30" t="n">
        <v>-5.1</v>
      </c>
      <c r="BA40" s="2" t="n">
        <v>-5.8</v>
      </c>
      <c r="BB40" s="2" t="n">
        <v>-5.1</v>
      </c>
      <c r="BC40" s="2">
        <f>CA40-BB40-BA40-AZ40</f>
        <v/>
      </c>
      <c r="BD40" s="30" t="n">
        <v>-6.4</v>
      </c>
      <c r="BE40" s="2" t="n">
        <v>-6.7</v>
      </c>
      <c r="BF40" s="2" t="n">
        <v>-6.7</v>
      </c>
      <c r="BG40" s="2">
        <f>BY40-BF40-BE40-BD40</f>
        <v/>
      </c>
      <c r="BH40" s="30" t="n">
        <v>-7.3</v>
      </c>
      <c r="BI40" s="2" t="n">
        <v>-6.4</v>
      </c>
      <c r="BJ40" s="2" t="n">
        <v>-6.8</v>
      </c>
      <c r="BK40" s="2">
        <f>CC40-BJ40-BI40-BH40</f>
        <v/>
      </c>
      <c r="BL40" s="28" t="n"/>
      <c r="BQ40" s="2" t="n">
        <v>-3.8</v>
      </c>
      <c r="BR40" s="2" t="n">
        <v>-15.8</v>
      </c>
      <c r="BS40" s="2" t="n">
        <v>-5.7</v>
      </c>
      <c r="BT40" s="2" t="n">
        <v>-2.9</v>
      </c>
      <c r="BU40" s="2" t="n">
        <v>-4.4</v>
      </c>
      <c r="BV40" s="2" t="n">
        <v>-7</v>
      </c>
      <c r="BW40" s="2" t="n">
        <v>-5.2</v>
      </c>
      <c r="BX40" s="2" t="n">
        <v>-8.300000000000001</v>
      </c>
      <c r="BY40" s="2" t="n">
        <v>-10.1</v>
      </c>
      <c r="BZ40" s="2" t="n">
        <v>-13.3</v>
      </c>
      <c r="CA40" s="2" t="n">
        <v>-23</v>
      </c>
      <c r="CB40" s="2" t="n">
        <v>-27.6</v>
      </c>
      <c r="CC40" s="2" t="n">
        <v>-27</v>
      </c>
    </row>
    <row r="41" customFormat="1" s="11">
      <c r="B41" t="inlineStr">
        <is>
          <t>Total operating income</t>
        </is>
      </c>
      <c r="L41" s="28" t="n"/>
      <c r="P41" s="28" t="n"/>
      <c r="T41" s="28" t="n"/>
      <c r="X41" s="28" t="n"/>
      <c r="AB41" s="28" t="n"/>
      <c r="AF41" s="28" t="n"/>
      <c r="AJ41" s="28" t="n"/>
      <c r="AK41">
        <f>SUM(AK37:AK40)</f>
        <v/>
      </c>
      <c r="AL41">
        <f>SUM(AL37:AL40)</f>
        <v/>
      </c>
      <c r="AM41">
        <f>SUM(AM37:AM40)</f>
        <v/>
      </c>
      <c r="AN41" s="28">
        <f>SUM(AN37:AN40)</f>
        <v/>
      </c>
      <c r="AO41">
        <f>SUM(AO37:AO40)</f>
        <v/>
      </c>
      <c r="AP41">
        <f>SUM(AP37:AP40)</f>
        <v/>
      </c>
      <c r="AQ41">
        <f>SUM(AQ37:AQ40)</f>
        <v/>
      </c>
      <c r="AR41" s="28">
        <f>SUM(AR37:AR40)</f>
        <v/>
      </c>
      <c r="AS41">
        <f>SUM(AS37:AS40)</f>
        <v/>
      </c>
      <c r="AT41">
        <f>SUM(AT37:AT40)</f>
        <v/>
      </c>
      <c r="AU41">
        <f>SUM(AU37:AU40)</f>
        <v/>
      </c>
      <c r="AV41" s="28">
        <f>SUM(AV37:AV40)</f>
        <v/>
      </c>
      <c r="AW41">
        <f>SUM(AW37:AW40)</f>
        <v/>
      </c>
      <c r="AX41">
        <f>SUM(AX37:AX40)</f>
        <v/>
      </c>
      <c r="AY41">
        <f>SUM(AY37:AY40)</f>
        <v/>
      </c>
      <c r="AZ41" s="28">
        <f>SUM(AZ37:AZ40)</f>
        <v/>
      </c>
      <c r="BA41">
        <f>SUM(BA37:BA40)</f>
        <v/>
      </c>
      <c r="BB41">
        <f>SUM(BB37:BB40)</f>
        <v/>
      </c>
      <c r="BC41">
        <f>SUM(BC37:BC40)</f>
        <v/>
      </c>
      <c r="BD41" s="28">
        <f>SUM(BD37:BD40)</f>
        <v/>
      </c>
      <c r="BE41">
        <f>SUM(BE37:BE40)</f>
        <v/>
      </c>
      <c r="BF41">
        <f>SUM(BF37:BF40)</f>
        <v/>
      </c>
      <c r="BG41">
        <f>SUM(BG37:BG40)</f>
        <v/>
      </c>
      <c r="BH41" s="28">
        <f>SUM(BH37:BH40)</f>
        <v/>
      </c>
      <c r="BI41">
        <f>SUM(BI37:BI40)</f>
        <v/>
      </c>
      <c r="BJ41">
        <f>SUM(BJ37:BJ40)</f>
        <v/>
      </c>
      <c r="BK41">
        <f>SUM(BK37:BK40)</f>
        <v/>
      </c>
      <c r="BL41" s="28" t="n"/>
      <c r="BQ41" s="11">
        <f>SUM(BQ37:BQ40)</f>
        <v/>
      </c>
      <c r="BR41" s="11">
        <f>SUM(BR37:BR40)</f>
        <v/>
      </c>
      <c r="BS41" s="11">
        <f>SUM(BS37:BS40)</f>
        <v/>
      </c>
      <c r="BT41" s="11">
        <f>SUM(BT37:BT40)</f>
        <v/>
      </c>
      <c r="BU41" s="11">
        <f>SUM(BU37:BU40)</f>
        <v/>
      </c>
      <c r="BV41" s="11">
        <f>SUM(BV37:BV40)</f>
        <v/>
      </c>
      <c r="BW41" s="11">
        <f>SUM(BW37:BW40)</f>
        <v/>
      </c>
      <c r="BX41" s="11">
        <f>SUM(BX37:BX40)</f>
        <v/>
      </c>
      <c r="BY41" s="11">
        <f>SUM(BY37:BY40)</f>
        <v/>
      </c>
      <c r="BZ41" s="11">
        <f>SUM(BZ37:BZ40)</f>
        <v/>
      </c>
      <c r="CA41" s="11">
        <f>SUM(CA37:CA40)</f>
        <v/>
      </c>
      <c r="CB41" s="11">
        <f>SUM(CB37:CB40)</f>
        <v/>
      </c>
      <c r="CC41" s="11">
        <f>SUM(CC37:CC40)</f>
        <v/>
      </c>
    </row>
    <row r="43" customFormat="1" s="8">
      <c r="B43" s="10" t="inlineStr">
        <is>
          <t>Rev by Customer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39" t="n"/>
      <c r="M43" s="10" t="n"/>
      <c r="N43" s="10" t="n"/>
      <c r="O43" s="10" t="n"/>
      <c r="P43" s="39" t="n"/>
      <c r="Q43" s="10" t="n"/>
      <c r="R43" s="10" t="n"/>
      <c r="S43" s="10" t="n"/>
      <c r="T43" s="39" t="n"/>
      <c r="U43" s="10" t="n"/>
      <c r="V43" s="10" t="n"/>
      <c r="W43" s="10" t="n"/>
      <c r="X43" s="39" t="n"/>
      <c r="Y43" s="10" t="n"/>
      <c r="Z43" s="10" t="n"/>
      <c r="AA43" s="10" t="n"/>
      <c r="AB43" s="39" t="n"/>
      <c r="AC43" s="10" t="n"/>
      <c r="AD43" s="10" t="n"/>
      <c r="AE43" s="10" t="n"/>
      <c r="AF43" s="39" t="n"/>
      <c r="AG43" s="10" t="n"/>
      <c r="AH43" s="10" t="n"/>
      <c r="AI43" s="10" t="n"/>
      <c r="AJ43" s="39" t="n"/>
      <c r="AK43" s="10" t="n"/>
      <c r="AL43" s="10" t="n"/>
      <c r="AM43" s="10" t="n"/>
      <c r="AN43" s="39" t="n"/>
      <c r="AO43" s="10" t="n"/>
      <c r="AP43" s="10" t="n"/>
      <c r="AQ43" s="10" t="n"/>
      <c r="AR43" s="39" t="n"/>
      <c r="AS43" s="10" t="n"/>
      <c r="AT43" s="10" t="n"/>
      <c r="AU43" s="10" t="n"/>
      <c r="AV43" s="39" t="n"/>
      <c r="AW43" s="10" t="n"/>
      <c r="AX43" s="10" t="n"/>
      <c r="AY43" s="10" t="n"/>
      <c r="AZ43" s="39" t="n"/>
      <c r="BA43" s="10" t="n"/>
      <c r="BB43" s="10" t="n"/>
      <c r="BC43" s="10" t="n"/>
      <c r="BD43" s="39" t="n"/>
      <c r="BE43" s="10" t="n"/>
      <c r="BF43" s="10" t="n"/>
      <c r="BG43" s="10" t="n"/>
      <c r="BH43" s="39" t="n"/>
      <c r="BI43" s="10" t="n"/>
      <c r="BJ43" s="10" t="n"/>
      <c r="BK43" s="10" t="n"/>
      <c r="BL43" s="34" t="n"/>
      <c r="BM43" s="11" t="n"/>
      <c r="BN43" s="11" t="n"/>
      <c r="BO43" s="11" t="n"/>
      <c r="BP43" s="11" t="n"/>
    </row>
    <row r="44" customFormat="1" s="8">
      <c r="B44" s="7" t="inlineStr">
        <is>
          <t>Kratos Government Solutions Customers</t>
        </is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38" t="n"/>
      <c r="M44" s="7" t="n"/>
      <c r="N44" s="7" t="n"/>
      <c r="O44" s="7" t="n"/>
      <c r="P44" s="38" t="n"/>
      <c r="Q44" s="7" t="n"/>
      <c r="R44" s="7" t="n"/>
      <c r="S44" s="7" t="n"/>
      <c r="T44" s="38" t="n"/>
      <c r="U44" s="7" t="n"/>
      <c r="V44" s="7" t="n"/>
      <c r="W44" s="7" t="n"/>
      <c r="X44" s="38" t="n"/>
      <c r="Y44" s="7" t="n"/>
      <c r="Z44" s="7" t="n"/>
      <c r="AA44" s="7" t="n"/>
      <c r="AB44" s="38" t="n"/>
      <c r="AC44" s="7" t="n"/>
      <c r="AD44" s="7" t="n"/>
      <c r="AE44" s="7" t="n"/>
      <c r="AF44" s="38" t="n"/>
      <c r="AG44" s="7" t="n"/>
      <c r="AH44" s="7" t="n"/>
      <c r="AI44" s="7" t="n"/>
      <c r="AJ44" s="38" t="n"/>
      <c r="AK44" s="7" t="n"/>
      <c r="AL44" s="7" t="n"/>
      <c r="AM44" s="7" t="n"/>
      <c r="AN44" s="38" t="n"/>
      <c r="AO44" s="7" t="n"/>
      <c r="AP44" s="7" t="n"/>
      <c r="AQ44" s="7" t="n"/>
      <c r="AR44" s="38" t="n"/>
      <c r="AS44" s="7" t="n"/>
      <c r="AT44" s="7" t="n"/>
      <c r="AU44" s="7" t="n"/>
      <c r="AV44" s="38" t="n"/>
      <c r="AW44" s="7" t="n"/>
      <c r="AX44" s="7" t="n"/>
      <c r="AY44" s="7" t="n"/>
      <c r="AZ44" s="38" t="n"/>
      <c r="BA44" s="7" t="n"/>
      <c r="BB44" s="7" t="n"/>
      <c r="BC44" s="7" t="n"/>
      <c r="BD44" s="38" t="n"/>
      <c r="BE44" s="7" t="n"/>
      <c r="BF44" s="7" t="n"/>
      <c r="BG44" s="7" t="n"/>
      <c r="BH44" s="38" t="n"/>
      <c r="BI44" s="7" t="n"/>
      <c r="BJ44" s="7" t="n"/>
      <c r="BK44" s="7" t="n"/>
      <c r="BL44" s="57" t="n"/>
      <c r="BM44" s="60" t="n"/>
      <c r="BN44" s="60" t="n"/>
      <c r="BO44" s="60" t="n"/>
      <c r="BP44" s="60" t="n"/>
    </row>
    <row r="45">
      <c r="B45" t="inlineStr">
        <is>
          <t>U.S. Government</t>
        </is>
      </c>
      <c r="AR45" s="28" t="n">
        <v>76.8</v>
      </c>
      <c r="AS45" t="n">
        <v>77.7</v>
      </c>
      <c r="AT45" t="n">
        <v>90.8</v>
      </c>
      <c r="AU45">
        <f>BY45-AT45-AS45-AR45</f>
        <v/>
      </c>
      <c r="AV45" s="28" t="n">
        <v>86.8</v>
      </c>
      <c r="AW45" t="n">
        <v>96.3</v>
      </c>
      <c r="AX45" t="n">
        <v>89.09999999999999</v>
      </c>
      <c r="AY45">
        <f>BZ45-AX45-AW45-AV45</f>
        <v/>
      </c>
      <c r="AZ45" s="28" t="n">
        <v>84.7</v>
      </c>
      <c r="BA45" t="n">
        <v>90</v>
      </c>
      <c r="BB45" t="n">
        <v>98.7</v>
      </c>
      <c r="BC45">
        <f>CA45-BB45-BA45-AZ45</f>
        <v/>
      </c>
      <c r="BD45" s="28" t="n">
        <v>92.59999999999999</v>
      </c>
      <c r="BE45" t="n">
        <v>91.8</v>
      </c>
      <c r="BF45" t="n">
        <v>86.40000000000001</v>
      </c>
      <c r="BG45">
        <f>BY45-BF45-BE45-BD45</f>
        <v/>
      </c>
      <c r="BH45" s="28" t="n">
        <v>89.5</v>
      </c>
      <c r="BI45" t="n">
        <v>104.2</v>
      </c>
      <c r="BJ45" t="n">
        <v>114.6</v>
      </c>
      <c r="BK45">
        <f>CC45-BJ45-BI45-BH45</f>
        <v/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n">
        <v>333.5</v>
      </c>
      <c r="BZ45" t="n">
        <v>368.6</v>
      </c>
      <c r="CA45" t="n">
        <v>375.9</v>
      </c>
      <c r="CB45" t="n">
        <v>359.7</v>
      </c>
      <c r="CC45" t="n">
        <v>420.4</v>
      </c>
    </row>
    <row r="46">
      <c r="B46" t="inlineStr">
        <is>
          <t>International</t>
        </is>
      </c>
      <c r="AR46" s="28" t="n">
        <v>21</v>
      </c>
      <c r="AS46" t="n">
        <v>23.4</v>
      </c>
      <c r="AT46" t="n">
        <v>22.3</v>
      </c>
      <c r="AU46">
        <f>BY46-AT46-AS46-AR46</f>
        <v/>
      </c>
      <c r="AV46" s="28" t="n">
        <v>24.9</v>
      </c>
      <c r="AW46" t="n">
        <v>28.4</v>
      </c>
      <c r="AX46" t="n">
        <v>29.6</v>
      </c>
      <c r="AY46">
        <f>BZ46-AX46-AW46-AV46</f>
        <v/>
      </c>
      <c r="AZ46" s="28" t="n">
        <v>28</v>
      </c>
      <c r="BA46" t="n">
        <v>24.9</v>
      </c>
      <c r="BB46" t="n">
        <v>34.5</v>
      </c>
      <c r="BC46">
        <f>CA46-BB46-BA46-AZ46</f>
        <v/>
      </c>
      <c r="BD46" s="28" t="n">
        <v>31.7</v>
      </c>
      <c r="BE46" t="n">
        <v>35.8</v>
      </c>
      <c r="BF46" t="n">
        <v>34.9</v>
      </c>
      <c r="BG46">
        <f>BY46-BF46-BE46-BD46</f>
        <v/>
      </c>
      <c r="BH46" s="28" t="n">
        <v>34.7</v>
      </c>
      <c r="BI46" t="n">
        <v>36.1</v>
      </c>
      <c r="BJ46" t="n">
        <v>39.8</v>
      </c>
      <c r="BK46">
        <f>CC46-BJ46-BI46-BH46</f>
        <v/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n">
        <v>96</v>
      </c>
      <c r="BZ46" t="n">
        <v>111.4</v>
      </c>
      <c r="CA46" t="n">
        <v>123.8</v>
      </c>
      <c r="CB46" t="n">
        <v>151.5</v>
      </c>
      <c r="CC46" t="n">
        <v>157.5</v>
      </c>
    </row>
    <row r="47" customFormat="1" s="2">
      <c r="B47" s="2" t="inlineStr">
        <is>
          <t>U.S. Commercial and other customers</t>
        </is>
      </c>
      <c r="L47" s="30" t="n"/>
      <c r="P47" s="30" t="n"/>
      <c r="T47" s="30" t="n"/>
      <c r="X47" s="30" t="n"/>
      <c r="AB47" s="30" t="n"/>
      <c r="AF47" s="30" t="n"/>
      <c r="AJ47" s="30" t="n"/>
      <c r="AN47" s="30" t="n"/>
      <c r="AR47" s="30" t="n">
        <v>17.4</v>
      </c>
      <c r="AS47" s="2" t="n">
        <v>14.5</v>
      </c>
      <c r="AT47" s="2" t="n">
        <v>13</v>
      </c>
      <c r="AU47">
        <f>BY47-AT47-AS47-AR47</f>
        <v/>
      </c>
      <c r="AV47" s="30" t="n">
        <v>13.8</v>
      </c>
      <c r="AW47" s="2" t="n">
        <v>20.7</v>
      </c>
      <c r="AX47" s="2" t="n">
        <v>19.7</v>
      </c>
      <c r="AY47" s="2">
        <f>BZ47-AX47-AW47-AV47</f>
        <v/>
      </c>
      <c r="AZ47" s="30" t="n">
        <v>14.2</v>
      </c>
      <c r="BA47" s="2" t="n">
        <v>13.5</v>
      </c>
      <c r="BB47" s="2" t="n">
        <v>15.3</v>
      </c>
      <c r="BC47" s="2">
        <f>CA47-BB47-BA47-AZ47</f>
        <v/>
      </c>
      <c r="BD47" s="30" t="n">
        <v>14</v>
      </c>
      <c r="BE47" s="2" t="n">
        <v>17.2</v>
      </c>
      <c r="BF47" s="2" t="n">
        <v>18</v>
      </c>
      <c r="BG47" s="2">
        <f>BY47-BF47-BE47-BD47</f>
        <v/>
      </c>
      <c r="BH47" s="30" t="n">
        <v>19.4</v>
      </c>
      <c r="BI47" s="2" t="n">
        <v>27.5</v>
      </c>
      <c r="BJ47" s="2" t="n">
        <v>24.2</v>
      </c>
      <c r="BK47" s="2">
        <f>CC47-BJ47-BI47-BH47</f>
        <v/>
      </c>
      <c r="BL47" s="28" t="n"/>
      <c r="BQ47" s="2" t="inlineStr">
        <is>
          <t>-</t>
        </is>
      </c>
      <c r="BR47" s="2" t="inlineStr">
        <is>
          <t>-</t>
        </is>
      </c>
      <c r="BS47" s="2" t="inlineStr">
        <is>
          <t>-</t>
        </is>
      </c>
      <c r="BT47" s="2" t="inlineStr">
        <is>
          <t>-</t>
        </is>
      </c>
      <c r="BU47" s="2" t="inlineStr">
        <is>
          <t>-</t>
        </is>
      </c>
      <c r="BV47" s="2" t="inlineStr">
        <is>
          <t>-</t>
        </is>
      </c>
      <c r="BW47" s="2" t="inlineStr">
        <is>
          <t>-</t>
        </is>
      </c>
      <c r="BX47" s="2" t="inlineStr">
        <is>
          <t>-</t>
        </is>
      </c>
      <c r="BY47" s="2" t="n">
        <v>55.6</v>
      </c>
      <c r="BZ47" s="2" t="n">
        <v>76.09999999999999</v>
      </c>
      <c r="CA47" s="2" t="n">
        <v>61</v>
      </c>
      <c r="CB47" s="2" t="n">
        <v>68.40000000000001</v>
      </c>
      <c r="CC47" s="2" t="n">
        <v>98.7</v>
      </c>
    </row>
    <row r="48" customFormat="1" s="11">
      <c r="B48" s="11" t="inlineStr">
        <is>
          <t>Total Kratos Government Solutions</t>
        </is>
      </c>
      <c r="L48" s="34" t="n"/>
      <c r="P48" s="34" t="n"/>
      <c r="T48" s="34" t="n"/>
      <c r="X48" s="34" t="n"/>
      <c r="AB48" s="34" t="n"/>
      <c r="AF48" s="34" t="n"/>
      <c r="AJ48" s="34" t="n"/>
      <c r="AK48" s="11">
        <f>SUM(AK45:AK47)</f>
        <v/>
      </c>
      <c r="AL48" s="11">
        <f>SUM(AL45:AL47)</f>
        <v/>
      </c>
      <c r="AM48" s="11">
        <f>SUM(AM45:AM47)</f>
        <v/>
      </c>
      <c r="AN48" s="34">
        <f>SUM(AN45:AN47)</f>
        <v/>
      </c>
      <c r="AO48" s="11">
        <f>SUM(AO45:AO47)</f>
        <v/>
      </c>
      <c r="AP48" s="11">
        <f>SUM(AP45:AP47)</f>
        <v/>
      </c>
      <c r="AQ48" s="11">
        <f>SUM(AQ45:AQ47)</f>
        <v/>
      </c>
      <c r="AR48" s="34">
        <f>SUM(AR45:AR47)</f>
        <v/>
      </c>
      <c r="AS48" s="11">
        <f>SUM(AS45:AS47)</f>
        <v/>
      </c>
      <c r="AT48" s="11">
        <f>SUM(AT45:AT47)</f>
        <v/>
      </c>
      <c r="AU48" s="11">
        <f>SUM(AU45:AU47)</f>
        <v/>
      </c>
      <c r="AV48" s="34">
        <f>SUM(AV45:AV47)</f>
        <v/>
      </c>
      <c r="AW48" s="11">
        <f>SUM(AW45:AW47)</f>
        <v/>
      </c>
      <c r="AX48" s="11">
        <f>SUM(AX45:AX47)</f>
        <v/>
      </c>
      <c r="AY48" s="11">
        <f>SUM(AY45:AY47)</f>
        <v/>
      </c>
      <c r="AZ48" s="34">
        <f>SUM(AZ45:AZ47)</f>
        <v/>
      </c>
      <c r="BA48" s="11">
        <f>SUM(BA45:BA47)</f>
        <v/>
      </c>
      <c r="BB48" s="11">
        <f>SUM(BB45:BB47)</f>
        <v/>
      </c>
      <c r="BC48" s="11">
        <f>SUM(BC45:BC47)</f>
        <v/>
      </c>
      <c r="BD48" s="34">
        <f>SUM(BD45:BD47)</f>
        <v/>
      </c>
      <c r="BE48" s="11">
        <f>SUM(BE45:BE47)</f>
        <v/>
      </c>
      <c r="BF48" s="11">
        <f>SUM(BF45:BF47)</f>
        <v/>
      </c>
      <c r="BG48" s="11">
        <f>SUM(BG45:BG47)</f>
        <v/>
      </c>
      <c r="BH48" s="34">
        <f>SUM(BH45:BH47)</f>
        <v/>
      </c>
      <c r="BI48" s="11">
        <f>SUM(BI45:BI47)</f>
        <v/>
      </c>
      <c r="BJ48" s="11">
        <f>SUM(BJ45:BJ47)</f>
        <v/>
      </c>
      <c r="BK48" s="11">
        <f>SUM(BK45:BK47)</f>
        <v/>
      </c>
      <c r="BL48" s="34" t="n"/>
      <c r="BQ48" s="11">
        <f>BQ10</f>
        <v/>
      </c>
      <c r="BR48" s="11">
        <f>BR10</f>
        <v/>
      </c>
      <c r="BS48" s="11">
        <f>BS10</f>
        <v/>
      </c>
      <c r="BT48" s="11">
        <f>BT10</f>
        <v/>
      </c>
      <c r="BU48" s="11">
        <f>BU10</f>
        <v/>
      </c>
      <c r="BV48" s="11">
        <f>BV10</f>
        <v/>
      </c>
      <c r="BW48" s="11">
        <f>BW10</f>
        <v/>
      </c>
      <c r="BX48" s="11">
        <f>BX10</f>
        <v/>
      </c>
      <c r="BY48" s="11">
        <f>SUM(BY45:BY47)</f>
        <v/>
      </c>
      <c r="BZ48" s="11">
        <f>SUM(BZ45:BZ47)</f>
        <v/>
      </c>
      <c r="CA48" s="11">
        <f>SUM(CA45:CA47)</f>
        <v/>
      </c>
      <c r="CB48" s="11">
        <f>SUM(CB45:CB47)</f>
        <v/>
      </c>
      <c r="CC48" s="11">
        <f>SUM(CC45:CC47)</f>
        <v/>
      </c>
    </row>
    <row r="49" customFormat="1" s="8">
      <c r="B49" s="7" t="inlineStr">
        <is>
          <t>Unmanned Systems Customers</t>
        </is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38" t="n"/>
      <c r="M49" s="7" t="n"/>
      <c r="N49" s="7" t="n"/>
      <c r="O49" s="7" t="n"/>
      <c r="P49" s="38" t="n"/>
      <c r="Q49" s="7" t="n"/>
      <c r="R49" s="7" t="n"/>
      <c r="S49" s="7" t="n"/>
      <c r="T49" s="38" t="n"/>
      <c r="U49" s="7" t="n"/>
      <c r="V49" s="7" t="n"/>
      <c r="W49" s="7" t="n"/>
      <c r="X49" s="38" t="n"/>
      <c r="Y49" s="7" t="n"/>
      <c r="Z49" s="7" t="n"/>
      <c r="AA49" s="7" t="n"/>
      <c r="AB49" s="38" t="n"/>
      <c r="AC49" s="7" t="n"/>
      <c r="AD49" s="7" t="n"/>
      <c r="AE49" s="7" t="n"/>
      <c r="AF49" s="38" t="n"/>
      <c r="AG49" s="7" t="n"/>
      <c r="AH49" s="7" t="n"/>
      <c r="AI49" s="7" t="n"/>
      <c r="AJ49" s="38" t="n"/>
      <c r="AK49" s="7" t="n"/>
      <c r="AL49" s="7" t="n"/>
      <c r="AM49" s="7" t="n"/>
      <c r="AN49" s="38" t="n"/>
      <c r="AO49" s="7" t="n"/>
      <c r="AP49" s="7" t="n"/>
      <c r="AQ49" s="7" t="n"/>
      <c r="AR49" s="38" t="n"/>
      <c r="AS49" s="7" t="n"/>
      <c r="AT49" s="7" t="n"/>
      <c r="AU49" s="7" t="n"/>
      <c r="AV49" s="38" t="n"/>
      <c r="AW49" s="7" t="n"/>
      <c r="AX49" s="7" t="n"/>
      <c r="AY49" s="7" t="n"/>
      <c r="AZ49" s="38" t="n"/>
      <c r="BA49" s="7" t="n"/>
      <c r="BB49" s="7" t="n"/>
      <c r="BC49" s="7" t="n"/>
      <c r="BD49" s="38" t="n"/>
      <c r="BE49" s="7" t="n"/>
      <c r="BF49" s="7" t="n"/>
      <c r="BG49" s="7" t="n"/>
      <c r="BH49" s="38" t="n"/>
      <c r="BI49" s="7" t="n"/>
      <c r="BJ49" s="7" t="n"/>
      <c r="BK49" s="7" t="n"/>
      <c r="BL49" s="57" t="n"/>
      <c r="BM49" s="60" t="n"/>
      <c r="BN49" s="60" t="n"/>
      <c r="BO49" s="60" t="n"/>
      <c r="BP49" s="60" t="n"/>
    </row>
    <row r="50">
      <c r="B50" t="inlineStr">
        <is>
          <t>U.S. Government</t>
        </is>
      </c>
      <c r="AR50" s="28" t="n">
        <v>24.2</v>
      </c>
      <c r="AS50" t="n">
        <v>28.9</v>
      </c>
      <c r="AT50" t="n">
        <v>30</v>
      </c>
      <c r="AU50">
        <f>BY50-AT50-AS50-AR50</f>
        <v/>
      </c>
      <c r="AV50" s="28" t="n">
        <v>30.1</v>
      </c>
      <c r="AW50" t="n">
        <v>37.6</v>
      </c>
      <c r="AX50" t="n">
        <v>37.1</v>
      </c>
      <c r="AY50">
        <f>BZ50-AX50-AW50-AV50</f>
        <v/>
      </c>
      <c r="AZ50" s="28" t="n">
        <v>39.4</v>
      </c>
      <c r="BA50" t="n">
        <v>39.4</v>
      </c>
      <c r="BB50" t="n">
        <v>46.6</v>
      </c>
      <c r="BC50">
        <f>CA50-BB50-BA50-AZ50</f>
        <v/>
      </c>
      <c r="BD50" s="28" t="n">
        <v>49.6</v>
      </c>
      <c r="BE50" t="n">
        <v>54.4</v>
      </c>
      <c r="BF50" t="n">
        <v>57.3</v>
      </c>
      <c r="BG50">
        <f>BY50-BF50-BE50-BD50</f>
        <v/>
      </c>
      <c r="BH50" s="28" t="n">
        <v>50.1</v>
      </c>
      <c r="BI50" t="n">
        <v>51.9</v>
      </c>
      <c r="BJ50" t="n">
        <v>43.5</v>
      </c>
      <c r="BK50">
        <f>CC50-BJ50-BI50-BH50</f>
        <v/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n">
        <v>113.5</v>
      </c>
      <c r="BZ50" t="n">
        <v>138.8</v>
      </c>
      <c r="CA50" t="n">
        <v>170.5</v>
      </c>
      <c r="CB50" t="n">
        <v>211.4</v>
      </c>
      <c r="CC50" t="n">
        <v>203.3</v>
      </c>
    </row>
    <row r="51">
      <c r="B51" t="inlineStr">
        <is>
          <t>International</t>
        </is>
      </c>
      <c r="AR51" s="28" t="n">
        <v>3.6</v>
      </c>
      <c r="AS51" t="n">
        <v>6.6</v>
      </c>
      <c r="AT51" t="n">
        <v>2.7</v>
      </c>
      <c r="AU51">
        <f>BY51-AT51-AS51-AR51</f>
        <v/>
      </c>
      <c r="AV51" s="28" t="n">
        <v>4.5</v>
      </c>
      <c r="AW51" t="n">
        <v>4.5</v>
      </c>
      <c r="AX51" t="n">
        <v>8.300000000000001</v>
      </c>
      <c r="AY51">
        <f>BZ51-AX51-AW51-AV51</f>
        <v/>
      </c>
      <c r="AZ51" s="28" t="n">
        <v>2.4</v>
      </c>
      <c r="BA51" t="n">
        <v>2.5</v>
      </c>
      <c r="BB51" t="n">
        <v>6.5</v>
      </c>
      <c r="BC51">
        <f>CA51-BB51-BA51-AZ51</f>
        <v/>
      </c>
      <c r="BD51" s="28" t="n">
        <v>6.3</v>
      </c>
      <c r="BE51" t="n">
        <v>5.5</v>
      </c>
      <c r="BF51" t="n">
        <v>3.6</v>
      </c>
      <c r="BG51">
        <f>BY51-BF51-BE51-BD51</f>
        <v/>
      </c>
      <c r="BH51" s="28" t="n">
        <v>1.8</v>
      </c>
      <c r="BI51" t="n">
        <v>3.6</v>
      </c>
      <c r="BJ51" t="n">
        <v>5.9</v>
      </c>
      <c r="BK51">
        <f>CC51-BJ51-BI51-BH51</f>
        <v/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n">
        <v>18.3</v>
      </c>
      <c r="BZ51" t="n">
        <v>21.1</v>
      </c>
      <c r="CA51" t="n">
        <v>15.7</v>
      </c>
      <c r="CB51" t="n">
        <v>18.3</v>
      </c>
      <c r="CC51" t="n">
        <v>15.6</v>
      </c>
    </row>
    <row r="52" customFormat="1" s="2">
      <c r="B52" s="2" t="inlineStr">
        <is>
          <t>U.S. Commercial and other customers</t>
        </is>
      </c>
      <c r="L52" s="30" t="n"/>
      <c r="P52" s="30" t="n"/>
      <c r="T52" s="30" t="n"/>
      <c r="X52" s="30" t="n"/>
      <c r="AB52" s="30" t="n"/>
      <c r="AF52" s="30" t="n"/>
      <c r="AJ52" s="30" t="n"/>
      <c r="AN52" s="30" t="n"/>
      <c r="AR52" s="30" t="n">
        <v>0</v>
      </c>
      <c r="AS52" s="2" t="n">
        <v>0.1</v>
      </c>
      <c r="AT52" s="2" t="n">
        <v>0.6</v>
      </c>
      <c r="AU52">
        <f>BY52-AT52-AS52-AR52</f>
        <v/>
      </c>
      <c r="AV52" s="30" t="n">
        <v>0.3</v>
      </c>
      <c r="AW52" s="2" t="n">
        <v>0.4</v>
      </c>
      <c r="AX52" s="2" t="n">
        <v>0.3</v>
      </c>
      <c r="AY52">
        <f>BZ52-AX52-AW52-AV52</f>
        <v/>
      </c>
      <c r="AZ52" s="30" t="n">
        <v>0.2</v>
      </c>
      <c r="BA52" s="2" t="n">
        <v>0.1</v>
      </c>
      <c r="BB52" s="2" t="n">
        <v>0.4</v>
      </c>
      <c r="BC52">
        <f>CA52-BB52-BA52-AZ52</f>
        <v/>
      </c>
      <c r="BD52" s="30" t="n">
        <v>0</v>
      </c>
      <c r="BE52" s="2" t="n">
        <v>0.4</v>
      </c>
      <c r="BF52" s="2" t="n">
        <v>0.4</v>
      </c>
      <c r="BG52">
        <f>BY52-BF52-BE52-BD52</f>
        <v/>
      </c>
      <c r="BH52" s="30" t="n">
        <v>0.7</v>
      </c>
      <c r="BI52" s="2" t="n">
        <v>0.9</v>
      </c>
      <c r="BJ52" s="2" t="n">
        <v>0.6</v>
      </c>
      <c r="BK52">
        <f>CC52-BJ52-BI52-BH52</f>
        <v/>
      </c>
      <c r="BL52" s="28" t="n"/>
      <c r="BQ52" s="2" t="inlineStr">
        <is>
          <t>-</t>
        </is>
      </c>
      <c r="BR52" s="2" t="inlineStr">
        <is>
          <t>-</t>
        </is>
      </c>
      <c r="BS52" s="2" t="inlineStr">
        <is>
          <t>-</t>
        </is>
      </c>
      <c r="BT52" s="2" t="inlineStr">
        <is>
          <t>-</t>
        </is>
      </c>
      <c r="BU52" s="2" t="inlineStr">
        <is>
          <t>-</t>
        </is>
      </c>
      <c r="BV52" s="2" t="inlineStr">
        <is>
          <t>-</t>
        </is>
      </c>
      <c r="BW52" s="2" t="inlineStr">
        <is>
          <t>-</t>
        </is>
      </c>
      <c r="BX52" s="2" t="inlineStr">
        <is>
          <t>-</t>
        </is>
      </c>
      <c r="BY52" s="2" t="n">
        <v>1.1</v>
      </c>
      <c r="BZ52" s="2" t="n">
        <v>1.5</v>
      </c>
      <c r="CA52" s="2" t="n">
        <v>0.8</v>
      </c>
      <c r="CB52" s="2" t="n">
        <v>2.2</v>
      </c>
      <c r="CC52" s="2" t="n">
        <v>2.8</v>
      </c>
    </row>
    <row r="53" customFormat="1" s="14">
      <c r="B53" s="14" t="inlineStr">
        <is>
          <t>Total Unmanned Systems</t>
        </is>
      </c>
      <c r="L53" s="40" t="n"/>
      <c r="P53" s="40" t="n"/>
      <c r="T53" s="40" t="n"/>
      <c r="X53" s="40" t="n"/>
      <c r="AB53" s="40" t="n"/>
      <c r="AF53" s="40" t="n"/>
      <c r="AJ53" s="40" t="n"/>
      <c r="AK53" s="14">
        <f>SUM(AK50:AK52)</f>
        <v/>
      </c>
      <c r="AL53" s="14">
        <f>SUM(AL50:AL52)</f>
        <v/>
      </c>
      <c r="AM53" s="14">
        <f>SUM(AM50:AM52)</f>
        <v/>
      </c>
      <c r="AN53" s="40">
        <f>SUM(AN50:AN52)</f>
        <v/>
      </c>
      <c r="AO53" s="14">
        <f>SUM(AO50:AO52)</f>
        <v/>
      </c>
      <c r="AP53" s="14">
        <f>SUM(AP50:AP52)</f>
        <v/>
      </c>
      <c r="AQ53" s="14">
        <f>SUM(AQ50:AQ52)</f>
        <v/>
      </c>
      <c r="AR53" s="40">
        <f>SUM(AR50:AR52)</f>
        <v/>
      </c>
      <c r="AS53" s="14">
        <f>SUM(AS50:AS52)</f>
        <v/>
      </c>
      <c r="AT53" s="14">
        <f>SUM(AT50:AT52)</f>
        <v/>
      </c>
      <c r="AU53" s="14">
        <f>SUM(AU50:AU52)</f>
        <v/>
      </c>
      <c r="AV53" s="40">
        <f>SUM(AV50:AV52)</f>
        <v/>
      </c>
      <c r="AW53" s="14">
        <f>SUM(AW50:AW52)</f>
        <v/>
      </c>
      <c r="AX53" s="14">
        <f>SUM(AX50:AX52)</f>
        <v/>
      </c>
      <c r="AY53" s="14">
        <f>SUM(AY50:AY52)</f>
        <v/>
      </c>
      <c r="AZ53" s="40">
        <f>SUM(AZ50:AZ52)</f>
        <v/>
      </c>
      <c r="BA53" s="14">
        <f>SUM(BA50:BA52)</f>
        <v/>
      </c>
      <c r="BB53" s="14">
        <f>SUM(BB50:BB52)</f>
        <v/>
      </c>
      <c r="BC53" s="14">
        <f>SUM(BC50:BC52)</f>
        <v/>
      </c>
      <c r="BD53" s="40">
        <f>SUM(BD50:BD52)</f>
        <v/>
      </c>
      <c r="BE53" s="14">
        <f>SUM(BE50:BE52)</f>
        <v/>
      </c>
      <c r="BF53" s="14">
        <f>SUM(BF50:BF52)</f>
        <v/>
      </c>
      <c r="BG53" s="14">
        <f>SUM(BG50:BG52)</f>
        <v/>
      </c>
      <c r="BH53" s="40">
        <f>SUM(BH50:BH52)</f>
        <v/>
      </c>
      <c r="BI53" s="14">
        <f>SUM(BI50:BI52)</f>
        <v/>
      </c>
      <c r="BJ53" s="14">
        <f>SUM(BJ50:BJ52)</f>
        <v/>
      </c>
      <c r="BK53" s="14">
        <f>SUM(BK50:BK52)</f>
        <v/>
      </c>
      <c r="BL53" s="34" t="n"/>
      <c r="BM53" s="11" t="n"/>
      <c r="BN53" s="11" t="n"/>
      <c r="BO53" s="11" t="n"/>
      <c r="BP53" s="11" t="n"/>
      <c r="BQ53" s="14">
        <f>BQ22</f>
        <v/>
      </c>
      <c r="BR53" s="14">
        <f>BR22</f>
        <v/>
      </c>
      <c r="BS53" s="14">
        <f>BS22</f>
        <v/>
      </c>
      <c r="BT53" s="14">
        <f>BT22</f>
        <v/>
      </c>
      <c r="BU53" s="14">
        <f>BU22</f>
        <v/>
      </c>
      <c r="BV53" s="14">
        <f>BV22</f>
        <v/>
      </c>
      <c r="BW53" s="14">
        <f>BW22</f>
        <v/>
      </c>
      <c r="BX53" s="14">
        <f>BX22</f>
        <v/>
      </c>
      <c r="BY53" s="14">
        <f>SUM(BY50:BY52)</f>
        <v/>
      </c>
      <c r="BZ53" s="14">
        <f>SUM(BZ50:BZ52)</f>
        <v/>
      </c>
      <c r="CA53" s="14">
        <f>SUM(CA50:CA52)</f>
        <v/>
      </c>
      <c r="CB53" s="14">
        <f>SUM(CB50:CB52)</f>
        <v/>
      </c>
      <c r="CC53" s="14">
        <f>SUM(CC50:CC52)</f>
        <v/>
      </c>
    </row>
    <row r="54" customFormat="1" s="11">
      <c r="B54" s="11" t="inlineStr">
        <is>
          <t>Total Revenues</t>
        </is>
      </c>
      <c r="L54" s="34" t="n"/>
      <c r="P54" s="34" t="n"/>
      <c r="T54" s="34" t="n"/>
      <c r="X54" s="34" t="n"/>
      <c r="AB54" s="34" t="n"/>
      <c r="AF54" s="34" t="n"/>
      <c r="AJ54" s="34" t="n"/>
      <c r="AK54" s="11">
        <f>AK53+AK48</f>
        <v/>
      </c>
      <c r="AL54" s="11">
        <f>AL53+AL48</f>
        <v/>
      </c>
      <c r="AM54" s="11">
        <f>AM53+AM48</f>
        <v/>
      </c>
      <c r="AN54" s="34">
        <f>AN53+AN48</f>
        <v/>
      </c>
      <c r="AO54" s="11">
        <f>AO53+AO48</f>
        <v/>
      </c>
      <c r="AP54" s="11">
        <f>AP53+AP48</f>
        <v/>
      </c>
      <c r="AQ54" s="11">
        <f>AQ53+AQ48</f>
        <v/>
      </c>
      <c r="AR54" s="34">
        <f>AR53+AR48</f>
        <v/>
      </c>
      <c r="AS54" s="11">
        <f>AS53+AS48</f>
        <v/>
      </c>
      <c r="AT54" s="11">
        <f>AT53+AT48</f>
        <v/>
      </c>
      <c r="AU54" s="11">
        <f>AU53+AU48</f>
        <v/>
      </c>
      <c r="AV54" s="34">
        <f>AV53+AV48</f>
        <v/>
      </c>
      <c r="AW54" s="11">
        <f>AW53+AW48</f>
        <v/>
      </c>
      <c r="AX54" s="11">
        <f>AX53+AX48</f>
        <v/>
      </c>
      <c r="AY54" s="11">
        <f>AY53+AY48</f>
        <v/>
      </c>
      <c r="AZ54" s="34">
        <f>AZ53+AZ48</f>
        <v/>
      </c>
      <c r="BA54" s="11">
        <f>BA53+BA48</f>
        <v/>
      </c>
      <c r="BB54" s="11">
        <f>BB53+BB48</f>
        <v/>
      </c>
      <c r="BC54" s="11">
        <f>BC53+BC48</f>
        <v/>
      </c>
      <c r="BD54" s="34">
        <f>BD53+BD48</f>
        <v/>
      </c>
      <c r="BE54" s="11">
        <f>BE53+BE48</f>
        <v/>
      </c>
      <c r="BF54" s="11">
        <f>BF53+BF48</f>
        <v/>
      </c>
      <c r="BG54" s="11">
        <f>BG53+BG48</f>
        <v/>
      </c>
      <c r="BH54" s="34">
        <f>BH53+BH48</f>
        <v/>
      </c>
      <c r="BI54" s="11">
        <f>BI53+BI48</f>
        <v/>
      </c>
      <c r="BJ54" s="11">
        <f>BJ53+BJ48</f>
        <v/>
      </c>
      <c r="BK54" s="11">
        <f>BK53+BK48</f>
        <v/>
      </c>
      <c r="BL54" s="34" t="n"/>
      <c r="BQ54" s="11">
        <f>#REF!</f>
        <v/>
      </c>
      <c r="BR54" s="11">
        <f>#REF!</f>
        <v/>
      </c>
      <c r="BS54" s="11">
        <f>#REF!</f>
        <v/>
      </c>
      <c r="BT54" s="11">
        <f>#REF!</f>
        <v/>
      </c>
      <c r="BU54" s="11">
        <f>#REF!</f>
        <v/>
      </c>
      <c r="BV54" s="11">
        <f>#REF!</f>
        <v/>
      </c>
      <c r="BW54" s="11">
        <f>#REF!</f>
        <v/>
      </c>
      <c r="BX54" s="11">
        <f>#REF!</f>
        <v/>
      </c>
      <c r="BY54" s="11">
        <f>BY53+BY48</f>
        <v/>
      </c>
      <c r="BZ54" s="11">
        <f>BZ53+BZ48</f>
        <v/>
      </c>
      <c r="CA54" s="11">
        <f>CA53+CA48</f>
        <v/>
      </c>
      <c r="CB54" s="11">
        <f>CB53+CB48</f>
        <v/>
      </c>
      <c r="CC54" s="11">
        <f>CC53+CC48</f>
        <v/>
      </c>
    </row>
    <row r="55">
      <c r="B55" s="11" t="inlineStr">
        <is>
          <t>Total Revenues y/y</t>
        </is>
      </c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34" t="n"/>
      <c r="M55" s="11" t="n"/>
      <c r="N55" s="11" t="n"/>
      <c r="O55" s="11" t="n"/>
      <c r="P55" s="34" t="n"/>
      <c r="Q55" s="11" t="n"/>
      <c r="R55" s="11" t="n"/>
      <c r="S55" s="11" t="n"/>
      <c r="T55" s="34" t="n"/>
      <c r="U55" s="11" t="n"/>
      <c r="V55" s="11" t="n"/>
      <c r="W55" s="11" t="n"/>
      <c r="X55" s="34" t="n"/>
      <c r="Y55" s="11" t="n"/>
      <c r="Z55" s="11" t="n"/>
      <c r="AA55" s="11" t="n"/>
      <c r="AB55" s="34" t="n"/>
      <c r="AC55" s="11" t="n"/>
      <c r="AD55" s="11" t="n"/>
      <c r="AE55" s="11" t="n"/>
      <c r="AF55" s="34" t="n"/>
      <c r="AG55" s="11" t="n"/>
      <c r="AH55" s="11" t="n"/>
      <c r="AI55" s="11" t="n"/>
      <c r="AJ55" s="34" t="n"/>
      <c r="AK55" s="11" t="n"/>
      <c r="AL55" s="11" t="n"/>
      <c r="AM55" s="11" t="n"/>
      <c r="AN55" s="34" t="n"/>
      <c r="AO55" s="11" t="n"/>
      <c r="AP55" s="11" t="n"/>
      <c r="AQ55" s="11" t="n"/>
      <c r="AR55" s="34" t="n"/>
      <c r="AS55" s="11" t="n"/>
      <c r="AT55" s="11" t="n"/>
      <c r="AU55" s="11" t="n"/>
      <c r="AV55" s="34" t="n"/>
      <c r="AW55" s="11" t="n"/>
      <c r="AX55" s="11" t="n"/>
      <c r="AY55" s="11" t="n"/>
      <c r="AZ55" s="34" t="n"/>
      <c r="BA55" s="11" t="n"/>
      <c r="BB55" s="11" t="n"/>
      <c r="BC55" s="11" t="n"/>
      <c r="BD55" s="34" t="n"/>
      <c r="BE55" s="11" t="n"/>
      <c r="BF55" s="11" t="n"/>
      <c r="BG55" s="11" t="n"/>
      <c r="BH55" s="34" t="n"/>
      <c r="BI55" s="11" t="n"/>
      <c r="BJ55" s="11" t="n"/>
      <c r="BK55" s="11" t="n"/>
      <c r="BL55" s="34" t="n"/>
      <c r="BM55" s="11" t="n"/>
      <c r="BN55" s="11" t="n"/>
      <c r="BO55" s="11" t="n"/>
      <c r="BP55" s="11" t="n"/>
      <c r="BR55" s="12">
        <f>BR54/BQ54-1</f>
        <v/>
      </c>
      <c r="BS55" s="12">
        <f>BS54/BR54-1</f>
        <v/>
      </c>
      <c r="BT55" s="12">
        <f>BT54/BS54-1</f>
        <v/>
      </c>
      <c r="BU55" s="12">
        <f>BU54/BT54-1</f>
        <v/>
      </c>
      <c r="BV55" s="12">
        <f>BV54/BU54-1</f>
        <v/>
      </c>
      <c r="BW55" s="12">
        <f>BW54/BV54-1</f>
        <v/>
      </c>
      <c r="BX55" s="12">
        <f>BX54/BW54-1</f>
        <v/>
      </c>
      <c r="BY55" s="12">
        <f>BY54/BX54-1</f>
        <v/>
      </c>
      <c r="BZ55" s="12">
        <f>BZ54/BY54-1</f>
        <v/>
      </c>
      <c r="CA55" s="12">
        <f>CA54/BZ54-1</f>
        <v/>
      </c>
      <c r="CB55" s="12">
        <f>CB54/CA54-1</f>
        <v/>
      </c>
      <c r="CC55" s="12">
        <f>CC54/CB54-1</f>
        <v/>
      </c>
    </row>
    <row r="56" customFormat="1" s="4">
      <c r="B56" s="5" t="inlineStr">
        <is>
          <t>Revenue Mix - Divisions</t>
        </is>
      </c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32" t="n"/>
      <c r="M56" s="5" t="n"/>
      <c r="N56" s="5" t="n"/>
      <c r="O56" s="5" t="n"/>
      <c r="P56" s="32" t="n"/>
      <c r="Q56" s="5" t="n"/>
      <c r="R56" s="5" t="n"/>
      <c r="S56" s="5" t="n"/>
      <c r="T56" s="32" t="n"/>
      <c r="U56" s="5" t="n"/>
      <c r="V56" s="5" t="n"/>
      <c r="W56" s="5" t="n"/>
      <c r="X56" s="32" t="n"/>
      <c r="Y56" s="5" t="n"/>
      <c r="Z56" s="5" t="n"/>
      <c r="AA56" s="5" t="n"/>
      <c r="AB56" s="32" t="n"/>
      <c r="AC56" s="5" t="n"/>
      <c r="AD56" s="5" t="n"/>
      <c r="AE56" s="5" t="n"/>
      <c r="AF56" s="32" t="n"/>
      <c r="AG56" s="5" t="n"/>
      <c r="AH56" s="5" t="n"/>
      <c r="AI56" s="5" t="n"/>
      <c r="AJ56" s="32" t="n"/>
      <c r="AK56" s="5" t="n"/>
      <c r="AL56" s="5" t="n"/>
      <c r="AM56" s="5" t="n"/>
      <c r="AN56" s="32" t="n"/>
      <c r="AO56" s="5" t="n"/>
      <c r="AP56" s="5" t="n"/>
      <c r="AQ56" s="5" t="n"/>
      <c r="AR56" s="32" t="n"/>
      <c r="AS56" s="5" t="n"/>
      <c r="AT56" s="5" t="n"/>
      <c r="AU56" s="5" t="n"/>
      <c r="AV56" s="32" t="n"/>
      <c r="AW56" s="5" t="n"/>
      <c r="AX56" s="5" t="n"/>
      <c r="AY56" s="5" t="n"/>
      <c r="AZ56" s="32" t="n"/>
      <c r="BA56" s="5" t="n"/>
      <c r="BB56" s="5" t="n"/>
      <c r="BC56" s="5" t="n"/>
      <c r="BD56" s="32" t="n"/>
      <c r="BE56" s="5" t="n"/>
      <c r="BF56" s="5" t="n"/>
      <c r="BG56" s="5" t="n"/>
      <c r="BH56" s="32" t="n"/>
      <c r="BI56" s="5" t="n"/>
      <c r="BJ56" s="5" t="n"/>
      <c r="BK56" s="5" t="n"/>
      <c r="BL56" s="53" t="n"/>
      <c r="BM56" s="58" t="n"/>
      <c r="BN56" s="58" t="n"/>
      <c r="BO56" s="58" t="n"/>
      <c r="BP56" s="58" t="n"/>
    </row>
    <row r="57">
      <c r="B57" t="inlineStr">
        <is>
          <t>Kratos Government Solutions</t>
        </is>
      </c>
      <c r="AK57" s="12">
        <f>AK10/#REF!</f>
        <v/>
      </c>
      <c r="AL57" s="12">
        <f>AL10/#REF!</f>
        <v/>
      </c>
      <c r="AM57" s="12">
        <f>AM10/#REF!</f>
        <v/>
      </c>
      <c r="AN57" s="41">
        <f>AN10/#REF!</f>
        <v/>
      </c>
      <c r="AO57" s="12">
        <f>AO10/#REF!</f>
        <v/>
      </c>
      <c r="AP57" s="12">
        <f>AP10/#REF!</f>
        <v/>
      </c>
      <c r="AQ57" s="12">
        <f>AQ10/#REF!</f>
        <v/>
      </c>
      <c r="AR57" s="41">
        <f>AR10/#REF!</f>
        <v/>
      </c>
      <c r="AS57" s="12">
        <f>AS10/#REF!</f>
        <v/>
      </c>
      <c r="AT57" s="12">
        <f>AT10/#REF!</f>
        <v/>
      </c>
      <c r="AU57" s="12">
        <f>AU10/#REF!</f>
        <v/>
      </c>
      <c r="AV57" s="41">
        <f>AV10/#REF!</f>
        <v/>
      </c>
      <c r="AW57" s="12">
        <f>AW10/#REF!</f>
        <v/>
      </c>
      <c r="AX57" s="12">
        <f>AX10/#REF!</f>
        <v/>
      </c>
      <c r="AY57" s="12">
        <f>AY10/#REF!</f>
        <v/>
      </c>
      <c r="AZ57" s="41">
        <f>AZ10/AZ54</f>
        <v/>
      </c>
      <c r="BA57" s="12">
        <f>BA10/BA54</f>
        <v/>
      </c>
      <c r="BB57" s="12">
        <f>BB10/BB54</f>
        <v/>
      </c>
      <c r="BC57" s="12">
        <f>BC10/BC54</f>
        <v/>
      </c>
      <c r="BD57" s="41">
        <f>BD10/BD54</f>
        <v/>
      </c>
      <c r="BE57" s="12">
        <f>BE10/BE54</f>
        <v/>
      </c>
      <c r="BF57" s="12">
        <f>BF10/BF54</f>
        <v/>
      </c>
      <c r="BG57" s="12">
        <f>BG10/BG54</f>
        <v/>
      </c>
      <c r="BH57" s="41">
        <f>BH10/BH54</f>
        <v/>
      </c>
      <c r="BI57" s="12">
        <f>BI10/BI54</f>
        <v/>
      </c>
      <c r="BJ57" s="12">
        <f>BJ10/BJ54</f>
        <v/>
      </c>
      <c r="BK57" s="12">
        <f>BK10/BK54</f>
        <v/>
      </c>
      <c r="BQ57" s="12">
        <f>BQ10/BQ54</f>
        <v/>
      </c>
      <c r="BR57" s="12">
        <f>BR10/BR54</f>
        <v/>
      </c>
      <c r="BS57" s="12">
        <f>BS10/BS54</f>
        <v/>
      </c>
      <c r="BT57" s="12">
        <f>BT10/BT54</f>
        <v/>
      </c>
      <c r="BU57" s="12">
        <f>BU10/BU54</f>
        <v/>
      </c>
      <c r="BV57" s="12">
        <f>BV10/BV54</f>
        <v/>
      </c>
      <c r="BW57" s="12">
        <f>BW10/BW54</f>
        <v/>
      </c>
      <c r="BX57" s="12">
        <f>BX10/BX54</f>
        <v/>
      </c>
      <c r="BY57" s="12">
        <f>BY10/BY54</f>
        <v/>
      </c>
      <c r="BZ57" s="12">
        <f>BZ10/BZ54</f>
        <v/>
      </c>
      <c r="CA57" s="12">
        <f>CA10/CA54</f>
        <v/>
      </c>
      <c r="CB57" s="12">
        <f>CB10/CB54</f>
        <v/>
      </c>
      <c r="CC57" s="12">
        <f>CC10/CC54</f>
        <v/>
      </c>
    </row>
    <row r="58">
      <c r="B58" t="inlineStr">
        <is>
          <t>Public Safety &amp; Security</t>
        </is>
      </c>
      <c r="AK58" s="12">
        <f>AK16/#REF!</f>
        <v/>
      </c>
      <c r="AL58" s="12">
        <f>AL16/#REF!</f>
        <v/>
      </c>
      <c r="AM58" s="12">
        <f>AM16/#REF!</f>
        <v/>
      </c>
      <c r="AN58" s="41">
        <f>AN16/#REF!</f>
        <v/>
      </c>
      <c r="AO58" s="12">
        <f>AO16/#REF!</f>
        <v/>
      </c>
      <c r="AP58" s="12">
        <f>AP16/#REF!</f>
        <v/>
      </c>
      <c r="AQ58" s="12">
        <f>AQ16/#REF!</f>
        <v/>
      </c>
      <c r="AR58" s="41">
        <f>AR16/#REF!</f>
        <v/>
      </c>
      <c r="AS58" s="12">
        <f>AS16/#REF!</f>
        <v/>
      </c>
      <c r="AT58" s="12">
        <f>AT16/#REF!</f>
        <v/>
      </c>
      <c r="AU58" s="12">
        <f>AU16/#REF!</f>
        <v/>
      </c>
      <c r="AV58" s="41">
        <f>AV16/#REF!</f>
        <v/>
      </c>
      <c r="AW58" s="12">
        <f>AW16/#REF!</f>
        <v/>
      </c>
      <c r="AX58" s="12">
        <f>AX16/#REF!</f>
        <v/>
      </c>
      <c r="AY58" s="12">
        <f>AY16/#REF!</f>
        <v/>
      </c>
      <c r="AZ58" s="41">
        <f>AZ16/AZ54</f>
        <v/>
      </c>
      <c r="BA58" s="12">
        <f>BA16/BA54</f>
        <v/>
      </c>
      <c r="BB58" s="12">
        <f>BB16/BB54</f>
        <v/>
      </c>
      <c r="BC58" s="12">
        <f>BC16/BC54</f>
        <v/>
      </c>
      <c r="BD58" s="41">
        <f>BD16/BD54</f>
        <v/>
      </c>
      <c r="BE58" s="12">
        <f>BE16/BE54</f>
        <v/>
      </c>
      <c r="BF58" s="12">
        <f>BF16/BF54</f>
        <v/>
      </c>
      <c r="BG58" s="12">
        <f>BG16/BG54</f>
        <v/>
      </c>
      <c r="BH58" s="41">
        <f>BH16/BH54</f>
        <v/>
      </c>
      <c r="BI58" s="12">
        <f>BI16/BI54</f>
        <v/>
      </c>
      <c r="BJ58" s="12">
        <f>BJ16/BJ54</f>
        <v/>
      </c>
      <c r="BK58" s="12">
        <f>BK16/BK54</f>
        <v/>
      </c>
      <c r="BQ58" s="12">
        <f>BQ16/BQ54</f>
        <v/>
      </c>
      <c r="BR58" s="12">
        <f>BR16/BR54</f>
        <v/>
      </c>
      <c r="BS58" s="12">
        <f>BS16/BS54</f>
        <v/>
      </c>
      <c r="BT58" s="12">
        <f>BT16/BT54</f>
        <v/>
      </c>
      <c r="BU58" s="12">
        <f>BU16/BU54</f>
        <v/>
      </c>
      <c r="BV58" s="12">
        <f>BV16/BV54</f>
        <v/>
      </c>
      <c r="BW58" s="12">
        <f>BW16/BW54</f>
        <v/>
      </c>
      <c r="BX58" s="12">
        <f>BX16/BX54</f>
        <v/>
      </c>
      <c r="BY58" s="12">
        <f>BY16/BY54</f>
        <v/>
      </c>
      <c r="BZ58" s="12">
        <f>BZ16/BZ54</f>
        <v/>
      </c>
      <c r="CA58" s="12">
        <f>CA16/CA54</f>
        <v/>
      </c>
      <c r="CB58" s="12">
        <f>CB16/CB54</f>
        <v/>
      </c>
      <c r="CC58" s="12">
        <f>CC16/CC54</f>
        <v/>
      </c>
    </row>
    <row r="59" customFormat="1" s="2">
      <c r="B59" s="2" t="inlineStr">
        <is>
          <t>Umanned Systems</t>
        </is>
      </c>
      <c r="L59" s="30" t="n"/>
      <c r="P59" s="30" t="n"/>
      <c r="T59" s="30" t="n"/>
      <c r="X59" s="30" t="n"/>
      <c r="AB59" s="30" t="n"/>
      <c r="AF59" s="30" t="n"/>
      <c r="AJ59" s="30" t="n"/>
      <c r="AK59" s="13">
        <f>AK22/#REF!</f>
        <v/>
      </c>
      <c r="AL59" s="13">
        <f>AL22/#REF!</f>
        <v/>
      </c>
      <c r="AM59" s="13">
        <f>AM22/#REF!</f>
        <v/>
      </c>
      <c r="AN59" s="42">
        <f>AN22/#REF!</f>
        <v/>
      </c>
      <c r="AO59" s="13">
        <f>AO22/#REF!</f>
        <v/>
      </c>
      <c r="AP59" s="13">
        <f>AP22/#REF!</f>
        <v/>
      </c>
      <c r="AQ59" s="13">
        <f>AQ22/#REF!</f>
        <v/>
      </c>
      <c r="AR59" s="42">
        <f>AR22/#REF!</f>
        <v/>
      </c>
      <c r="AS59" s="13">
        <f>AS22/#REF!</f>
        <v/>
      </c>
      <c r="AT59" s="13">
        <f>AT22/#REF!</f>
        <v/>
      </c>
      <c r="AU59" s="13">
        <f>AU22/#REF!</f>
        <v/>
      </c>
      <c r="AV59" s="42">
        <f>AV22/#REF!</f>
        <v/>
      </c>
      <c r="AW59" s="13">
        <f>AW22/#REF!</f>
        <v/>
      </c>
      <c r="AX59" s="13">
        <f>AX22/#REF!</f>
        <v/>
      </c>
      <c r="AY59" s="13">
        <f>AY22/#REF!</f>
        <v/>
      </c>
      <c r="AZ59" s="42">
        <f>AZ22/AZ54</f>
        <v/>
      </c>
      <c r="BA59" s="13">
        <f>BA22/BA54</f>
        <v/>
      </c>
      <c r="BB59" s="13">
        <f>BB22/BB54</f>
        <v/>
      </c>
      <c r="BC59" s="13">
        <f>BC22/BC54</f>
        <v/>
      </c>
      <c r="BD59" s="42">
        <f>BD22/BD54</f>
        <v/>
      </c>
      <c r="BE59" s="13">
        <f>BE22/BE54</f>
        <v/>
      </c>
      <c r="BF59" s="13">
        <f>BF22/BF54</f>
        <v/>
      </c>
      <c r="BG59" s="13">
        <f>BG22/BG54</f>
        <v/>
      </c>
      <c r="BH59" s="42">
        <f>BH22/BH54</f>
        <v/>
      </c>
      <c r="BI59" s="13">
        <f>BI22/BI54</f>
        <v/>
      </c>
      <c r="BJ59" s="13">
        <f>BJ22/BJ54</f>
        <v/>
      </c>
      <c r="BK59" s="13">
        <f>BK22/BK54</f>
        <v/>
      </c>
      <c r="BL59" s="28" t="n"/>
      <c r="BQ59" s="13">
        <f>BQ22/BQ54</f>
        <v/>
      </c>
      <c r="BR59" s="13">
        <f>BR22/BR54</f>
        <v/>
      </c>
      <c r="BS59" s="13">
        <f>BS22/BS54</f>
        <v/>
      </c>
      <c r="BT59" s="13">
        <f>BT22/BT54</f>
        <v/>
      </c>
      <c r="BU59" s="13">
        <f>BU22/BU54</f>
        <v/>
      </c>
      <c r="BV59" s="13">
        <f>BV22/BV54</f>
        <v/>
      </c>
      <c r="BW59" s="13">
        <f>BW22/BW54</f>
        <v/>
      </c>
      <c r="BX59" s="13">
        <f>BX22/BX54</f>
        <v/>
      </c>
      <c r="BY59" s="13">
        <f>BY22/BY54</f>
        <v/>
      </c>
      <c r="BZ59" s="13">
        <f>BZ22/BZ54</f>
        <v/>
      </c>
      <c r="CA59" s="13">
        <f>CA22/CA54</f>
        <v/>
      </c>
      <c r="CB59" s="13">
        <f>CB22/CB54</f>
        <v/>
      </c>
      <c r="CC59" s="13">
        <f>CC22/CC54</f>
        <v/>
      </c>
    </row>
    <row r="60">
      <c r="B60" t="inlineStr">
        <is>
          <t>Total</t>
        </is>
      </c>
      <c r="AK60" s="12">
        <f>SUM(AK57:AK59)</f>
        <v/>
      </c>
      <c r="AL60" s="12">
        <f>SUM(AL57:AL59)</f>
        <v/>
      </c>
      <c r="AM60" s="12">
        <f>SUM(AM57:AM59)</f>
        <v/>
      </c>
      <c r="AN60" s="41">
        <f>SUM(AN57:AN59)</f>
        <v/>
      </c>
      <c r="AO60" s="12">
        <f>SUM(AO57:AO59)</f>
        <v/>
      </c>
      <c r="AP60" s="12">
        <f>SUM(AP57:AP59)</f>
        <v/>
      </c>
      <c r="AQ60" s="12">
        <f>SUM(AQ57:AQ59)</f>
        <v/>
      </c>
      <c r="AR60" s="41">
        <f>SUM(AR57:AR59)</f>
        <v/>
      </c>
      <c r="AS60" s="12">
        <f>SUM(AS57:AS59)</f>
        <v/>
      </c>
      <c r="AT60" s="12">
        <f>SUM(AT57:AT59)</f>
        <v/>
      </c>
      <c r="AU60" s="12">
        <f>SUM(AU57:AU59)</f>
        <v/>
      </c>
      <c r="AV60" s="41">
        <f>SUM(AV57:AV59)</f>
        <v/>
      </c>
      <c r="AW60" s="12">
        <f>SUM(AW57:AW59)</f>
        <v/>
      </c>
      <c r="AX60" s="12">
        <f>SUM(AX57:AX59)</f>
        <v/>
      </c>
      <c r="AY60" s="12">
        <f>SUM(AY57:AY59)</f>
        <v/>
      </c>
      <c r="AZ60" s="41">
        <f>SUM(AZ57:AZ59)</f>
        <v/>
      </c>
      <c r="BA60" s="12">
        <f>SUM(BA57:BA59)</f>
        <v/>
      </c>
      <c r="BB60" s="12">
        <f>SUM(BB57:BB59)</f>
        <v/>
      </c>
      <c r="BC60" s="12">
        <f>SUM(BC57:BC59)</f>
        <v/>
      </c>
      <c r="BD60" s="41">
        <f>SUM(BD57:BD59)</f>
        <v/>
      </c>
      <c r="BE60" s="12">
        <f>SUM(BE57:BE59)</f>
        <v/>
      </c>
      <c r="BF60" s="12">
        <f>SUM(BF57:BF59)</f>
        <v/>
      </c>
      <c r="BG60" s="12">
        <f>SUM(BG57:BG59)</f>
        <v/>
      </c>
      <c r="BH60" s="41">
        <f>SUM(BH57:BH59)</f>
        <v/>
      </c>
      <c r="BI60" s="12">
        <f>SUM(BI57:BI59)</f>
        <v/>
      </c>
      <c r="BJ60" s="12">
        <f>SUM(BJ57:BJ59)</f>
        <v/>
      </c>
      <c r="BK60" s="12">
        <f>SUM(BK57:BK59)</f>
        <v/>
      </c>
      <c r="BQ60" s="12">
        <f>SUM(BQ57:BQ59)</f>
        <v/>
      </c>
      <c r="BR60" s="12">
        <f>SUM(BR57:BR59)</f>
        <v/>
      </c>
      <c r="BS60" s="12">
        <f>SUM(BS57:BS59)</f>
        <v/>
      </c>
      <c r="BT60" s="12">
        <f>SUM(BT57:BT59)</f>
        <v/>
      </c>
      <c r="BU60" s="12">
        <f>SUM(BU57:BU59)</f>
        <v/>
      </c>
      <c r="BV60" s="12">
        <f>SUM(BV57:BV59)</f>
        <v/>
      </c>
      <c r="BW60" s="12">
        <f>SUM(BW57:BW59)</f>
        <v/>
      </c>
      <c r="BX60" s="12">
        <f>SUM(BX57:BX59)</f>
        <v/>
      </c>
      <c r="BY60" s="12">
        <f>SUM(BY57:BY59)</f>
        <v/>
      </c>
      <c r="BZ60" s="12">
        <f>SUM(BZ57:BZ59)</f>
        <v/>
      </c>
      <c r="CA60" s="12">
        <f>SUM(CA57:CA59)</f>
        <v/>
      </c>
      <c r="CB60" s="12">
        <f>SUM(CB57:CB59)</f>
        <v/>
      </c>
      <c r="CC60" s="12">
        <f>SUM(CC57:CC59)</f>
        <v/>
      </c>
    </row>
    <row r="61">
      <c r="BQ61" s="12" t="n"/>
      <c r="BR61" s="12" t="n"/>
      <c r="BS61" s="12" t="n"/>
      <c r="BT61" s="12" t="n"/>
      <c r="BU61" s="12" t="n"/>
      <c r="BV61" s="12" t="n"/>
      <c r="BW61" s="12" t="n"/>
      <c r="BX61" s="12" t="n"/>
      <c r="BY61" s="12" t="n"/>
      <c r="BZ61" s="12" t="n"/>
      <c r="CA61" s="12" t="n"/>
      <c r="CB61" s="12" t="n"/>
    </row>
    <row r="63" customFormat="1" s="3">
      <c r="B63" s="5" t="inlineStr">
        <is>
          <t>Income Statement</t>
        </is>
      </c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32" t="n"/>
      <c r="M63" s="5" t="n"/>
      <c r="N63" s="5" t="n"/>
      <c r="O63" s="5" t="n"/>
      <c r="P63" s="32" t="n"/>
      <c r="Q63" s="5" t="n"/>
      <c r="R63" s="5" t="n"/>
      <c r="S63" s="5" t="n"/>
      <c r="T63" s="32" t="n"/>
      <c r="U63" s="5" t="n"/>
      <c r="V63" s="5" t="n"/>
      <c r="W63" s="5" t="n"/>
      <c r="X63" s="32" t="n"/>
      <c r="Y63" s="5" t="n"/>
      <c r="Z63" s="5" t="n"/>
      <c r="AA63" s="5" t="n"/>
      <c r="AB63" s="32" t="n"/>
      <c r="AC63" s="5" t="n"/>
      <c r="AD63" s="5" t="n"/>
      <c r="AE63" s="5" t="n"/>
      <c r="AF63" s="32" t="n"/>
      <c r="AG63" s="5" t="n"/>
      <c r="AH63" s="5" t="n"/>
      <c r="AI63" s="5" t="n"/>
      <c r="AJ63" s="32" t="n"/>
      <c r="AK63" s="5" t="n"/>
      <c r="AL63" s="5" t="n"/>
      <c r="AM63" s="5" t="n"/>
      <c r="AN63" s="32" t="n"/>
      <c r="AO63" s="5" t="n"/>
      <c r="AP63" s="5" t="n"/>
      <c r="AQ63" s="5" t="n"/>
      <c r="AR63" s="32" t="n"/>
      <c r="AS63" s="5" t="n"/>
      <c r="AT63" s="5" t="n"/>
      <c r="AU63" s="5" t="n"/>
      <c r="AV63" s="32" t="n"/>
      <c r="AW63" s="5" t="n"/>
      <c r="AX63" s="5" t="n"/>
      <c r="AY63" s="5" t="n"/>
      <c r="AZ63" s="32" t="n"/>
      <c r="BA63" s="5" t="n"/>
      <c r="BB63" s="5" t="n"/>
      <c r="BC63" s="5" t="n"/>
      <c r="BD63" s="32" t="n"/>
      <c r="BE63" s="5" t="n"/>
      <c r="BF63" s="5" t="n"/>
      <c r="BG63" s="5" t="n"/>
      <c r="BH63" s="32" t="n"/>
      <c r="BI63" s="5" t="n"/>
      <c r="BJ63" s="5" t="n"/>
      <c r="BK63" s="5" t="n"/>
      <c r="BL63" s="53" t="n"/>
      <c r="BM63" s="58" t="n"/>
      <c r="BN63" s="58" t="n"/>
      <c r="BO63" s="58" t="n"/>
      <c r="BP63" s="58" t="n"/>
    </row>
    <row r="64">
      <c r="B64" t="inlineStr">
        <is>
          <t>Service Revenues</t>
        </is>
      </c>
      <c r="AR64" s="28" t="n">
        <v>46</v>
      </c>
      <c r="AS64" t="n">
        <v>47</v>
      </c>
      <c r="AT64" t="n">
        <v>54.9</v>
      </c>
      <c r="AU64">
        <f>BY64-AT64-AS64-AR64</f>
        <v/>
      </c>
      <c r="AV64" s="28" t="n">
        <v>62.6</v>
      </c>
      <c r="AW64" t="n">
        <v>73.7</v>
      </c>
      <c r="AX64" t="n">
        <v>70.8</v>
      </c>
      <c r="AY64">
        <f>BZ64-AX64-AW64-AV64</f>
        <v/>
      </c>
      <c r="AZ64" s="28" t="n">
        <v>63.6</v>
      </c>
      <c r="BA64" t="n">
        <v>62.9</v>
      </c>
      <c r="BB64" t="n">
        <v>67.59999999999999</v>
      </c>
      <c r="BC64">
        <f>CA64-BB64-BA64-AZ64</f>
        <v/>
      </c>
      <c r="BD64" s="28" t="n">
        <v>57.3</v>
      </c>
      <c r="BE64" t="n">
        <v>58</v>
      </c>
      <c r="BF64" t="n">
        <v>51.6</v>
      </c>
      <c r="BG64">
        <f>CB64-BF64-BE64-BD64</f>
        <v/>
      </c>
      <c r="BH64" s="28" t="n">
        <v>67.90000000000001</v>
      </c>
      <c r="BI64" t="n">
        <v>78.8</v>
      </c>
      <c r="BJ64" t="n">
        <v>88.59999999999999</v>
      </c>
      <c r="BK64">
        <f>CC64-BJ64-BI64-BH64</f>
        <v/>
      </c>
      <c r="BQ64" t="n">
        <v>284.8</v>
      </c>
      <c r="BR64" t="n">
        <v>351</v>
      </c>
      <c r="BS64" t="n">
        <v>450</v>
      </c>
      <c r="BT64" t="n">
        <v>443.6</v>
      </c>
      <c r="BU64" t="n">
        <v>390.8</v>
      </c>
      <c r="BV64" t="n">
        <v>354.2</v>
      </c>
      <c r="BW64" t="n">
        <v>221.3</v>
      </c>
      <c r="BX64" t="n">
        <v>197.8</v>
      </c>
      <c r="BY64" t="n">
        <v>200.7</v>
      </c>
      <c r="BZ64" t="n">
        <v>272.6</v>
      </c>
      <c r="CA64" t="n">
        <v>248.7</v>
      </c>
      <c r="CB64" t="n">
        <v>219.4</v>
      </c>
      <c r="CC64" t="n">
        <v>325.2</v>
      </c>
    </row>
    <row r="65" customFormat="1" s="2">
      <c r="B65" s="2" t="inlineStr">
        <is>
          <t>Product Revenues</t>
        </is>
      </c>
      <c r="L65" s="30" t="n"/>
      <c r="P65" s="30" t="n"/>
      <c r="T65" s="30" t="n"/>
      <c r="X65" s="30" t="n"/>
      <c r="AB65" s="30" t="n"/>
      <c r="AF65" s="30" t="n"/>
      <c r="AJ65" s="30" t="n"/>
      <c r="AN65" s="30" t="n"/>
      <c r="AR65" s="30" t="n">
        <v>97</v>
      </c>
      <c r="AS65" s="2" t="n">
        <v>104.2</v>
      </c>
      <c r="AT65" s="2" t="n">
        <v>104.5</v>
      </c>
      <c r="AU65" s="2">
        <f>BY65-AT65-AS65-AR65</f>
        <v/>
      </c>
      <c r="AV65" s="30" t="n">
        <v>97.8</v>
      </c>
      <c r="AW65" s="2" t="n">
        <v>114.2</v>
      </c>
      <c r="AX65" s="2" t="n">
        <v>113.3</v>
      </c>
      <c r="AY65" s="2">
        <f>BZ65-AX65-AW65-AV65</f>
        <v/>
      </c>
      <c r="AZ65" s="30" t="n">
        <v>105.3</v>
      </c>
      <c r="BA65" s="2" t="n">
        <v>107.5</v>
      </c>
      <c r="BB65" s="2" t="n">
        <v>134.4</v>
      </c>
      <c r="BC65" s="2">
        <f>CA65-BB65-BA65-AZ65</f>
        <v/>
      </c>
      <c r="BD65" s="30" t="n">
        <v>136.9</v>
      </c>
      <c r="BE65" s="2" t="n">
        <v>147.1</v>
      </c>
      <c r="BF65" s="2" t="n">
        <v>149</v>
      </c>
      <c r="BG65" s="2">
        <f>CB65-BF65-BE65-BD65</f>
        <v/>
      </c>
      <c r="BH65" s="30" t="n">
        <v>128.3</v>
      </c>
      <c r="BI65" s="2" t="n">
        <v>145.4</v>
      </c>
      <c r="BJ65" s="2" t="n">
        <v>140</v>
      </c>
      <c r="BK65" s="2">
        <f>CC65-BJ65-BI65-BH65</f>
        <v/>
      </c>
      <c r="BL65" s="28" t="n"/>
      <c r="BQ65" s="2" t="n">
        <v>123.7</v>
      </c>
      <c r="BR65" s="2" t="n">
        <v>362.9</v>
      </c>
      <c r="BS65" s="2" t="n">
        <v>519.2</v>
      </c>
      <c r="BT65" s="2" t="n">
        <v>400.5</v>
      </c>
      <c r="BU65" s="2" t="n">
        <v>372.2</v>
      </c>
      <c r="BV65" s="2" t="n">
        <v>302.9</v>
      </c>
      <c r="BW65" s="2" t="n">
        <v>320.6</v>
      </c>
      <c r="BX65" s="2" t="n">
        <v>405.5</v>
      </c>
      <c r="BY65" s="2" t="n">
        <v>417.3</v>
      </c>
      <c r="BZ65" s="2" t="n">
        <v>444.9</v>
      </c>
      <c r="CA65" s="2" t="n">
        <v>499</v>
      </c>
      <c r="CB65" s="2" t="n">
        <v>592.1</v>
      </c>
      <c r="CC65" s="2" t="n">
        <v>573.1</v>
      </c>
    </row>
    <row r="66" customFormat="1" s="11">
      <c r="B66" s="11" t="inlineStr">
        <is>
          <t>Total Revenues</t>
        </is>
      </c>
      <c r="L66" s="34" t="n"/>
      <c r="P66" s="34" t="n"/>
      <c r="T66" s="34" t="n"/>
      <c r="X66" s="34" t="n"/>
      <c r="AB66" s="34" t="n"/>
      <c r="AF66" s="34" t="n"/>
      <c r="AJ66" s="34" t="n"/>
      <c r="AN66" s="34">
        <f>SUM(AN64:AN65)</f>
        <v/>
      </c>
      <c r="AO66" s="11">
        <f>SUM(AO64:AO65)</f>
        <v/>
      </c>
      <c r="AP66" s="11">
        <f>SUM(AP64:AP65)</f>
        <v/>
      </c>
      <c r="AQ66" s="11">
        <f>SUM(AQ64:AQ65)</f>
        <v/>
      </c>
      <c r="AR66" s="34">
        <f>SUM(AR64:AR65)</f>
        <v/>
      </c>
      <c r="AS66" s="11">
        <f>SUM(AS64:AS65)</f>
        <v/>
      </c>
      <c r="AT66" s="11">
        <f>SUM(AT64:AT65)</f>
        <v/>
      </c>
      <c r="AU66" s="11">
        <f>SUM(AU64:AU65)</f>
        <v/>
      </c>
      <c r="AV66" s="34">
        <f>SUM(AV64:AV65)</f>
        <v/>
      </c>
      <c r="AW66" s="11">
        <f>SUM(AW64:AW65)</f>
        <v/>
      </c>
      <c r="AX66" s="11">
        <f>SUM(AX64:AX65)</f>
        <v/>
      </c>
      <c r="AY66" s="11">
        <f>SUM(AY64:AY65)</f>
        <v/>
      </c>
      <c r="AZ66" s="34">
        <f>SUM(AZ64:AZ65)</f>
        <v/>
      </c>
      <c r="BA66" s="11">
        <f>SUM(BA64:BA65)</f>
        <v/>
      </c>
      <c r="BB66" s="11">
        <f>SUM(BB64:BB65)</f>
        <v/>
      </c>
      <c r="BC66" s="11">
        <f>SUM(BC64:BC65)</f>
        <v/>
      </c>
      <c r="BD66" s="34">
        <f>SUM(BD64:BD65)</f>
        <v/>
      </c>
      <c r="BE66" s="11">
        <f>SUM(BE64:BE65)</f>
        <v/>
      </c>
      <c r="BF66" s="11">
        <f>SUM(BF64:BF65)</f>
        <v/>
      </c>
      <c r="BG66" s="11">
        <f>SUM(BG64:BG65)</f>
        <v/>
      </c>
      <c r="BH66" s="34">
        <f>SUM(BH64:BH65)</f>
        <v/>
      </c>
      <c r="BI66" s="11">
        <f>SUM(BI64:BI65)</f>
        <v/>
      </c>
      <c r="BJ66" s="11">
        <f>SUM(BJ64:BJ65)</f>
        <v/>
      </c>
      <c r="BK66" s="11">
        <f>SUM(BK64:BK65)</f>
        <v/>
      </c>
      <c r="BL66" s="34" t="n"/>
      <c r="BQ66" s="11">
        <f>SUM(BQ64:BQ65)</f>
        <v/>
      </c>
      <c r="BR66" s="11">
        <f>SUM(BR64:BR65)</f>
        <v/>
      </c>
      <c r="BS66" s="11">
        <f>SUM(BS64:BS65)</f>
        <v/>
      </c>
      <c r="BT66" s="11">
        <f>SUM(BT64:BT65)</f>
        <v/>
      </c>
      <c r="BU66" s="11">
        <f>SUM(BU64:BU65)</f>
        <v/>
      </c>
      <c r="BV66" s="11">
        <f>SUM(BV64:BV65)</f>
        <v/>
      </c>
      <c r="BW66" s="11">
        <f>SUM(BW64:BW65)</f>
        <v/>
      </c>
      <c r="BX66" s="11">
        <f>SUM(BX64:BX65)</f>
        <v/>
      </c>
      <c r="BY66" s="11">
        <f>SUM(BY64:BY65)</f>
        <v/>
      </c>
      <c r="BZ66" s="11">
        <f>SUM(BZ64:BZ65)</f>
        <v/>
      </c>
      <c r="CA66" s="11">
        <f>SUM(CA64:CA65)</f>
        <v/>
      </c>
      <c r="CB66" s="11">
        <f>SUM(CB64:CB65)</f>
        <v/>
      </c>
      <c r="CC66" s="11">
        <f>SUM(CC64:CC65)</f>
        <v/>
      </c>
      <c r="CD66" s="11">
        <f>SUM(CD64:CD65)</f>
        <v/>
      </c>
      <c r="CE66" s="11">
        <f>SUM(CE64:CE65)</f>
        <v/>
      </c>
    </row>
    <row r="67">
      <c r="B67" t="inlineStr">
        <is>
          <t>Cost of Service Rev</t>
        </is>
      </c>
      <c r="AR67" s="28" t="n">
        <v>32.9</v>
      </c>
      <c r="AS67" t="n">
        <v>33.2</v>
      </c>
      <c r="AT67" t="n">
        <v>34.3</v>
      </c>
      <c r="AU67">
        <f>BY67-AT67-AS67-AR67</f>
        <v/>
      </c>
      <c r="AV67" s="28" t="n">
        <v>42</v>
      </c>
      <c r="AW67" t="n">
        <v>50.6</v>
      </c>
      <c r="AX67" t="n">
        <v>50.2</v>
      </c>
      <c r="AY67">
        <f>BZ67-AX67-AW67-AV67</f>
        <v/>
      </c>
      <c r="AZ67" s="28" t="n">
        <v>46.2</v>
      </c>
      <c r="BA67" t="n">
        <v>46.2</v>
      </c>
      <c r="BB67" t="n">
        <v>50.5</v>
      </c>
      <c r="BC67">
        <f>CA67-BB67-BA67-AZ67</f>
        <v/>
      </c>
      <c r="BD67" s="28" t="n">
        <v>42.5</v>
      </c>
      <c r="BE67" t="n">
        <v>41.3</v>
      </c>
      <c r="BF67" t="n">
        <v>35.5</v>
      </c>
      <c r="BG67">
        <f>CB67-BF67-BE67-BD67</f>
        <v/>
      </c>
      <c r="BH67" s="28" t="n">
        <v>49.9</v>
      </c>
      <c r="BI67" t="n">
        <v>56.2</v>
      </c>
      <c r="BJ67" t="n">
        <v>65.09999999999999</v>
      </c>
      <c r="BK67">
        <f>CC67-BJ67-BI67-BH67</f>
        <v/>
      </c>
      <c r="BQ67" t="n">
        <v>221.2</v>
      </c>
      <c r="BR67" t="n">
        <v>260.7</v>
      </c>
      <c r="BS67" t="n">
        <v>350.8</v>
      </c>
      <c r="BT67" t="n">
        <v>335.2</v>
      </c>
      <c r="BU67" t="n">
        <v>304.6</v>
      </c>
      <c r="BV67" t="n">
        <v>266.5</v>
      </c>
      <c r="BW67" t="n">
        <v>162.1</v>
      </c>
      <c r="BX67" t="n">
        <v>138.6</v>
      </c>
      <c r="BY67" t="n">
        <v>137.8</v>
      </c>
      <c r="BZ67" t="n">
        <v>192</v>
      </c>
      <c r="CA67" t="n">
        <v>182.5</v>
      </c>
      <c r="CB67" t="n">
        <v>156.2</v>
      </c>
      <c r="CC67" t="n">
        <v>239</v>
      </c>
    </row>
    <row r="68" customFormat="1" s="2">
      <c r="B68" s="2" t="inlineStr">
        <is>
          <t>Cost of Product Rev</t>
        </is>
      </c>
      <c r="L68" s="30" t="n"/>
      <c r="P68" s="30" t="n"/>
      <c r="T68" s="30" t="n"/>
      <c r="X68" s="30" t="n"/>
      <c r="AB68" s="30" t="n"/>
      <c r="AF68" s="30" t="n"/>
      <c r="AJ68" s="30" t="n"/>
      <c r="AN68" s="30" t="n"/>
      <c r="AR68" s="30" t="n">
        <v>69.3</v>
      </c>
      <c r="AS68" s="2" t="n">
        <v>78.7</v>
      </c>
      <c r="AT68" s="2" t="n">
        <v>81</v>
      </c>
      <c r="AU68">
        <f>BY68-AT68-AS68-AR68</f>
        <v/>
      </c>
      <c r="AV68" s="30" t="n">
        <v>73.5</v>
      </c>
      <c r="AW68" s="2" t="n">
        <v>89.2</v>
      </c>
      <c r="AX68" s="2" t="n">
        <v>85.3</v>
      </c>
      <c r="AY68">
        <f>BZ68-AX68-AW68-AV68</f>
        <v/>
      </c>
      <c r="AZ68" s="30" t="n">
        <v>77.90000000000001</v>
      </c>
      <c r="BA68" s="2" t="n">
        <v>78.2</v>
      </c>
      <c r="BB68" s="2" t="n">
        <v>94.40000000000001</v>
      </c>
      <c r="BC68">
        <f>CA68-BB68-BA68-AZ68</f>
        <v/>
      </c>
      <c r="BD68" s="30" t="n">
        <v>100.7</v>
      </c>
      <c r="BE68" s="2" t="n">
        <v>111.8</v>
      </c>
      <c r="BF68" s="2" t="n">
        <v>104.5</v>
      </c>
      <c r="BG68">
        <f>CB68-BF68-BE68-BD68</f>
        <v/>
      </c>
      <c r="BH68" s="30" t="n">
        <v>94.40000000000001</v>
      </c>
      <c r="BI68" s="2" t="n">
        <v>110.2</v>
      </c>
      <c r="BJ68" s="2" t="n">
        <v>108.6</v>
      </c>
      <c r="BK68">
        <f>CC68-BJ68-BI68-BH68</f>
        <v/>
      </c>
      <c r="BL68" s="28" t="n"/>
      <c r="BQ68" s="2" t="n">
        <v>103</v>
      </c>
      <c r="BR68" s="2" t="n">
        <v>262</v>
      </c>
      <c r="BS68" s="2" t="n">
        <v>361.2</v>
      </c>
      <c r="BT68" s="2" t="n">
        <v>304.4</v>
      </c>
      <c r="BU68" s="2" t="n">
        <v>279</v>
      </c>
      <c r="BV68" s="2" t="n">
        <v>228.8</v>
      </c>
      <c r="BW68" s="2" t="n">
        <v>259.3</v>
      </c>
      <c r="BX68" s="2" t="n">
        <v>307.1</v>
      </c>
      <c r="BY68" s="2" t="n">
        <v>310.5</v>
      </c>
      <c r="BZ68" s="2" t="n">
        <v>335.5</v>
      </c>
      <c r="CA68" s="2" t="n">
        <v>362</v>
      </c>
      <c r="CB68" s="2" t="n">
        <v>430.2</v>
      </c>
      <c r="CC68" s="2" t="n">
        <v>433.3</v>
      </c>
    </row>
    <row r="69" customFormat="1" s="14">
      <c r="B69" s="14" t="inlineStr">
        <is>
          <t>Total costs</t>
        </is>
      </c>
      <c r="L69" s="40" t="n"/>
      <c r="P69" s="40" t="n"/>
      <c r="T69" s="40" t="n"/>
      <c r="X69" s="40" t="n"/>
      <c r="AB69" s="40" t="n"/>
      <c r="AF69" s="40" t="n"/>
      <c r="AJ69" s="40" t="n"/>
      <c r="AN69" s="40">
        <f>SUM(AN67:AN68)</f>
        <v/>
      </c>
      <c r="AO69" s="14">
        <f>SUM(AO67:AO68)</f>
        <v/>
      </c>
      <c r="AP69" s="14">
        <f>SUM(AP67:AP68)</f>
        <v/>
      </c>
      <c r="AQ69" s="14">
        <f>SUM(AQ67:AQ68)</f>
        <v/>
      </c>
      <c r="AR69" s="40">
        <f>SUM(AR67:AR68)</f>
        <v/>
      </c>
      <c r="AS69" s="14">
        <f>SUM(AS67:AS68)</f>
        <v/>
      </c>
      <c r="AT69" s="14">
        <f>SUM(AT67:AT68)</f>
        <v/>
      </c>
      <c r="AU69" s="14">
        <f>SUM(AU67:AU68)</f>
        <v/>
      </c>
      <c r="AV69" s="40">
        <f>SUM(AV67:AV68)</f>
        <v/>
      </c>
      <c r="AW69" s="14">
        <f>SUM(AW67:AW68)</f>
        <v/>
      </c>
      <c r="AX69" s="14">
        <f>SUM(AX67:AX68)</f>
        <v/>
      </c>
      <c r="AY69" s="14">
        <f>SUM(AY67:AY68)</f>
        <v/>
      </c>
      <c r="AZ69" s="40">
        <f>SUM(AZ67:AZ68)</f>
        <v/>
      </c>
      <c r="BA69" s="14">
        <f>SUM(BA67:BA68)</f>
        <v/>
      </c>
      <c r="BB69" s="14">
        <f>SUM(BB67:BB68)</f>
        <v/>
      </c>
      <c r="BC69" s="14">
        <f>SUM(BC67:BC68)</f>
        <v/>
      </c>
      <c r="BD69" s="40">
        <f>SUM(BD67:BD68)</f>
        <v/>
      </c>
      <c r="BE69" s="14">
        <f>SUM(BE67:BE68)</f>
        <v/>
      </c>
      <c r="BF69" s="14">
        <f>SUM(BF67:BF68)</f>
        <v/>
      </c>
      <c r="BG69" s="14">
        <f>SUM(BG67:BG68)</f>
        <v/>
      </c>
      <c r="BH69" s="40">
        <f>SUM(BH67:BH68)</f>
        <v/>
      </c>
      <c r="BI69" s="14">
        <f>SUM(BI67:BI68)</f>
        <v/>
      </c>
      <c r="BJ69" s="14">
        <f>SUM(BJ67:BJ68)</f>
        <v/>
      </c>
      <c r="BK69" s="14">
        <f>SUM(BK67:BK68)</f>
        <v/>
      </c>
      <c r="BL69" s="34" t="n"/>
      <c r="BM69" s="11" t="n"/>
      <c r="BN69" s="11" t="n"/>
      <c r="BO69" s="11" t="n"/>
      <c r="BP69" s="11" t="n"/>
      <c r="BQ69" s="14">
        <f>SUM(BQ67:BQ68)</f>
        <v/>
      </c>
      <c r="BR69" s="14">
        <f>SUM(BR67:BR68)</f>
        <v/>
      </c>
      <c r="BS69" s="14">
        <f>SUM(BS67:BS68)</f>
        <v/>
      </c>
      <c r="BT69" s="14">
        <f>SUM(BT67:BT68)</f>
        <v/>
      </c>
      <c r="BU69" s="14">
        <f>SUM(BU67:BU68)</f>
        <v/>
      </c>
      <c r="BV69" s="14">
        <f>SUM(BV67:BV68)</f>
        <v/>
      </c>
      <c r="BW69" s="14">
        <f>SUM(BW67:BW68)</f>
        <v/>
      </c>
      <c r="BX69" s="14">
        <f>SUM(BX67:BX68)</f>
        <v/>
      </c>
      <c r="BY69" s="14">
        <f>SUM(BY67:BY68)</f>
        <v/>
      </c>
      <c r="BZ69" s="14">
        <f>SUM(BZ67:BZ68)</f>
        <v/>
      </c>
      <c r="CA69" s="14">
        <f>SUM(CA67:CA68)</f>
        <v/>
      </c>
      <c r="CB69" s="14">
        <f>SUM(CB67:CB68)</f>
        <v/>
      </c>
      <c r="CC69" s="14">
        <f>SUM(CC67:CC68)</f>
        <v/>
      </c>
      <c r="CD69" s="14">
        <f>SUM(CD67:CD68)</f>
        <v/>
      </c>
      <c r="CE69" s="14">
        <f>SUM(CE67:CE68)</f>
        <v/>
      </c>
    </row>
    <row r="70" customFormat="1" s="11">
      <c r="B70" s="11" t="inlineStr">
        <is>
          <t>Gross profit</t>
        </is>
      </c>
      <c r="L70" s="34" t="n"/>
      <c r="P70" s="34" t="n"/>
      <c r="T70" s="34" t="n"/>
      <c r="X70" s="34" t="n"/>
      <c r="AB70" s="34" t="n"/>
      <c r="AF70" s="34" t="n"/>
      <c r="AJ70" s="34" t="n"/>
      <c r="AN70" s="34">
        <f>AN66-AN69</f>
        <v/>
      </c>
      <c r="AO70" s="11">
        <f>AO66-AO69</f>
        <v/>
      </c>
      <c r="AP70" s="11">
        <f>AP66-AP69</f>
        <v/>
      </c>
      <c r="AQ70" s="11">
        <f>AQ66-AQ69</f>
        <v/>
      </c>
      <c r="AR70" s="34">
        <f>AR66-AR69</f>
        <v/>
      </c>
      <c r="AS70" s="11">
        <f>AS66-AS69</f>
        <v/>
      </c>
      <c r="AT70" s="11">
        <f>AT66-AT69</f>
        <v/>
      </c>
      <c r="AU70" s="11">
        <f>AU66-AU69</f>
        <v/>
      </c>
      <c r="AV70" s="34">
        <f>AV66-AV69</f>
        <v/>
      </c>
      <c r="AW70" s="11">
        <f>AW66-AW69</f>
        <v/>
      </c>
      <c r="AX70" s="11">
        <f>AX66-AX69</f>
        <v/>
      </c>
      <c r="AY70" s="11">
        <f>AY66-AY69</f>
        <v/>
      </c>
      <c r="AZ70" s="34">
        <f>AZ66-AZ69</f>
        <v/>
      </c>
      <c r="BA70" s="11">
        <f>BA66-BA69</f>
        <v/>
      </c>
      <c r="BB70" s="11">
        <f>BB66-BB69</f>
        <v/>
      </c>
      <c r="BC70" s="11">
        <f>BC66-BC69</f>
        <v/>
      </c>
      <c r="BD70" s="34">
        <f>BD66-BD69</f>
        <v/>
      </c>
      <c r="BE70" s="11">
        <f>BE66-BE69</f>
        <v/>
      </c>
      <c r="BF70" s="11">
        <f>BF66-BF69</f>
        <v/>
      </c>
      <c r="BG70" s="11">
        <f>BG66-BG69</f>
        <v/>
      </c>
      <c r="BH70" s="34">
        <f>BH66-BH69</f>
        <v/>
      </c>
      <c r="BI70" s="11">
        <f>BI66-BI69</f>
        <v/>
      </c>
      <c r="BJ70" s="11">
        <f>BJ66-BJ69</f>
        <v/>
      </c>
      <c r="BK70" s="11">
        <f>BK66-BK69</f>
        <v/>
      </c>
      <c r="BL70" s="34" t="n"/>
      <c r="BQ70" s="11">
        <f>BQ66-BQ69</f>
        <v/>
      </c>
      <c r="BR70" s="11">
        <f>BR66-BR69</f>
        <v/>
      </c>
      <c r="BS70" s="11">
        <f>BS66-BS69</f>
        <v/>
      </c>
      <c r="BT70" s="11">
        <f>BT66-BT69</f>
        <v/>
      </c>
      <c r="BU70" s="11">
        <f>BU66-BU69</f>
        <v/>
      </c>
      <c r="BV70" s="11">
        <f>BV66-BV69</f>
        <v/>
      </c>
      <c r="BW70" s="11">
        <f>BW66-BW69</f>
        <v/>
      </c>
      <c r="BX70" s="11">
        <f>BX66-BX69</f>
        <v/>
      </c>
      <c r="BY70" s="11">
        <f>BY66-BY69</f>
        <v/>
      </c>
      <c r="BZ70" s="11">
        <f>BZ66-BZ69</f>
        <v/>
      </c>
      <c r="CA70" s="11">
        <f>CA66-CA69</f>
        <v/>
      </c>
      <c r="CB70" s="11">
        <f>CB66-CB69</f>
        <v/>
      </c>
      <c r="CC70" s="11">
        <f>CC66-CC69</f>
        <v/>
      </c>
      <c r="CD70" s="11">
        <f>CD66-CD69</f>
        <v/>
      </c>
      <c r="CE70" s="11">
        <f>CE66-CE69</f>
        <v/>
      </c>
    </row>
    <row r="71" customFormat="1" s="8">
      <c r="B71" s="7" t="inlineStr">
        <is>
          <t>Operating Expenses</t>
        </is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38" t="n"/>
      <c r="M71" s="7" t="n"/>
      <c r="N71" s="7" t="n"/>
      <c r="O71" s="7" t="n"/>
      <c r="P71" s="38" t="n"/>
      <c r="Q71" s="7" t="n"/>
      <c r="R71" s="7" t="n"/>
      <c r="S71" s="7" t="n"/>
      <c r="T71" s="38" t="n"/>
      <c r="U71" s="7" t="n"/>
      <c r="V71" s="7" t="n"/>
      <c r="W71" s="7" t="n"/>
      <c r="X71" s="38" t="n"/>
      <c r="Y71" s="7" t="n"/>
      <c r="Z71" s="7" t="n"/>
      <c r="AA71" s="7" t="n"/>
      <c r="AB71" s="38" t="n"/>
      <c r="AC71" s="7" t="n"/>
      <c r="AD71" s="7" t="n"/>
      <c r="AE71" s="7" t="n"/>
      <c r="AF71" s="38" t="n"/>
      <c r="AG71" s="7" t="n"/>
      <c r="AH71" s="7" t="n"/>
      <c r="AI71" s="7" t="n"/>
      <c r="AJ71" s="38" t="n"/>
      <c r="AK71" s="7" t="n"/>
      <c r="AL71" s="7" t="n"/>
      <c r="AM71" s="7" t="n"/>
      <c r="AN71" s="38" t="n"/>
      <c r="AO71" s="7" t="n"/>
      <c r="AP71" s="7" t="n"/>
      <c r="AQ71" s="7" t="n"/>
      <c r="AR71" s="38" t="n"/>
      <c r="AS71" s="7" t="n"/>
      <c r="AT71" s="7" t="n"/>
      <c r="AU71" s="7" t="n"/>
      <c r="AV71" s="38" t="n"/>
      <c r="AW71" s="7" t="n"/>
      <c r="AX71" s="7" t="n"/>
      <c r="AY71" s="7" t="n"/>
      <c r="AZ71" s="38" t="n"/>
      <c r="BA71" s="7" t="n"/>
      <c r="BB71" s="7" t="n"/>
      <c r="BC71" s="7" t="n"/>
      <c r="BD71" s="38" t="n"/>
      <c r="BE71" s="7" t="n"/>
      <c r="BF71" s="7" t="n"/>
      <c r="BG71" s="7" t="n"/>
      <c r="BH71" s="38" t="n"/>
      <c r="BI71" s="7" t="n"/>
      <c r="BJ71" s="7" t="n"/>
      <c r="BK71" s="7" t="n"/>
      <c r="BL71" s="57" t="n"/>
      <c r="BM71" s="60" t="n"/>
      <c r="BN71" s="60" t="n"/>
      <c r="BO71" s="60" t="n"/>
      <c r="BP71" s="60" t="n"/>
    </row>
    <row r="72">
      <c r="B72" t="inlineStr">
        <is>
          <t>SG&amp;A</t>
        </is>
      </c>
      <c r="AR72" s="28" t="n">
        <v>29.8</v>
      </c>
      <c r="AS72" t="n">
        <v>30.1</v>
      </c>
      <c r="AT72" t="n">
        <v>29.5</v>
      </c>
      <c r="AU72">
        <f>BY72-AT72-AS72-AR72</f>
        <v/>
      </c>
      <c r="AV72" s="28" t="n">
        <v>31.5</v>
      </c>
      <c r="AW72" t="n">
        <v>33.7</v>
      </c>
      <c r="AX72" t="n">
        <v>32.5</v>
      </c>
      <c r="AY72">
        <f>BZ72-AX72-AW72-AV72</f>
        <v/>
      </c>
      <c r="AZ72" s="28" t="n">
        <v>34.9</v>
      </c>
      <c r="BA72" t="n">
        <v>36</v>
      </c>
      <c r="BB72" t="n">
        <v>36.3</v>
      </c>
      <c r="BC72">
        <f>CA72-BB72-BA72-AZ72</f>
        <v/>
      </c>
      <c r="BD72" s="28" t="n">
        <v>37.9</v>
      </c>
      <c r="BE72" t="n">
        <v>38.2</v>
      </c>
      <c r="BF72" t="n">
        <v>41.8</v>
      </c>
      <c r="BG72">
        <f>CB72-BF72-BE72-BD72</f>
        <v/>
      </c>
      <c r="BH72" s="28" t="n">
        <v>43.3</v>
      </c>
      <c r="BI72" t="n">
        <v>44.5</v>
      </c>
      <c r="BJ72" t="n">
        <v>48.5</v>
      </c>
      <c r="BK72">
        <f>CC72-BJ72-BI72-BH72</f>
        <v/>
      </c>
      <c r="BQ72" t="n">
        <v>57.3</v>
      </c>
      <c r="BR72" t="n">
        <v>140.6</v>
      </c>
      <c r="BS72" t="n">
        <v>193.1</v>
      </c>
      <c r="BT72" t="n">
        <v>172.8</v>
      </c>
      <c r="BU72" t="n">
        <v>153.6</v>
      </c>
      <c r="BV72" t="n">
        <v>150.7</v>
      </c>
      <c r="BW72" t="n">
        <v>114.6</v>
      </c>
      <c r="BX72" t="n">
        <v>127.3</v>
      </c>
      <c r="BY72" t="n">
        <v>119.8</v>
      </c>
      <c r="BZ72" t="n">
        <v>130.8</v>
      </c>
      <c r="CA72" t="n">
        <v>144.5</v>
      </c>
      <c r="CB72" t="n">
        <v>160.2</v>
      </c>
      <c r="CC72" t="n">
        <v>182.5</v>
      </c>
    </row>
    <row r="73">
      <c r="B73" t="inlineStr">
        <is>
          <t>Merger and acquisitions related items</t>
        </is>
      </c>
      <c r="AR73" s="28" t="n">
        <v>0</v>
      </c>
      <c r="AS73" t="n">
        <v>0</v>
      </c>
      <c r="AT73" t="n">
        <v>0</v>
      </c>
      <c r="AU73">
        <f>BY73-AT73-AS73-AR73</f>
        <v/>
      </c>
      <c r="AV73" s="28" t="n">
        <v>1.2</v>
      </c>
      <c r="AW73" t="n">
        <v>0.6</v>
      </c>
      <c r="AX73" t="n">
        <v>0.1</v>
      </c>
      <c r="AY73">
        <f>BZ73-AX73-AW73-AV73</f>
        <v/>
      </c>
      <c r="AZ73" s="28" t="n">
        <v>0.4</v>
      </c>
      <c r="BA73" t="n">
        <v>1</v>
      </c>
      <c r="BB73" t="n">
        <v>0.1</v>
      </c>
      <c r="BC73">
        <f>CA73-BB73-BA73-AZ73</f>
        <v/>
      </c>
      <c r="BD73" s="28" t="n">
        <v>0.2</v>
      </c>
      <c r="BE73" t="n">
        <v>0.1</v>
      </c>
      <c r="BF73" t="n">
        <v>0.3</v>
      </c>
      <c r="BG73">
        <f>CB73-BF73-BE73-BD73</f>
        <v/>
      </c>
      <c r="BH73" s="28" t="n">
        <v>0.3</v>
      </c>
      <c r="BI73" t="n">
        <v>0.1</v>
      </c>
      <c r="BJ73" t="n">
        <v>0.2</v>
      </c>
      <c r="BK73">
        <f>CC73-BJ73-BI73-BH73</f>
        <v/>
      </c>
      <c r="BQ73" t="n">
        <v>3.1</v>
      </c>
      <c r="BR73" t="n">
        <v>12.5</v>
      </c>
      <c r="BS73" t="n">
        <v>-2.7</v>
      </c>
      <c r="BT73" t="n">
        <v>-3.8</v>
      </c>
      <c r="BU73" t="n">
        <v>0.2</v>
      </c>
      <c r="BV73" t="n">
        <v>0.1</v>
      </c>
      <c r="BW73" t="n">
        <v>0</v>
      </c>
      <c r="BX73" t="n">
        <v>0</v>
      </c>
      <c r="BY73" t="n">
        <v>0</v>
      </c>
      <c r="BZ73" t="n">
        <v>2.3</v>
      </c>
      <c r="CA73" t="n">
        <v>1.7</v>
      </c>
      <c r="CB73" t="n">
        <v>1.8</v>
      </c>
      <c r="CC73" t="n">
        <v>0.7</v>
      </c>
    </row>
    <row r="74">
      <c r="B74" t="inlineStr">
        <is>
          <t>R&amp;D</t>
        </is>
      </c>
      <c r="AR74" s="28" t="n">
        <v>3.6</v>
      </c>
      <c r="AS74" t="n">
        <v>3.6</v>
      </c>
      <c r="AT74" t="n">
        <v>4.4</v>
      </c>
      <c r="AU74">
        <f>BY74-AT74-AS74-AR74</f>
        <v/>
      </c>
      <c r="AV74" s="28" t="n">
        <v>3.9</v>
      </c>
      <c r="AW74" t="n">
        <v>4.5</v>
      </c>
      <c r="AX74" t="n">
        <v>4.6</v>
      </c>
      <c r="AY74">
        <f>BZ74-AX74-AW74-AV74</f>
        <v/>
      </c>
      <c r="AZ74" s="28" t="n">
        <v>5.7</v>
      </c>
      <c r="BA74" t="n">
        <v>6</v>
      </c>
      <c r="BB74" t="n">
        <v>7.7</v>
      </c>
      <c r="BC74">
        <f>CA74-BB74-BA74-AZ74</f>
        <v/>
      </c>
      <c r="BD74" s="28" t="n">
        <v>8</v>
      </c>
      <c r="BE74" t="n">
        <v>10.2</v>
      </c>
      <c r="BF74" t="n">
        <v>8</v>
      </c>
      <c r="BG74">
        <f>CB74-BF74-BE74-BD74</f>
        <v/>
      </c>
      <c r="BH74" s="28" t="n">
        <v>9.199999999999999</v>
      </c>
      <c r="BI74" t="n">
        <v>9.199999999999999</v>
      </c>
      <c r="BJ74" t="n">
        <v>9.6</v>
      </c>
      <c r="BK74">
        <f>CC74-BJ74-BI74-BH74</f>
        <v/>
      </c>
      <c r="BQ74" t="n">
        <v>2.2</v>
      </c>
      <c r="BR74" t="n">
        <v>8.6</v>
      </c>
      <c r="BS74" t="n">
        <v>17.8</v>
      </c>
      <c r="BT74" t="n">
        <v>19.7</v>
      </c>
      <c r="BU74" t="n">
        <v>18.6</v>
      </c>
      <c r="BV74" t="n">
        <v>16.2</v>
      </c>
      <c r="BW74" t="n">
        <v>13.9</v>
      </c>
      <c r="BX74" t="n">
        <v>17.8</v>
      </c>
      <c r="BY74" t="n">
        <v>15.6</v>
      </c>
      <c r="BZ74" t="n">
        <v>18</v>
      </c>
      <c r="CA74" t="n">
        <v>27</v>
      </c>
      <c r="CB74" t="n">
        <v>35.2</v>
      </c>
      <c r="CC74" t="n">
        <v>38.6</v>
      </c>
    </row>
    <row r="75">
      <c r="B75" t="inlineStr">
        <is>
          <t>Impairment of Goodwill</t>
        </is>
      </c>
      <c r="AR75" s="28" t="n">
        <v>0</v>
      </c>
      <c r="AS75" t="n">
        <v>0</v>
      </c>
      <c r="AT75" t="n">
        <v>0</v>
      </c>
      <c r="AU75">
        <f>BY75-AT75-AS75-AR75</f>
        <v/>
      </c>
      <c r="AV75" s="28" t="n">
        <v>0</v>
      </c>
      <c r="AW75" t="n">
        <v>0</v>
      </c>
      <c r="AX75" t="n">
        <v>0</v>
      </c>
      <c r="AY75">
        <f>BZ75-AX75-AW75-AV75</f>
        <v/>
      </c>
      <c r="AZ75" s="28" t="n">
        <v>0</v>
      </c>
      <c r="BA75" t="n">
        <v>0</v>
      </c>
      <c r="BB75" t="n">
        <v>0</v>
      </c>
      <c r="BC75">
        <f>CA75-BB75-BA75-AZ75</f>
        <v/>
      </c>
      <c r="BD75" s="28" t="n">
        <v>0</v>
      </c>
      <c r="BE75" t="n">
        <v>0</v>
      </c>
      <c r="BF75" t="n">
        <v>0</v>
      </c>
      <c r="BG75">
        <f>CB75-BF75-BE75-BD75</f>
        <v/>
      </c>
      <c r="BH75" s="28" t="n">
        <v>0</v>
      </c>
      <c r="BI75" t="n">
        <v>0</v>
      </c>
      <c r="BJ75" t="n">
        <v>0</v>
      </c>
      <c r="BK75">
        <f>CC75-BJ75-BI75-BH75</f>
        <v/>
      </c>
      <c r="BQ75" t="n">
        <v>0</v>
      </c>
      <c r="BR75" t="n">
        <v>0</v>
      </c>
      <c r="BS75" t="n">
        <v>96.59999999999999</v>
      </c>
      <c r="BT75" t="n">
        <v>0</v>
      </c>
      <c r="BU75" t="n">
        <v>0</v>
      </c>
      <c r="BV75" t="n">
        <v>0</v>
      </c>
      <c r="BW75" t="n">
        <v>0</v>
      </c>
      <c r="BX75" t="n">
        <v>24.2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 customFormat="1" s="2">
      <c r="B76" s="2" t="inlineStr">
        <is>
          <t>Restructuring and other expenses and other</t>
        </is>
      </c>
      <c r="AR76" s="2" t="n">
        <v>0.4</v>
      </c>
      <c r="AS76" s="2" t="n">
        <v>3</v>
      </c>
      <c r="AT76" s="2" t="n">
        <v>0.1</v>
      </c>
      <c r="AU76">
        <f>BY76-AT76-AS76-AR76</f>
        <v/>
      </c>
      <c r="AV76" s="30" t="n">
        <v>0.1</v>
      </c>
      <c r="AW76" s="2" t="n">
        <v>0.3</v>
      </c>
      <c r="AX76" s="2" t="n">
        <v>-0.1</v>
      </c>
      <c r="AY76">
        <f>BZ76-AX76-AW76-AV76</f>
        <v/>
      </c>
      <c r="AZ76" s="30" t="n">
        <v>0.1</v>
      </c>
      <c r="BA76" s="2" t="n">
        <v>0.1</v>
      </c>
      <c r="BB76" s="2" t="n">
        <v>0.3</v>
      </c>
      <c r="BC76">
        <f>CA76-BB76-BA76-AZ76</f>
        <v/>
      </c>
      <c r="BD76" s="30" t="n">
        <v>0</v>
      </c>
      <c r="BE76" s="2" t="n">
        <v>0.2</v>
      </c>
      <c r="BF76" s="2" t="n">
        <v>0</v>
      </c>
      <c r="BG76">
        <f>CB76-BF76-BE76-BD76</f>
        <v/>
      </c>
      <c r="BH76" s="2" t="n">
        <v>0.3</v>
      </c>
      <c r="BI76" s="2" t="n">
        <v>5.9</v>
      </c>
      <c r="BJ76" s="2" t="n">
        <v>0.2</v>
      </c>
      <c r="BK76" s="2">
        <f>CC76-BJ76-BI76-BH76</f>
        <v/>
      </c>
      <c r="BL76" s="28" t="n"/>
      <c r="BQ76" s="2" t="n">
        <v>-1.4</v>
      </c>
      <c r="BR76" s="2" t="n">
        <v>0</v>
      </c>
      <c r="BS76" s="2" t="n">
        <v>2.1</v>
      </c>
      <c r="BT76" s="2" t="n">
        <v>-2.4</v>
      </c>
      <c r="BU76" s="2" t="n">
        <v>1.7</v>
      </c>
      <c r="BV76" s="2" t="n">
        <v>-0.7</v>
      </c>
      <c r="BW76" s="2" t="n">
        <v>10</v>
      </c>
      <c r="BX76" s="2" t="n">
        <v>0.3</v>
      </c>
      <c r="BY76" s="2" t="n">
        <v>3.8</v>
      </c>
      <c r="BZ76" s="2" t="n">
        <v>0.9</v>
      </c>
      <c r="CA76" s="2" t="n">
        <v>0.7</v>
      </c>
      <c r="CB76" s="2" t="n">
        <v>0</v>
      </c>
      <c r="CC76" s="2" t="n">
        <v>6.8</v>
      </c>
    </row>
    <row r="77" customFormat="1" s="14">
      <c r="B77" s="14" t="inlineStr">
        <is>
          <t>Total Operating Expenses</t>
        </is>
      </c>
      <c r="AN77" s="14">
        <f>SUM(AN72:AN76)</f>
        <v/>
      </c>
      <c r="AO77" s="14">
        <f>SUM(AO72:AO76)</f>
        <v/>
      </c>
      <c r="AP77" s="14">
        <f>SUM(AP72:AP76)</f>
        <v/>
      </c>
      <c r="AQ77" s="14">
        <f>SUM(AQ72:AQ76)</f>
        <v/>
      </c>
      <c r="AR77" s="14">
        <f>SUM(AR72:AR76)</f>
        <v/>
      </c>
      <c r="AS77" s="14">
        <f>SUM(AS72:AS76)</f>
        <v/>
      </c>
      <c r="AT77" s="14">
        <f>SUM(AT72:AT76)</f>
        <v/>
      </c>
      <c r="AU77" s="14">
        <f>SUM(AU72:AU76)</f>
        <v/>
      </c>
      <c r="AV77" s="40">
        <f>SUM(AV72:AV76)</f>
        <v/>
      </c>
      <c r="AW77" s="14">
        <f>SUM(AW72:AW76)</f>
        <v/>
      </c>
      <c r="AX77" s="14">
        <f>SUM(AX72:AX76)</f>
        <v/>
      </c>
      <c r="AY77" s="14">
        <f>SUM(AY72:AY76)</f>
        <v/>
      </c>
      <c r="AZ77" s="40">
        <f>SUM(AZ72:AZ76)</f>
        <v/>
      </c>
      <c r="BA77" s="14">
        <f>SUM(BA72:BA76)</f>
        <v/>
      </c>
      <c r="BB77" s="14">
        <f>SUM(BB72:BB76)</f>
        <v/>
      </c>
      <c r="BC77" s="14">
        <f>SUM(BC72:BC76)</f>
        <v/>
      </c>
      <c r="BD77" s="40">
        <f>SUM(BD72:BD76)</f>
        <v/>
      </c>
      <c r="BE77" s="14">
        <f>SUM(BE72:BE76)</f>
        <v/>
      </c>
      <c r="BF77" s="14">
        <f>SUM(BF72:BF76)</f>
        <v/>
      </c>
      <c r="BG77" s="14">
        <f>SUM(BG72:BG76)</f>
        <v/>
      </c>
      <c r="BH77" s="14">
        <f>SUM(BH72:BH76)</f>
        <v/>
      </c>
      <c r="BI77" s="14">
        <f>SUM(BI72:BI76)</f>
        <v/>
      </c>
      <c r="BJ77" s="14">
        <f>SUM(BJ72:BJ76)</f>
        <v/>
      </c>
      <c r="BK77" s="14">
        <f>SUM(BK72:BK76)</f>
        <v/>
      </c>
      <c r="BL77" s="34" t="n"/>
      <c r="BM77" s="11" t="n"/>
      <c r="BN77" s="11" t="n"/>
      <c r="BO77" s="11" t="n"/>
      <c r="BP77" s="11" t="n"/>
      <c r="BQ77" s="14">
        <f>SUM(BQ72:BQ76)</f>
        <v/>
      </c>
      <c r="BR77" s="14">
        <f>SUM(BR72:BR76)</f>
        <v/>
      </c>
      <c r="BS77" s="14">
        <f>SUM(BS72:BS76)</f>
        <v/>
      </c>
      <c r="BT77" s="14">
        <f>SUM(BT72:BT76)</f>
        <v/>
      </c>
      <c r="BU77" s="14">
        <f>SUM(BU72:BU76)</f>
        <v/>
      </c>
      <c r="BV77" s="14">
        <f>SUM(BV72:BV76)</f>
        <v/>
      </c>
      <c r="BW77" s="14">
        <f>SUM(BW72:BW76)</f>
        <v/>
      </c>
      <c r="BX77" s="14">
        <f>SUM(BX72:BX76)</f>
        <v/>
      </c>
      <c r="BY77" s="14">
        <f>SUM(BY72:BY76)</f>
        <v/>
      </c>
      <c r="BZ77" s="14">
        <f>SUM(BZ72:BZ76)</f>
        <v/>
      </c>
      <c r="CA77" s="14">
        <f>SUM(CA72:CA76)</f>
        <v/>
      </c>
      <c r="CB77" s="14">
        <f>SUM(CB72:CB76)</f>
        <v/>
      </c>
      <c r="CC77" s="14">
        <f>SUM(CC72:CC76)</f>
        <v/>
      </c>
    </row>
    <row r="78" customFormat="1" s="11">
      <c r="B78" s="11" t="inlineStr">
        <is>
          <t>Operating Income</t>
        </is>
      </c>
      <c r="L78" s="34" t="n"/>
      <c r="P78" s="34" t="n"/>
      <c r="T78" s="34" t="n"/>
      <c r="X78" s="34" t="n"/>
      <c r="AB78" s="34" t="n"/>
      <c r="AF78" s="34" t="n"/>
      <c r="AJ78" s="34" t="n"/>
      <c r="AN78" s="34">
        <f>AN70-SUM(AN72:AN76)</f>
        <v/>
      </c>
      <c r="AO78" s="11">
        <f>AO70-SUM(AO72:AO76)</f>
        <v/>
      </c>
      <c r="AP78" s="11">
        <f>AP70-SUM(AP72:AP76)</f>
        <v/>
      </c>
      <c r="AQ78" s="11">
        <f>AQ70-SUM(AQ72:AQ76)</f>
        <v/>
      </c>
      <c r="AR78" s="34">
        <f>AR70-SUM(AR72:AR76)</f>
        <v/>
      </c>
      <c r="AS78" s="11">
        <f>AS70-SUM(AS72:AS76)</f>
        <v/>
      </c>
      <c r="AT78" s="11">
        <f>AT70-SUM(AT72:AT76)</f>
        <v/>
      </c>
      <c r="AU78" s="11">
        <f>AU70-SUM(AU72:AU76)</f>
        <v/>
      </c>
      <c r="AV78" s="34">
        <f>AV70-SUM(AV72:AV76)</f>
        <v/>
      </c>
      <c r="AW78" s="11">
        <f>AW70-SUM(AW72:AW76)</f>
        <v/>
      </c>
      <c r="AX78" s="11">
        <f>AX70-SUM(AX72:AX76)</f>
        <v/>
      </c>
      <c r="AY78" s="11">
        <f>AY70-SUM(AY72:AY76)</f>
        <v/>
      </c>
      <c r="AZ78" s="34">
        <f>AZ70-SUM(AZ72:AZ76)</f>
        <v/>
      </c>
      <c r="BA78" s="11">
        <f>BA70-SUM(BA72:BA76)</f>
        <v/>
      </c>
      <c r="BB78" s="11">
        <f>BB70-SUM(BB72:BB76)</f>
        <v/>
      </c>
      <c r="BC78" s="11">
        <f>BC70-SUM(BC72:BC76)</f>
        <v/>
      </c>
      <c r="BD78" s="34">
        <f>BD70-BD77</f>
        <v/>
      </c>
      <c r="BE78" s="11">
        <f>BE70-BE77</f>
        <v/>
      </c>
      <c r="BF78" s="11">
        <f>BF70-BF77</f>
        <v/>
      </c>
      <c r="BG78" s="11">
        <f>BG70-BG77</f>
        <v/>
      </c>
      <c r="BH78" s="11">
        <f>BH70-BH77</f>
        <v/>
      </c>
      <c r="BI78" s="11">
        <f>BI70-BI77</f>
        <v/>
      </c>
      <c r="BJ78" s="11">
        <f>BJ70-BJ77</f>
        <v/>
      </c>
      <c r="BK78" s="11">
        <f>BK70-BK77</f>
        <v/>
      </c>
      <c r="BL78" s="34" t="n"/>
      <c r="BQ78" s="11">
        <f>BQ70-SUM(BQ72:BQ76)</f>
        <v/>
      </c>
      <c r="BR78" s="11">
        <f>BR70-SUM(BR72:BR76)</f>
        <v/>
      </c>
      <c r="BS78" s="11">
        <f>BS70-SUM(BS72:BS76)</f>
        <v/>
      </c>
      <c r="BT78" s="11">
        <f>BT70-SUM(BT72:BT76)</f>
        <v/>
      </c>
      <c r="BU78" s="11">
        <f>BU70-SUM(BU72:BU76)</f>
        <v/>
      </c>
      <c r="BV78" s="11">
        <f>BV70-SUM(BV72:BV76)</f>
        <v/>
      </c>
      <c r="BW78" s="11">
        <f>BW70-SUM(BW72:BW76)</f>
        <v/>
      </c>
      <c r="BX78" s="11">
        <f>BX70-SUM(BX72:BX76)</f>
        <v/>
      </c>
      <c r="BY78" s="11">
        <f>BY70-SUM(BY72:BY76)</f>
        <v/>
      </c>
      <c r="BZ78" s="11">
        <f>BZ70-SUM(BZ72:BZ76)</f>
        <v/>
      </c>
      <c r="CA78" s="11">
        <f>CA70-SUM(CA72:CA76)</f>
        <v/>
      </c>
      <c r="CB78" s="11">
        <f>CB70-SUM(CB72:CB76)</f>
        <v/>
      </c>
      <c r="CC78" s="11">
        <f>CC70-SUM(CC72:CC76)</f>
        <v/>
      </c>
      <c r="CD78" s="11">
        <f>CD70-SUM(CD72:CD76)</f>
        <v/>
      </c>
      <c r="CE78" s="11">
        <f>CE70-SUM(CE72:CE76)</f>
        <v/>
      </c>
    </row>
    <row r="79" customFormat="1" s="8">
      <c r="B79" s="7" t="inlineStr">
        <is>
          <t>Other expense</t>
        </is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38" t="n"/>
      <c r="M79" s="7" t="n"/>
      <c r="N79" s="7" t="n"/>
      <c r="O79" s="7" t="n"/>
      <c r="P79" s="38" t="n"/>
      <c r="Q79" s="7" t="n"/>
      <c r="R79" s="7" t="n"/>
      <c r="S79" s="7" t="n"/>
      <c r="T79" s="38" t="n"/>
      <c r="U79" s="7" t="n"/>
      <c r="V79" s="7" t="n"/>
      <c r="W79" s="7" t="n"/>
      <c r="X79" s="38" t="n"/>
      <c r="Y79" s="7" t="n"/>
      <c r="Z79" s="7" t="n"/>
      <c r="AA79" s="7" t="n"/>
      <c r="AB79" s="38" t="n"/>
      <c r="AC79" s="7" t="n"/>
      <c r="AD79" s="7" t="n"/>
      <c r="AE79" s="7" t="n"/>
      <c r="AF79" s="38" t="n"/>
      <c r="AG79" s="7" t="n"/>
      <c r="AH79" s="7" t="n"/>
      <c r="AI79" s="7" t="n"/>
      <c r="AJ79" s="38" t="n"/>
      <c r="AK79" s="7" t="n"/>
      <c r="AL79" s="7" t="n"/>
      <c r="AM79" s="7" t="n"/>
      <c r="AN79" s="38" t="n"/>
      <c r="AO79" s="7" t="n"/>
      <c r="AP79" s="7" t="n"/>
      <c r="AQ79" s="7" t="n"/>
      <c r="AR79" s="38" t="n"/>
      <c r="AS79" s="7" t="n"/>
      <c r="AT79" s="7" t="n"/>
      <c r="AU79" s="7" t="n"/>
      <c r="AV79" s="38" t="n"/>
      <c r="AW79" s="7" t="n"/>
      <c r="AX79" s="7" t="n"/>
      <c r="AY79" s="7" t="n"/>
      <c r="AZ79" s="38" t="n"/>
      <c r="BA79" s="7" t="n"/>
      <c r="BB79" s="7" t="n"/>
      <c r="BC79" s="7" t="n"/>
      <c r="BD79" s="38" t="n"/>
      <c r="BE79" s="7" t="n"/>
      <c r="BF79" s="7" t="n"/>
      <c r="BG79" s="7" t="n"/>
      <c r="BH79" s="38" t="n"/>
      <c r="BI79" s="7" t="n"/>
      <c r="BJ79" s="7" t="n"/>
      <c r="BK79" s="7" t="n"/>
      <c r="BL79" s="57" t="n"/>
      <c r="BM79" s="60" t="n"/>
      <c r="BN79" s="60" t="n"/>
      <c r="BO79" s="60" t="n"/>
      <c r="BP79" s="60" t="n"/>
    </row>
    <row r="80">
      <c r="B80" t="inlineStr">
        <is>
          <t>Interest expense</t>
        </is>
      </c>
      <c r="AR80" s="28" t="n">
        <v>-5.1</v>
      </c>
      <c r="AS80" t="n">
        <v>-5.7</v>
      </c>
      <c r="AT80" t="n">
        <v>-5</v>
      </c>
      <c r="AU80">
        <f>BY80-AT80-AS80-AR80</f>
        <v/>
      </c>
      <c r="AV80" s="28" t="n">
        <v>-5.5</v>
      </c>
      <c r="AW80" t="n">
        <v>-5.3</v>
      </c>
      <c r="AX80" t="n">
        <v>-5.4</v>
      </c>
      <c r="AY80">
        <f>BZ80-AX80-AW80-AV80</f>
        <v/>
      </c>
      <c r="AZ80" s="28" t="n">
        <v>-5.4</v>
      </c>
      <c r="BA80" t="n">
        <v>-5.6</v>
      </c>
      <c r="BB80" t="n">
        <v>-5.9</v>
      </c>
      <c r="BC80">
        <f>CA80-BB80-BA80-AZ80</f>
        <v/>
      </c>
      <c r="BD80" s="28" t="n">
        <v>-5.9</v>
      </c>
      <c r="BE80" t="n">
        <v>-5.7</v>
      </c>
      <c r="BF80" t="n">
        <v>-5.9</v>
      </c>
      <c r="BG80">
        <f>CB80-BF80-BE80-BD80</f>
        <v/>
      </c>
      <c r="BH80" s="28" t="n">
        <v>-5.9</v>
      </c>
      <c r="BI80" t="n">
        <v>-2.9</v>
      </c>
      <c r="BJ80" t="n">
        <v>-4.1</v>
      </c>
      <c r="BK80">
        <f>CC80-BJ80-BI80-BH80</f>
        <v/>
      </c>
      <c r="BQ80" t="n">
        <v>-22.3</v>
      </c>
      <c r="BR80" t="n">
        <v>-51.1</v>
      </c>
      <c r="BS80" t="n">
        <v>-66.09999999999999</v>
      </c>
      <c r="BT80" t="n">
        <v>-46.2</v>
      </c>
      <c r="BU80" t="n">
        <v>-39.2</v>
      </c>
      <c r="BV80" t="n">
        <v>-36</v>
      </c>
      <c r="BW80" t="n">
        <v>-34.7</v>
      </c>
      <c r="BX80" t="n">
        <v>-28.6</v>
      </c>
      <c r="BY80" t="n">
        <v>-20.8</v>
      </c>
      <c r="BZ80" t="n">
        <v>-21.6</v>
      </c>
      <c r="CA80" t="n">
        <v>-22.8</v>
      </c>
      <c r="CB80" t="n">
        <v>-23.4</v>
      </c>
      <c r="CC80" t="n">
        <v>-17.7</v>
      </c>
    </row>
    <row r="81">
      <c r="B81" t="inlineStr">
        <is>
          <t>Loss on extinguishment of debt</t>
        </is>
      </c>
      <c r="AR81" s="28" t="n">
        <v>0</v>
      </c>
      <c r="AS81" t="n">
        <v>0</v>
      </c>
      <c r="AT81" t="n">
        <v>0</v>
      </c>
      <c r="AU81">
        <f>BY81-AT81-AS81-AR81</f>
        <v/>
      </c>
      <c r="AV81" s="28" t="n">
        <v>0</v>
      </c>
      <c r="AW81" t="n">
        <v>0</v>
      </c>
      <c r="AX81" t="n">
        <v>0</v>
      </c>
      <c r="AY81">
        <f>BZ81-AX81-AW81-AV81</f>
        <v/>
      </c>
      <c r="AZ81" s="28" t="n">
        <v>0</v>
      </c>
      <c r="BA81" t="n">
        <v>0</v>
      </c>
      <c r="BB81" t="n">
        <v>0</v>
      </c>
      <c r="BC81">
        <f>CA81-BB81-BA81-AZ81</f>
        <v/>
      </c>
      <c r="BD81" s="28" t="n">
        <v>0</v>
      </c>
      <c r="BE81" t="n">
        <v>0</v>
      </c>
      <c r="BF81" t="n">
        <v>0</v>
      </c>
      <c r="BG81">
        <f>CB81-BF81-BE81-BD81</f>
        <v/>
      </c>
      <c r="BH81" s="28" t="n">
        <v>-13</v>
      </c>
      <c r="BI81" t="n">
        <v>0</v>
      </c>
      <c r="BJ81" t="n">
        <v>0</v>
      </c>
      <c r="BK81">
        <f>CC81-BJ81-BI81-BH81</f>
        <v/>
      </c>
      <c r="BQ81" t="n">
        <v>0</v>
      </c>
      <c r="BR81" t="n">
        <v>0</v>
      </c>
      <c r="BS81" t="n">
        <v>0</v>
      </c>
      <c r="BT81" t="n">
        <v>0</v>
      </c>
      <c r="BU81" t="n">
        <v>-39.1</v>
      </c>
      <c r="BV81" t="n">
        <v>-3.4</v>
      </c>
      <c r="BW81" t="n">
        <v>0.2</v>
      </c>
      <c r="BX81" t="n">
        <v>-17.3</v>
      </c>
      <c r="BY81" t="n">
        <v>0</v>
      </c>
      <c r="BZ81" t="n">
        <v>0</v>
      </c>
      <c r="CA81" t="n">
        <v>0</v>
      </c>
      <c r="CB81" t="n">
        <v>0</v>
      </c>
      <c r="CC81" t="n">
        <v>-13</v>
      </c>
    </row>
    <row r="82" customFormat="1" s="2">
      <c r="B82" s="2" t="inlineStr">
        <is>
          <t>Other income</t>
        </is>
      </c>
      <c r="L82" s="30" t="n"/>
      <c r="P82" s="30" t="n"/>
      <c r="T82" s="30" t="n"/>
      <c r="X82" s="30" t="n"/>
      <c r="AB82" s="30" t="n"/>
      <c r="AF82" s="30" t="n"/>
      <c r="AJ82" s="30" t="n"/>
      <c r="AN82" s="30" t="n"/>
      <c r="AR82" s="30" t="n">
        <v>0.3</v>
      </c>
      <c r="AS82" s="2" t="n">
        <v>-0.6</v>
      </c>
      <c r="AT82" s="2" t="n">
        <v>-0.3</v>
      </c>
      <c r="AU82" s="2">
        <f>BY82-AT82-AS82-AR82</f>
        <v/>
      </c>
      <c r="AV82" s="30" t="n">
        <v>-0.5</v>
      </c>
      <c r="AW82" s="2" t="n">
        <v>0.1</v>
      </c>
      <c r="AX82" s="2" t="n">
        <v>-0.7</v>
      </c>
      <c r="AY82">
        <f>BZ82-AX82-AW82-AV82</f>
        <v/>
      </c>
      <c r="AZ82" s="30" t="n">
        <v>-0.5</v>
      </c>
      <c r="BA82" s="2" t="n">
        <v>0.3</v>
      </c>
      <c r="BB82" s="2" t="n">
        <v>0.8</v>
      </c>
      <c r="BC82" s="2">
        <f>CA82-BB82-BA82-AZ82</f>
        <v/>
      </c>
      <c r="BD82" s="30" t="n">
        <v>0.2</v>
      </c>
      <c r="BE82" s="2" t="n">
        <v>0</v>
      </c>
      <c r="BF82" s="2" t="n">
        <v>0</v>
      </c>
      <c r="BG82" s="2">
        <f>CB82-BF82-BE82-BD82</f>
        <v/>
      </c>
      <c r="BH82" s="30" t="n">
        <v>0.1</v>
      </c>
      <c r="BI82" s="2" t="n">
        <v>0</v>
      </c>
      <c r="BJ82" s="2" t="n">
        <v>-1.1</v>
      </c>
      <c r="BK82" s="2">
        <f>CC82-BJ82-BI82-BH82</f>
        <v/>
      </c>
      <c r="BL82" s="28" t="n"/>
      <c r="BQ82" s="2" t="n">
        <v>1.1</v>
      </c>
      <c r="BR82" s="2" t="n">
        <v>0</v>
      </c>
      <c r="BS82" s="2" t="n">
        <v>1.3</v>
      </c>
      <c r="BT82" s="2" t="n">
        <v>-0.4</v>
      </c>
      <c r="BU82" s="2" t="n">
        <v>1.2</v>
      </c>
      <c r="BV82" s="2" t="n">
        <v>-0.7</v>
      </c>
      <c r="BW82" s="2" t="n">
        <v>0.7</v>
      </c>
      <c r="BX82" s="2" t="n">
        <v>0.8</v>
      </c>
      <c r="BY82" s="2" t="n">
        <v>-1</v>
      </c>
      <c r="BZ82" s="2" t="n">
        <v>-0.7</v>
      </c>
      <c r="CA82" s="2" t="n">
        <v>0.3</v>
      </c>
      <c r="CB82" s="2" t="n">
        <v>-0.1</v>
      </c>
      <c r="CC82" s="2" t="n">
        <v>0.6</v>
      </c>
    </row>
    <row r="83" customFormat="1" s="11">
      <c r="B83" s="11" t="inlineStr">
        <is>
          <t>Total other expense</t>
        </is>
      </c>
      <c r="AR83" s="11">
        <f>SUM(AR80:AR82)</f>
        <v/>
      </c>
      <c r="AS83" s="11">
        <f>SUM(AS80:AS82)</f>
        <v/>
      </c>
      <c r="AT83" s="11">
        <f>SUM(AT80:AT82)</f>
        <v/>
      </c>
      <c r="AU83" s="11">
        <f>SUM(AU80:AU82)</f>
        <v/>
      </c>
      <c r="AV83" s="34">
        <f>SUM(AV80:AV82)</f>
        <v/>
      </c>
      <c r="AW83" s="11">
        <f>SUM(AW80:AW82)</f>
        <v/>
      </c>
      <c r="AX83" s="11">
        <f>SUM(AX80:AX82)</f>
        <v/>
      </c>
      <c r="AY83" s="11">
        <f>SUM(AY80:AY82)</f>
        <v/>
      </c>
      <c r="AZ83" s="34">
        <f>SUM(AZ80:AZ82)</f>
        <v/>
      </c>
      <c r="BA83" s="11">
        <f>SUM(BA80:BA82)</f>
        <v/>
      </c>
      <c r="BB83" s="11">
        <f>SUM(BB80:BB82)</f>
        <v/>
      </c>
      <c r="BC83" s="11">
        <f>SUM(BC80:BC82)</f>
        <v/>
      </c>
      <c r="BD83" s="34">
        <f>SUM(BD80:BD82)</f>
        <v/>
      </c>
      <c r="BE83" s="11">
        <f>SUM(BE80:BE82)</f>
        <v/>
      </c>
      <c r="BF83" s="11">
        <f>SUM(BF80:BF82)</f>
        <v/>
      </c>
      <c r="BG83" s="11">
        <f>SUM(BG80:BG82)</f>
        <v/>
      </c>
      <c r="BH83" s="11">
        <f>SUM(BH80:BH82)</f>
        <v/>
      </c>
      <c r="BI83" s="11">
        <f>SUM(BI80:BI82)</f>
        <v/>
      </c>
      <c r="BJ83" s="11">
        <f>SUM(BJ80:BJ82)</f>
        <v/>
      </c>
      <c r="BK83" s="11">
        <f>SUM(BK80:BK82)</f>
        <v/>
      </c>
      <c r="BL83" s="34" t="n"/>
      <c r="BQ83" s="11">
        <f>SUM(BQ80:BQ82)</f>
        <v/>
      </c>
      <c r="BR83" s="11">
        <f>SUM(BR80:BR82)</f>
        <v/>
      </c>
      <c r="BS83" s="11">
        <f>SUM(BS80:BS82)</f>
        <v/>
      </c>
      <c r="BT83" s="11">
        <f>SUM(BT80:BT82)</f>
        <v/>
      </c>
      <c r="BU83" s="11">
        <f>SUM(BU80:BU82)</f>
        <v/>
      </c>
      <c r="BV83" s="11">
        <f>SUM(BV80:BV82)</f>
        <v/>
      </c>
      <c r="BW83" s="11">
        <f>SUM(BW80:BW82)</f>
        <v/>
      </c>
      <c r="BX83" s="11">
        <f>SUM(BX80:BX82)</f>
        <v/>
      </c>
      <c r="BY83" s="11">
        <f>SUM(BY80:BY82)</f>
        <v/>
      </c>
      <c r="BZ83" s="11">
        <f>SUM(BZ80:BZ82)</f>
        <v/>
      </c>
      <c r="CA83" s="11">
        <f>SUM(CA80:CA82)</f>
        <v/>
      </c>
      <c r="CB83" s="11">
        <f>SUM(CB80:CB82)</f>
        <v/>
      </c>
      <c r="CC83" s="11">
        <f>SUM(CC80:CC82)</f>
        <v/>
      </c>
    </row>
    <row r="84" customFormat="1" s="8">
      <c r="B84" s="7" t="inlineStr">
        <is>
          <t>Continued operations</t>
        </is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38" t="n"/>
      <c r="M84" s="7" t="n"/>
      <c r="N84" s="7" t="n"/>
      <c r="O84" s="7" t="n"/>
      <c r="P84" s="38" t="n"/>
      <c r="Q84" s="7" t="n"/>
      <c r="R84" s="7" t="n"/>
      <c r="S84" s="7" t="n"/>
      <c r="T84" s="38" t="n"/>
      <c r="U84" s="7" t="n"/>
      <c r="V84" s="7" t="n"/>
      <c r="W84" s="7" t="n"/>
      <c r="X84" s="38" t="n"/>
      <c r="Y84" s="7" t="n"/>
      <c r="Z84" s="7" t="n"/>
      <c r="AA84" s="7" t="n"/>
      <c r="AB84" s="38" t="n"/>
      <c r="AC84" s="7" t="n"/>
      <c r="AD84" s="7" t="n"/>
      <c r="AE84" s="7" t="n"/>
      <c r="AF84" s="38" t="n"/>
      <c r="AG84" s="7" t="n"/>
      <c r="AH84" s="7" t="n"/>
      <c r="AI84" s="7" t="n"/>
      <c r="AJ84" s="38" t="n"/>
      <c r="AK84" s="7" t="n"/>
      <c r="AL84" s="7" t="n"/>
      <c r="AM84" s="7" t="n"/>
      <c r="AN84" s="38" t="n"/>
      <c r="AO84" s="7" t="n"/>
      <c r="AP84" s="7" t="n"/>
      <c r="AQ84" s="7" t="n"/>
      <c r="AR84" s="38" t="n"/>
      <c r="AS84" s="7" t="n"/>
      <c r="AT84" s="7" t="n"/>
      <c r="AU84" s="7" t="n"/>
      <c r="AV84" s="38" t="n"/>
      <c r="AW84" s="7" t="n"/>
      <c r="AX84" s="7" t="n"/>
      <c r="AY84" s="7" t="n"/>
      <c r="AZ84" s="38" t="n"/>
      <c r="BA84" s="7" t="n"/>
      <c r="BB84" s="7" t="n"/>
      <c r="BC84" s="7" t="n"/>
      <c r="BD84" s="38" t="n"/>
      <c r="BE84" s="7" t="n"/>
      <c r="BF84" s="7" t="n"/>
      <c r="BG84" s="7" t="n"/>
      <c r="BH84" s="38" t="n"/>
      <c r="BI84" s="7" t="n"/>
      <c r="BJ84" s="7" t="n"/>
      <c r="BK84" s="7" t="n"/>
      <c r="BL84" s="57" t="n"/>
      <c r="BM84" s="60" t="n"/>
      <c r="BN84" s="60" t="n"/>
      <c r="BO84" s="60" t="n"/>
      <c r="BP84" s="60" t="n"/>
    </row>
    <row r="85" customFormat="1" s="11">
      <c r="B85" s="11" t="inlineStr">
        <is>
          <t>Income from continuing operations before income taxes</t>
        </is>
      </c>
      <c r="L85" s="34" t="n"/>
      <c r="P85" s="34" t="n"/>
      <c r="T85" s="34" t="n"/>
      <c r="X85" s="34" t="n"/>
      <c r="AB85" s="34" t="n"/>
      <c r="AF85" s="34" t="n"/>
      <c r="AJ85" s="34" t="n"/>
      <c r="AN85" s="11">
        <f>AN78+SUM(AN80:AN82)</f>
        <v/>
      </c>
      <c r="AO85" s="11">
        <f>AO78+SUM(AO80:AO82)</f>
        <v/>
      </c>
      <c r="AP85" s="11">
        <f>AP78+SUM(AP80:AP82)</f>
        <v/>
      </c>
      <c r="AQ85" s="11">
        <f>AQ78+SUM(AQ80:AQ82)</f>
        <v/>
      </c>
      <c r="AR85" s="11">
        <f>AR78+SUM(AR80:AR82)</f>
        <v/>
      </c>
      <c r="AS85" s="11">
        <f>AS78+SUM(AS80:AS82)</f>
        <v/>
      </c>
      <c r="AT85" s="11">
        <f>AT78+SUM(AT80:AT82)</f>
        <v/>
      </c>
      <c r="AU85" s="11">
        <f>AU78+SUM(AU80:AU82)</f>
        <v/>
      </c>
      <c r="AV85" s="34">
        <f>AV78+SUM(AV80:AV82)</f>
        <v/>
      </c>
      <c r="AW85" s="11">
        <f>AW78+SUM(AW80:AW82)</f>
        <v/>
      </c>
      <c r="AX85" s="11">
        <f>AX78+SUM(AX80:AX82)</f>
        <v/>
      </c>
      <c r="AY85" s="11">
        <f>AY78+SUM(AY80:AY82)</f>
        <v/>
      </c>
      <c r="AZ85" s="34">
        <f>AZ78+SUM(AZ80:AZ82)</f>
        <v/>
      </c>
      <c r="BA85" s="11">
        <f>BA78+SUM(BA80:BA82)</f>
        <v/>
      </c>
      <c r="BB85" s="11">
        <f>BB78+SUM(BB80:BB82)</f>
        <v/>
      </c>
      <c r="BC85" s="11">
        <f>BC78+SUM(BC80:BC82)</f>
        <v/>
      </c>
      <c r="BD85" s="34">
        <f>BD78+SUM(BD80:BD82)</f>
        <v/>
      </c>
      <c r="BE85" s="11">
        <f>BE78+SUM(BE80:BE82)</f>
        <v/>
      </c>
      <c r="BF85" s="11">
        <f>BF78+SUM(BF80:BF82)</f>
        <v/>
      </c>
      <c r="BG85" s="11">
        <f>BG78+SUM(BG80:BG82)</f>
        <v/>
      </c>
      <c r="BH85" s="11">
        <f>BH78+SUM(BH80:BH82)</f>
        <v/>
      </c>
      <c r="BI85" s="11">
        <f>BI78+SUM(BI80:BI82)</f>
        <v/>
      </c>
      <c r="BJ85" s="11">
        <f>BJ78+SUM(BJ80:BJ82)</f>
        <v/>
      </c>
      <c r="BK85" s="11">
        <f>BK78+SUM(BK80:BK82)</f>
        <v/>
      </c>
      <c r="BL85" s="34" t="n"/>
      <c r="BQ85" s="11">
        <f>BQ78+SUM(BQ80:BQ82)</f>
        <v/>
      </c>
      <c r="BR85" s="11">
        <f>BR78+SUM(BR80:BR82)</f>
        <v/>
      </c>
      <c r="BS85" s="11">
        <f>BS78+SUM(BS80:BS82)</f>
        <v/>
      </c>
      <c r="BT85" s="11">
        <f>BT78+SUM(BT80:BT82)</f>
        <v/>
      </c>
      <c r="BU85" s="11">
        <f>BU78+SUM(BU80:BU82)</f>
        <v/>
      </c>
      <c r="BV85" s="11">
        <f>BV78+SUM(BV80:BV82)</f>
        <v/>
      </c>
      <c r="BW85" s="11">
        <f>BW78+SUM(BW80:BW82)</f>
        <v/>
      </c>
      <c r="BX85" s="11">
        <f>BX78+SUM(BX80:BX82)</f>
        <v/>
      </c>
      <c r="BY85" s="11">
        <f>BY78+SUM(BY80:BY82)</f>
        <v/>
      </c>
      <c r="BZ85" s="11">
        <f>BZ78+SUM(BZ80:BZ82)</f>
        <v/>
      </c>
      <c r="CA85" s="11">
        <f>CA78+SUM(CA80:CA82)</f>
        <v/>
      </c>
      <c r="CB85" s="11">
        <f>CB78+SUM(CB80:CB82)</f>
        <v/>
      </c>
      <c r="CC85" s="11">
        <f>CC78+SUM(CC80:CC82)</f>
        <v/>
      </c>
    </row>
    <row r="86" customFormat="1" s="2">
      <c r="B86" s="2" t="inlineStr">
        <is>
          <t>Provision (benefit) for income taxes from continuing operations</t>
        </is>
      </c>
      <c r="L86" s="30" t="n"/>
      <c r="P86" s="30" t="n"/>
      <c r="T86" s="30" t="n"/>
      <c r="X86" s="30" t="n"/>
      <c r="AB86" s="30" t="n"/>
      <c r="AF86" s="30" t="n"/>
      <c r="AJ86" s="30" t="n"/>
      <c r="AN86" s="30" t="n"/>
      <c r="AR86" s="30" t="n">
        <v>0.9</v>
      </c>
      <c r="AS86" s="2" t="n">
        <v>0.1</v>
      </c>
      <c r="AT86" s="2" t="n">
        <v>3.4</v>
      </c>
      <c r="AU86" s="2">
        <f>BY86-AT86-AS86-AR86</f>
        <v/>
      </c>
      <c r="AV86" s="30" t="n">
        <v>-1.5</v>
      </c>
      <c r="AW86" s="2" t="n">
        <v>2.5</v>
      </c>
      <c r="AX86" s="2" t="n">
        <v>2.8</v>
      </c>
      <c r="AY86">
        <f>BZ86-AX86-AW86-AV86</f>
        <v/>
      </c>
      <c r="AZ86" s="30" t="n">
        <v>-1.4</v>
      </c>
      <c r="BA86" s="2" t="n">
        <v>-1.8</v>
      </c>
      <c r="BB86" s="2" t="n">
        <v>5</v>
      </c>
      <c r="BC86">
        <f>CA86-BB86-BA86-AZ86</f>
        <v/>
      </c>
      <c r="BD86" s="30" t="n">
        <v>-2.7</v>
      </c>
      <c r="BE86" s="2" t="n">
        <v>-3.6</v>
      </c>
      <c r="BF86" s="2" t="n">
        <v>5.7</v>
      </c>
      <c r="BG86" s="47">
        <f>CB86-BF86-BE86-BD86</f>
        <v/>
      </c>
      <c r="BH86" s="30" t="n">
        <v>-4.3</v>
      </c>
      <c r="BI86" s="2" t="n">
        <v>0.5</v>
      </c>
      <c r="BJ86" s="2" t="n">
        <v>-0.8</v>
      </c>
      <c r="BK86" s="2">
        <f>CC86-BJ86-BI86-BH86</f>
        <v/>
      </c>
      <c r="BL86" s="28" t="n"/>
      <c r="BQ86" s="2" t="n">
        <v>-12.7</v>
      </c>
      <c r="BR86" s="2" t="n">
        <v>1.9</v>
      </c>
      <c r="BS86" s="2" t="n">
        <v>-1.6</v>
      </c>
      <c r="BT86" s="2" t="n">
        <v>1.1</v>
      </c>
      <c r="BU86" s="2" t="n">
        <v>3.9</v>
      </c>
      <c r="BV86" s="2" t="n">
        <v>-11.4</v>
      </c>
      <c r="BW86" s="2" t="n">
        <v>5.8</v>
      </c>
      <c r="BX86" s="2" t="n">
        <v>-10.2</v>
      </c>
      <c r="BY86" s="2" t="n">
        <v>4.6</v>
      </c>
      <c r="BZ86" s="2" t="n">
        <v>4.8</v>
      </c>
      <c r="CA86" s="2" t="n">
        <v>-73.5</v>
      </c>
      <c r="CB86" s="2" t="n">
        <v>3.9</v>
      </c>
      <c r="CC86" s="2" t="n">
        <v>1.4</v>
      </c>
    </row>
    <row r="87" customFormat="1" s="11">
      <c r="B87" s="11" t="inlineStr">
        <is>
          <t xml:space="preserve">Income from continuing operations  </t>
        </is>
      </c>
      <c r="L87" s="34" t="n"/>
      <c r="P87" s="34" t="n"/>
      <c r="T87" s="34" t="n"/>
      <c r="X87" s="34" t="n"/>
      <c r="AB87" s="34" t="n"/>
      <c r="AF87" s="34" t="n"/>
      <c r="AJ87" s="34" t="n"/>
      <c r="AK87" s="11">
        <f>AK85-AK86</f>
        <v/>
      </c>
      <c r="AL87" s="11">
        <f>AL85-AL86</f>
        <v/>
      </c>
      <c r="AM87" s="11">
        <f>AM85-AM86</f>
        <v/>
      </c>
      <c r="AN87" s="34">
        <f>AN85-AN86</f>
        <v/>
      </c>
      <c r="AO87" s="11">
        <f>AO85-AO86</f>
        <v/>
      </c>
      <c r="AP87" s="11">
        <f>AP85-AP86</f>
        <v/>
      </c>
      <c r="AQ87" s="11">
        <f>AQ85-AQ86</f>
        <v/>
      </c>
      <c r="AR87" s="34">
        <f>AR85-AR86</f>
        <v/>
      </c>
      <c r="AS87" s="11">
        <f>AS85-AS86</f>
        <v/>
      </c>
      <c r="AT87" s="11">
        <f>AT85-AT86</f>
        <v/>
      </c>
      <c r="AU87" s="11">
        <f>AU85-AU86</f>
        <v/>
      </c>
      <c r="AV87" s="34">
        <f>AV85-AV86</f>
        <v/>
      </c>
      <c r="AW87" s="11">
        <f>AW85-AW86</f>
        <v/>
      </c>
      <c r="AX87" s="11">
        <f>AX85-AX86</f>
        <v/>
      </c>
      <c r="AY87" s="11">
        <f>AY85-AY86</f>
        <v/>
      </c>
      <c r="AZ87" s="34">
        <f>AZ85-AZ86</f>
        <v/>
      </c>
      <c r="BA87" s="11">
        <f>BA85-BA86</f>
        <v/>
      </c>
      <c r="BB87" s="11">
        <f>BB85-BB86</f>
        <v/>
      </c>
      <c r="BC87" s="11">
        <f>BC85-BC86</f>
        <v/>
      </c>
      <c r="BD87" s="34">
        <f>BD85-BD86</f>
        <v/>
      </c>
      <c r="BE87" s="11">
        <f>BE85-BE86</f>
        <v/>
      </c>
      <c r="BF87" s="11">
        <f>BF85-BF86</f>
        <v/>
      </c>
      <c r="BG87" s="11">
        <f>BG85-BG86</f>
        <v/>
      </c>
      <c r="BH87" s="34">
        <f>BH85-BH86</f>
        <v/>
      </c>
      <c r="BI87" s="11">
        <f>BI85-BI86</f>
        <v/>
      </c>
      <c r="BJ87" s="11">
        <f>BJ85-BJ86</f>
        <v/>
      </c>
      <c r="BK87" s="11">
        <f>BK85-BK86</f>
        <v/>
      </c>
      <c r="BL87" s="34" t="n"/>
      <c r="BQ87" s="11">
        <f>BQ85-BQ86</f>
        <v/>
      </c>
      <c r="BR87" s="11">
        <f>BR85-BR86</f>
        <v/>
      </c>
      <c r="BS87" s="11">
        <f>BS85-BS86</f>
        <v/>
      </c>
      <c r="BT87" s="11">
        <f>BT85-BT86</f>
        <v/>
      </c>
      <c r="BU87" s="11">
        <f>BU85-BU86</f>
        <v/>
      </c>
      <c r="BV87" s="11">
        <f>BV85-BV86</f>
        <v/>
      </c>
      <c r="BW87" s="11">
        <f>BW85-BW86</f>
        <v/>
      </c>
      <c r="BX87" s="11">
        <f>BX85-BX86</f>
        <v/>
      </c>
      <c r="BY87" s="11">
        <f>BY85-BY86</f>
        <v/>
      </c>
      <c r="BZ87" s="11">
        <f>BZ85-BZ86</f>
        <v/>
      </c>
      <c r="CA87" s="11">
        <f>CA85-CA86</f>
        <v/>
      </c>
      <c r="CB87" s="11">
        <f>CB85-CB86</f>
        <v/>
      </c>
      <c r="CC87" s="11">
        <f>CC85-CC86</f>
        <v/>
      </c>
      <c r="CD87" s="11">
        <f>CD85-CD86</f>
        <v/>
      </c>
      <c r="CE87" s="11">
        <f>CE85-CE86</f>
        <v/>
      </c>
    </row>
    <row r="88" customFormat="1" s="8">
      <c r="B88" s="7" t="inlineStr">
        <is>
          <t xml:space="preserve">Discontinued operations </t>
        </is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38" t="n"/>
      <c r="M88" s="7" t="n"/>
      <c r="N88" s="7" t="n"/>
      <c r="O88" s="7" t="n"/>
      <c r="P88" s="38" t="n"/>
      <c r="Q88" s="7" t="n"/>
      <c r="R88" s="7" t="n"/>
      <c r="S88" s="7" t="n"/>
      <c r="T88" s="38" t="n"/>
      <c r="U88" s="7" t="n"/>
      <c r="V88" s="7" t="n"/>
      <c r="W88" s="7" t="n"/>
      <c r="X88" s="38" t="n"/>
      <c r="Y88" s="7" t="n"/>
      <c r="Z88" s="7" t="n"/>
      <c r="AA88" s="7" t="n"/>
      <c r="AB88" s="38" t="n"/>
      <c r="AC88" s="7" t="n"/>
      <c r="AD88" s="7" t="n"/>
      <c r="AE88" s="7" t="n"/>
      <c r="AF88" s="38" t="n"/>
      <c r="AG88" s="7" t="n"/>
      <c r="AH88" s="7" t="n"/>
      <c r="AI88" s="7" t="n"/>
      <c r="AJ88" s="38" t="n"/>
      <c r="AK88" s="7" t="n"/>
      <c r="AL88" s="7" t="n"/>
      <c r="AM88" s="7" t="n"/>
      <c r="AN88" s="38" t="n"/>
      <c r="AO88" s="7" t="n"/>
      <c r="AP88" s="7" t="n"/>
      <c r="AQ88" s="7" t="n"/>
      <c r="AR88" s="38" t="n"/>
      <c r="AS88" s="7" t="n"/>
      <c r="AT88" s="7" t="n"/>
      <c r="AU88" s="7" t="n"/>
      <c r="AV88" s="38" t="n"/>
      <c r="AW88" s="7" t="n"/>
      <c r="AX88" s="7" t="n"/>
      <c r="AY88" s="7" t="n"/>
      <c r="AZ88" s="38" t="n"/>
      <c r="BA88" s="7" t="n"/>
      <c r="BB88" s="7" t="n"/>
      <c r="BC88" s="7" t="n"/>
      <c r="BD88" s="38" t="n"/>
      <c r="BE88" s="7" t="n"/>
      <c r="BF88" s="7" t="n"/>
      <c r="BG88" s="7" t="n"/>
      <c r="BH88" s="38" t="n"/>
      <c r="BI88" s="7" t="n"/>
      <c r="BJ88" s="7" t="n"/>
      <c r="BK88" s="7" t="n"/>
      <c r="BL88" s="57" t="n"/>
      <c r="BM88" s="60" t="n"/>
      <c r="BN88" s="60" t="n"/>
      <c r="BO88" s="60" t="n"/>
      <c r="BP88" s="60" t="n"/>
    </row>
    <row r="89">
      <c r="B89" t="inlineStr">
        <is>
          <t>Income (loss) from operations of discontinued component</t>
        </is>
      </c>
      <c r="AR89" s="28" t="n">
        <v>-3.9</v>
      </c>
      <c r="AS89" t="n">
        <v>-5.7</v>
      </c>
      <c r="AT89" t="n">
        <v>0.5</v>
      </c>
      <c r="AU89">
        <f>BY89-AT89-AS89-AR89</f>
        <v/>
      </c>
      <c r="AV89" s="28" t="n">
        <v>-0.5</v>
      </c>
      <c r="AW89" t="n">
        <v>2.9</v>
      </c>
      <c r="AX89" t="n">
        <v>0</v>
      </c>
      <c r="AY89">
        <f>BZ89-AX89-AW89-AV89</f>
        <v/>
      </c>
      <c r="AZ89" s="28" t="n">
        <v>-0.4</v>
      </c>
      <c r="BA89" t="n">
        <v>-0.4</v>
      </c>
      <c r="BB89" t="n">
        <v>-0.2</v>
      </c>
      <c r="BC89">
        <f>CA89-BB89-BA89-AZ89</f>
        <v/>
      </c>
      <c r="BD89" s="28" t="n">
        <v>0</v>
      </c>
      <c r="BE89" t="n">
        <v>-0.4</v>
      </c>
      <c r="BF89" t="n">
        <v>-1</v>
      </c>
      <c r="BG89">
        <f>CB89-BF89-BE89-BD89</f>
        <v/>
      </c>
      <c r="BH89" s="28" t="n">
        <v>-0.3</v>
      </c>
      <c r="BI89" t="n">
        <v>0</v>
      </c>
      <c r="BJ89" t="n">
        <v>0</v>
      </c>
      <c r="BK89">
        <f>CC89-BJ89-BI89-BH89</f>
        <v/>
      </c>
      <c r="BQ89" t="n">
        <v>-0.1</v>
      </c>
      <c r="BR89" t="n">
        <v>-0.7</v>
      </c>
      <c r="BS89" t="n">
        <v>-1.5</v>
      </c>
      <c r="BT89" t="n">
        <v>-8.800000000000001</v>
      </c>
      <c r="BU89" t="n">
        <v>-1.1</v>
      </c>
      <c r="BV89" t="n">
        <v>75.5</v>
      </c>
      <c r="BW89" t="n">
        <v>-0.6</v>
      </c>
      <c r="BX89" t="n">
        <v>6.3</v>
      </c>
      <c r="BY89" t="n">
        <v>-9.4</v>
      </c>
      <c r="BZ89" t="n">
        <v>1.9</v>
      </c>
      <c r="CA89" t="n">
        <v>-1.2</v>
      </c>
      <c r="CB89" t="n">
        <v>-2.3</v>
      </c>
      <c r="CC89" t="n">
        <v>-0.3</v>
      </c>
    </row>
    <row r="90" customFormat="1" s="2">
      <c r="B90" s="2" t="inlineStr">
        <is>
          <t>Income tax expense (benefit)</t>
        </is>
      </c>
      <c r="L90" s="30" t="n"/>
      <c r="P90" s="30" t="n"/>
      <c r="T90" s="30" t="n"/>
      <c r="X90" s="30" t="n"/>
      <c r="AB90" s="30" t="n"/>
      <c r="AF90" s="30" t="n"/>
      <c r="AJ90" s="30" t="n"/>
      <c r="AN90" s="30" t="n"/>
      <c r="AR90" s="30" t="n">
        <v>0.4</v>
      </c>
      <c r="AS90" s="2" t="n">
        <v>1.8</v>
      </c>
      <c r="AT90" s="2" t="n">
        <v>-0.2</v>
      </c>
      <c r="AU90">
        <f>BY90-AT90-AS90-AR90</f>
        <v/>
      </c>
      <c r="AV90" s="30" t="n">
        <v>-0.1</v>
      </c>
      <c r="AW90" s="2" t="n">
        <v>0.1</v>
      </c>
      <c r="AX90" s="2" t="n">
        <v>0</v>
      </c>
      <c r="AY90" s="2">
        <f>BZ90-AX90-AW90-AV90</f>
        <v/>
      </c>
      <c r="AZ90" s="30" t="n">
        <v>0</v>
      </c>
      <c r="BA90" s="2" t="n">
        <v>0.2</v>
      </c>
      <c r="BB90" s="2" t="n">
        <v>0</v>
      </c>
      <c r="BC90" s="2">
        <f>CA90-BB90-BA90-AZ90</f>
        <v/>
      </c>
      <c r="BD90" s="30" t="n">
        <v>0</v>
      </c>
      <c r="BE90" s="2" t="n">
        <v>0.1</v>
      </c>
      <c r="BF90" s="2" t="n">
        <v>0.2</v>
      </c>
      <c r="BG90" s="47">
        <f>CB90-BF90-BE90-BD90</f>
        <v/>
      </c>
      <c r="BH90" s="30" t="n">
        <v>0.1</v>
      </c>
      <c r="BI90" s="2" t="n">
        <v>0.9</v>
      </c>
      <c r="BJ90" s="2" t="n">
        <v>0</v>
      </c>
      <c r="BK90" s="2">
        <f>CC90-BJ90-BI90-BH90</f>
        <v/>
      </c>
      <c r="BL90" s="28" t="n"/>
      <c r="BQ90" s="2" t="n">
        <v>0</v>
      </c>
      <c r="BR90" s="2" t="n">
        <v>0</v>
      </c>
      <c r="BS90" s="2" t="n">
        <v>0</v>
      </c>
      <c r="BT90" s="2" t="n">
        <v>-1.1</v>
      </c>
      <c r="BU90" s="2" t="n">
        <v>1.2</v>
      </c>
      <c r="BV90" s="2" t="n">
        <v>22.5</v>
      </c>
      <c r="BW90" s="2" t="n">
        <v>2.3</v>
      </c>
      <c r="BX90" s="2" t="n">
        <v>2.1</v>
      </c>
      <c r="BY90" s="2" t="n">
        <v>-1.8</v>
      </c>
      <c r="BZ90" s="2" t="n">
        <v>0.2</v>
      </c>
      <c r="CA90" s="2" t="n">
        <v>-0.3</v>
      </c>
      <c r="CB90" s="2" t="n">
        <v>-0.2</v>
      </c>
      <c r="CC90" s="2" t="n">
        <v>-1.2</v>
      </c>
    </row>
    <row r="91" customFormat="1" s="11">
      <c r="B91" s="11" t="inlineStr">
        <is>
          <t>Income (loss) from discontinued operations</t>
        </is>
      </c>
      <c r="L91" s="34" t="n"/>
      <c r="P91" s="34" t="n"/>
      <c r="T91" s="34" t="n"/>
      <c r="X91" s="34" t="n"/>
      <c r="AB91" s="34" t="n"/>
      <c r="AF91" s="34" t="n"/>
      <c r="AJ91" s="34" t="n"/>
      <c r="AK91" s="11">
        <f>AK89+AK90</f>
        <v/>
      </c>
      <c r="AL91" s="11">
        <f>AL89+AL90</f>
        <v/>
      </c>
      <c r="AM91" s="11">
        <f>AM89+AM90</f>
        <v/>
      </c>
      <c r="AN91" s="34">
        <f>AN89+AN90</f>
        <v/>
      </c>
      <c r="AO91" s="11">
        <f>AO89+AO90</f>
        <v/>
      </c>
      <c r="AP91" s="11">
        <f>AP89+AP90</f>
        <v/>
      </c>
      <c r="AQ91" s="11">
        <f>AQ89+AQ90</f>
        <v/>
      </c>
      <c r="AR91" s="34">
        <f>AR89+AR90</f>
        <v/>
      </c>
      <c r="AS91" s="11">
        <f>AS89+AS90</f>
        <v/>
      </c>
      <c r="AT91" s="11">
        <f>AT89+AT90</f>
        <v/>
      </c>
      <c r="AU91" s="11">
        <f>AU89+AU90</f>
        <v/>
      </c>
      <c r="AV91" s="34">
        <f>AV89+AV90</f>
        <v/>
      </c>
      <c r="AW91" s="11">
        <f>AW89+AW90</f>
        <v/>
      </c>
      <c r="AX91" s="11">
        <f>AX89+AX90</f>
        <v/>
      </c>
      <c r="AY91" s="11">
        <f>AY89+AY90</f>
        <v/>
      </c>
      <c r="AZ91" s="34">
        <f>AZ89+AZ90</f>
        <v/>
      </c>
      <c r="BA91" s="11">
        <f>BA89+BA90</f>
        <v/>
      </c>
      <c r="BB91" s="11">
        <f>BB89+BB90</f>
        <v/>
      </c>
      <c r="BC91" s="11">
        <f>BC89+BC90</f>
        <v/>
      </c>
      <c r="BD91" s="34">
        <f>BD89+BD90</f>
        <v/>
      </c>
      <c r="BE91" s="11">
        <f>BE89+BE90</f>
        <v/>
      </c>
      <c r="BF91" s="11">
        <f>BF89+BF90</f>
        <v/>
      </c>
      <c r="BG91" s="11">
        <f>BG89+BG90</f>
        <v/>
      </c>
      <c r="BH91" s="11">
        <f>BH89-BH90</f>
        <v/>
      </c>
      <c r="BI91" s="11">
        <f>BI89-BI90</f>
        <v/>
      </c>
      <c r="BJ91" s="11">
        <f>BJ89-BJ90</f>
        <v/>
      </c>
      <c r="BK91" s="11">
        <f>BK89-BK90</f>
        <v/>
      </c>
      <c r="BL91" s="34" t="n"/>
      <c r="BP91" s="11">
        <f>BO89-BO90</f>
        <v/>
      </c>
      <c r="BQ91" s="11">
        <f>BQ89-BQ90</f>
        <v/>
      </c>
      <c r="BR91" s="11">
        <f>BR89-BR90</f>
        <v/>
      </c>
      <c r="BS91" s="11">
        <f>BS89-BS90</f>
        <v/>
      </c>
      <c r="BT91" s="11">
        <f>BT89-BT90</f>
        <v/>
      </c>
      <c r="BU91" s="11">
        <f>BU89-BU90</f>
        <v/>
      </c>
      <c r="BV91" s="11">
        <f>BV89-BV90</f>
        <v/>
      </c>
      <c r="BW91" s="11">
        <f>BW89-BW90</f>
        <v/>
      </c>
      <c r="BX91" s="11">
        <f>BX89-BX90</f>
        <v/>
      </c>
      <c r="BY91" s="11">
        <f>BY89-BY90</f>
        <v/>
      </c>
      <c r="BZ91" s="11">
        <f>BZ89-BZ90</f>
        <v/>
      </c>
      <c r="CA91" s="11">
        <f>CA89-CA90</f>
        <v/>
      </c>
      <c r="CB91" s="11">
        <f>CB89-CB90</f>
        <v/>
      </c>
      <c r="CC91" s="11">
        <f>CC89-CC90</f>
        <v/>
      </c>
      <c r="CD91" s="11">
        <f>CD89-CD90</f>
        <v/>
      </c>
      <c r="CE91" s="11">
        <f>CE89-CE90</f>
        <v/>
      </c>
    </row>
    <row r="92" customFormat="1" s="8">
      <c r="B92" s="7" t="inlineStr">
        <is>
          <t>Net Profits</t>
        </is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38" t="n"/>
      <c r="M92" s="7" t="n"/>
      <c r="N92" s="7" t="n"/>
      <c r="O92" s="7" t="n"/>
      <c r="P92" s="38" t="n"/>
      <c r="Q92" s="7" t="n"/>
      <c r="R92" s="7" t="n"/>
      <c r="S92" s="7" t="n"/>
      <c r="T92" s="38" t="n"/>
      <c r="U92" s="7" t="n"/>
      <c r="V92" s="7" t="n"/>
      <c r="W92" s="7" t="n"/>
      <c r="X92" s="38" t="n"/>
      <c r="Y92" s="7" t="n"/>
      <c r="Z92" s="7" t="n"/>
      <c r="AA92" s="7" t="n"/>
      <c r="AB92" s="38" t="n"/>
      <c r="AC92" s="7" t="n"/>
      <c r="AD92" s="7" t="n"/>
      <c r="AE92" s="7" t="n"/>
      <c r="AF92" s="38" t="n"/>
      <c r="AG92" s="7" t="n"/>
      <c r="AH92" s="7" t="n"/>
      <c r="AI92" s="7" t="n"/>
      <c r="AJ92" s="38" t="n"/>
      <c r="AK92" s="7" t="n"/>
      <c r="AL92" s="7" t="n"/>
      <c r="AM92" s="7" t="n"/>
      <c r="AN92" s="38" t="n"/>
      <c r="AO92" s="7" t="n"/>
      <c r="AP92" s="7" t="n"/>
      <c r="AQ92" s="7" t="n"/>
      <c r="AR92" s="38" t="n"/>
      <c r="AS92" s="7" t="n"/>
      <c r="AT92" s="7" t="n"/>
      <c r="AU92" s="7" t="n"/>
      <c r="AV92" s="38" t="n"/>
      <c r="AW92" s="7" t="n"/>
      <c r="AX92" s="7" t="n"/>
      <c r="AY92" s="7" t="n"/>
      <c r="AZ92" s="38" t="n"/>
      <c r="BA92" s="7" t="n"/>
      <c r="BB92" s="7" t="n"/>
      <c r="BC92" s="7" t="n"/>
      <c r="BD92" s="38" t="n"/>
      <c r="BE92" s="7" t="n"/>
      <c r="BF92" s="7" t="n"/>
      <c r="BG92" s="7" t="n"/>
      <c r="BH92" s="38" t="n"/>
      <c r="BI92" s="7" t="n"/>
      <c r="BJ92" s="7" t="n"/>
      <c r="BK92" s="7" t="n"/>
      <c r="BL92" s="57" t="n"/>
      <c r="BN92" s="60" t="n"/>
      <c r="BO92" s="60" t="n"/>
      <c r="BP92" s="60" t="n"/>
    </row>
    <row r="93" customFormat="1" s="11">
      <c r="B93" s="11" t="inlineStr">
        <is>
          <t>Net income</t>
        </is>
      </c>
      <c r="AN93" s="11">
        <f>AN87+AN91</f>
        <v/>
      </c>
      <c r="AO93" s="11">
        <f>AO87+AO91</f>
        <v/>
      </c>
      <c r="AP93" s="11">
        <f>AP87+AP91</f>
        <v/>
      </c>
      <c r="AQ93" s="11">
        <f>AQ87+AQ91</f>
        <v/>
      </c>
      <c r="AR93" s="11">
        <f>AR87+AR91</f>
        <v/>
      </c>
      <c r="AS93" s="11">
        <f>AS87+AS91</f>
        <v/>
      </c>
      <c r="AT93" s="11">
        <f>AT87+AT91</f>
        <v/>
      </c>
      <c r="AU93" s="11">
        <f>AU87+AU91</f>
        <v/>
      </c>
      <c r="AV93" s="34">
        <f>AV87+AV91</f>
        <v/>
      </c>
      <c r="AW93" s="11">
        <f>AW87+AW91</f>
        <v/>
      </c>
      <c r="AX93" s="11">
        <f>AX87+AX91</f>
        <v/>
      </c>
      <c r="AY93" s="11">
        <f>AY87+AY91</f>
        <v/>
      </c>
      <c r="AZ93" s="34">
        <f>AZ87+AZ91</f>
        <v/>
      </c>
      <c r="BA93" s="11">
        <f>BA87+BA91</f>
        <v/>
      </c>
      <c r="BB93" s="11">
        <f>BB87+BB91</f>
        <v/>
      </c>
      <c r="BC93" s="11">
        <f>BC87+BC91</f>
        <v/>
      </c>
      <c r="BD93" s="34">
        <f>BD87+BD91</f>
        <v/>
      </c>
      <c r="BE93" s="11" t="n">
        <v>0.9</v>
      </c>
      <c r="BF93" s="11" t="n">
        <v>-1.9</v>
      </c>
      <c r="BG93">
        <f>CB93-BF93-BE93-BD93</f>
        <v/>
      </c>
      <c r="BH93" s="11">
        <f>BH87+BH91</f>
        <v/>
      </c>
      <c r="BI93" s="11">
        <f>BI87+BI91</f>
        <v/>
      </c>
      <c r="BJ93" s="11">
        <f>BJ87+BJ91</f>
        <v/>
      </c>
      <c r="BK93" s="11">
        <f>BK87+BK91</f>
        <v/>
      </c>
      <c r="BL93" s="34" t="n"/>
      <c r="BQ93" s="11">
        <f>BQ87+BQ91</f>
        <v/>
      </c>
      <c r="BR93" s="11">
        <f>BR87+BR91</f>
        <v/>
      </c>
      <c r="BS93" s="11">
        <f>BS87+BS91</f>
        <v/>
      </c>
      <c r="BT93" s="11">
        <f>BT87+BT91</f>
        <v/>
      </c>
      <c r="BU93" s="11">
        <f>BU87+BU91</f>
        <v/>
      </c>
      <c r="BV93" s="11">
        <f>BV87+BV91</f>
        <v/>
      </c>
      <c r="BW93" s="11">
        <f>BW87+BW91</f>
        <v/>
      </c>
      <c r="BX93" s="11">
        <f>BX87+BX91</f>
        <v/>
      </c>
      <c r="BY93" s="11">
        <f>BY87+BY91</f>
        <v/>
      </c>
      <c r="BZ93" s="11">
        <f>BZ87+BZ91</f>
        <v/>
      </c>
      <c r="CA93" s="11">
        <f>CA87+CA91</f>
        <v/>
      </c>
      <c r="CB93" s="11">
        <f>CB87+CB91</f>
        <v/>
      </c>
      <c r="CC93" s="11">
        <f>CC87+CC91</f>
        <v/>
      </c>
    </row>
    <row r="94" customFormat="1" s="2">
      <c r="B94" s="2" t="inlineStr">
        <is>
          <t xml:space="preserve">Less: Net income (loss) attributable </t>
        </is>
      </c>
      <c r="L94" s="30" t="n"/>
      <c r="P94" s="30" t="n"/>
      <c r="T94" s="30" t="n"/>
      <c r="X94" s="30" t="n"/>
      <c r="AB94" s="30" t="n"/>
      <c r="AF94" s="30" t="n"/>
      <c r="AJ94" s="30" t="n"/>
      <c r="AN94" s="30" t="n"/>
      <c r="AR94" s="30" t="n">
        <v>0</v>
      </c>
      <c r="AS94" s="2" t="n">
        <v>0</v>
      </c>
      <c r="AT94" s="2" t="n">
        <v>0</v>
      </c>
      <c r="AU94" s="2">
        <f>BY94-AT94-AS94-AR94</f>
        <v/>
      </c>
      <c r="AV94" s="30" t="n">
        <v>0</v>
      </c>
      <c r="AW94" s="2" t="n">
        <v>0.4</v>
      </c>
      <c r="AX94" s="2" t="n">
        <v>0.1</v>
      </c>
      <c r="AY94">
        <f>BZ94-AX94-AW94-AV94</f>
        <v/>
      </c>
      <c r="AZ94" s="30" t="n">
        <v>0</v>
      </c>
      <c r="BA94" s="2" t="n">
        <v>-0.1</v>
      </c>
      <c r="BB94" s="2" t="n">
        <v>0</v>
      </c>
      <c r="BC94" s="2">
        <f>CA94-BB94-BA94-AZ94</f>
        <v/>
      </c>
      <c r="BD94" s="30" t="n">
        <v>0</v>
      </c>
      <c r="BE94" s="2" t="n">
        <v>-0.2</v>
      </c>
      <c r="BF94" s="2" t="n">
        <v>0.5</v>
      </c>
      <c r="BG94" s="47">
        <f>CB94-BF94-BE94-BD94</f>
        <v/>
      </c>
      <c r="BH94" s="30" t="n">
        <v>0</v>
      </c>
      <c r="BI94" s="2" t="n">
        <v>0.3</v>
      </c>
      <c r="BJ94" s="2" t="n">
        <v>0</v>
      </c>
      <c r="BK94" s="2">
        <f>CC94-BJ94-BI94-BH94</f>
        <v/>
      </c>
      <c r="BL94" s="28" t="n"/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0.1</v>
      </c>
      <c r="CA94" s="2" t="n">
        <v>-0.2</v>
      </c>
      <c r="CB94" s="2" t="n">
        <v>0.4</v>
      </c>
      <c r="CC94" s="2" t="n">
        <v>3.7</v>
      </c>
    </row>
    <row r="95" customFormat="1" s="11">
      <c r="B95" s="11" t="inlineStr">
        <is>
          <t>Net Income attributalbe to Kratos</t>
        </is>
      </c>
      <c r="L95" s="34" t="n"/>
      <c r="P95" s="34" t="n"/>
      <c r="T95" s="34" t="n"/>
      <c r="X95" s="34" t="n"/>
      <c r="AB95" s="34" t="n"/>
      <c r="AF95" s="34" t="n"/>
      <c r="AJ95" s="34" t="n"/>
      <c r="AK95" s="11">
        <f>AK93-AK94</f>
        <v/>
      </c>
      <c r="AL95" s="11">
        <f>AL93-AL94</f>
        <v/>
      </c>
      <c r="AM95" s="11">
        <f>AM93-AM94</f>
        <v/>
      </c>
      <c r="AN95" s="11">
        <f>AN93-AN94</f>
        <v/>
      </c>
      <c r="AO95" s="11">
        <f>AO93-AO94</f>
        <v/>
      </c>
      <c r="AP95" s="11">
        <f>AP93-AP94</f>
        <v/>
      </c>
      <c r="AQ95" s="11">
        <f>AQ93-AQ94</f>
        <v/>
      </c>
      <c r="AR95" s="11">
        <f>AR93-AR94</f>
        <v/>
      </c>
      <c r="AS95" s="11">
        <f>AS93-AS94</f>
        <v/>
      </c>
      <c r="AT95" s="11">
        <f>AT93-AT94</f>
        <v/>
      </c>
      <c r="AU95" s="11">
        <f>AU93-AU94</f>
        <v/>
      </c>
      <c r="AV95" s="34">
        <f>AV93-AV94</f>
        <v/>
      </c>
      <c r="AW95" s="11">
        <f>AW93-AW94</f>
        <v/>
      </c>
      <c r="AX95" s="11">
        <f>AX93-AX94</f>
        <v/>
      </c>
      <c r="AY95" s="11">
        <f>AY93-AY94</f>
        <v/>
      </c>
      <c r="AZ95" s="34">
        <f>AZ93-AZ94</f>
        <v/>
      </c>
      <c r="BA95" s="11">
        <f>BA93-BA94</f>
        <v/>
      </c>
      <c r="BB95" s="11">
        <f>BB93-BB94</f>
        <v/>
      </c>
      <c r="BC95" s="11">
        <f>BC93-BC94</f>
        <v/>
      </c>
      <c r="BD95" s="34">
        <f>BD93-BD94</f>
        <v/>
      </c>
      <c r="BE95" s="11">
        <f>BE93-BE94</f>
        <v/>
      </c>
      <c r="BF95" s="11">
        <f>BF93-BF94</f>
        <v/>
      </c>
      <c r="BG95" s="11">
        <f>BG93-BG94</f>
        <v/>
      </c>
      <c r="BH95" s="34">
        <f>BH93-BH94</f>
        <v/>
      </c>
      <c r="BI95" s="11">
        <f>BI93-BI94</f>
        <v/>
      </c>
      <c r="BJ95" s="11">
        <f>BJ93-BJ94</f>
        <v/>
      </c>
      <c r="BK95" s="11">
        <f>BK93-BK94</f>
        <v/>
      </c>
      <c r="BL95" s="34" t="n"/>
      <c r="BQ95" s="11">
        <f>BQ93-BQ94</f>
        <v/>
      </c>
      <c r="BR95" s="11">
        <f>BR93-BR94</f>
        <v/>
      </c>
      <c r="BS95" s="11">
        <f>BS93-BS94</f>
        <v/>
      </c>
      <c r="BT95" s="11">
        <f>BT93-BT94</f>
        <v/>
      </c>
      <c r="BU95" s="11">
        <f>BU93-BU94</f>
        <v/>
      </c>
      <c r="BV95" s="11">
        <f>BV93-BV94</f>
        <v/>
      </c>
      <c r="BW95" s="11">
        <f>BW93-BW94</f>
        <v/>
      </c>
      <c r="BX95" s="11">
        <f>BX93-BX94</f>
        <v/>
      </c>
      <c r="BY95" s="11">
        <f>BY93-BY94</f>
        <v/>
      </c>
      <c r="BZ95" s="11">
        <f>BZ93-BZ94</f>
        <v/>
      </c>
      <c r="CA95" s="11">
        <f>CA93-CA94</f>
        <v/>
      </c>
      <c r="CB95" s="11">
        <f>CB93-CB94</f>
        <v/>
      </c>
      <c r="CC95" s="11">
        <f>CC93-CC94</f>
        <v/>
      </c>
      <c r="CD95" s="11">
        <f>CD93-CD94</f>
        <v/>
      </c>
      <c r="CE95" s="11">
        <f>CE93-CE94</f>
        <v/>
      </c>
    </row>
    <row r="96">
      <c r="B96" t="inlineStr">
        <is>
          <t>EPS - Basic</t>
        </is>
      </c>
      <c r="AK96" s="23">
        <f>AK95/AK98</f>
        <v/>
      </c>
      <c r="AL96" s="23">
        <f>AL95/AL98</f>
        <v/>
      </c>
      <c r="AM96" s="23">
        <f>AM95/AM98</f>
        <v/>
      </c>
      <c r="AN96" s="43">
        <f>AN95/AN98</f>
        <v/>
      </c>
      <c r="AO96" s="23">
        <f>AO95/AO98</f>
        <v/>
      </c>
      <c r="AP96" s="23">
        <f>AP95/AP98</f>
        <v/>
      </c>
      <c r="AQ96" s="23">
        <f>AQ95/AQ98</f>
        <v/>
      </c>
      <c r="AR96" s="43">
        <f>AR95/AR98</f>
        <v/>
      </c>
      <c r="AS96" s="23">
        <f>AS95/AS98</f>
        <v/>
      </c>
      <c r="AT96" s="23">
        <f>AT95/AT98</f>
        <v/>
      </c>
      <c r="AU96" s="23">
        <f>AU95/AU98</f>
        <v/>
      </c>
      <c r="AV96" s="43">
        <f>AV95/AV98</f>
        <v/>
      </c>
      <c r="AW96" s="23">
        <f>AW95/AW98</f>
        <v/>
      </c>
      <c r="AX96" s="23">
        <f>AX95/AX98</f>
        <v/>
      </c>
      <c r="AY96" s="23">
        <f>AY95/AY98</f>
        <v/>
      </c>
      <c r="AZ96" s="43">
        <f>AZ95/AZ98</f>
        <v/>
      </c>
      <c r="BA96" s="23">
        <f>BA95/BA98</f>
        <v/>
      </c>
      <c r="BB96" s="23">
        <f>BB95/BB98</f>
        <v/>
      </c>
      <c r="BC96" s="23">
        <f>BC95/BC98</f>
        <v/>
      </c>
      <c r="BD96" s="43">
        <f>BD95/BD98</f>
        <v/>
      </c>
      <c r="BE96" s="23">
        <f>BE95/BE98</f>
        <v/>
      </c>
      <c r="BF96" s="23">
        <f>BF95/BF98</f>
        <v/>
      </c>
      <c r="BG96" s="23">
        <f>BG95/BG98</f>
        <v/>
      </c>
      <c r="BH96" s="43">
        <f>BH95/BH98</f>
        <v/>
      </c>
      <c r="BI96" s="23">
        <f>BI95/BI98</f>
        <v/>
      </c>
      <c r="BJ96" s="23">
        <f>BJ95/BJ98</f>
        <v/>
      </c>
      <c r="BK96" s="23">
        <f>BK95/BK98</f>
        <v/>
      </c>
      <c r="BQ96" s="23">
        <f>BQ95/BQ98</f>
        <v/>
      </c>
      <c r="BR96" s="23">
        <f>BR95/BR98</f>
        <v/>
      </c>
      <c r="BS96" s="23">
        <f>BS95/BS98</f>
        <v/>
      </c>
      <c r="BT96" s="23">
        <f>BT95/BT98</f>
        <v/>
      </c>
      <c r="BU96" s="23">
        <f>BU95/BU98</f>
        <v/>
      </c>
      <c r="BV96" s="23">
        <f>BV95/BV98</f>
        <v/>
      </c>
      <c r="BW96" s="23">
        <f>BW95/BW98</f>
        <v/>
      </c>
      <c r="BX96" s="23">
        <f>BX95/BX98</f>
        <v/>
      </c>
      <c r="BY96" s="23">
        <f>BY95/BY98</f>
        <v/>
      </c>
      <c r="BZ96" s="23">
        <f>BZ95/BZ98</f>
        <v/>
      </c>
      <c r="CA96" s="23">
        <f>CA95/CA98</f>
        <v/>
      </c>
      <c r="CB96" s="23">
        <f>CB95/CB98</f>
        <v/>
      </c>
      <c r="CC96" s="23">
        <f>CC95/CC98</f>
        <v/>
      </c>
      <c r="CD96" s="23" t="n"/>
      <c r="CE96" s="23" t="n"/>
    </row>
    <row r="97">
      <c r="B97" t="inlineStr">
        <is>
          <t>EPS - Diluted</t>
        </is>
      </c>
      <c r="AK97" s="23">
        <f>AK95/AK99</f>
        <v/>
      </c>
      <c r="AL97" s="23">
        <f>AL95/AL99</f>
        <v/>
      </c>
      <c r="AM97" s="23">
        <f>AM95/AM99</f>
        <v/>
      </c>
      <c r="AN97" s="43">
        <f>AN95/AN99</f>
        <v/>
      </c>
      <c r="AO97" s="23">
        <f>AO95/AO99</f>
        <v/>
      </c>
      <c r="AP97" s="23">
        <f>AP95/AP99</f>
        <v/>
      </c>
      <c r="AQ97" s="23">
        <f>AQ95/AQ99</f>
        <v/>
      </c>
      <c r="AR97" s="43">
        <f>AR95/AR99</f>
        <v/>
      </c>
      <c r="AS97" s="23">
        <f>AS95/AS99</f>
        <v/>
      </c>
      <c r="AT97" s="23">
        <f>AT95/AT99</f>
        <v/>
      </c>
      <c r="AU97" s="23">
        <f>AU95/AU99</f>
        <v/>
      </c>
      <c r="AV97" s="43">
        <f>AV95/AV99</f>
        <v/>
      </c>
      <c r="AW97" s="23">
        <f>AW95/AW99</f>
        <v/>
      </c>
      <c r="AX97" s="23">
        <f>AX95/AX99</f>
        <v/>
      </c>
      <c r="AY97" s="23">
        <f>AY95/AY99</f>
        <v/>
      </c>
      <c r="AZ97" s="43">
        <f>AZ95/AZ99</f>
        <v/>
      </c>
      <c r="BA97" s="23">
        <f>BA95/BA99</f>
        <v/>
      </c>
      <c r="BB97" s="23">
        <f>BB95/BB99</f>
        <v/>
      </c>
      <c r="BC97" s="23">
        <f>BC95/BC99</f>
        <v/>
      </c>
      <c r="BD97" s="43">
        <f>BD95/BD99</f>
        <v/>
      </c>
      <c r="BE97" s="23">
        <f>BE95/BE99</f>
        <v/>
      </c>
      <c r="BF97" s="23">
        <f>BF95/BF99</f>
        <v/>
      </c>
      <c r="BG97" s="23">
        <f>BG95/BG99</f>
        <v/>
      </c>
      <c r="BH97" s="43">
        <f>BH95/BH99</f>
        <v/>
      </c>
      <c r="BI97" s="23">
        <f>BI95/BI99</f>
        <v/>
      </c>
      <c r="BJ97" s="23">
        <f>BJ95/BJ99</f>
        <v/>
      </c>
      <c r="BK97" s="23">
        <f>BK95/BK99</f>
        <v/>
      </c>
      <c r="BQ97" s="23">
        <f>BQ95/BQ99</f>
        <v/>
      </c>
      <c r="BR97" s="23">
        <f>BR95/BR99</f>
        <v/>
      </c>
      <c r="BS97" s="23">
        <f>BS95/BS99</f>
        <v/>
      </c>
      <c r="BT97" s="23">
        <f>BT95/BT99</f>
        <v/>
      </c>
      <c r="BU97" s="23">
        <f>BU95/BU99</f>
        <v/>
      </c>
      <c r="BV97" s="23">
        <f>BV95/BV99</f>
        <v/>
      </c>
      <c r="BW97" s="23">
        <f>BW95/BW99</f>
        <v/>
      </c>
      <c r="BX97" s="23">
        <f>BX95/BX99</f>
        <v/>
      </c>
      <c r="BY97" s="23">
        <f>BY95/BY99</f>
        <v/>
      </c>
      <c r="BZ97" s="23">
        <f>BZ95/BZ99</f>
        <v/>
      </c>
      <c r="CA97" s="23">
        <f>CA95/CA99</f>
        <v/>
      </c>
      <c r="CB97" s="23">
        <f>CB95/CB99</f>
        <v/>
      </c>
      <c r="CC97" s="23">
        <f>CC95/CC99</f>
        <v/>
      </c>
      <c r="CD97" s="23" t="n"/>
      <c r="CE97" s="23" t="n"/>
    </row>
    <row r="98" customFormat="1" s="11">
      <c r="B98" t="inlineStr">
        <is>
          <t>Shares - Basic</t>
        </is>
      </c>
      <c r="L98" s="28" t="n"/>
      <c r="P98" s="28" t="n"/>
      <c r="T98" s="28" t="n"/>
      <c r="X98" s="28" t="n"/>
      <c r="AB98" s="28" t="n"/>
      <c r="AF98" s="28" t="n"/>
      <c r="AJ98" s="28" t="n"/>
      <c r="AN98" s="28" t="n"/>
      <c r="AR98" s="28" t="n">
        <v>103.7</v>
      </c>
      <c r="AS98" t="n">
        <v>103.7</v>
      </c>
      <c r="AT98" t="n">
        <v>103.9</v>
      </c>
      <c r="AU98">
        <f>BY98</f>
        <v/>
      </c>
      <c r="AV98" s="28" t="n">
        <v>104.9</v>
      </c>
      <c r="AW98" t="n">
        <v>106.1</v>
      </c>
      <c r="AX98" t="n">
        <v>106.5</v>
      </c>
      <c r="AY98">
        <f>BZ98</f>
        <v/>
      </c>
      <c r="AZ98" s="28" t="n">
        <v>107.2</v>
      </c>
      <c r="BA98" t="n">
        <v>108.3</v>
      </c>
      <c r="BB98" t="n">
        <v>123.1</v>
      </c>
      <c r="BC98">
        <f>CC98</f>
        <v/>
      </c>
      <c r="BD98" s="28" t="n">
        <v>124.1</v>
      </c>
      <c r="BE98" t="n">
        <v>124.7</v>
      </c>
      <c r="BF98" t="n">
        <v>124.9</v>
      </c>
      <c r="BG98">
        <f>CB98</f>
        <v/>
      </c>
      <c r="BH98" s="28" t="n">
        <v>125.9</v>
      </c>
      <c r="BI98" t="n">
        <v>126.4</v>
      </c>
      <c r="BJ98" s="11" t="n">
        <v>127.2</v>
      </c>
      <c r="BK98">
        <f>CC98</f>
        <v/>
      </c>
      <c r="BL98" s="28" t="n"/>
      <c r="BQ98" s="11" t="n">
        <v>16.6</v>
      </c>
      <c r="BR98" s="11" t="n">
        <v>27.4</v>
      </c>
      <c r="BS98" s="11" t="n">
        <v>46.9</v>
      </c>
      <c r="BT98" s="11" t="n">
        <v>56.8</v>
      </c>
      <c r="BU98" s="11" t="n">
        <v>57.6</v>
      </c>
      <c r="BV98" s="11" t="n">
        <v>58.7</v>
      </c>
      <c r="BW98" t="n">
        <v>61.3</v>
      </c>
      <c r="BX98" t="n">
        <v>89.5</v>
      </c>
      <c r="BY98" t="n">
        <v>103.8</v>
      </c>
      <c r="BZ98" t="n">
        <v>106</v>
      </c>
      <c r="CA98" t="n">
        <v>115.5</v>
      </c>
      <c r="CB98" t="n">
        <v>124.6</v>
      </c>
      <c r="CC98" t="n">
        <v>126.7</v>
      </c>
    </row>
    <row r="99">
      <c r="B99" t="inlineStr">
        <is>
          <t>Shares - Diluted</t>
        </is>
      </c>
      <c r="AR99" s="28" t="n">
        <v>105.7</v>
      </c>
      <c r="AS99" t="n">
        <v>103.7</v>
      </c>
      <c r="AT99" t="n">
        <v>106.4</v>
      </c>
      <c r="AU99">
        <f>BY99</f>
        <v/>
      </c>
      <c r="AV99" s="28" t="n">
        <v>107.8</v>
      </c>
      <c r="AW99" t="n">
        <v>109.4</v>
      </c>
      <c r="AX99" t="n">
        <v>109.9</v>
      </c>
      <c r="AY99">
        <f>BZ99</f>
        <v/>
      </c>
      <c r="AZ99" s="28" t="n">
        <v>110.1</v>
      </c>
      <c r="BA99" t="n">
        <v>108.3</v>
      </c>
      <c r="BB99" t="n">
        <v>126.4</v>
      </c>
      <c r="BC99">
        <f>CC99</f>
        <v/>
      </c>
      <c r="BD99" s="28" t="n">
        <v>127.7</v>
      </c>
      <c r="BE99" t="n">
        <v>127.7</v>
      </c>
      <c r="BF99" t="n">
        <v>124.9</v>
      </c>
      <c r="BG99">
        <f>CB99</f>
        <v/>
      </c>
      <c r="BH99" s="28" t="n">
        <v>125.9</v>
      </c>
      <c r="BI99" t="n">
        <v>126.4</v>
      </c>
      <c r="BJ99" t="n">
        <v>127.2</v>
      </c>
      <c r="BK99">
        <f>CC99</f>
        <v/>
      </c>
      <c r="BQ99" t="n">
        <v>16.9</v>
      </c>
      <c r="BR99" t="n">
        <v>27.4</v>
      </c>
      <c r="BS99" t="n">
        <v>46.9</v>
      </c>
      <c r="BT99" t="n">
        <v>56.8</v>
      </c>
      <c r="BU99" t="n">
        <v>57.6</v>
      </c>
      <c r="BV99" t="n">
        <v>58.7</v>
      </c>
      <c r="BW99" t="n">
        <v>61.3</v>
      </c>
      <c r="BX99" t="n">
        <v>89.5</v>
      </c>
      <c r="BY99" t="n">
        <v>106.1</v>
      </c>
      <c r="BZ99" t="n">
        <v>109.2</v>
      </c>
      <c r="CA99" t="n">
        <v>118.7</v>
      </c>
      <c r="CB99" t="n">
        <v>128</v>
      </c>
      <c r="CC99" t="n">
        <v>126.7</v>
      </c>
    </row>
    <row r="100" customFormat="1" s="4">
      <c r="B100" s="5" t="inlineStr">
        <is>
          <t>Balance Sheet</t>
        </is>
      </c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32" t="n"/>
      <c r="M100" s="5" t="n"/>
      <c r="N100" s="5" t="n"/>
      <c r="O100" s="5" t="n"/>
      <c r="P100" s="32" t="n"/>
      <c r="Q100" s="5" t="n"/>
      <c r="R100" s="5" t="n"/>
      <c r="S100" s="5" t="n"/>
      <c r="T100" s="32" t="n"/>
      <c r="U100" s="5" t="n"/>
      <c r="V100" s="5" t="n"/>
      <c r="W100" s="5" t="n"/>
      <c r="X100" s="32" t="n"/>
      <c r="Y100" s="5" t="n"/>
      <c r="Z100" s="5" t="n"/>
      <c r="AA100" s="5" t="n"/>
      <c r="AB100" s="32" t="n"/>
      <c r="AC100" s="5" t="n"/>
      <c r="AD100" s="5" t="n"/>
      <c r="AE100" s="5" t="n"/>
      <c r="AF100" s="32" t="n"/>
      <c r="AG100" s="5" t="n"/>
      <c r="AH100" s="5" t="n"/>
      <c r="AI100" s="5" t="n"/>
      <c r="AJ100" s="32" t="n"/>
      <c r="AK100" s="5" t="n"/>
      <c r="AL100" s="5" t="n"/>
      <c r="AM100" s="5" t="n"/>
      <c r="AN100" s="32" t="n"/>
      <c r="AO100" s="5" t="n"/>
      <c r="AP100" s="5" t="n"/>
      <c r="AQ100" s="5" t="n"/>
      <c r="AR100" s="32" t="n"/>
      <c r="AS100" s="5" t="n"/>
      <c r="AT100" s="5" t="n"/>
      <c r="AU100" s="5" t="n"/>
      <c r="AV100" s="32" t="n"/>
      <c r="AW100" s="5" t="n"/>
      <c r="AX100" s="5" t="n"/>
      <c r="AY100" s="5" t="n"/>
      <c r="AZ100" s="32" t="n"/>
      <c r="BA100" s="5" t="n"/>
      <c r="BB100" s="5" t="n"/>
      <c r="BC100" s="5" t="n"/>
      <c r="BD100" s="32" t="n"/>
      <c r="BE100" s="5" t="n"/>
      <c r="BF100" s="5" t="n"/>
      <c r="BG100" s="5" t="n"/>
      <c r="BH100" s="32" t="n"/>
      <c r="BI100" s="5" t="inlineStr">
        <is>
          <t xml:space="preserve"> </t>
        </is>
      </c>
      <c r="BJ100" s="5" t="n"/>
      <c r="BK100" s="5" t="n"/>
      <c r="BL100" s="53" t="n"/>
      <c r="BM100" s="58" t="n"/>
      <c r="BN100" s="58" t="n"/>
      <c r="BO100" s="58" t="n"/>
      <c r="BP100" s="58" t="n"/>
      <c r="BX100" s="4" t="inlineStr">
        <is>
          <t xml:space="preserve"> </t>
        </is>
      </c>
    </row>
    <row r="101" customFormat="1" s="9">
      <c r="B101" s="7" t="inlineStr">
        <is>
          <t>Current Assets</t>
        </is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38" t="n"/>
      <c r="M101" s="7" t="n"/>
      <c r="N101" s="7" t="n"/>
      <c r="O101" s="7" t="n"/>
      <c r="P101" s="38" t="n"/>
      <c r="Q101" s="7" t="n"/>
      <c r="R101" s="7" t="n"/>
      <c r="S101" s="7" t="n"/>
      <c r="T101" s="38" t="n"/>
      <c r="U101" s="7" t="n"/>
      <c r="V101" s="7" t="n"/>
      <c r="W101" s="7" t="n"/>
      <c r="X101" s="38" t="n"/>
      <c r="Y101" s="7" t="n"/>
      <c r="Z101" s="7" t="n"/>
      <c r="AA101" s="7" t="n"/>
      <c r="AB101" s="38" t="n"/>
      <c r="AC101" s="7" t="n"/>
      <c r="AD101" s="7" t="n"/>
      <c r="AE101" s="7" t="n"/>
      <c r="AF101" s="38" t="n"/>
      <c r="AG101" s="7" t="n"/>
      <c r="AH101" s="7" t="n"/>
      <c r="AI101" s="7" t="n"/>
      <c r="AJ101" s="38" t="n"/>
      <c r="AK101" s="7" t="n"/>
      <c r="AL101" s="7" t="n"/>
      <c r="AM101" s="7" t="n"/>
      <c r="AN101" s="38" t="n"/>
      <c r="AO101" s="7" t="n"/>
      <c r="AP101" s="7" t="n"/>
      <c r="AQ101" s="7" t="n"/>
      <c r="AR101" s="38" t="n"/>
      <c r="AS101" s="7" t="n"/>
      <c r="AT101" s="7" t="n"/>
      <c r="AU101" s="7" t="n"/>
      <c r="AV101" s="38" t="n"/>
      <c r="AW101" s="7" t="n"/>
      <c r="AX101" s="7" t="n"/>
      <c r="AY101" s="7" t="n"/>
      <c r="AZ101" s="38" t="n"/>
      <c r="BA101" s="7" t="n"/>
      <c r="BB101" s="7" t="n"/>
      <c r="BC101" s="7" t="n"/>
      <c r="BD101" s="38" t="n"/>
      <c r="BE101" s="7" t="n"/>
      <c r="BF101" s="7" t="n"/>
      <c r="BG101" s="7" t="n"/>
      <c r="BH101" s="38" t="n"/>
      <c r="BI101" s="7" t="n"/>
      <c r="BJ101" s="7" t="n"/>
      <c r="BK101" s="7" t="n"/>
      <c r="BL101" s="57" t="n"/>
      <c r="BM101" s="60" t="n"/>
      <c r="BN101" s="60" t="n"/>
      <c r="BO101" s="60" t="n"/>
      <c r="BP101" s="60" t="n"/>
    </row>
    <row r="102">
      <c r="B102" t="inlineStr">
        <is>
          <t>Cash &amp; Cash Equiv</t>
        </is>
      </c>
      <c r="AQ102">
        <f>BX102</f>
        <v/>
      </c>
      <c r="AU102">
        <f>BY102</f>
        <v/>
      </c>
      <c r="AV102" s="28" t="n">
        <v>178.4</v>
      </c>
      <c r="AW102" t="n">
        <v>176.2</v>
      </c>
      <c r="AX102" t="n">
        <v>181</v>
      </c>
      <c r="AY102">
        <f>BZ102</f>
        <v/>
      </c>
      <c r="AZ102" s="28" t="n">
        <v>158.6</v>
      </c>
      <c r="BA102" t="n">
        <v>397.2</v>
      </c>
      <c r="BB102" t="n">
        <v>374.7</v>
      </c>
      <c r="BC102">
        <f>CA102</f>
        <v/>
      </c>
      <c r="BD102" s="28" t="n">
        <v>383.6</v>
      </c>
      <c r="BE102" t="n">
        <v>369.3</v>
      </c>
      <c r="BF102" t="n">
        <v>369.9</v>
      </c>
      <c r="BG102">
        <f>CB102</f>
        <v/>
      </c>
      <c r="BH102" s="28" t="n">
        <v>254.4</v>
      </c>
      <c r="BI102" t="n">
        <v>142.4</v>
      </c>
      <c r="BJ102" t="n">
        <v>125.2</v>
      </c>
      <c r="BK102">
        <f>CC102</f>
        <v/>
      </c>
      <c r="BQ102" t="n">
        <v>10.8</v>
      </c>
      <c r="BR102" t="n">
        <v>69.59999999999999</v>
      </c>
      <c r="BS102" t="n">
        <v>49</v>
      </c>
      <c r="BT102" t="n">
        <v>55.7</v>
      </c>
      <c r="BU102" t="n">
        <v>33.5</v>
      </c>
      <c r="BV102" t="n">
        <v>28.5</v>
      </c>
      <c r="BW102" t="n">
        <v>69.09999999999999</v>
      </c>
      <c r="BX102" t="n">
        <v>130.5</v>
      </c>
      <c r="BY102" t="n">
        <v>182.7</v>
      </c>
      <c r="BZ102" t="n">
        <v>172.6</v>
      </c>
      <c r="CA102" t="n">
        <v>380.8</v>
      </c>
      <c r="CB102" t="n">
        <v>349.4</v>
      </c>
      <c r="CC102" t="n">
        <v>81.3</v>
      </c>
    </row>
    <row r="103">
      <c r="B103" t="inlineStr">
        <is>
          <t>Restricted cash</t>
        </is>
      </c>
      <c r="AQ103">
        <f>BX103</f>
        <v/>
      </c>
      <c r="AU103">
        <f>BY103</f>
        <v/>
      </c>
      <c r="AV103" s="28" t="n">
        <v>0</v>
      </c>
      <c r="AW103" t="n">
        <v>0</v>
      </c>
      <c r="AX103" t="n">
        <v>0</v>
      </c>
      <c r="AY103">
        <f>BZ103</f>
        <v/>
      </c>
      <c r="AZ103" s="28" t="n">
        <v>0</v>
      </c>
      <c r="BA103" t="n">
        <v>0</v>
      </c>
      <c r="BB103" t="n">
        <v>0.7</v>
      </c>
      <c r="BC103">
        <f>CA103</f>
        <v/>
      </c>
      <c r="BD103" s="28" t="n">
        <v>0</v>
      </c>
      <c r="BE103" t="n">
        <v>0</v>
      </c>
      <c r="BF103" t="n">
        <v>0</v>
      </c>
      <c r="BG103" t="n">
        <v>0</v>
      </c>
      <c r="BH103" s="28" t="n">
        <v>0</v>
      </c>
      <c r="BI103" t="n">
        <v>0</v>
      </c>
      <c r="BJ103" t="n">
        <v>0</v>
      </c>
      <c r="BK103">
        <f>CC103</f>
        <v/>
      </c>
      <c r="BQ103" t="n">
        <v>8.5</v>
      </c>
      <c r="BR103" t="n">
        <v>1.1</v>
      </c>
      <c r="BS103" t="n">
        <v>5.5</v>
      </c>
      <c r="BT103" t="n">
        <v>5</v>
      </c>
      <c r="BU103" t="n">
        <v>5.4</v>
      </c>
      <c r="BV103" t="n">
        <v>0.7</v>
      </c>
      <c r="BW103" t="n">
        <v>0.5</v>
      </c>
      <c r="BX103" t="n">
        <v>0.4</v>
      </c>
      <c r="BY103" t="n">
        <v>0.3</v>
      </c>
      <c r="BZ103" t="n">
        <v>0</v>
      </c>
      <c r="CA103" t="n">
        <v>0.7</v>
      </c>
      <c r="CB103" t="inlineStr">
        <is>
          <t>-</t>
        </is>
      </c>
      <c r="CC103" t="n">
        <v>0</v>
      </c>
    </row>
    <row r="104">
      <c r="B104" t="inlineStr">
        <is>
          <t>AR</t>
        </is>
      </c>
      <c r="AQ104">
        <f>BX104</f>
        <v/>
      </c>
      <c r="AU104">
        <f>BY104</f>
        <v/>
      </c>
      <c r="AV104" s="28" t="n">
        <v>81.3</v>
      </c>
      <c r="AW104" t="n">
        <v>67.8</v>
      </c>
      <c r="AX104" t="n">
        <v>65.59999999999999</v>
      </c>
      <c r="AY104">
        <f>BZ104</f>
        <v/>
      </c>
      <c r="AZ104" s="28" t="n">
        <v>78.3</v>
      </c>
      <c r="BA104" t="n">
        <v>59.8</v>
      </c>
      <c r="BB104" t="n">
        <v>83.90000000000001</v>
      </c>
      <c r="BC104">
        <f>CA104</f>
        <v/>
      </c>
      <c r="BD104" s="28" t="n">
        <v>85.7</v>
      </c>
      <c r="BE104" t="n">
        <v>80</v>
      </c>
      <c r="BF104" t="n">
        <v>85.40000000000001</v>
      </c>
      <c r="BG104">
        <f>CB104</f>
        <v/>
      </c>
      <c r="BH104" s="28" t="n">
        <v>65.90000000000001</v>
      </c>
      <c r="BI104" t="n">
        <v>100.6</v>
      </c>
      <c r="BJ104" t="n">
        <v>83.7</v>
      </c>
      <c r="BK104">
        <f>CC104</f>
        <v/>
      </c>
      <c r="BQ104" t="n">
        <v>125.8</v>
      </c>
      <c r="BR104" t="n">
        <v>245.3</v>
      </c>
      <c r="BS104" t="n">
        <v>271.9</v>
      </c>
      <c r="BT104" t="n">
        <v>265.8</v>
      </c>
      <c r="BU104" t="n">
        <v>217.5</v>
      </c>
      <c r="BV104" t="n">
        <v>206.8</v>
      </c>
      <c r="BW104" t="n">
        <v>229.4</v>
      </c>
      <c r="BX104" t="n">
        <v>74.2</v>
      </c>
      <c r="BY104" t="n">
        <v>64.59999999999999</v>
      </c>
      <c r="BZ104" t="n">
        <v>85</v>
      </c>
      <c r="CA104" t="n">
        <v>95.3</v>
      </c>
      <c r="CB104" t="n">
        <v>93.90000000000001</v>
      </c>
      <c r="CC104" t="n">
        <v>105.7</v>
      </c>
    </row>
    <row r="105">
      <c r="B105" t="inlineStr">
        <is>
          <t>Unbilled Receivables</t>
        </is>
      </c>
      <c r="AQ105">
        <f>BX105</f>
        <v/>
      </c>
      <c r="AU105">
        <f>BY105</f>
        <v/>
      </c>
      <c r="AV105" s="28" t="n">
        <v>158</v>
      </c>
      <c r="AW105" t="n">
        <v>169.1</v>
      </c>
      <c r="AX105" t="n">
        <v>176.2</v>
      </c>
      <c r="AY105">
        <f>BZ105</f>
        <v/>
      </c>
      <c r="AZ105" s="28" t="n">
        <v>181</v>
      </c>
      <c r="BA105" t="n">
        <v>186.4</v>
      </c>
      <c r="BB105" t="n">
        <v>192.7</v>
      </c>
      <c r="BC105">
        <f>CA105</f>
        <v/>
      </c>
      <c r="BD105" s="28" t="n">
        <v>178.9</v>
      </c>
      <c r="BE105" t="n">
        <v>185</v>
      </c>
      <c r="BF105" t="n">
        <v>189.3</v>
      </c>
      <c r="BG105">
        <f>CB105</f>
        <v/>
      </c>
      <c r="BH105" s="28" t="n">
        <v>214.8</v>
      </c>
      <c r="BI105" t="n">
        <v>214.4</v>
      </c>
      <c r="BJ105" t="n">
        <v>218.5</v>
      </c>
      <c r="BK105">
        <f>CC105</f>
        <v/>
      </c>
      <c r="BQ105" t="n">
        <v>25.9</v>
      </c>
      <c r="BR105" t="n">
        <v>76.59999999999999</v>
      </c>
      <c r="BS105" t="n">
        <v>94.3</v>
      </c>
      <c r="BT105" t="n">
        <v>74.59999999999999</v>
      </c>
      <c r="BU105" t="n">
        <v>47.4</v>
      </c>
      <c r="BV105" t="n">
        <v>55.6</v>
      </c>
      <c r="BW105" t="n">
        <v>55.4</v>
      </c>
      <c r="BX105" t="n">
        <v>138.1</v>
      </c>
      <c r="BY105" t="n">
        <v>172.8</v>
      </c>
      <c r="BZ105" t="n">
        <v>179.4</v>
      </c>
      <c r="CA105" t="n">
        <v>177</v>
      </c>
      <c r="CB105" t="n">
        <v>190.8</v>
      </c>
      <c r="CC105" t="n">
        <v>222.8</v>
      </c>
    </row>
    <row r="106">
      <c r="B106" t="inlineStr">
        <is>
          <t>Inventories</t>
        </is>
      </c>
      <c r="AQ106">
        <f>BX106</f>
        <v/>
      </c>
      <c r="AU106">
        <f>BY106</f>
        <v/>
      </c>
      <c r="AV106" s="28" t="n">
        <v>69.2</v>
      </c>
      <c r="AW106" t="n">
        <v>75.40000000000001</v>
      </c>
      <c r="AX106" t="n">
        <v>68.2</v>
      </c>
      <c r="AY106">
        <f>BZ106</f>
        <v/>
      </c>
      <c r="AZ106" s="28" t="n">
        <v>62.7</v>
      </c>
      <c r="BA106" t="n">
        <v>66.90000000000001</v>
      </c>
      <c r="BB106" t="n">
        <v>78.3</v>
      </c>
      <c r="BC106">
        <f>CA106</f>
        <v/>
      </c>
      <c r="BD106" s="28" t="n">
        <v>85.7</v>
      </c>
      <c r="BE106" t="n">
        <v>90.7</v>
      </c>
      <c r="BF106" t="n">
        <v>90.90000000000001</v>
      </c>
      <c r="BG106">
        <f>CB106</f>
        <v/>
      </c>
      <c r="BH106" s="28" t="n">
        <v>107.1</v>
      </c>
      <c r="BI106" t="n">
        <v>118.2</v>
      </c>
      <c r="BJ106" t="n">
        <v>120.3</v>
      </c>
      <c r="BK106">
        <f>CC106</f>
        <v/>
      </c>
      <c r="BQ106" t="n">
        <v>2.7</v>
      </c>
      <c r="BR106" t="n">
        <v>2.9</v>
      </c>
      <c r="BS106" t="n">
        <v>3.7</v>
      </c>
      <c r="BT106" t="n">
        <v>2.1</v>
      </c>
      <c r="BU106" t="n">
        <v>1.7</v>
      </c>
      <c r="BV106" t="n">
        <v>4.6</v>
      </c>
      <c r="BW106" t="n">
        <v>4.6</v>
      </c>
      <c r="BX106" t="n">
        <v>49</v>
      </c>
      <c r="BY106" t="n">
        <v>46.8</v>
      </c>
      <c r="BZ106" t="n">
        <v>61.1</v>
      </c>
      <c r="CA106" t="n">
        <v>81.2</v>
      </c>
      <c r="CB106" t="n">
        <v>91.7</v>
      </c>
      <c r="CC106" t="n">
        <v>125.5</v>
      </c>
    </row>
    <row r="107">
      <c r="B107" t="inlineStr">
        <is>
          <t>Prepaid expenses</t>
        </is>
      </c>
      <c r="AQ107">
        <f>BX107</f>
        <v/>
      </c>
      <c r="AU107">
        <f>BY107</f>
        <v/>
      </c>
      <c r="AV107" s="28" t="n">
        <v>13.3</v>
      </c>
      <c r="AW107" t="n">
        <v>10.3</v>
      </c>
      <c r="AX107" t="n">
        <v>10.1</v>
      </c>
      <c r="AY107">
        <f>BZ107</f>
        <v/>
      </c>
      <c r="AZ107" s="28" t="n">
        <v>14</v>
      </c>
      <c r="BA107" t="n">
        <v>14.6</v>
      </c>
      <c r="BB107" t="n">
        <v>17.9</v>
      </c>
      <c r="BC107">
        <f>CA107</f>
        <v/>
      </c>
      <c r="BD107" s="28" t="n">
        <v>13.5</v>
      </c>
      <c r="BE107" t="n">
        <v>13.4</v>
      </c>
      <c r="BF107" t="n">
        <v>11.7</v>
      </c>
      <c r="BG107">
        <f>CB107</f>
        <v/>
      </c>
      <c r="BH107" s="28" t="n">
        <v>11.1</v>
      </c>
      <c r="BI107" t="n">
        <v>12.2</v>
      </c>
      <c r="BJ107" t="n">
        <v>13.6</v>
      </c>
      <c r="BK107">
        <f>CC107</f>
        <v/>
      </c>
      <c r="BQ107" t="n">
        <v>7.1</v>
      </c>
      <c r="BR107" t="n">
        <v>12.7</v>
      </c>
      <c r="BS107" t="n">
        <v>17.4</v>
      </c>
      <c r="BT107" t="n">
        <v>10.4</v>
      </c>
      <c r="BU107" t="n">
        <v>7.1</v>
      </c>
      <c r="BV107" t="n">
        <v>10.6</v>
      </c>
      <c r="BW107" t="n">
        <v>8.9</v>
      </c>
      <c r="BX107" t="n">
        <v>11.1</v>
      </c>
      <c r="BY107" t="n">
        <v>8.9</v>
      </c>
      <c r="BZ107" t="n">
        <v>9.4</v>
      </c>
      <c r="CA107" t="n">
        <v>12</v>
      </c>
      <c r="CB107" t="n">
        <v>9.800000000000001</v>
      </c>
      <c r="CC107" t="n">
        <v>11.6</v>
      </c>
    </row>
    <row r="108">
      <c r="B108" t="inlineStr">
        <is>
          <t>Other current assets</t>
        </is>
      </c>
      <c r="AQ108">
        <f>BX108</f>
        <v/>
      </c>
      <c r="AU108">
        <f>BY108</f>
        <v/>
      </c>
      <c r="AV108" s="28" t="n">
        <v>9.6</v>
      </c>
      <c r="AW108" t="n">
        <v>11.9</v>
      </c>
      <c r="AX108" t="n">
        <v>9.9</v>
      </c>
      <c r="AY108">
        <f>BZ108</f>
        <v/>
      </c>
      <c r="AZ108" s="28" t="n">
        <v>14.5</v>
      </c>
      <c r="BA108" t="n">
        <v>19.6</v>
      </c>
      <c r="BB108" t="n">
        <v>22.6</v>
      </c>
      <c r="BC108">
        <f>CA108</f>
        <v/>
      </c>
      <c r="BD108" s="28" t="n">
        <v>21.2</v>
      </c>
      <c r="BE108" t="n">
        <v>30.3</v>
      </c>
      <c r="BF108" t="n">
        <v>25.4</v>
      </c>
      <c r="BG108">
        <f>CB108</f>
        <v/>
      </c>
      <c r="BH108" s="28" t="n">
        <v>34.6</v>
      </c>
      <c r="BI108" t="n">
        <v>36.5</v>
      </c>
      <c r="BJ108" t="n">
        <v>40</v>
      </c>
      <c r="BK108">
        <f>CC108</f>
        <v/>
      </c>
      <c r="BQ108" t="n">
        <v>2.9</v>
      </c>
      <c r="BR108" t="n">
        <v>3.1</v>
      </c>
      <c r="BS108" t="n">
        <v>7</v>
      </c>
      <c r="BT108" t="n">
        <v>16.7</v>
      </c>
      <c r="BU108" t="n">
        <v>6.8</v>
      </c>
      <c r="BV108" t="n">
        <v>13.6</v>
      </c>
      <c r="BW108" t="n">
        <v>5.2</v>
      </c>
      <c r="BX108" t="n">
        <v>9.5</v>
      </c>
      <c r="BY108" t="n">
        <v>10.3</v>
      </c>
      <c r="BZ108" t="n">
        <v>11.4</v>
      </c>
      <c r="CA108" t="n">
        <v>17.8</v>
      </c>
      <c r="CB108" t="n">
        <v>22.5</v>
      </c>
      <c r="CC108" t="n">
        <v>35.4</v>
      </c>
    </row>
    <row r="109" customFormat="1" s="2">
      <c r="B109" s="2" t="inlineStr">
        <is>
          <t xml:space="preserve">Current assets of discontinued operations </t>
        </is>
      </c>
      <c r="L109" s="30" t="n"/>
      <c r="P109" s="30" t="n"/>
      <c r="T109" s="30" t="n"/>
      <c r="X109" s="30" t="n"/>
      <c r="AB109" s="30" t="n"/>
      <c r="AF109" s="30" t="n"/>
      <c r="AJ109" s="30" t="n"/>
      <c r="AN109" s="30" t="n"/>
      <c r="AQ109" s="2">
        <f>BX109</f>
        <v/>
      </c>
      <c r="AR109" s="30" t="n"/>
      <c r="AU109" s="2">
        <f>BY109</f>
        <v/>
      </c>
      <c r="AV109" s="30" t="n">
        <v>7.3</v>
      </c>
      <c r="AW109" s="2" t="n">
        <v>5.3</v>
      </c>
      <c r="AX109" s="2" t="n">
        <v>4.6</v>
      </c>
      <c r="AY109" s="2">
        <f>BZ109</f>
        <v/>
      </c>
      <c r="AZ109" s="30" t="n">
        <v>1.2</v>
      </c>
      <c r="BA109" s="2" t="n">
        <v>0.5</v>
      </c>
      <c r="BB109" s="2" t="n">
        <v>0</v>
      </c>
      <c r="BC109" s="2">
        <f>CA109</f>
        <v/>
      </c>
      <c r="BD109" s="30" t="n">
        <v>0</v>
      </c>
      <c r="BE109" s="2" t="n">
        <v>0</v>
      </c>
      <c r="BF109" s="2" t="n">
        <v>0</v>
      </c>
      <c r="BG109" s="2">
        <f>CB109</f>
        <v/>
      </c>
      <c r="BH109" s="30" t="n">
        <v>0</v>
      </c>
      <c r="BI109" s="2" t="n">
        <v>0</v>
      </c>
      <c r="BJ109" s="2" t="n">
        <v>0</v>
      </c>
      <c r="BK109" s="2">
        <f>CC109</f>
        <v/>
      </c>
      <c r="BL109" s="28" t="n"/>
      <c r="BQ109" s="2" t="n">
        <v>0.5</v>
      </c>
      <c r="BR109" s="2" t="n">
        <v>9.699999999999999</v>
      </c>
      <c r="BS109" s="2" t="n">
        <v>6.6</v>
      </c>
      <c r="BT109" s="2" t="n">
        <v>0</v>
      </c>
      <c r="BU109" s="2" t="n">
        <v>53.8</v>
      </c>
      <c r="BV109" s="2" t="n">
        <v>0</v>
      </c>
      <c r="BW109" s="2" t="n">
        <v>0</v>
      </c>
      <c r="BX109" s="2" t="n">
        <v>58.6</v>
      </c>
      <c r="BY109" s="2" t="n">
        <v>8.300000000000001</v>
      </c>
      <c r="BZ109" s="2" t="n">
        <v>3.3</v>
      </c>
      <c r="CA109" s="2" t="n">
        <v>0</v>
      </c>
      <c r="CC109" s="2" t="n">
        <v>0</v>
      </c>
    </row>
    <row r="110">
      <c r="B110" t="inlineStr">
        <is>
          <t>Total Current Assets</t>
        </is>
      </c>
      <c r="C110">
        <f>SUM(C102:C109)</f>
        <v/>
      </c>
      <c r="AK110">
        <f>SUM(AK102:AK109)</f>
        <v/>
      </c>
      <c r="AL110">
        <f>SUM(AL102:AL109)</f>
        <v/>
      </c>
      <c r="AM110">
        <f>SUM(AM102:AM109)</f>
        <v/>
      </c>
      <c r="AN110" s="28">
        <f>SUM(AN102:AN109)</f>
        <v/>
      </c>
      <c r="AO110">
        <f>SUM(AO102:AO109)</f>
        <v/>
      </c>
      <c r="AP110">
        <f>SUM(AP102:AP109)</f>
        <v/>
      </c>
      <c r="AQ110">
        <f>SUM(AQ102:AQ109)</f>
        <v/>
      </c>
      <c r="AR110" s="28">
        <f>SUM(AR102:AR109)</f>
        <v/>
      </c>
      <c r="AS110">
        <f>SUM(AS102:AS109)</f>
        <v/>
      </c>
      <c r="AT110">
        <f>SUM(AT102:AT109)</f>
        <v/>
      </c>
      <c r="AU110">
        <f>SUM(AU102:AU109)</f>
        <v/>
      </c>
      <c r="AV110" s="28">
        <f>SUM(AV102:AV109)</f>
        <v/>
      </c>
      <c r="AW110">
        <f>SUM(AW102:AW109)</f>
        <v/>
      </c>
      <c r="AX110">
        <f>SUM(AX102:AX109)</f>
        <v/>
      </c>
      <c r="AY110">
        <f>SUM(AY102:AY109)</f>
        <v/>
      </c>
      <c r="AZ110" s="28">
        <f>SUM(AZ102:AZ109)</f>
        <v/>
      </c>
      <c r="BA110">
        <f>SUM(BA102:BA109)</f>
        <v/>
      </c>
      <c r="BB110">
        <f>SUM(BB102:BB109)</f>
        <v/>
      </c>
      <c r="BC110">
        <f>SUM(BC102:BC109)</f>
        <v/>
      </c>
      <c r="BD110" s="28">
        <f>SUM(BD102:BD109)</f>
        <v/>
      </c>
      <c r="BE110">
        <f>SUM(BE102:BE109)</f>
        <v/>
      </c>
      <c r="BF110">
        <f>SUM(BF102:BF109)</f>
        <v/>
      </c>
      <c r="BG110">
        <f>CB110</f>
        <v/>
      </c>
      <c r="BH110" s="28">
        <f>SUM(BH102:BH109)</f>
        <v/>
      </c>
      <c r="BI110">
        <f>SUM(BI102:BI109)</f>
        <v/>
      </c>
      <c r="BJ110">
        <f>SUM(BJ102:BJ109)</f>
        <v/>
      </c>
      <c r="BK110">
        <f>SUM(BK102:BK109)</f>
        <v/>
      </c>
      <c r="BQ110">
        <f>SUM(BQ102:BQ109)</f>
        <v/>
      </c>
      <c r="BR110">
        <f>SUM(BR102:BR109)</f>
        <v/>
      </c>
      <c r="BS110">
        <f>SUM(BS102:BS109)</f>
        <v/>
      </c>
      <c r="BT110">
        <f>SUM(BT102:BT109)</f>
        <v/>
      </c>
      <c r="BU110">
        <f>SUM(BU102:BU109)</f>
        <v/>
      </c>
      <c r="BV110">
        <f>SUM(BV102:BV108)</f>
        <v/>
      </c>
      <c r="BW110">
        <f>SUM(BW102:BW109)</f>
        <v/>
      </c>
      <c r="BX110">
        <f>SUM(BX102:BX109)</f>
        <v/>
      </c>
      <c r="BY110">
        <f>SUM(BY102:BY109)</f>
        <v/>
      </c>
      <c r="BZ110">
        <f>SUM(BZ102:BZ109)</f>
        <v/>
      </c>
      <c r="CA110">
        <f>SUM(CA102:CA109)</f>
        <v/>
      </c>
      <c r="CB110">
        <f>SUM(CB102:CB108)</f>
        <v/>
      </c>
      <c r="CC110">
        <f>SUM(CC102:CC109)</f>
        <v/>
      </c>
      <c r="CD110">
        <f>SUM(CD102:CD108)</f>
        <v/>
      </c>
      <c r="CE110">
        <f>SUM(CE102:CE108)</f>
        <v/>
      </c>
    </row>
    <row r="111" customFormat="1" s="8">
      <c r="B111" s="7" t="inlineStr">
        <is>
          <t>Non-current Assets</t>
        </is>
      </c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38" t="n"/>
      <c r="M111" s="7" t="n"/>
      <c r="N111" s="7" t="n"/>
      <c r="O111" s="7" t="n"/>
      <c r="P111" s="38" t="n"/>
      <c r="Q111" s="7" t="n"/>
      <c r="R111" s="7" t="n"/>
      <c r="S111" s="7" t="n"/>
      <c r="T111" s="38" t="n"/>
      <c r="U111" s="7" t="n"/>
      <c r="V111" s="7" t="n"/>
      <c r="W111" s="7" t="n"/>
      <c r="X111" s="38" t="n"/>
      <c r="Y111" s="7" t="n"/>
      <c r="Z111" s="7" t="n"/>
      <c r="AA111" s="7" t="n"/>
      <c r="AB111" s="38" t="n"/>
      <c r="AC111" s="7" t="n"/>
      <c r="AD111" s="7" t="n"/>
      <c r="AE111" s="7" t="n"/>
      <c r="AF111" s="38" t="n"/>
      <c r="AG111" s="7" t="n"/>
      <c r="AH111" s="7" t="n"/>
      <c r="AI111" s="7" t="n"/>
      <c r="AJ111" s="38" t="n"/>
      <c r="AK111" s="7" t="n"/>
      <c r="AL111" s="7" t="n"/>
      <c r="AM111" s="7" t="n"/>
      <c r="AN111" s="38" t="n"/>
      <c r="AO111" s="7" t="n"/>
      <c r="AP111" s="7" t="n"/>
      <c r="AQ111" s="7" t="n"/>
      <c r="AR111" s="38" t="n"/>
      <c r="AS111" s="7" t="n"/>
      <c r="AT111" s="7" t="n"/>
      <c r="AU111" s="7" t="n"/>
      <c r="AV111" s="38" t="n"/>
      <c r="AW111" s="7" t="n"/>
      <c r="AX111" s="7" t="n"/>
      <c r="AY111" s="7" t="n"/>
      <c r="AZ111" s="38" t="n"/>
      <c r="BA111" s="7" t="n"/>
      <c r="BB111" s="7" t="n"/>
      <c r="BC111" s="7" t="n"/>
      <c r="BD111" s="38" t="n"/>
      <c r="BE111" s="7" t="n"/>
      <c r="BF111" s="7" t="n"/>
      <c r="BH111" s="38" t="n"/>
      <c r="BI111" s="7" t="n"/>
      <c r="BJ111" s="7" t="n"/>
      <c r="BK111" s="7" t="n"/>
      <c r="BL111" s="57" t="n"/>
      <c r="BM111" s="60" t="n"/>
      <c r="BN111" s="60" t="n"/>
      <c r="BO111" s="60" t="n"/>
      <c r="BP111" s="60" t="n"/>
    </row>
    <row r="112">
      <c r="B112" t="inlineStr">
        <is>
          <t>PP&amp;E</t>
        </is>
      </c>
      <c r="AQ112">
        <f>BX112</f>
        <v/>
      </c>
      <c r="AU112">
        <f>BY112</f>
        <v/>
      </c>
      <c r="AV112" s="28" t="n">
        <v>113.5</v>
      </c>
      <c r="AW112" t="n">
        <v>115.5</v>
      </c>
      <c r="AX112" t="n">
        <v>115.7</v>
      </c>
      <c r="AY112">
        <f>BZ112</f>
        <v/>
      </c>
      <c r="AZ112" s="28" t="n">
        <v>119.6</v>
      </c>
      <c r="BA112" t="n">
        <v>122.3</v>
      </c>
      <c r="BB112" t="n">
        <v>136.1</v>
      </c>
      <c r="BC112">
        <f>CA112</f>
        <v/>
      </c>
      <c r="BD112" s="28" t="n">
        <v>146.9</v>
      </c>
      <c r="BE112" t="n">
        <v>145.5</v>
      </c>
      <c r="BF112" t="n">
        <v>158.8</v>
      </c>
      <c r="BG112">
        <f>CB112</f>
        <v/>
      </c>
      <c r="BH112" s="28" t="n">
        <v>173.5</v>
      </c>
      <c r="BI112" t="n">
        <v>212.2</v>
      </c>
      <c r="BJ112" t="n">
        <v>217.9</v>
      </c>
      <c r="BK112">
        <f>CC112</f>
        <v/>
      </c>
      <c r="BQ112" t="n">
        <v>28.4</v>
      </c>
      <c r="BR112" t="n">
        <v>72.5</v>
      </c>
      <c r="BS112" t="n">
        <v>85.59999999999999</v>
      </c>
      <c r="BT112" t="n">
        <v>84.8</v>
      </c>
      <c r="BU112" t="n">
        <v>61.6</v>
      </c>
      <c r="BV112" t="n">
        <v>56.2</v>
      </c>
      <c r="BW112" t="n">
        <v>49.8</v>
      </c>
      <c r="BX112" t="n">
        <v>58</v>
      </c>
      <c r="BY112" t="n">
        <v>67.09999999999999</v>
      </c>
      <c r="BZ112" t="n">
        <v>116.9</v>
      </c>
      <c r="CA112" t="n">
        <v>143.8</v>
      </c>
      <c r="CB112" t="n">
        <v>168.3</v>
      </c>
      <c r="CC112" t="n">
        <v>213.1</v>
      </c>
    </row>
    <row r="113">
      <c r="B113" t="inlineStr">
        <is>
          <t>Operating lease-of-use assets</t>
        </is>
      </c>
      <c r="AQ113">
        <f>BX113</f>
        <v/>
      </c>
      <c r="AU113">
        <f>BY113</f>
        <v/>
      </c>
      <c r="AV113" s="28" t="n">
        <v>38.1</v>
      </c>
      <c r="AW113" t="n">
        <v>43.8</v>
      </c>
      <c r="AX113" t="n">
        <v>44.8</v>
      </c>
      <c r="AY113">
        <f>BZ113</f>
        <v/>
      </c>
      <c r="AZ113" s="28" t="n">
        <v>39.8</v>
      </c>
      <c r="BA113" t="n">
        <v>38</v>
      </c>
      <c r="BB113" t="n">
        <v>40.1</v>
      </c>
      <c r="BC113">
        <f>CA113</f>
        <v/>
      </c>
      <c r="BD113" s="28" t="n">
        <v>40.8</v>
      </c>
      <c r="BE113" t="n">
        <v>40.1</v>
      </c>
      <c r="BF113" t="n">
        <v>38.8</v>
      </c>
      <c r="BG113">
        <f>CB113</f>
        <v/>
      </c>
      <c r="BH113" s="28" t="n">
        <v>39.6</v>
      </c>
      <c r="BI113" t="n">
        <v>38.1</v>
      </c>
      <c r="BJ113" t="n">
        <v>41.7</v>
      </c>
      <c r="BK113">
        <f>CC113</f>
        <v/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425.7</v>
      </c>
      <c r="BY113" t="n">
        <v>0</v>
      </c>
      <c r="BZ113" t="n">
        <v>42.1</v>
      </c>
      <c r="CA113" t="n">
        <v>42.9</v>
      </c>
      <c r="CB113" t="n">
        <v>38.5</v>
      </c>
      <c r="CC113" t="n">
        <v>47.4</v>
      </c>
    </row>
    <row r="114">
      <c r="B114" t="inlineStr">
        <is>
          <t>Goodwill</t>
        </is>
      </c>
      <c r="AQ114">
        <f>BX114</f>
        <v/>
      </c>
      <c r="AU114">
        <f>BY114</f>
        <v/>
      </c>
      <c r="AV114" s="28" t="n">
        <v>459.4</v>
      </c>
      <c r="AW114" t="n">
        <v>459.4</v>
      </c>
      <c r="AX114" t="n">
        <v>458.1</v>
      </c>
      <c r="AY114">
        <f>BZ114</f>
        <v/>
      </c>
      <c r="AZ114" s="28" t="n">
        <v>463.3</v>
      </c>
      <c r="BA114" t="n">
        <v>465.5</v>
      </c>
      <c r="BB114" t="n">
        <v>475.3</v>
      </c>
      <c r="BC114">
        <f>CA114</f>
        <v/>
      </c>
      <c r="BD114" s="28" t="n">
        <v>483.7</v>
      </c>
      <c r="BE114" t="n">
        <v>483.7</v>
      </c>
      <c r="BF114" t="n">
        <v>483.7</v>
      </c>
      <c r="BG114">
        <f>CB114</f>
        <v/>
      </c>
      <c r="BH114" s="28" t="n">
        <v>522.9</v>
      </c>
      <c r="BI114" t="n">
        <v>551.9</v>
      </c>
      <c r="BJ114" t="n">
        <v>551.8</v>
      </c>
      <c r="BK114">
        <f>CC114</f>
        <v/>
      </c>
      <c r="BQ114" t="n">
        <v>226.4</v>
      </c>
      <c r="BR114" t="n">
        <v>571.6</v>
      </c>
      <c r="BS114" t="n">
        <v>596.5</v>
      </c>
      <c r="BT114" t="n">
        <v>596.4</v>
      </c>
      <c r="BU114" t="n">
        <v>483.4</v>
      </c>
      <c r="BV114" t="n">
        <v>483.4</v>
      </c>
      <c r="BW114" t="n">
        <v>485.4</v>
      </c>
      <c r="BX114" t="n">
        <v>22</v>
      </c>
      <c r="BY114" t="n">
        <v>425.7</v>
      </c>
      <c r="BZ114" t="n">
        <v>455.6</v>
      </c>
      <c r="CA114" t="n">
        <v>483.9</v>
      </c>
      <c r="CB114" t="n">
        <v>493.9</v>
      </c>
      <c r="CC114" t="n">
        <v>558.2</v>
      </c>
    </row>
    <row r="115">
      <c r="B115" t="inlineStr">
        <is>
          <t>Intangible assets</t>
        </is>
      </c>
      <c r="AQ115">
        <f>BX115</f>
        <v/>
      </c>
      <c r="AU115">
        <f>BY115</f>
        <v/>
      </c>
      <c r="AV115" s="28" t="n">
        <v>34.4</v>
      </c>
      <c r="AW115" t="n">
        <v>32.4</v>
      </c>
      <c r="AX115" t="n">
        <v>37.8</v>
      </c>
      <c r="AY115">
        <f>BZ115</f>
        <v/>
      </c>
      <c r="AZ115" s="28" t="n">
        <v>41</v>
      </c>
      <c r="BA115" t="n">
        <v>39.2</v>
      </c>
      <c r="BB115" t="n">
        <v>42</v>
      </c>
      <c r="BC115">
        <f>CA115</f>
        <v/>
      </c>
      <c r="BD115" s="28" t="n">
        <v>41.6</v>
      </c>
      <c r="BE115" t="n">
        <v>40.4</v>
      </c>
      <c r="BF115" t="n">
        <v>39.3</v>
      </c>
      <c r="BG115">
        <f>CB115</f>
        <v/>
      </c>
      <c r="BH115" s="28" t="n">
        <v>51.5</v>
      </c>
      <c r="BI115" t="n">
        <v>64.90000000000001</v>
      </c>
      <c r="BJ115" t="n">
        <v>61.9</v>
      </c>
      <c r="BK115">
        <f>CC115</f>
        <v/>
      </c>
      <c r="BQ115" t="n">
        <v>89.09999999999999</v>
      </c>
      <c r="BR115" t="n">
        <v>124.6</v>
      </c>
      <c r="BS115" t="n">
        <v>106.1</v>
      </c>
      <c r="BT115" t="n">
        <v>69.90000000000001</v>
      </c>
      <c r="BU115" t="n">
        <v>49.5</v>
      </c>
      <c r="BV115" t="n">
        <v>36.5</v>
      </c>
      <c r="BW115" t="n">
        <v>32.6</v>
      </c>
      <c r="BX115" t="n">
        <v>8.1</v>
      </c>
      <c r="BY115" t="n">
        <v>16.1</v>
      </c>
      <c r="BZ115" t="n">
        <v>39.5</v>
      </c>
      <c r="CA115" t="n">
        <v>43</v>
      </c>
      <c r="CB115" t="n">
        <v>43.2</v>
      </c>
      <c r="CC115" t="n">
        <v>55.2</v>
      </c>
    </row>
    <row r="116">
      <c r="B116" t="inlineStr">
        <is>
          <t>Other assets</t>
        </is>
      </c>
      <c r="AQ116">
        <f>BX116</f>
        <v/>
      </c>
      <c r="AU116">
        <f>BY116</f>
        <v/>
      </c>
      <c r="AV116" s="28" t="n">
        <v>6.4</v>
      </c>
      <c r="AW116" t="n">
        <v>6.5</v>
      </c>
      <c r="AX116" t="n">
        <v>6.3</v>
      </c>
      <c r="AY116">
        <f>BZ116</f>
        <v/>
      </c>
      <c r="AZ116" s="28" t="n">
        <v>9.300000000000001</v>
      </c>
      <c r="BA116" t="n">
        <v>9.199999999999999</v>
      </c>
      <c r="BB116" t="n">
        <v>8.9</v>
      </c>
      <c r="BC116">
        <f>CA116</f>
        <v/>
      </c>
      <c r="BD116" s="28" t="n">
        <v>83.59999999999999</v>
      </c>
      <c r="BE116" t="n">
        <v>83.90000000000001</v>
      </c>
      <c r="BF116" t="n">
        <v>84.59999999999999</v>
      </c>
      <c r="BG116">
        <f>CB116</f>
        <v/>
      </c>
      <c r="BH116" s="28" t="n">
        <v>90.09999999999999</v>
      </c>
      <c r="BI116" t="n">
        <v>91.90000000000001</v>
      </c>
      <c r="BJ116" t="n">
        <v>93.5</v>
      </c>
      <c r="BK116">
        <f>CC116</f>
        <v/>
      </c>
      <c r="BQ116" t="n">
        <v>8</v>
      </c>
      <c r="BR116" t="n">
        <v>23.9</v>
      </c>
      <c r="BS116" t="n">
        <v>39.6</v>
      </c>
      <c r="BT116" t="n">
        <v>35.2</v>
      </c>
      <c r="BU116" t="n">
        <v>26.5</v>
      </c>
      <c r="BV116" t="n">
        <v>6.8</v>
      </c>
      <c r="BW116" t="n">
        <v>7.7</v>
      </c>
      <c r="BX116" t="n">
        <v>38.8</v>
      </c>
      <c r="BY116" t="n">
        <v>6.5</v>
      </c>
      <c r="BZ116" t="n">
        <v>9.699999999999999</v>
      </c>
      <c r="CA116" t="n">
        <v>84.40000000000001</v>
      </c>
      <c r="CB116" t="n">
        <v>87.5</v>
      </c>
      <c r="CC116" t="n">
        <v>95</v>
      </c>
    </row>
    <row r="117" customFormat="1" s="2">
      <c r="B117" s="2" t="inlineStr">
        <is>
          <t>Non-current assets of discontinued operations</t>
        </is>
      </c>
      <c r="L117" s="30" t="n"/>
      <c r="P117" s="30" t="n"/>
      <c r="T117" s="30" t="n"/>
      <c r="X117" s="30" t="n"/>
      <c r="AB117" s="30" t="n"/>
      <c r="AF117" s="30" t="n"/>
      <c r="AJ117" s="30" t="n"/>
      <c r="AN117" s="30" t="n"/>
      <c r="AQ117" s="2">
        <f>BX117</f>
        <v/>
      </c>
      <c r="AR117" s="30" t="n"/>
      <c r="AU117" s="2">
        <f>BY117</f>
        <v/>
      </c>
      <c r="AV117" s="30" t="n">
        <v>0</v>
      </c>
      <c r="AW117" s="2" t="n">
        <v>0</v>
      </c>
      <c r="AX117" s="2" t="n">
        <v>0</v>
      </c>
      <c r="AY117" s="2">
        <f>BZ117</f>
        <v/>
      </c>
      <c r="AZ117" s="30" t="n">
        <v>0</v>
      </c>
      <c r="BA117" s="2" t="n">
        <v>0</v>
      </c>
      <c r="BB117" s="2" t="n">
        <v>0</v>
      </c>
      <c r="BC117" s="2">
        <f>CA117</f>
        <v/>
      </c>
      <c r="BD117" s="30" t="n">
        <v>0</v>
      </c>
      <c r="BE117" s="2" t="n">
        <v>0</v>
      </c>
      <c r="BF117" s="2" t="n">
        <v>0</v>
      </c>
      <c r="BG117" s="2">
        <f>CB117</f>
        <v/>
      </c>
      <c r="BH117" s="30" t="n">
        <v>0</v>
      </c>
      <c r="BI117" s="2" t="n">
        <v>0</v>
      </c>
      <c r="BJ117" s="2" t="n">
        <v>0</v>
      </c>
      <c r="BK117" s="2">
        <f>CC117</f>
        <v/>
      </c>
      <c r="BL117" s="28" t="n"/>
      <c r="BQ117" s="2" t="n">
        <v>0</v>
      </c>
      <c r="BR117" s="2" t="n">
        <v>2.4</v>
      </c>
      <c r="BS117" s="2" t="n">
        <v>0.8</v>
      </c>
      <c r="BT117" s="2" t="n">
        <v>0</v>
      </c>
      <c r="BU117" s="2" t="n">
        <v>137</v>
      </c>
      <c r="BV117" s="2" t="n">
        <v>0</v>
      </c>
      <c r="BW117" s="2" t="n">
        <v>0</v>
      </c>
      <c r="BX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</row>
    <row r="118" customFormat="1" s="16">
      <c r="B118" s="16" t="inlineStr">
        <is>
          <t>Total Non-current Assets</t>
        </is>
      </c>
      <c r="L118" s="48" t="n"/>
      <c r="P118" s="48" t="n"/>
      <c r="T118" s="48" t="n"/>
      <c r="X118" s="48" t="n"/>
      <c r="AB118" s="48" t="n"/>
      <c r="AF118" s="48" t="n"/>
      <c r="AJ118" s="48" t="n"/>
      <c r="AK118" s="16">
        <f>SUM(AK112:AK117)</f>
        <v/>
      </c>
      <c r="AL118" s="16">
        <f>SUM(AL112:AL117)</f>
        <v/>
      </c>
      <c r="AM118" s="16">
        <f>SUM(AM112:AM117)</f>
        <v/>
      </c>
      <c r="AN118" s="16">
        <f>SUM(AN112:AN117)</f>
        <v/>
      </c>
      <c r="AO118" s="16">
        <f>SUM(AO112:AO117)</f>
        <v/>
      </c>
      <c r="AP118" s="16">
        <f>SUM(AP112:AP117)</f>
        <v/>
      </c>
      <c r="AQ118" s="16">
        <f>SUM(AQ112:AQ117)</f>
        <v/>
      </c>
      <c r="AR118" s="16">
        <f>SUM(AR112:AR117)</f>
        <v/>
      </c>
      <c r="AS118" s="16">
        <f>SUM(AS112:AS117)</f>
        <v/>
      </c>
      <c r="AT118" s="16">
        <f>SUM(AT112:AT117)</f>
        <v/>
      </c>
      <c r="AU118" s="16">
        <f>SUM(AU112:AU117)</f>
        <v/>
      </c>
      <c r="AV118" s="48">
        <f>SUM(AV112:AV117)</f>
        <v/>
      </c>
      <c r="AW118" s="16">
        <f>SUM(AW112:AW117)</f>
        <v/>
      </c>
      <c r="AX118" s="16">
        <f>SUM(AX112:AX117)</f>
        <v/>
      </c>
      <c r="AY118" s="16">
        <f>SUM(AY112:AY117)</f>
        <v/>
      </c>
      <c r="AZ118" s="48">
        <f>SUM(AZ112:AZ117)</f>
        <v/>
      </c>
      <c r="BA118" s="16">
        <f>SUM(BA112:BA117)</f>
        <v/>
      </c>
      <c r="BB118" s="16">
        <f>SUM(BB112:BB117)</f>
        <v/>
      </c>
      <c r="BC118" s="16">
        <f>SUM(BC112:BC117)</f>
        <v/>
      </c>
      <c r="BD118" s="48">
        <f>SUM(BD112:BD117)</f>
        <v/>
      </c>
      <c r="BE118" s="16">
        <f>SUM(BE112:BE117)</f>
        <v/>
      </c>
      <c r="BF118" s="16">
        <f>SUM(BF112:BF117)</f>
        <v/>
      </c>
      <c r="BG118" s="16">
        <f>SUM(BG112:BG117)</f>
        <v/>
      </c>
      <c r="BH118" s="16">
        <f>SUM(BH112:BH117)</f>
        <v/>
      </c>
      <c r="BI118" s="16">
        <f>SUM(BI112:BI117)</f>
        <v/>
      </c>
      <c r="BJ118" s="16">
        <f>SUM(BJ112:BJ117)</f>
        <v/>
      </c>
      <c r="BK118" s="16">
        <f>SUM(BK112:BK117)</f>
        <v/>
      </c>
      <c r="BL118" s="34" t="n"/>
      <c r="BM118" s="11" t="n"/>
      <c r="BN118" s="11" t="n"/>
      <c r="BO118" s="11" t="n"/>
      <c r="BP118" s="11" t="n"/>
      <c r="BQ118" s="16">
        <f>SUM(BQ112:BQ117)</f>
        <v/>
      </c>
      <c r="BR118" s="16">
        <f>SUM(BR112:BR117)</f>
        <v/>
      </c>
      <c r="BS118" s="16">
        <f>SUM(BS112:BS117)</f>
        <v/>
      </c>
      <c r="BT118" s="16">
        <f>SUM(BT112:BT117)</f>
        <v/>
      </c>
      <c r="BU118" s="16">
        <f>SUM(BU112:BU117)</f>
        <v/>
      </c>
      <c r="BV118" s="16">
        <f>SUM(BV112:BV117)</f>
        <v/>
      </c>
      <c r="BW118" s="16">
        <f>SUM(BW112:BW117)</f>
        <v/>
      </c>
      <c r="BX118" s="16">
        <f>SUM(BX112:BX117)</f>
        <v/>
      </c>
      <c r="BY118" s="16">
        <f>SUM(BY112:BY117)</f>
        <v/>
      </c>
      <c r="BZ118" s="16">
        <f>SUM(BZ112:BZ117)</f>
        <v/>
      </c>
      <c r="CA118" s="16">
        <f>SUM(CA112:CA117)</f>
        <v/>
      </c>
      <c r="CB118" s="16">
        <f>SUM(CB112:CB117)</f>
        <v/>
      </c>
      <c r="CC118" s="16">
        <f>SUM(CC112:CC117)</f>
        <v/>
      </c>
    </row>
    <row r="119" customFormat="1" s="11">
      <c r="B119" s="11" t="inlineStr">
        <is>
          <t>Total Assets</t>
        </is>
      </c>
      <c r="C119" s="11">
        <f>SUM(C112:C117)+C110</f>
        <v/>
      </c>
      <c r="L119" s="34" t="n"/>
      <c r="P119" s="34" t="n"/>
      <c r="T119" s="34" t="n"/>
      <c r="X119" s="34" t="n"/>
      <c r="AB119" s="34" t="n"/>
      <c r="AF119" s="34" t="n"/>
      <c r="AJ119" s="34" t="n"/>
      <c r="AK119" s="11">
        <f>+AK118+AK110</f>
        <v/>
      </c>
      <c r="AL119" s="11">
        <f>+AL118+AL110</f>
        <v/>
      </c>
      <c r="AM119" s="11">
        <f>+AM118+AM110</f>
        <v/>
      </c>
      <c r="AN119" s="11">
        <f>+AN118+AN110</f>
        <v/>
      </c>
      <c r="AO119" s="11">
        <f>+AO118+AO110</f>
        <v/>
      </c>
      <c r="AP119" s="11">
        <f>+AP118+AP110</f>
        <v/>
      </c>
      <c r="AQ119" s="11">
        <f>+AQ118+AQ110</f>
        <v/>
      </c>
      <c r="AR119" s="11">
        <f>+AR118+AR110</f>
        <v/>
      </c>
      <c r="AS119" s="11">
        <f>+AS118+AS110</f>
        <v/>
      </c>
      <c r="AT119" s="11">
        <f>+AT118+AT110</f>
        <v/>
      </c>
      <c r="AU119" s="11">
        <f>+AU118+AU110</f>
        <v/>
      </c>
      <c r="AV119" s="34">
        <f>+AV118+AV110</f>
        <v/>
      </c>
      <c r="AW119" s="11">
        <f>+AW118+AW110</f>
        <v/>
      </c>
      <c r="AX119" s="11">
        <f>+AX118+AX110</f>
        <v/>
      </c>
      <c r="AY119" s="11">
        <f>+AY118+AY110</f>
        <v/>
      </c>
      <c r="AZ119" s="34">
        <f>+AZ118+AZ110</f>
        <v/>
      </c>
      <c r="BA119" s="11">
        <f>+BA118+BA110</f>
        <v/>
      </c>
      <c r="BB119" s="11">
        <f>+BB118+BB110</f>
        <v/>
      </c>
      <c r="BC119" s="11">
        <f>+BC118+BC110</f>
        <v/>
      </c>
      <c r="BD119" s="34">
        <f>+BD118+BD110</f>
        <v/>
      </c>
      <c r="BE119" s="11">
        <f>+BE118+BE110</f>
        <v/>
      </c>
      <c r="BF119" s="11">
        <f>+BF118+BF110</f>
        <v/>
      </c>
      <c r="BG119" s="11">
        <f>+BG118+BG110</f>
        <v/>
      </c>
      <c r="BH119" s="11">
        <f>+BH118+BH110</f>
        <v/>
      </c>
      <c r="BI119" s="11">
        <f>+BI118+BI110</f>
        <v/>
      </c>
      <c r="BJ119" s="11">
        <f>+BJ118+BJ110</f>
        <v/>
      </c>
      <c r="BK119" s="11">
        <f>+BK118+BK110</f>
        <v/>
      </c>
      <c r="BL119" s="34" t="n"/>
      <c r="BQ119" s="11">
        <f>+BQ118+BQ110</f>
        <v/>
      </c>
      <c r="BR119" s="11">
        <f>+BR118+BR110</f>
        <v/>
      </c>
      <c r="BS119" s="11">
        <f>+BS118+BS110</f>
        <v/>
      </c>
      <c r="BT119" s="11">
        <f>+BT118+BT110</f>
        <v/>
      </c>
      <c r="BU119" s="11">
        <f>+BU118+BU110</f>
        <v/>
      </c>
      <c r="BV119" s="11">
        <f>+BV118+BV110</f>
        <v/>
      </c>
      <c r="BW119" s="11">
        <f>+BW118+BW110</f>
        <v/>
      </c>
      <c r="BX119" s="11">
        <f>+BX118+BX110</f>
        <v/>
      </c>
      <c r="BY119" s="11">
        <f>+BY118+BY110</f>
        <v/>
      </c>
      <c r="BZ119" s="11">
        <f>+BZ118+BZ110</f>
        <v/>
      </c>
      <c r="CA119" s="11">
        <f>+CA118+CA110</f>
        <v/>
      </c>
      <c r="CB119" s="11">
        <f>+CB118+CB110</f>
        <v/>
      </c>
      <c r="CC119" s="11">
        <f>+CC118+CC110</f>
        <v/>
      </c>
      <c r="CD119" s="11">
        <f>SUM(CD110:CD117)</f>
        <v/>
      </c>
      <c r="CE119" s="11">
        <f>SUM(CE110:CE117)</f>
        <v/>
      </c>
    </row>
    <row r="120" customFormat="1" s="8">
      <c r="B120" s="7" t="inlineStr">
        <is>
          <t>Liabilities &amp; Stockholders' Equity</t>
        </is>
      </c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38" t="n"/>
      <c r="M120" s="7" t="n"/>
      <c r="N120" s="7" t="n"/>
      <c r="O120" s="7" t="n"/>
      <c r="P120" s="38" t="n"/>
      <c r="Q120" s="7" t="n"/>
      <c r="R120" s="7" t="n"/>
      <c r="S120" s="7" t="n"/>
      <c r="T120" s="38" t="n"/>
      <c r="U120" s="7" t="n"/>
      <c r="V120" s="7" t="n"/>
      <c r="W120" s="7" t="n"/>
      <c r="X120" s="38" t="n"/>
      <c r="Y120" s="7" t="n"/>
      <c r="Z120" s="7" t="n"/>
      <c r="AA120" s="7" t="n"/>
      <c r="AB120" s="38" t="n"/>
      <c r="AC120" s="7" t="n"/>
      <c r="AD120" s="7" t="n"/>
      <c r="AE120" s="7" t="n"/>
      <c r="AF120" s="38" t="n"/>
      <c r="AG120" s="7" t="n"/>
      <c r="AH120" s="7" t="n"/>
      <c r="AI120" s="7" t="n"/>
      <c r="AJ120" s="38" t="n"/>
      <c r="AK120" s="7" t="n"/>
      <c r="AL120" s="7" t="n"/>
      <c r="AM120" s="7" t="n"/>
      <c r="AN120" s="38" t="n"/>
      <c r="AO120" s="7" t="n"/>
      <c r="AP120" s="7" t="n"/>
      <c r="AQ120" s="7" t="n"/>
      <c r="AR120" s="38" t="n"/>
      <c r="AS120" s="7" t="n"/>
      <c r="AT120" s="7" t="n"/>
      <c r="AU120" s="7" t="n"/>
      <c r="AV120" s="38" t="n"/>
      <c r="AW120" s="7" t="n"/>
      <c r="AX120" s="7" t="n"/>
      <c r="AY120" s="7" t="n"/>
      <c r="AZ120" s="38" t="n"/>
      <c r="BA120" s="7" t="n"/>
      <c r="BB120" s="7" t="n"/>
      <c r="BC120" s="7" t="n"/>
      <c r="BD120" s="38" t="n"/>
      <c r="BE120" s="7" t="n"/>
      <c r="BF120" s="7" t="n"/>
      <c r="BH120" s="38" t="n"/>
      <c r="BI120" s="7" t="n"/>
      <c r="BJ120" s="7" t="n"/>
      <c r="BK120" s="7" t="n"/>
      <c r="BL120" s="57" t="n"/>
      <c r="BM120" s="60" t="n"/>
      <c r="BN120" s="60" t="n"/>
      <c r="BO120" s="60" t="n"/>
      <c r="BP120" s="60" t="n"/>
    </row>
    <row r="121">
      <c r="B121" t="inlineStr">
        <is>
          <t>Accounts payable</t>
        </is>
      </c>
      <c r="AQ121">
        <f>BX121</f>
        <v/>
      </c>
      <c r="AU121">
        <f>BY121</f>
        <v/>
      </c>
      <c r="AV121" s="28" t="n">
        <v>47.4</v>
      </c>
      <c r="AW121" t="n">
        <v>52.7</v>
      </c>
      <c r="AX121" t="n">
        <v>42.4</v>
      </c>
      <c r="AY121">
        <f>BZ121</f>
        <v/>
      </c>
      <c r="AZ121" s="28" t="n">
        <v>44.3</v>
      </c>
      <c r="BA121" t="n">
        <v>44.9</v>
      </c>
      <c r="BB121" t="n">
        <v>54.7</v>
      </c>
      <c r="BC121">
        <f>CA121</f>
        <v/>
      </c>
      <c r="BD121" s="28" t="n">
        <v>51.9</v>
      </c>
      <c r="BE121" t="n">
        <v>59.9</v>
      </c>
      <c r="BF121" t="n">
        <v>43.6</v>
      </c>
      <c r="BG121">
        <f>CB121</f>
        <v/>
      </c>
      <c r="BH121" s="28" t="n">
        <v>51.7</v>
      </c>
      <c r="BI121" t="n">
        <v>58.2</v>
      </c>
      <c r="BJ121" t="n">
        <v>53.5</v>
      </c>
      <c r="BK121">
        <f>CC121</f>
        <v/>
      </c>
      <c r="BQ121" t="n">
        <v>45.6</v>
      </c>
      <c r="BR121" t="n">
        <v>48.8</v>
      </c>
      <c r="BS121" t="n">
        <v>83.59999999999999</v>
      </c>
      <c r="BT121" t="n">
        <v>61.9</v>
      </c>
      <c r="BU121" t="n">
        <v>44.6</v>
      </c>
      <c r="BV121" t="n">
        <v>48.3</v>
      </c>
      <c r="BW121" t="n">
        <v>52.7</v>
      </c>
      <c r="BX121" t="n">
        <v>34.7</v>
      </c>
      <c r="BY121" t="n">
        <v>46.6</v>
      </c>
      <c r="BZ121" t="n">
        <v>53.8</v>
      </c>
      <c r="CA121" t="n">
        <v>55.4</v>
      </c>
      <c r="CB121" t="n">
        <v>50.4</v>
      </c>
      <c r="CC121" t="n">
        <v>57.3</v>
      </c>
    </row>
    <row r="122">
      <c r="B122" t="inlineStr">
        <is>
          <t>Accrued expenses</t>
        </is>
      </c>
      <c r="AQ122">
        <f>BX122</f>
        <v/>
      </c>
      <c r="AU122">
        <f>BY122</f>
        <v/>
      </c>
      <c r="AV122" s="28" t="n">
        <v>36.6</v>
      </c>
      <c r="AW122" t="n">
        <v>39.2</v>
      </c>
      <c r="AX122" t="n">
        <v>39</v>
      </c>
      <c r="AY122">
        <f>BZ122</f>
        <v/>
      </c>
      <c r="AZ122" s="28" t="n">
        <v>28.4</v>
      </c>
      <c r="BA122" t="n">
        <v>28.5</v>
      </c>
      <c r="BB122" t="n">
        <v>28.8</v>
      </c>
      <c r="BC122">
        <f>CA122</f>
        <v/>
      </c>
      <c r="BD122" s="28" t="n">
        <v>32</v>
      </c>
      <c r="BE122" t="n">
        <v>27.2</v>
      </c>
      <c r="BF122" t="n">
        <v>28.7</v>
      </c>
      <c r="BG122">
        <f>CB122</f>
        <v/>
      </c>
      <c r="BH122" s="28" t="n">
        <v>34.2</v>
      </c>
      <c r="BI122" t="n">
        <v>36</v>
      </c>
      <c r="BJ122" t="n">
        <v>29.5</v>
      </c>
      <c r="BK122">
        <f>CC122</f>
        <v/>
      </c>
      <c r="BQ122" t="n">
        <v>21.4</v>
      </c>
      <c r="BR122" t="n">
        <v>50.7</v>
      </c>
      <c r="BS122" t="n">
        <v>46.4</v>
      </c>
      <c r="BT122" t="n">
        <v>46.2</v>
      </c>
      <c r="BU122" t="n">
        <v>32.4</v>
      </c>
      <c r="BV122" t="n">
        <v>33.1</v>
      </c>
      <c r="BW122" t="n">
        <v>50</v>
      </c>
      <c r="BX122" t="n">
        <v>40.9</v>
      </c>
      <c r="BY122" t="n">
        <v>38.1</v>
      </c>
      <c r="BZ122" t="n">
        <v>32.7</v>
      </c>
      <c r="CA122" t="n">
        <v>34.7</v>
      </c>
      <c r="CB122" t="n">
        <v>27.2</v>
      </c>
      <c r="CC122" t="n">
        <v>33.8</v>
      </c>
    </row>
    <row r="123">
      <c r="B123" t="inlineStr">
        <is>
          <t>Accrued compensation</t>
        </is>
      </c>
      <c r="AQ123">
        <f>BX123</f>
        <v/>
      </c>
      <c r="AU123">
        <f>BY123</f>
        <v/>
      </c>
      <c r="AV123" s="28" t="n">
        <v>37.2</v>
      </c>
      <c r="AW123" t="n">
        <v>32.1</v>
      </c>
      <c r="AX123" t="n">
        <v>36.2</v>
      </c>
      <c r="AY123">
        <f>BZ123</f>
        <v/>
      </c>
      <c r="AZ123" s="28" t="n">
        <v>40.9</v>
      </c>
      <c r="BA123" t="n">
        <v>38.8</v>
      </c>
      <c r="BB123" t="n">
        <v>45.4</v>
      </c>
      <c r="BC123">
        <f>CA123</f>
        <v/>
      </c>
      <c r="BD123" s="28" t="n">
        <v>54.2</v>
      </c>
      <c r="BE123" t="n">
        <v>46.2</v>
      </c>
      <c r="BF123" t="n">
        <v>51.3</v>
      </c>
      <c r="BG123">
        <f>CB123</f>
        <v/>
      </c>
      <c r="BH123" s="28" t="n">
        <v>56.7</v>
      </c>
      <c r="BI123" t="n">
        <v>50.1</v>
      </c>
      <c r="BJ123" t="n">
        <v>54.5</v>
      </c>
      <c r="BK123">
        <f>CC123</f>
        <v/>
      </c>
      <c r="BQ123" t="n">
        <v>21.7</v>
      </c>
      <c r="BR123" t="n">
        <v>39.8</v>
      </c>
      <c r="BS123" t="n">
        <v>47.8</v>
      </c>
      <c r="BT123" t="n">
        <v>44.9</v>
      </c>
      <c r="BU123" t="n">
        <v>41.1</v>
      </c>
      <c r="BV123" t="n">
        <v>36.8</v>
      </c>
      <c r="BW123" t="n">
        <v>39.1</v>
      </c>
      <c r="BX123" t="n">
        <v>30.2</v>
      </c>
      <c r="BY123" t="n">
        <v>33.5</v>
      </c>
      <c r="BZ123" t="n">
        <v>37.1</v>
      </c>
      <c r="CA123" t="n">
        <v>48.1</v>
      </c>
      <c r="CB123" t="n">
        <v>47.3</v>
      </c>
      <c r="CC123" t="n">
        <v>52.2</v>
      </c>
    </row>
    <row r="124">
      <c r="B124" t="inlineStr">
        <is>
          <t>Accrued interest</t>
        </is>
      </c>
      <c r="AQ124">
        <f>BX124</f>
        <v/>
      </c>
      <c r="AU124">
        <f>BY124</f>
        <v/>
      </c>
      <c r="AV124" s="28" t="n">
        <v>6.5</v>
      </c>
      <c r="AW124" t="n">
        <v>1.6</v>
      </c>
      <c r="AX124" t="n">
        <v>6.5</v>
      </c>
      <c r="AY124">
        <f>BZ124</f>
        <v/>
      </c>
      <c r="AZ124" s="28" t="n">
        <v>6.4</v>
      </c>
      <c r="BA124" t="n">
        <v>1.6</v>
      </c>
      <c r="BB124" t="n">
        <v>6.4</v>
      </c>
      <c r="BC124">
        <f>CA124</f>
        <v/>
      </c>
      <c r="BD124" s="28" t="n">
        <v>6.4</v>
      </c>
      <c r="BE124" t="n">
        <v>1.5</v>
      </c>
      <c r="BF124" t="n">
        <v>6.4</v>
      </c>
      <c r="BG124">
        <f>CB124</f>
        <v/>
      </c>
      <c r="BH124" s="28" t="n">
        <v>0.2</v>
      </c>
      <c r="BI124" t="n">
        <v>0.3</v>
      </c>
      <c r="BJ124" t="n">
        <v>0.3</v>
      </c>
      <c r="BK124">
        <f>CC124</f>
        <v/>
      </c>
      <c r="BQ124" t="n">
        <v>0</v>
      </c>
      <c r="BR124" t="n">
        <v>5.1</v>
      </c>
      <c r="BS124" t="n">
        <v>6.3</v>
      </c>
      <c r="BT124" t="n">
        <v>5.2</v>
      </c>
      <c r="BU124" t="n">
        <v>5.6</v>
      </c>
      <c r="BV124" t="n">
        <v>3.9</v>
      </c>
      <c r="BW124" t="n">
        <v>3.6</v>
      </c>
      <c r="BX124" t="n">
        <v>1.7</v>
      </c>
      <c r="BY124" t="n">
        <v>1.6</v>
      </c>
      <c r="BZ124" t="n">
        <v>1.6</v>
      </c>
      <c r="CA124" t="n">
        <v>1.5</v>
      </c>
      <c r="CB124" t="n">
        <v>1.5</v>
      </c>
      <c r="CC124" t="n">
        <v>1.5</v>
      </c>
    </row>
    <row r="125">
      <c r="B125" t="inlineStr">
        <is>
          <t>Billings in excess of costs and earnings on uncompleted contracts</t>
        </is>
      </c>
      <c r="AQ125">
        <f>BX125</f>
        <v/>
      </c>
      <c r="AU125">
        <f>BY125</f>
        <v/>
      </c>
      <c r="AV125" s="28" t="n">
        <v>39.7</v>
      </c>
      <c r="AW125" t="n">
        <v>38.8</v>
      </c>
      <c r="AX125" t="n">
        <v>34</v>
      </c>
      <c r="AY125">
        <f>BZ125</f>
        <v/>
      </c>
      <c r="AZ125" s="28" t="n">
        <v>38.3</v>
      </c>
      <c r="BA125" t="n">
        <v>34.4</v>
      </c>
      <c r="BB125" t="n">
        <v>36.3</v>
      </c>
      <c r="BC125">
        <f>CA125</f>
        <v/>
      </c>
      <c r="BD125" s="28" t="n">
        <v>41.1</v>
      </c>
      <c r="BE125" t="n">
        <v>43.5</v>
      </c>
      <c r="BF125" t="n">
        <v>57.7</v>
      </c>
      <c r="BG125">
        <f>CB125</f>
        <v/>
      </c>
      <c r="BH125" s="28" t="n">
        <v>49.7</v>
      </c>
      <c r="BI125" t="n">
        <v>59.2</v>
      </c>
      <c r="BJ125" t="n">
        <v>48.9</v>
      </c>
      <c r="BK125">
        <f>CC125</f>
        <v/>
      </c>
      <c r="BQ125" t="n">
        <v>17.2</v>
      </c>
      <c r="BR125" t="n">
        <v>36.2</v>
      </c>
      <c r="BS125" t="n">
        <v>43.7</v>
      </c>
      <c r="BT125" t="n">
        <v>52.5</v>
      </c>
      <c r="BU125" t="n">
        <v>49.6</v>
      </c>
      <c r="BV125" t="n">
        <v>42.3</v>
      </c>
      <c r="BW125" t="n">
        <v>41.8</v>
      </c>
      <c r="BX125" t="n">
        <v>42.8</v>
      </c>
      <c r="BY125" t="n">
        <v>34.9</v>
      </c>
      <c r="BZ125" t="n">
        <v>34.3</v>
      </c>
      <c r="CA125" t="n">
        <v>34</v>
      </c>
      <c r="CB125" t="n">
        <v>58.1</v>
      </c>
      <c r="CC125" t="n">
        <v>62.1</v>
      </c>
    </row>
    <row r="126">
      <c r="B126" t="inlineStr">
        <is>
          <t>Deferred income tax liability</t>
        </is>
      </c>
      <c r="AQ126">
        <f>BX126</f>
        <v/>
      </c>
      <c r="AU126">
        <f>BY126</f>
        <v/>
      </c>
      <c r="AV126" s="28" t="n">
        <v>0</v>
      </c>
      <c r="AW126" t="n">
        <v>0</v>
      </c>
      <c r="AX126" t="n">
        <v>0</v>
      </c>
      <c r="AY126">
        <f>BZ126</f>
        <v/>
      </c>
      <c r="AZ126" s="28" t="n">
        <v>0</v>
      </c>
      <c r="BA126" t="n">
        <v>0</v>
      </c>
      <c r="BB126" t="n">
        <v>0</v>
      </c>
      <c r="BC126">
        <f>CA126</f>
        <v/>
      </c>
      <c r="BD126" s="28" t="n">
        <v>0</v>
      </c>
      <c r="BE126" t="n">
        <v>0</v>
      </c>
      <c r="BF126" t="n">
        <v>0</v>
      </c>
      <c r="BG126">
        <f>CB126</f>
        <v/>
      </c>
      <c r="BH126" s="28" t="n">
        <v>0</v>
      </c>
      <c r="BI126" t="n">
        <v>0</v>
      </c>
      <c r="BJ126" t="n">
        <v>0</v>
      </c>
      <c r="BK126">
        <f>CC126</f>
        <v/>
      </c>
      <c r="BQ126" t="n">
        <v>0</v>
      </c>
      <c r="BR126" t="n">
        <v>8.5</v>
      </c>
      <c r="BS126" t="n">
        <v>28.9</v>
      </c>
      <c r="BT126" t="n">
        <v>28.4</v>
      </c>
      <c r="BU126" t="n">
        <v>30.3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B126" t="n">
        <v>0</v>
      </c>
      <c r="CC126" t="n">
        <v>0</v>
      </c>
    </row>
    <row r="127">
      <c r="B127" t="inlineStr">
        <is>
          <t>Current portion of operating lease liabilities</t>
        </is>
      </c>
      <c r="AQ127">
        <f>BX127</f>
        <v/>
      </c>
      <c r="AU127" t="n">
        <v>0</v>
      </c>
      <c r="AV127" s="28" t="n">
        <v>13.3</v>
      </c>
      <c r="AW127" t="n">
        <v>12.1</v>
      </c>
      <c r="AX127" t="n">
        <v>10.9</v>
      </c>
      <c r="AY127">
        <f>BZ127</f>
        <v/>
      </c>
      <c r="AZ127" s="28" t="n">
        <v>8.699999999999999</v>
      </c>
      <c r="BA127" t="n">
        <v>8.300000000000001</v>
      </c>
      <c r="BB127" t="n">
        <v>8.9</v>
      </c>
      <c r="BC127">
        <f>CA127</f>
        <v/>
      </c>
      <c r="BD127" s="28" t="n">
        <v>8.9</v>
      </c>
      <c r="BE127" t="n">
        <v>9.300000000000001</v>
      </c>
      <c r="BF127" t="n">
        <v>9.199999999999999</v>
      </c>
      <c r="BG127">
        <f>CB127</f>
        <v/>
      </c>
      <c r="BH127" s="28" t="n">
        <v>10.5</v>
      </c>
      <c r="BI127" t="n">
        <v>10.6</v>
      </c>
      <c r="BJ127" t="n">
        <v>10.7</v>
      </c>
      <c r="BK127">
        <f>CC127</f>
        <v/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6.7</v>
      </c>
      <c r="BX127" t="inlineStr">
        <is>
          <t>-</t>
        </is>
      </c>
      <c r="BY127" t="inlineStr">
        <is>
          <t>-</t>
        </is>
      </c>
      <c r="BZ127" t="n">
        <v>9.9</v>
      </c>
      <c r="CA127" t="n">
        <v>8.9</v>
      </c>
      <c r="CB127" t="n">
        <v>10.1</v>
      </c>
      <c r="CC127" t="n">
        <v>10.8</v>
      </c>
    </row>
    <row r="128">
      <c r="B128" t="inlineStr">
        <is>
          <t>Other current liabilities</t>
        </is>
      </c>
      <c r="AQ128">
        <f>BX128</f>
        <v/>
      </c>
      <c r="AU128">
        <f>BY128</f>
        <v/>
      </c>
      <c r="AV128" s="28" t="n">
        <v>9.300000000000001</v>
      </c>
      <c r="AW128" t="n">
        <v>8.9</v>
      </c>
      <c r="AX128" t="n">
        <v>8.9</v>
      </c>
      <c r="AY128">
        <f>BZ128</f>
        <v/>
      </c>
      <c r="AZ128" s="28" t="n">
        <v>10.1</v>
      </c>
      <c r="BA128" t="n">
        <v>10.5</v>
      </c>
      <c r="BB128" t="n">
        <v>16.2</v>
      </c>
      <c r="BC128">
        <f>CA128</f>
        <v/>
      </c>
      <c r="BD128" s="28" t="n">
        <v>13</v>
      </c>
      <c r="BE128" t="n">
        <v>11.8</v>
      </c>
      <c r="BF128" t="n">
        <v>10.6</v>
      </c>
      <c r="BG128">
        <f>CB128</f>
        <v/>
      </c>
      <c r="BH128" s="28" t="n">
        <v>9.199999999999999</v>
      </c>
      <c r="BI128" t="n">
        <v>12.5</v>
      </c>
      <c r="BJ128" t="n">
        <v>15.2</v>
      </c>
      <c r="BK128">
        <f>CC128</f>
        <v/>
      </c>
      <c r="BQ128">
        <f>1.7+8.1</f>
        <v/>
      </c>
      <c r="BR128" t="n">
        <v>16.8</v>
      </c>
      <c r="BS128" t="n">
        <v>15.9</v>
      </c>
      <c r="BT128" t="n">
        <v>8.1</v>
      </c>
      <c r="BU128" t="n">
        <v>6.8</v>
      </c>
      <c r="BV128" t="n">
        <v>5.1</v>
      </c>
      <c r="BW128" t="n">
        <v>1</v>
      </c>
      <c r="BX128" t="n">
        <v>9.4</v>
      </c>
      <c r="BY128" t="n">
        <v>4.7</v>
      </c>
      <c r="BZ128" t="n">
        <v>10</v>
      </c>
      <c r="CA128" t="n">
        <v>11.9</v>
      </c>
      <c r="CB128" t="n">
        <v>25.7</v>
      </c>
      <c r="CC128" t="n">
        <v>15.6</v>
      </c>
    </row>
    <row r="129">
      <c r="B129" t="inlineStr">
        <is>
          <t>Current portion of long-term debt</t>
        </is>
      </c>
      <c r="AQ129">
        <f>BX129</f>
        <v/>
      </c>
      <c r="AU129">
        <f>BY129</f>
        <v/>
      </c>
      <c r="AV129" s="28" t="n">
        <v>0</v>
      </c>
      <c r="AW129" t="n">
        <v>0</v>
      </c>
      <c r="AX129" t="n">
        <v>0</v>
      </c>
      <c r="AY129">
        <f>BZ129</f>
        <v/>
      </c>
      <c r="AZ129" s="28" t="n">
        <v>0</v>
      </c>
      <c r="BA129" t="n">
        <v>0</v>
      </c>
      <c r="BB129" t="n">
        <v>0</v>
      </c>
      <c r="BC129">
        <f>CA129</f>
        <v/>
      </c>
      <c r="BD129" s="28" t="n">
        <v>0</v>
      </c>
      <c r="BE129" t="n">
        <v>0</v>
      </c>
      <c r="BF129" t="n">
        <v>0</v>
      </c>
      <c r="BG129">
        <f>CB129</f>
        <v/>
      </c>
      <c r="BH129" s="28" t="n">
        <v>0</v>
      </c>
      <c r="BI129" t="n">
        <v>0</v>
      </c>
      <c r="BJ129" t="n">
        <v>0</v>
      </c>
      <c r="BK129">
        <f>CC129</f>
        <v/>
      </c>
      <c r="BQ129" t="n">
        <v>0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B130" t="inlineStr">
        <is>
          <t>Current portion of capital lease obligations</t>
        </is>
      </c>
      <c r="AQ130">
        <f>BX130</f>
        <v/>
      </c>
      <c r="AU130">
        <f>BY130</f>
        <v/>
      </c>
      <c r="AV130" s="28" t="n">
        <v>0</v>
      </c>
      <c r="AW130" t="n">
        <v>0</v>
      </c>
      <c r="AX130" t="n">
        <v>0</v>
      </c>
      <c r="AY130">
        <f>BZ130</f>
        <v/>
      </c>
      <c r="AZ130" s="28" t="n">
        <v>0</v>
      </c>
      <c r="BA130" t="n">
        <v>0</v>
      </c>
      <c r="BB130" t="n">
        <v>0</v>
      </c>
      <c r="BC130">
        <f>CA130</f>
        <v/>
      </c>
      <c r="BD130" s="28" t="n">
        <v>0</v>
      </c>
      <c r="BE130" t="n">
        <v>0</v>
      </c>
      <c r="BF130" t="n">
        <v>0</v>
      </c>
      <c r="BG130">
        <f>CB130</f>
        <v/>
      </c>
      <c r="BH130" s="28" t="n">
        <v>0</v>
      </c>
      <c r="BI130" t="n">
        <v>0</v>
      </c>
      <c r="BJ130" t="n">
        <v>0</v>
      </c>
      <c r="BK130">
        <f>CC130</f>
        <v/>
      </c>
      <c r="BQ130" t="n">
        <v>0.6</v>
      </c>
      <c r="BR130" t="n">
        <v>0.6</v>
      </c>
      <c r="BS130" t="n">
        <v>0.5</v>
      </c>
      <c r="BT130" t="n">
        <v>0.3</v>
      </c>
      <c r="BU130" t="n">
        <v>0.1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 customFormat="1" s="2">
      <c r="B131" s="2" t="inlineStr">
        <is>
          <t>Current liabilities of discontinued operations</t>
        </is>
      </c>
      <c r="L131" s="30" t="n"/>
      <c r="P131" s="30" t="n"/>
      <c r="T131" s="30" t="n"/>
      <c r="X131" s="30" t="n"/>
      <c r="AB131" s="30" t="n"/>
      <c r="AF131" s="30" t="n"/>
      <c r="AJ131" s="30" t="n"/>
      <c r="AN131" s="30" t="n"/>
      <c r="AQ131" s="2">
        <f>BX131</f>
        <v/>
      </c>
      <c r="AR131" s="30" t="n"/>
      <c r="AU131" s="2">
        <f>BY131</f>
        <v/>
      </c>
      <c r="AV131" s="30" t="n">
        <v>5.3</v>
      </c>
      <c r="AW131" s="2" t="n">
        <v>3.5</v>
      </c>
      <c r="AX131" s="2" t="n">
        <v>3.6</v>
      </c>
      <c r="AY131" s="2">
        <f>BZ131</f>
        <v/>
      </c>
      <c r="AZ131" s="30" t="n">
        <v>3</v>
      </c>
      <c r="BA131" s="2" t="n">
        <v>3</v>
      </c>
      <c r="BB131" s="2" t="n">
        <v>3</v>
      </c>
      <c r="BC131" s="2">
        <f>CA131</f>
        <v/>
      </c>
      <c r="BD131" s="30" t="n">
        <v>2.7</v>
      </c>
      <c r="BE131" s="2" t="n">
        <v>2.7</v>
      </c>
      <c r="BF131" s="2" t="n">
        <v>3.1</v>
      </c>
      <c r="BG131" s="2">
        <f>CB131</f>
        <v/>
      </c>
      <c r="BH131" s="30" t="n">
        <v>1.1</v>
      </c>
      <c r="BI131" s="2" t="n">
        <v>0.9</v>
      </c>
      <c r="BJ131" s="2" t="n">
        <v>0.9</v>
      </c>
      <c r="BK131" s="2">
        <f>CC131</f>
        <v/>
      </c>
      <c r="BL131" s="28" t="n"/>
      <c r="BQ131" s="2" t="n">
        <v>2.1</v>
      </c>
      <c r="BR131" s="2" t="n">
        <v>6.3</v>
      </c>
      <c r="BS131" s="2" t="n">
        <v>4.9</v>
      </c>
      <c r="BT131" s="2" t="n">
        <v>2.5</v>
      </c>
      <c r="BU131" s="2" t="n">
        <v>14.6</v>
      </c>
      <c r="BV131" s="2" t="n">
        <v>1.9</v>
      </c>
      <c r="BW131" s="2" t="n">
        <v>1.6</v>
      </c>
      <c r="BX131" s="2" t="n">
        <v>29.2</v>
      </c>
      <c r="BY131" s="2" t="n">
        <v>5.3</v>
      </c>
      <c r="BZ131" s="2" t="n">
        <v>3.3</v>
      </c>
      <c r="CA131" s="2" t="n">
        <v>3.1</v>
      </c>
      <c r="CB131" s="2" t="n">
        <v>0.8</v>
      </c>
      <c r="CC131" s="2" t="n">
        <v>0.9</v>
      </c>
    </row>
    <row r="132" customFormat="1" s="11">
      <c r="B132" s="11" t="inlineStr">
        <is>
          <t>Total Current Liabilities</t>
        </is>
      </c>
      <c r="L132" s="34" t="n"/>
      <c r="P132" s="34" t="n"/>
      <c r="T132" s="34" t="n"/>
      <c r="X132" s="34" t="n"/>
      <c r="AB132" s="34" t="n"/>
      <c r="AF132" s="34" t="n"/>
      <c r="AJ132" s="34" t="n"/>
      <c r="AN132" s="34">
        <f>SUM(AN121:AN131)</f>
        <v/>
      </c>
      <c r="AO132" s="11">
        <f>SUM(AO121:AO131)</f>
        <v/>
      </c>
      <c r="AP132" s="11">
        <f>SUM(AP121:AP131)</f>
        <v/>
      </c>
      <c r="AQ132" s="11">
        <f>SUM(AQ121:AQ131)</f>
        <v/>
      </c>
      <c r="AR132" s="11">
        <f>SUM(AR121:AR131)</f>
        <v/>
      </c>
      <c r="AS132" s="11">
        <f>SUM(AS121:AS131)</f>
        <v/>
      </c>
      <c r="AT132" s="11">
        <f>SUM(AT121:AT131)</f>
        <v/>
      </c>
      <c r="AU132" s="11">
        <f>SUM(AU121:AU131)</f>
        <v/>
      </c>
      <c r="AV132" s="34">
        <f>SUM(AV121:AV131)</f>
        <v/>
      </c>
      <c r="AW132" s="11">
        <f>SUM(AW121:AW131)</f>
        <v/>
      </c>
      <c r="AX132" s="11">
        <f>SUM(AX121:AX131)</f>
        <v/>
      </c>
      <c r="AY132" s="11">
        <f>SUM(AY121:AY131)</f>
        <v/>
      </c>
      <c r="AZ132" s="34">
        <f>SUM(AZ121:AZ131)</f>
        <v/>
      </c>
      <c r="BA132" s="11">
        <f>SUM(BA121:BA131)</f>
        <v/>
      </c>
      <c r="BB132" s="11">
        <f>SUM(BB121:BB131)</f>
        <v/>
      </c>
      <c r="BC132" s="11">
        <f>SUM(BC121:BC131)</f>
        <v/>
      </c>
      <c r="BD132" s="34">
        <f>SUM(BD121:BD131)</f>
        <v/>
      </c>
      <c r="BE132" s="11">
        <f>SUM(BE121:BE131)</f>
        <v/>
      </c>
      <c r="BF132" s="11">
        <f>SUM(BF121:BF131)</f>
        <v/>
      </c>
      <c r="BG132" s="11">
        <f>SUM(BG121:BG131)</f>
        <v/>
      </c>
      <c r="BH132" s="34">
        <f>SUM(BH121:BH131)</f>
        <v/>
      </c>
      <c r="BI132" s="11">
        <f>SUM(BI121:BI131)</f>
        <v/>
      </c>
      <c r="BJ132" s="11">
        <f>SUM(BJ121:BJ131)</f>
        <v/>
      </c>
      <c r="BK132" s="11">
        <f>SUM(BK121:BK131)</f>
        <v/>
      </c>
      <c r="BL132" s="34" t="n"/>
      <c r="BQ132" s="11">
        <f>SUM(BQ121:BQ131)</f>
        <v/>
      </c>
      <c r="BR132" s="11">
        <f>SUM(BR121:BR131)</f>
        <v/>
      </c>
      <c r="BS132" s="11">
        <f>SUM(BS121:BS131)</f>
        <v/>
      </c>
      <c r="BT132" s="11">
        <f>SUM(BT121:BT131)</f>
        <v/>
      </c>
      <c r="BU132" s="11">
        <f>SUM(BU121:BU131)</f>
        <v/>
      </c>
      <c r="BV132" s="11">
        <f>SUM(BV121:BV131)</f>
        <v/>
      </c>
      <c r="BW132" s="11">
        <f>SUM(BW121:BW131)</f>
        <v/>
      </c>
      <c r="BX132" s="11">
        <f>SUM(BX121:BX131)</f>
        <v/>
      </c>
      <c r="BY132" s="11">
        <f>SUM(BY121:BY131)</f>
        <v/>
      </c>
      <c r="BZ132" s="11">
        <f>SUM(BZ121:BZ131)</f>
        <v/>
      </c>
      <c r="CA132" s="11">
        <f>SUM(CA121:CA131)</f>
        <v/>
      </c>
      <c r="CB132" s="11">
        <f>SUM(CB121:CB131)</f>
        <v/>
      </c>
      <c r="CC132" s="11">
        <f>SUM(CC121:CC131)</f>
        <v/>
      </c>
      <c r="CD132" s="11">
        <f>SUM(CD121:CD131)</f>
        <v/>
      </c>
      <c r="CE132" s="11">
        <f>SUM(CE121:CE131)</f>
        <v/>
      </c>
    </row>
    <row r="133" customFormat="1" s="8">
      <c r="B133" s="7" t="inlineStr">
        <is>
          <t>Non-current Liabilities</t>
        </is>
      </c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38" t="n"/>
      <c r="M133" s="7" t="n"/>
      <c r="N133" s="7" t="n"/>
      <c r="O133" s="7" t="n"/>
      <c r="P133" s="38" t="n"/>
      <c r="Q133" s="7" t="n"/>
      <c r="R133" s="7" t="n"/>
      <c r="S133" s="7" t="n"/>
      <c r="T133" s="38" t="n"/>
      <c r="U133" s="7" t="n"/>
      <c r="V133" s="7" t="n"/>
      <c r="W133" s="7" t="n"/>
      <c r="X133" s="38" t="n"/>
      <c r="Y133" s="7" t="n"/>
      <c r="Z133" s="7" t="n"/>
      <c r="AA133" s="7" t="n"/>
      <c r="AB133" s="38" t="n"/>
      <c r="AC133" s="7" t="n"/>
      <c r="AD133" s="7" t="n"/>
      <c r="AE133" s="7" t="n"/>
      <c r="AF133" s="38" t="n"/>
      <c r="AG133" s="7" t="n"/>
      <c r="AH133" s="7" t="n"/>
      <c r="AI133" s="7" t="n"/>
      <c r="AJ133" s="38" t="n"/>
      <c r="AK133" s="7" t="n"/>
      <c r="AL133" s="7" t="n"/>
      <c r="AM133" s="7" t="n"/>
      <c r="AN133" s="38" t="n"/>
      <c r="AO133" s="7" t="n"/>
      <c r="AP133" s="7" t="n"/>
      <c r="AQ133" s="7" t="n"/>
      <c r="AR133" s="38" t="n"/>
      <c r="AS133" s="7" t="n"/>
      <c r="AT133" s="7" t="n"/>
      <c r="AU133" s="7" t="n"/>
      <c r="AV133" s="38" t="n"/>
      <c r="AW133" s="7" t="n"/>
      <c r="AX133" s="7" t="n"/>
      <c r="AY133" s="7" t="n"/>
      <c r="AZ133" s="38" t="n"/>
      <c r="BA133" s="7" t="n"/>
      <c r="BB133" s="7" t="n"/>
      <c r="BC133" s="7" t="n"/>
      <c r="BD133" s="38" t="n"/>
      <c r="BE133" s="7" t="n"/>
      <c r="BF133" s="7" t="n"/>
      <c r="BH133" s="38" t="n"/>
      <c r="BI133" s="7" t="n"/>
      <c r="BJ133" s="7" t="n"/>
      <c r="BK133" s="7" t="n"/>
      <c r="BL133" s="57" t="n"/>
      <c r="BM133" s="60" t="n"/>
      <c r="BN133" s="60" t="n"/>
      <c r="BO133" s="60" t="n"/>
      <c r="BP133" s="60" t="n"/>
    </row>
    <row r="134">
      <c r="B134" t="inlineStr">
        <is>
          <t>Long-term debt</t>
        </is>
      </c>
      <c r="AQ134">
        <f>BX134</f>
        <v/>
      </c>
      <c r="AU134">
        <f>BY134</f>
        <v/>
      </c>
      <c r="AV134" s="28" t="n">
        <v>294.4</v>
      </c>
      <c r="AW134" t="n">
        <v>294.6</v>
      </c>
      <c r="AX134" t="n">
        <v>294.8</v>
      </c>
      <c r="AY134">
        <f>BZ134</f>
        <v/>
      </c>
      <c r="AZ134" s="28" t="n">
        <v>295.3</v>
      </c>
      <c r="BA134" t="n">
        <v>295.9</v>
      </c>
      <c r="BB134" t="n">
        <v>300.3</v>
      </c>
      <c r="BC134">
        <f>CA134</f>
        <v/>
      </c>
      <c r="BD134" s="28" t="n">
        <v>300.3</v>
      </c>
      <c r="BE134" t="n">
        <v>300.3</v>
      </c>
      <c r="BF134" t="n">
        <v>296.5</v>
      </c>
      <c r="BG134">
        <f>CB134</f>
        <v/>
      </c>
      <c r="BH134" s="28" t="n">
        <v>295</v>
      </c>
      <c r="BI134" t="n">
        <v>293.8</v>
      </c>
      <c r="BJ134" t="n">
        <v>292.6</v>
      </c>
      <c r="BK134">
        <f>CC134</f>
        <v/>
      </c>
      <c r="BQ134" t="n">
        <v>225</v>
      </c>
      <c r="BR134" t="n">
        <v>630.8</v>
      </c>
      <c r="BS134" t="n">
        <v>629.7</v>
      </c>
      <c r="BT134" t="n">
        <v>528.8</v>
      </c>
      <c r="BU134" t="n">
        <v>614.4</v>
      </c>
      <c r="BV134" t="n">
        <v>444.1</v>
      </c>
      <c r="BW134" t="n">
        <v>431</v>
      </c>
      <c r="BX134" t="n">
        <v>293.5</v>
      </c>
      <c r="BY134" t="n">
        <v>294.2</v>
      </c>
      <c r="BZ134" t="n">
        <v>295.1</v>
      </c>
      <c r="CA134" t="n">
        <v>301</v>
      </c>
      <c r="CB134" t="n">
        <v>296.7</v>
      </c>
      <c r="CC134" t="n">
        <v>250.2</v>
      </c>
    </row>
    <row r="135">
      <c r="B135" t="inlineStr">
        <is>
          <t>Line of Credit</t>
        </is>
      </c>
      <c r="AQ135">
        <f>BX135</f>
        <v/>
      </c>
      <c r="AU135">
        <f>BY135</f>
        <v/>
      </c>
      <c r="AV135" s="28" t="n">
        <v>0</v>
      </c>
      <c r="AW135" t="n">
        <v>0</v>
      </c>
      <c r="AX135" t="n">
        <v>0</v>
      </c>
      <c r="AY135">
        <f>BZ135</f>
        <v/>
      </c>
      <c r="AZ135" s="28" t="n">
        <v>0</v>
      </c>
      <c r="BA135" t="n">
        <v>0</v>
      </c>
      <c r="BB135" t="n">
        <v>0</v>
      </c>
      <c r="BC135">
        <f>CA135</f>
        <v/>
      </c>
      <c r="BD135" s="28" t="n">
        <v>0</v>
      </c>
      <c r="BE135" t="n">
        <v>0</v>
      </c>
      <c r="BF135" t="n">
        <v>0</v>
      </c>
      <c r="BG135">
        <f>CB135</f>
        <v/>
      </c>
      <c r="BH135" s="28" t="n">
        <v>0</v>
      </c>
      <c r="BI135" t="n">
        <v>0</v>
      </c>
      <c r="BJ135" t="n">
        <v>0</v>
      </c>
      <c r="BK135">
        <f>CC135</f>
        <v/>
      </c>
      <c r="BQ135" t="n">
        <v>0</v>
      </c>
      <c r="BR135" t="n">
        <v>22.8</v>
      </c>
      <c r="BS135" t="n">
        <v>18.7</v>
      </c>
      <c r="BT135" t="n">
        <v>14.5</v>
      </c>
      <c r="BU135" t="n">
        <v>41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B136" t="inlineStr">
        <is>
          <t>Operating lease liabilities, net of current portion</t>
        </is>
      </c>
      <c r="AQ136">
        <f>BX136</f>
        <v/>
      </c>
      <c r="AU136" t="n">
        <v>0</v>
      </c>
      <c r="AV136" s="28" t="n">
        <v>31.3</v>
      </c>
      <c r="AW136" t="n">
        <v>37.8</v>
      </c>
      <c r="AX136" t="n">
        <v>39.5</v>
      </c>
      <c r="AY136">
        <f>BZ136</f>
        <v/>
      </c>
      <c r="AZ136" s="28" t="n">
        <v>36</v>
      </c>
      <c r="BA136" t="n">
        <v>37.6</v>
      </c>
      <c r="BB136" t="n">
        <v>35.7</v>
      </c>
      <c r="BC136">
        <f>CA136</f>
        <v/>
      </c>
      <c r="BD136" s="28" t="n">
        <v>36.4</v>
      </c>
      <c r="BE136" t="n">
        <v>35.3</v>
      </c>
      <c r="BF136" t="n">
        <v>34</v>
      </c>
      <c r="BG136">
        <f>CB136</f>
        <v/>
      </c>
      <c r="BH136" s="28" t="n">
        <v>33.3</v>
      </c>
      <c r="BI136" t="n">
        <v>31.5</v>
      </c>
      <c r="BJ136" t="n">
        <v>35.3</v>
      </c>
      <c r="BK136">
        <f>CC136</f>
        <v/>
      </c>
      <c r="BQ136" t="n">
        <v>1.1</v>
      </c>
      <c r="BR136" t="n">
        <v>0.7</v>
      </c>
      <c r="BS136" t="n">
        <v>0.4</v>
      </c>
      <c r="BT136" t="n">
        <v>0.1</v>
      </c>
      <c r="BU136" t="n">
        <v>0.9</v>
      </c>
      <c r="BV136" t="n">
        <v>10.5</v>
      </c>
      <c r="BW136" t="n">
        <v>17.3</v>
      </c>
      <c r="BX136" t="inlineStr">
        <is>
          <t>-</t>
        </is>
      </c>
      <c r="BY136" t="inlineStr">
        <is>
          <t>-</t>
        </is>
      </c>
      <c r="BZ136" t="n">
        <v>37.6</v>
      </c>
      <c r="CA136" t="n">
        <v>38.6</v>
      </c>
      <c r="CB136" t="n">
        <v>32.7</v>
      </c>
      <c r="CC136" t="n">
        <v>40.8</v>
      </c>
    </row>
    <row r="137">
      <c r="B137" t="inlineStr">
        <is>
          <t>Deferred income tax liability</t>
        </is>
      </c>
      <c r="AQ137">
        <f>BX137</f>
        <v/>
      </c>
      <c r="AU137">
        <f>BY137</f>
        <v/>
      </c>
      <c r="AV137" s="28" t="n">
        <v>0</v>
      </c>
      <c r="AW137" t="n">
        <v>0</v>
      </c>
      <c r="AX137" t="n">
        <v>0</v>
      </c>
      <c r="AY137">
        <f>BZ137</f>
        <v/>
      </c>
      <c r="AZ137" s="28" t="n">
        <v>0</v>
      </c>
      <c r="BA137" t="n">
        <v>0</v>
      </c>
      <c r="BB137" t="n">
        <v>0</v>
      </c>
      <c r="BC137">
        <f>CA137</f>
        <v/>
      </c>
      <c r="BD137" s="28" t="n">
        <v>0</v>
      </c>
      <c r="BE137" t="n">
        <v>0</v>
      </c>
      <c r="BF137" t="n">
        <v>0</v>
      </c>
      <c r="BG137">
        <f>CB137</f>
        <v/>
      </c>
      <c r="BH137" s="28" t="n">
        <v>0</v>
      </c>
      <c r="BI137" t="n">
        <v>0</v>
      </c>
      <c r="BJ137" t="n">
        <v>0</v>
      </c>
      <c r="BK137">
        <f>CC137</f>
        <v/>
      </c>
      <c r="BQ137" t="n">
        <v>11.7</v>
      </c>
      <c r="BR137" t="n">
        <v>2.5</v>
      </c>
      <c r="BS137" t="n">
        <v>0</v>
      </c>
      <c r="BT137" t="n">
        <v>0.7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B138" t="inlineStr">
        <is>
          <t>Other long-term liabilities</t>
        </is>
      </c>
      <c r="AQ138">
        <f>BX138</f>
        <v/>
      </c>
      <c r="AU138">
        <f>BY138</f>
        <v/>
      </c>
      <c r="AV138" s="28" t="n">
        <v>73.5</v>
      </c>
      <c r="AW138" t="n">
        <v>74.59999999999999</v>
      </c>
      <c r="AX138" t="n">
        <v>77.5</v>
      </c>
      <c r="AY138">
        <f>BZ138</f>
        <v/>
      </c>
      <c r="AZ138" s="28" t="n">
        <v>73.90000000000001</v>
      </c>
      <c r="BA138" t="n">
        <v>78.7</v>
      </c>
      <c r="BB138" t="n">
        <v>84.7</v>
      </c>
      <c r="BC138">
        <f>CA138</f>
        <v/>
      </c>
      <c r="BD138" s="28" t="n">
        <v>72</v>
      </c>
      <c r="BE138" t="n">
        <v>71.59999999999999</v>
      </c>
      <c r="BF138" t="n">
        <v>77.3</v>
      </c>
      <c r="BG138">
        <f>CB138</f>
        <v/>
      </c>
      <c r="BH138" s="28" t="n">
        <v>73.90000000000001</v>
      </c>
      <c r="BI138" t="n">
        <v>82.90000000000001</v>
      </c>
      <c r="BJ138" t="n">
        <v>82.09999999999999</v>
      </c>
      <c r="BK138">
        <f>CC138</f>
        <v/>
      </c>
      <c r="BQ138" t="n">
        <v>8.6</v>
      </c>
      <c r="BR138" t="n">
        <v>32.3</v>
      </c>
      <c r="BS138" t="n">
        <v>31.8</v>
      </c>
      <c r="BT138" t="n">
        <v>25.5</v>
      </c>
      <c r="BU138" t="n">
        <v>24</v>
      </c>
      <c r="BV138" t="n">
        <v>18</v>
      </c>
      <c r="BW138" t="n">
        <v>23.7</v>
      </c>
      <c r="BX138" t="n">
        <v>24.1</v>
      </c>
      <c r="BY138" t="n">
        <v>25.5</v>
      </c>
      <c r="BZ138" t="n">
        <v>78.7</v>
      </c>
      <c r="CA138" t="n">
        <v>83</v>
      </c>
      <c r="CB138" t="n">
        <v>76.2</v>
      </c>
      <c r="CC138" t="n">
        <v>77.40000000000001</v>
      </c>
    </row>
    <row r="139" customFormat="1" s="2">
      <c r="B139" s="2" t="inlineStr">
        <is>
          <t>Long-term liabilities of discountinued operations</t>
        </is>
      </c>
      <c r="L139" s="30" t="n"/>
      <c r="P139" s="30" t="n"/>
      <c r="T139" s="30" t="n"/>
      <c r="X139" s="30" t="n"/>
      <c r="AB139" s="30" t="n"/>
      <c r="AF139" s="30" t="n"/>
      <c r="AJ139" s="30" t="n"/>
      <c r="AN139" s="30" t="n"/>
      <c r="AQ139" s="2">
        <f>BX139</f>
        <v/>
      </c>
      <c r="AR139" s="30" t="n"/>
      <c r="AU139" s="2">
        <f>BY139</f>
        <v/>
      </c>
      <c r="AV139" s="30" t="n">
        <v>6.5</v>
      </c>
      <c r="AW139" s="2" t="n">
        <v>2.8</v>
      </c>
      <c r="AX139" s="2" t="n">
        <v>2.8</v>
      </c>
      <c r="AY139" s="2">
        <f>BZ139</f>
        <v/>
      </c>
      <c r="AZ139" s="30" t="n">
        <v>2.8</v>
      </c>
      <c r="BA139" s="2" t="n">
        <v>2.8</v>
      </c>
      <c r="BB139" s="2" t="n">
        <v>2.6</v>
      </c>
      <c r="BC139" s="2">
        <f>CA139</f>
        <v/>
      </c>
      <c r="BD139" s="30" t="n">
        <v>2.5</v>
      </c>
      <c r="BE139" s="2" t="n">
        <v>2.5</v>
      </c>
      <c r="BF139" s="2" t="n">
        <v>2.5</v>
      </c>
      <c r="BG139" s="2">
        <f>CB139</f>
        <v/>
      </c>
      <c r="BH139" s="30" t="n">
        <v>2.5</v>
      </c>
      <c r="BI139" s="2" t="n">
        <v>1.4</v>
      </c>
      <c r="BJ139" s="2" t="n">
        <v>1.4</v>
      </c>
      <c r="BK139" s="2">
        <f>CC139</f>
        <v/>
      </c>
      <c r="BL139" s="28" t="n"/>
      <c r="BQ139" s="2" t="n">
        <v>1.4</v>
      </c>
      <c r="BR139" s="2" t="n">
        <v>0.5</v>
      </c>
      <c r="BS139" s="2" t="n">
        <v>0.3</v>
      </c>
      <c r="BT139" s="2" t="n">
        <v>0.2</v>
      </c>
      <c r="BU139" s="2" t="n">
        <v>0.5</v>
      </c>
      <c r="BV139" s="2" t="n">
        <v>4.1</v>
      </c>
      <c r="BW139" s="2" t="n">
        <v>3.7</v>
      </c>
      <c r="BX139" s="2" t="n">
        <v>6</v>
      </c>
      <c r="BY139" s="2" t="n">
        <v>6.4</v>
      </c>
      <c r="BZ139" s="2" t="n">
        <v>2.8</v>
      </c>
      <c r="CA139" s="2" t="n">
        <v>2.5</v>
      </c>
      <c r="CB139" s="2" t="n">
        <v>2.5</v>
      </c>
      <c r="CC139" s="2" t="n">
        <v>1.4</v>
      </c>
    </row>
    <row r="140" customFormat="1" s="14">
      <c r="B140" s="14" t="inlineStr">
        <is>
          <t>Total Non-current Liabilities</t>
        </is>
      </c>
      <c r="AQ140" s="14">
        <f>SUM(AQ134:AQ139)</f>
        <v/>
      </c>
      <c r="AR140" s="14">
        <f>SUM(AR134:AR139)</f>
        <v/>
      </c>
      <c r="AS140" s="14">
        <f>SUM(AS134:AS139)</f>
        <v/>
      </c>
      <c r="AT140" s="14">
        <f>SUM(AT134:AT139)</f>
        <v/>
      </c>
      <c r="AU140" s="14">
        <f>SUM(AU134:AU139)</f>
        <v/>
      </c>
      <c r="AV140" s="40">
        <f>SUM(AV134:AV139)</f>
        <v/>
      </c>
      <c r="AW140" s="14">
        <f>SUM(AW134:AW139)</f>
        <v/>
      </c>
      <c r="AX140" s="14">
        <f>SUM(AX134:AX139)</f>
        <v/>
      </c>
      <c r="AY140" s="14">
        <f>SUM(AY134:AY139)</f>
        <v/>
      </c>
      <c r="AZ140" s="40">
        <f>SUM(AZ134:AZ139)</f>
        <v/>
      </c>
      <c r="BA140" s="14">
        <f>SUM(BA134:BA139)</f>
        <v/>
      </c>
      <c r="BB140" s="14">
        <f>SUM(BB134:BB139)</f>
        <v/>
      </c>
      <c r="BC140" s="14">
        <f>SUM(BC134:BC139)</f>
        <v/>
      </c>
      <c r="BD140" s="40">
        <f>SUM(BD134:BD139)</f>
        <v/>
      </c>
      <c r="BE140" s="14">
        <f>SUM(BE134:BE139)</f>
        <v/>
      </c>
      <c r="BF140" s="14">
        <f>SUM(BF134:BF139)</f>
        <v/>
      </c>
      <c r="BG140" s="14">
        <f>SUM(BG134:BG139)</f>
        <v/>
      </c>
      <c r="BH140" s="14">
        <f>SUM(BH134:BH139)</f>
        <v/>
      </c>
      <c r="BI140" s="14">
        <f>SUM(BI134:BI139)</f>
        <v/>
      </c>
      <c r="BJ140" s="14">
        <f>SUM(BJ134:BJ139)</f>
        <v/>
      </c>
      <c r="BK140" s="14">
        <f>SUM(BK134:BK139)</f>
        <v/>
      </c>
      <c r="BL140" s="34" t="n"/>
      <c r="BM140" s="11" t="n"/>
      <c r="BN140" s="11" t="n"/>
      <c r="BO140" s="11" t="n"/>
      <c r="BP140" s="11" t="n"/>
      <c r="BQ140" s="14">
        <f>SUM(BQ134:BQ139)</f>
        <v/>
      </c>
      <c r="BR140" s="14">
        <f>SUM(BR134:BR139)</f>
        <v/>
      </c>
      <c r="BS140" s="14">
        <f>SUM(BS134:BS139)</f>
        <v/>
      </c>
      <c r="BT140" s="14">
        <f>SUM(BT134:BT139)</f>
        <v/>
      </c>
      <c r="BU140" s="14">
        <f>SUM(BU134:BU139)</f>
        <v/>
      </c>
      <c r="BV140" s="14">
        <f>SUM(BV134:BV139)</f>
        <v/>
      </c>
      <c r="BW140" s="14">
        <f>SUM(BW134:BW139)</f>
        <v/>
      </c>
      <c r="BX140" s="14">
        <f>SUM(BX134:BX139)</f>
        <v/>
      </c>
      <c r="BY140" s="14">
        <f>SUM(BY134:BY139)</f>
        <v/>
      </c>
      <c r="BZ140" s="14">
        <f>SUM(BZ134:BZ139)</f>
        <v/>
      </c>
      <c r="CA140" s="14">
        <f>SUM(CA134:CA139)</f>
        <v/>
      </c>
      <c r="CB140" s="14">
        <f>SUM(CB134:CB139)</f>
        <v/>
      </c>
      <c r="CC140" s="14">
        <f>SUM(CC134:CC139)</f>
        <v/>
      </c>
    </row>
    <row r="141" customFormat="1" s="11">
      <c r="B141" s="11" t="inlineStr">
        <is>
          <t>Total liabilities</t>
        </is>
      </c>
      <c r="AN141" s="11">
        <f>SUM(AN134:AN139)+AN132</f>
        <v/>
      </c>
      <c r="AO141" s="11">
        <f>SUM(AO134:AO139)+AO132</f>
        <v/>
      </c>
      <c r="AP141" s="11">
        <f>SUM(AP134:AP139)+AP132</f>
        <v/>
      </c>
      <c r="AQ141" s="11">
        <f>+AQ140+AQ132</f>
        <v/>
      </c>
      <c r="AR141" s="11">
        <f>+AR140+AR132</f>
        <v/>
      </c>
      <c r="AS141" s="11">
        <f>+AS140+AS132</f>
        <v/>
      </c>
      <c r="AT141" s="11">
        <f>+AT140+AT132</f>
        <v/>
      </c>
      <c r="AU141" s="11">
        <f>+AU140+AU132</f>
        <v/>
      </c>
      <c r="AV141" s="34">
        <f>+AV140+AV132</f>
        <v/>
      </c>
      <c r="AW141" s="11">
        <f>+AW140+AW132</f>
        <v/>
      </c>
      <c r="AX141" s="11">
        <f>+AX140+AX132</f>
        <v/>
      </c>
      <c r="AY141" s="11">
        <f>+AY140+AY132</f>
        <v/>
      </c>
      <c r="AZ141" s="34">
        <f>+AZ140+AZ132</f>
        <v/>
      </c>
      <c r="BA141" s="11">
        <f>+BA140+BA132</f>
        <v/>
      </c>
      <c r="BB141" s="11">
        <f>+BB140+BB132</f>
        <v/>
      </c>
      <c r="BC141" s="11">
        <f>+BC140+BC132</f>
        <v/>
      </c>
      <c r="BD141" s="34">
        <f>+BD140+BD132</f>
        <v/>
      </c>
      <c r="BE141" s="11">
        <f>+BE140+BE132</f>
        <v/>
      </c>
      <c r="BF141" s="11">
        <f>+BF140+BF132</f>
        <v/>
      </c>
      <c r="BG141" s="11">
        <f>+BG140+BG132</f>
        <v/>
      </c>
      <c r="BH141" s="11">
        <f>+BH140+BH132</f>
        <v/>
      </c>
      <c r="BI141" s="11">
        <f>+BI140+BI132</f>
        <v/>
      </c>
      <c r="BJ141" s="11">
        <f>+BJ140+BJ132</f>
        <v/>
      </c>
      <c r="BK141" s="11">
        <f>+BK140+BK132</f>
        <v/>
      </c>
      <c r="BL141" s="34" t="n"/>
      <c r="BQ141" s="11">
        <f>+BQ140+BQ132</f>
        <v/>
      </c>
      <c r="BR141" s="11">
        <f>+BR140+BR132</f>
        <v/>
      </c>
      <c r="BS141" s="11">
        <f>+BS140+BS132</f>
        <v/>
      </c>
      <c r="BT141" s="11">
        <f>+BT140+BT132</f>
        <v/>
      </c>
      <c r="BU141" s="11">
        <f>+BU140+BU132</f>
        <v/>
      </c>
      <c r="BV141" s="11">
        <f>+BV140+BV132</f>
        <v/>
      </c>
      <c r="BW141" s="11">
        <f>+BW140+BW132</f>
        <v/>
      </c>
      <c r="BX141" s="11">
        <f>+BX140+BX132</f>
        <v/>
      </c>
      <c r="BY141" s="11">
        <f>+BY140+BY132</f>
        <v/>
      </c>
      <c r="BZ141" s="11">
        <f>+BZ140+BZ132</f>
        <v/>
      </c>
      <c r="CA141" s="11">
        <f>+CA140+CA132</f>
        <v/>
      </c>
      <c r="CB141" s="11">
        <f>+CB140+CB132</f>
        <v/>
      </c>
      <c r="CC141" s="11">
        <f>+CC140+CC132</f>
        <v/>
      </c>
      <c r="CD141" s="11">
        <f>SUM(CD132:CD139)</f>
        <v/>
      </c>
      <c r="CE141" s="11">
        <f>SUM(CE132:CE139)</f>
        <v/>
      </c>
    </row>
    <row r="142" customFormat="1" s="8">
      <c r="B142" s="7" t="inlineStr">
        <is>
          <t>Commitemnets and contingencies</t>
        </is>
      </c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38" t="n"/>
      <c r="M142" s="7" t="n"/>
      <c r="N142" s="7" t="n"/>
      <c r="O142" s="7" t="n"/>
      <c r="P142" s="38" t="n"/>
      <c r="Q142" s="7" t="n"/>
      <c r="R142" s="7" t="n"/>
      <c r="S142" s="7" t="n"/>
      <c r="T142" s="38" t="n"/>
      <c r="U142" s="7" t="n"/>
      <c r="V142" s="7" t="n"/>
      <c r="W142" s="7" t="n"/>
      <c r="X142" s="38" t="n"/>
      <c r="Y142" s="7" t="n"/>
      <c r="Z142" s="7" t="n"/>
      <c r="AA142" s="7" t="n"/>
      <c r="AB142" s="38" t="n"/>
      <c r="AC142" s="7" t="n"/>
      <c r="AD142" s="7" t="n"/>
      <c r="AE142" s="7" t="n"/>
      <c r="AF142" s="38" t="n"/>
      <c r="AG142" s="7" t="n"/>
      <c r="AH142" s="7" t="n"/>
      <c r="AI142" s="7" t="n"/>
      <c r="AJ142" s="38" t="n"/>
      <c r="AK142" s="7" t="n"/>
      <c r="AL142" s="7" t="n"/>
      <c r="AM142" s="7" t="n"/>
      <c r="AN142" s="38" t="n"/>
      <c r="AO142" s="7" t="n"/>
      <c r="AP142" s="7" t="n"/>
      <c r="AQ142" s="7" t="n"/>
      <c r="AR142" s="38" t="n"/>
      <c r="AS142" s="7" t="n"/>
      <c r="AT142" s="7" t="n"/>
      <c r="AU142" s="7" t="n"/>
      <c r="AV142" s="38" t="n"/>
      <c r="AW142" s="7" t="n"/>
      <c r="AX142" s="7" t="n"/>
      <c r="AY142" s="7" t="n"/>
      <c r="AZ142" s="38" t="n"/>
      <c r="BA142" s="7" t="n"/>
      <c r="BB142" s="7" t="n"/>
      <c r="BC142" s="7" t="n"/>
      <c r="BD142" s="38" t="n"/>
      <c r="BE142" s="7" t="n"/>
      <c r="BF142" s="7" t="n"/>
      <c r="BH142" s="38" t="n"/>
      <c r="BI142" s="7" t="n"/>
      <c r="BJ142" s="7" t="n"/>
      <c r="BK142" s="7" t="n"/>
      <c r="BL142" s="57" t="n"/>
      <c r="BM142" s="60" t="n"/>
      <c r="BN142" s="60" t="n"/>
      <c r="BO142" s="60" t="n"/>
      <c r="BP142" s="60" t="n"/>
    </row>
    <row r="143">
      <c r="B143" t="inlineStr">
        <is>
          <t>Redeemable noncontrolling interst</t>
        </is>
      </c>
      <c r="AQ143">
        <f>BX143</f>
        <v/>
      </c>
      <c r="AU143">
        <f>BY143</f>
        <v/>
      </c>
      <c r="AV143" s="28" t="n">
        <v>15</v>
      </c>
      <c r="AW143" t="n">
        <v>15.4</v>
      </c>
      <c r="AX143" t="n">
        <v>15.5</v>
      </c>
      <c r="AY143">
        <f>BZ143</f>
        <v/>
      </c>
      <c r="AZ143" s="28" t="n">
        <v>15</v>
      </c>
      <c r="BA143" t="n">
        <v>14.9</v>
      </c>
      <c r="BB143" t="n">
        <v>14.9</v>
      </c>
      <c r="BC143">
        <f>CA143</f>
        <v/>
      </c>
      <c r="BD143" s="28" t="n">
        <v>14.8</v>
      </c>
      <c r="BE143" t="n">
        <v>14.6</v>
      </c>
      <c r="BF143" t="n">
        <v>15.1</v>
      </c>
      <c r="BG143">
        <f>CB143</f>
        <v/>
      </c>
      <c r="BH143">
        <f>CC143</f>
        <v/>
      </c>
      <c r="BI143" t="n">
        <v>7.8</v>
      </c>
      <c r="BJ143" t="n">
        <v>7.8</v>
      </c>
      <c r="BK143">
        <f>CC143</f>
        <v/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15</v>
      </c>
      <c r="CA143" t="n">
        <v>14.8</v>
      </c>
      <c r="CB143" t="n">
        <v>15.2</v>
      </c>
      <c r="CC143" t="n">
        <v>11.2</v>
      </c>
    </row>
    <row r="144" customFormat="1" s="8">
      <c r="B144" s="7" t="inlineStr">
        <is>
          <t>Stockholders' equity</t>
        </is>
      </c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38" t="n"/>
      <c r="M144" s="7" t="n"/>
      <c r="N144" s="7" t="n"/>
      <c r="O144" s="7" t="n"/>
      <c r="P144" s="38" t="n"/>
      <c r="Q144" s="7" t="n"/>
      <c r="R144" s="7" t="n"/>
      <c r="S144" s="7" t="n"/>
      <c r="T144" s="38" t="n"/>
      <c r="U144" s="7" t="n"/>
      <c r="V144" s="7" t="n"/>
      <c r="W144" s="7" t="n"/>
      <c r="X144" s="38" t="n"/>
      <c r="Y144" s="7" t="n"/>
      <c r="Z144" s="7" t="n"/>
      <c r="AA144" s="7" t="n"/>
      <c r="AB144" s="38" t="n"/>
      <c r="AC144" s="7" t="n"/>
      <c r="AD144" s="7" t="n"/>
      <c r="AE144" s="7" t="n"/>
      <c r="AF144" s="38" t="n"/>
      <c r="AG144" s="7" t="n"/>
      <c r="AH144" s="7" t="n"/>
      <c r="AI144" s="7" t="n"/>
      <c r="AJ144" s="38" t="n"/>
      <c r="AK144" s="7" t="n"/>
      <c r="AL144" s="7" t="n"/>
      <c r="AM144" s="7" t="n"/>
      <c r="AN144" s="38" t="n"/>
      <c r="AO144" s="7" t="n"/>
      <c r="AP144" s="7" t="n"/>
      <c r="AQ144" s="7" t="n"/>
      <c r="AR144" s="38" t="n"/>
      <c r="AS144" s="7" t="n"/>
      <c r="AT144" s="7" t="n"/>
      <c r="AU144" s="7" t="n"/>
      <c r="AV144" s="38" t="n"/>
      <c r="AW144" s="7" t="n"/>
      <c r="AX144" s="7" t="n"/>
      <c r="AY144" s="7" t="n"/>
      <c r="AZ144" s="38" t="n"/>
      <c r="BA144" s="7" t="n"/>
      <c r="BB144" s="7" t="n"/>
      <c r="BC144" s="7" t="n"/>
      <c r="BD144" s="38" t="n"/>
      <c r="BE144" s="7" t="n"/>
      <c r="BF144" s="7" t="n"/>
      <c r="BH144" s="38" t="n"/>
      <c r="BI144" s="7" t="n"/>
      <c r="BJ144" s="7" t="n"/>
      <c r="BK144" s="7" t="n"/>
      <c r="BL144" s="57" t="n"/>
      <c r="BM144" s="60" t="n"/>
      <c r="BN144" s="60" t="n"/>
      <c r="BO144" s="60" t="n"/>
      <c r="BP144" s="60" t="n"/>
    </row>
    <row r="145">
      <c r="B145" t="inlineStr">
        <is>
          <t>Preferred stock</t>
        </is>
      </c>
      <c r="AQ145">
        <f>BX145</f>
        <v/>
      </c>
      <c r="AU145">
        <f>BY145</f>
        <v/>
      </c>
      <c r="AV145" s="28" t="n">
        <v>0</v>
      </c>
      <c r="AW145" t="n">
        <v>0</v>
      </c>
      <c r="AX145" t="n">
        <v>0</v>
      </c>
      <c r="AY145">
        <f>BZ145</f>
        <v/>
      </c>
      <c r="AZ145" s="28" t="n">
        <v>0</v>
      </c>
      <c r="BA145" t="n">
        <v>0</v>
      </c>
      <c r="BB145" t="n">
        <v>0</v>
      </c>
      <c r="BC145">
        <f>CA145</f>
        <v/>
      </c>
      <c r="BD145" s="28" t="n">
        <v>0</v>
      </c>
      <c r="BE145" t="n">
        <v>0</v>
      </c>
      <c r="BF145" t="n">
        <v>0</v>
      </c>
      <c r="BG145">
        <f>CB145</f>
        <v/>
      </c>
      <c r="BH145" s="28" t="n">
        <v>0</v>
      </c>
      <c r="BI145" t="n">
        <v>0</v>
      </c>
      <c r="BJ145" t="n">
        <v>0</v>
      </c>
      <c r="BK145">
        <f>CC145</f>
        <v/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B146" t="inlineStr">
        <is>
          <t>Common stock</t>
        </is>
      </c>
      <c r="AQ146">
        <f>BX146</f>
        <v/>
      </c>
      <c r="AU146">
        <f>BY146</f>
        <v/>
      </c>
      <c r="AV146" s="28" t="n">
        <v>0</v>
      </c>
      <c r="AW146" t="n">
        <v>0</v>
      </c>
      <c r="AX146" t="n">
        <v>0</v>
      </c>
      <c r="AY146">
        <f>BZ146</f>
        <v/>
      </c>
      <c r="AZ146" s="28" t="n">
        <v>0</v>
      </c>
      <c r="BA146" t="n">
        <v>0</v>
      </c>
      <c r="BB146" t="n">
        <v>0</v>
      </c>
      <c r="BC146">
        <f>CA146</f>
        <v/>
      </c>
      <c r="BD146" s="28" t="n">
        <v>0</v>
      </c>
      <c r="BE146" t="n">
        <v>0</v>
      </c>
      <c r="BF146" t="n">
        <v>0</v>
      </c>
      <c r="BG146">
        <f>CB146</f>
        <v/>
      </c>
      <c r="BH146" s="28" t="n">
        <v>0</v>
      </c>
      <c r="BI146" t="n">
        <v>0</v>
      </c>
      <c r="BJ146" t="n">
        <v>0</v>
      </c>
      <c r="BK146">
        <f>CC146</f>
        <v/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B147" t="inlineStr">
        <is>
          <t>Additional paid-in capital</t>
        </is>
      </c>
      <c r="AQ147">
        <f>BX147</f>
        <v/>
      </c>
      <c r="AU147">
        <f>BY147</f>
        <v/>
      </c>
      <c r="AV147" s="28" t="n">
        <v>1275</v>
      </c>
      <c r="AW147" t="n">
        <v>1277.8</v>
      </c>
      <c r="AX147" t="n">
        <v>1282.7</v>
      </c>
      <c r="AY147">
        <f>BZ147</f>
        <v/>
      </c>
      <c r="AZ147" s="28" t="n">
        <v>1292.6</v>
      </c>
      <c r="BA147" t="n">
        <v>1537.9</v>
      </c>
      <c r="BB147" t="n">
        <v>1545.4</v>
      </c>
      <c r="BC147">
        <f>CA147</f>
        <v/>
      </c>
      <c r="BD147" s="28" t="n">
        <v>1557.9</v>
      </c>
      <c r="BE147" t="n">
        <v>1563.1</v>
      </c>
      <c r="BF147" t="n">
        <v>1572.3</v>
      </c>
      <c r="BG147">
        <f>CB147</f>
        <v/>
      </c>
      <c r="BH147" s="28" t="n">
        <v>1582</v>
      </c>
      <c r="BI147" t="n">
        <v>1593.1</v>
      </c>
      <c r="BJ147" t="n">
        <v>1602.1</v>
      </c>
      <c r="BK147">
        <f>CC147</f>
        <v/>
      </c>
      <c r="BQ147" t="n">
        <v>553.5</v>
      </c>
      <c r="BR147" t="n">
        <v>720.6</v>
      </c>
      <c r="BS147" t="n">
        <v>847.1</v>
      </c>
      <c r="BT147" t="n">
        <v>856</v>
      </c>
      <c r="BU147" t="n">
        <v>863.4</v>
      </c>
      <c r="BV147" t="n">
        <v>873.2</v>
      </c>
      <c r="BW147" t="n">
        <v>956.2</v>
      </c>
      <c r="BX147" t="n">
        <v>1233.7</v>
      </c>
      <c r="BY147" t="n">
        <v>1244.5</v>
      </c>
      <c r="BZ147" t="n">
        <v>1286.5</v>
      </c>
      <c r="CA147" t="n">
        <v>1556.3</v>
      </c>
      <c r="CB147" t="n">
        <v>1578.9</v>
      </c>
      <c r="CC147" t="n">
        <v>1608.4</v>
      </c>
    </row>
    <row r="148">
      <c r="B148" t="inlineStr">
        <is>
          <t>Accumulated other comprehensive loss</t>
        </is>
      </c>
      <c r="AQ148">
        <f>BX148</f>
        <v/>
      </c>
      <c r="AU148">
        <f>BY148</f>
        <v/>
      </c>
      <c r="AV148" s="28" t="n">
        <v>-0.7</v>
      </c>
      <c r="AW148" t="n">
        <v>-0.8</v>
      </c>
      <c r="AX148" t="n">
        <v>-1</v>
      </c>
      <c r="AY148">
        <f>BZ148</f>
        <v/>
      </c>
      <c r="AZ148" s="28" t="n">
        <v>-0.2</v>
      </c>
      <c r="BA148" t="n">
        <v>-0.5</v>
      </c>
      <c r="BB148" t="n">
        <v>0.4</v>
      </c>
      <c r="BC148">
        <f>CA148</f>
        <v/>
      </c>
      <c r="BD148" s="28" t="n">
        <v>1.6</v>
      </c>
      <c r="BE148" t="n">
        <v>2.2</v>
      </c>
      <c r="BF148" t="n">
        <v>1.3</v>
      </c>
      <c r="BG148">
        <f>CB148</f>
        <v/>
      </c>
      <c r="BH148" s="28" t="n">
        <v>0.6</v>
      </c>
      <c r="BI148" t="n">
        <v>0</v>
      </c>
      <c r="BJ148" t="n">
        <v>-3.7</v>
      </c>
      <c r="BK148">
        <f>CC148</f>
        <v/>
      </c>
      <c r="BQ148" t="n">
        <v>0</v>
      </c>
      <c r="BR148" t="n">
        <v>-0.2</v>
      </c>
      <c r="BS148" t="n">
        <v>-0.8</v>
      </c>
      <c r="BT148" t="n">
        <v>-0.8</v>
      </c>
      <c r="BU148" t="n">
        <v>-1.7</v>
      </c>
      <c r="BV148" t="n">
        <v>-1.4</v>
      </c>
      <c r="BW148" t="n">
        <v>-1.7</v>
      </c>
      <c r="BX148" t="n">
        <v>-1.4</v>
      </c>
      <c r="BY148" t="n">
        <v>-0.7</v>
      </c>
      <c r="BZ148" t="n">
        <v>-0.4</v>
      </c>
      <c r="CA148" t="n">
        <v>1.4</v>
      </c>
      <c r="CB148" t="n">
        <v>0.6</v>
      </c>
      <c r="CC148" t="n">
        <v>-0.8</v>
      </c>
    </row>
    <row r="149" customFormat="1" s="2">
      <c r="B149" s="2" t="inlineStr">
        <is>
          <t>Accumulated deficit</t>
        </is>
      </c>
      <c r="L149" s="30" t="n"/>
      <c r="P149" s="30" t="n"/>
      <c r="T149" s="30" t="n"/>
      <c r="X149" s="30" t="n"/>
      <c r="AB149" s="30" t="n"/>
      <c r="AF149" s="30" t="n"/>
      <c r="AJ149" s="30" t="n"/>
      <c r="AN149" s="30" t="n"/>
      <c r="AQ149">
        <f>BX149</f>
        <v/>
      </c>
      <c r="AR149" s="30" t="n"/>
      <c r="AU149">
        <f>BY149</f>
        <v/>
      </c>
      <c r="AV149" s="30" t="n">
        <v>-721.4</v>
      </c>
      <c r="AW149" s="2" t="n">
        <v>-717.5</v>
      </c>
      <c r="AX149" s="2" t="n">
        <v>-715</v>
      </c>
      <c r="AY149">
        <f>BZ149</f>
        <v/>
      </c>
      <c r="AZ149" s="30" t="n">
        <v>-712.2</v>
      </c>
      <c r="BA149" s="2" t="n">
        <v>-712.9</v>
      </c>
      <c r="BB149" s="2" t="n">
        <v>-710.5</v>
      </c>
      <c r="BC149">
        <f>CA149</f>
        <v/>
      </c>
      <c r="BD149" s="30" t="n">
        <v>-630.5</v>
      </c>
      <c r="BE149" s="2" t="n">
        <v>-629.4</v>
      </c>
      <c r="BF149" s="2" t="n">
        <v>-631.8</v>
      </c>
      <c r="BG149" s="2">
        <f>CB149</f>
        <v/>
      </c>
      <c r="BH149" s="30" t="n">
        <v>-650.3</v>
      </c>
      <c r="BI149" s="2" t="n">
        <v>-655</v>
      </c>
      <c r="BJ149" s="2" t="n">
        <v>-663</v>
      </c>
      <c r="BK149">
        <f>CC149</f>
        <v/>
      </c>
      <c r="BL149" s="28" t="n"/>
      <c r="BQ149" s="2" t="n">
        <v>-383.6</v>
      </c>
      <c r="BR149" s="2" t="n">
        <v>-407.8</v>
      </c>
      <c r="BS149" s="2" t="n">
        <v>-522.2</v>
      </c>
      <c r="BT149" s="2" t="n">
        <v>-559.4</v>
      </c>
      <c r="BU149" s="2" t="n">
        <v>-637.4</v>
      </c>
      <c r="BV149" s="2" t="n">
        <v>-617.6</v>
      </c>
      <c r="BW149" s="2" t="n">
        <v>-678.1</v>
      </c>
      <c r="BX149" s="2" t="n">
        <v>-720.8</v>
      </c>
      <c r="BY149" s="2" t="n">
        <v>-724.5</v>
      </c>
      <c r="BZ149" s="2" t="n">
        <v>-712</v>
      </c>
      <c r="CA149" s="2" t="n">
        <v>-632.4</v>
      </c>
      <c r="CB149" s="2" t="n">
        <v>-634.4</v>
      </c>
      <c r="CC149" s="2" t="n">
        <v>-671.3</v>
      </c>
    </row>
    <row r="150" customFormat="1" s="6">
      <c r="B150" s="6" t="inlineStr">
        <is>
          <t>Total stockholders' equity</t>
        </is>
      </c>
      <c r="C150" s="6">
        <f>SUM(C145:C149)</f>
        <v/>
      </c>
      <c r="L150" s="44" t="n"/>
      <c r="P150" s="44" t="n"/>
      <c r="T150" s="44" t="n"/>
      <c r="X150" s="44" t="n"/>
      <c r="AB150" s="44" t="n"/>
      <c r="AF150" s="44" t="n"/>
      <c r="AJ150" s="44" t="n"/>
      <c r="AK150" s="6">
        <f>SUM(AK145:AK149)</f>
        <v/>
      </c>
      <c r="AL150" s="6">
        <f>SUM(AL145:AL149)</f>
        <v/>
      </c>
      <c r="AM150" s="6">
        <f>SUM(AM145:AM149)</f>
        <v/>
      </c>
      <c r="AN150" s="44">
        <f>SUM(AN145:AN149)</f>
        <v/>
      </c>
      <c r="AO150" s="6">
        <f>SUM(AO145:AO149)</f>
        <v/>
      </c>
      <c r="AP150" s="6">
        <f>SUM(AP145:AP149)</f>
        <v/>
      </c>
      <c r="AQ150" s="6">
        <f>SUM(AQ145:AQ149)</f>
        <v/>
      </c>
      <c r="AR150" s="44">
        <f>SUM(AR145:AR149)</f>
        <v/>
      </c>
      <c r="AS150" s="6">
        <f>SUM(AS145:AS149)</f>
        <v/>
      </c>
      <c r="AT150" s="6">
        <f>SUM(AT145:AT149)</f>
        <v/>
      </c>
      <c r="AU150" s="6">
        <f>SUM(AU145:AU149)</f>
        <v/>
      </c>
      <c r="AV150" s="44">
        <f>SUM(AV145:AV149)</f>
        <v/>
      </c>
      <c r="AW150" s="6">
        <f>SUM(AW145:AW149)</f>
        <v/>
      </c>
      <c r="AX150" s="6">
        <f>SUM(AX145:AX149)</f>
        <v/>
      </c>
      <c r="AY150" s="6">
        <f>SUM(AY145:AY149)</f>
        <v/>
      </c>
      <c r="AZ150" s="44">
        <f>SUM(AZ145:AZ149)</f>
        <v/>
      </c>
      <c r="BA150" s="6">
        <f>SUM(BA145:BA149)</f>
        <v/>
      </c>
      <c r="BB150" s="6">
        <f>SUM(BB145:BB149)</f>
        <v/>
      </c>
      <c r="BC150" s="6">
        <f>SUM(BC145:BC149)</f>
        <v/>
      </c>
      <c r="BD150" s="44">
        <f>SUM(BD145:BD149)</f>
        <v/>
      </c>
      <c r="BE150" s="6">
        <f>SUM(BE145:BE149)</f>
        <v/>
      </c>
      <c r="BF150" s="6">
        <f>SUM(BF145:BF149)</f>
        <v/>
      </c>
      <c r="BG150" s="6">
        <f>CB150</f>
        <v/>
      </c>
      <c r="BH150" s="44">
        <f>SUM(BH145:BH149)</f>
        <v/>
      </c>
      <c r="BI150" s="6">
        <f>SUM(BI145:BI149)</f>
        <v/>
      </c>
      <c r="BJ150" s="6">
        <f>SUM(BJ145:BJ149)</f>
        <v/>
      </c>
      <c r="BK150" s="6">
        <f>SUM(BK145:BK149)</f>
        <v/>
      </c>
      <c r="BL150" s="28" t="n"/>
      <c r="BQ150" s="6">
        <f>SUM(BQ145:BQ149)</f>
        <v/>
      </c>
      <c r="BR150" s="6">
        <f>SUM(BR145:BR149)</f>
        <v/>
      </c>
      <c r="BS150" s="6">
        <f>SUM(BS145:BS149)</f>
        <v/>
      </c>
      <c r="BT150" s="6">
        <f>SUM(BT145:BT149)</f>
        <v/>
      </c>
      <c r="BU150" s="6">
        <f>SUM(BU145:BU149)</f>
        <v/>
      </c>
      <c r="BV150" s="6">
        <f>SUM(BV145:BV149)</f>
        <v/>
      </c>
      <c r="BW150" s="6">
        <f>SUM(BW145:BW149)</f>
        <v/>
      </c>
      <c r="BX150" s="6">
        <f>SUM(BX145:BX149)</f>
        <v/>
      </c>
      <c r="BY150" s="6">
        <f>SUM(BY145:BY149)</f>
        <v/>
      </c>
      <c r="BZ150" s="6">
        <f>SUM(BZ145:BZ149)</f>
        <v/>
      </c>
      <c r="CA150" s="6">
        <f>SUM(CA145:CA149)</f>
        <v/>
      </c>
      <c r="CB150" s="6">
        <f>SUM(CB145:CB149)</f>
        <v/>
      </c>
      <c r="CC150" s="6">
        <f>SUM(CC145:CC149)</f>
        <v/>
      </c>
      <c r="CD150" s="6">
        <f>SUM(CD145:CD149)</f>
        <v/>
      </c>
      <c r="CE150" s="6">
        <f>SUM(CE145:CE149)</f>
        <v/>
      </c>
    </row>
    <row r="151">
      <c r="B151" t="inlineStr">
        <is>
          <t>Total liabilities &amp; stockholders' equity</t>
        </is>
      </c>
      <c r="C151">
        <f>C150+C141+C143</f>
        <v/>
      </c>
      <c r="AK151">
        <f>AK150+AK141+AK143</f>
        <v/>
      </c>
      <c r="AL151">
        <f>AL150+AL141+AL143</f>
        <v/>
      </c>
      <c r="AM151">
        <f>AM150+AM141+AM143</f>
        <v/>
      </c>
      <c r="AN151" s="28">
        <f>AN150+AN141+AN143</f>
        <v/>
      </c>
      <c r="AO151">
        <f>AO150+AO141+AO143</f>
        <v/>
      </c>
      <c r="AP151">
        <f>AP150+AP141+AP143</f>
        <v/>
      </c>
      <c r="AQ151">
        <f>AQ150+AQ141+AQ143</f>
        <v/>
      </c>
      <c r="AR151" s="28">
        <f>AR150+AR141+AR143</f>
        <v/>
      </c>
      <c r="AS151">
        <f>AS150+AS141+AS143</f>
        <v/>
      </c>
      <c r="AT151">
        <f>AT150+AT141+AT143</f>
        <v/>
      </c>
      <c r="AU151">
        <f>AU150+AU141+AU143</f>
        <v/>
      </c>
      <c r="AV151" s="28">
        <f>AV150+AV141+AV143</f>
        <v/>
      </c>
      <c r="AW151">
        <f>AW150+AW141+AW143</f>
        <v/>
      </c>
      <c r="AX151">
        <f>AX150+AX141+AX143</f>
        <v/>
      </c>
      <c r="AY151">
        <f>AY150+AY141+AY143</f>
        <v/>
      </c>
      <c r="AZ151" s="28">
        <f>AZ150+AZ141+AZ143</f>
        <v/>
      </c>
      <c r="BA151">
        <f>BA150+BA141+BA143</f>
        <v/>
      </c>
      <c r="BB151">
        <f>BB150+BB141+BB143</f>
        <v/>
      </c>
      <c r="BC151">
        <f>BC150+BC141+BC143</f>
        <v/>
      </c>
      <c r="BD151" s="28">
        <f>BD150+BD141+BD143</f>
        <v/>
      </c>
      <c r="BE151">
        <f>BE150+BE141+BE143</f>
        <v/>
      </c>
      <c r="BF151">
        <f>BF150+BF141+BF143</f>
        <v/>
      </c>
      <c r="BG151">
        <f>CB151</f>
        <v/>
      </c>
      <c r="BH151" s="28">
        <f>BH150+BH141+BH143</f>
        <v/>
      </c>
      <c r="BI151">
        <f>BI150+BI141+BI143</f>
        <v/>
      </c>
      <c r="BJ151">
        <f>BJ150+BJ141+BJ143</f>
        <v/>
      </c>
      <c r="BK151">
        <f>BK150+BK141+BK143</f>
        <v/>
      </c>
      <c r="BQ151">
        <f>BQ150+BQ143+BQ141</f>
        <v/>
      </c>
      <c r="BR151">
        <f>BR150+BR143+BR141</f>
        <v/>
      </c>
      <c r="BS151">
        <f>BS150+BS143+BS141</f>
        <v/>
      </c>
      <c r="BT151">
        <f>BT150+BT143+BT141</f>
        <v/>
      </c>
      <c r="BU151">
        <f>BU150+BU143+BU141</f>
        <v/>
      </c>
      <c r="BV151">
        <f>BV150+BV143+BV141</f>
        <v/>
      </c>
      <c r="BW151">
        <f>BW150+BW143+BW141</f>
        <v/>
      </c>
      <c r="BX151">
        <f>BX150+BX143+BX141</f>
        <v/>
      </c>
      <c r="BY151">
        <f>BY150+BY143+BY141</f>
        <v/>
      </c>
      <c r="BZ151">
        <f>BZ150+BZ143+BZ141</f>
        <v/>
      </c>
      <c r="CA151">
        <f>CA150+CA143+CA141</f>
        <v/>
      </c>
      <c r="CB151">
        <f>CB150+CB143+CB141</f>
        <v/>
      </c>
      <c r="CC151">
        <f>CC150+CC143+CC141</f>
        <v/>
      </c>
      <c r="CD151">
        <f>CD150+CD143+CD141</f>
        <v/>
      </c>
      <c r="CE151">
        <f>CE150+CE143+CE141</f>
        <v/>
      </c>
    </row>
    <row r="153" customFormat="1" s="4">
      <c r="B153" s="5" t="inlineStr">
        <is>
          <t>Cash Flow</t>
        </is>
      </c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32" t="n"/>
      <c r="M153" s="5" t="n"/>
      <c r="N153" s="5" t="n"/>
      <c r="O153" s="5" t="n"/>
      <c r="P153" s="32" t="n"/>
      <c r="Q153" s="5" t="n"/>
      <c r="R153" s="5" t="n"/>
      <c r="S153" s="5" t="n"/>
      <c r="T153" s="32" t="n"/>
      <c r="U153" s="5" t="n"/>
      <c r="V153" s="5" t="n"/>
      <c r="W153" s="5" t="n"/>
      <c r="X153" s="32" t="n"/>
      <c r="Y153" s="5" t="n"/>
      <c r="Z153" s="5" t="n"/>
      <c r="AA153" s="5" t="n"/>
      <c r="AB153" s="32" t="n"/>
      <c r="AC153" s="5" t="n"/>
      <c r="AD153" s="5" t="n"/>
      <c r="AE153" s="5" t="n"/>
      <c r="AF153" s="32" t="n"/>
      <c r="AG153" s="5" t="n"/>
      <c r="AH153" s="5" t="n"/>
      <c r="AI153" s="5" t="n"/>
      <c r="AJ153" s="32" t="n"/>
      <c r="AK153" s="5" t="n"/>
      <c r="AL153" s="5" t="n"/>
      <c r="AM153" s="5" t="n"/>
      <c r="AN153" s="32" t="n"/>
      <c r="AO153" s="5" t="n"/>
      <c r="AP153" s="5" t="n"/>
      <c r="AQ153" s="5" t="n"/>
      <c r="AR153" s="32" t="n"/>
      <c r="AS153" s="5" t="n"/>
      <c r="AT153" s="5" t="n"/>
      <c r="AU153" s="5" t="n"/>
      <c r="AV153" s="32" t="n"/>
      <c r="AW153" s="5" t="n"/>
      <c r="AX153" s="5" t="n"/>
      <c r="AY153" s="5" t="n"/>
      <c r="AZ153" s="32" t="n"/>
      <c r="BA153" s="5" t="n"/>
      <c r="BB153" s="5" t="n"/>
      <c r="BC153" s="5" t="n"/>
      <c r="BD153" s="32" t="n"/>
      <c r="BE153" s="5" t="n"/>
      <c r="BF153" s="5" t="n"/>
      <c r="BG153" s="5" t="n"/>
      <c r="BH153" s="32" t="n"/>
      <c r="BI153" s="5" t="n"/>
      <c r="BJ153" s="5" t="n"/>
      <c r="BK153" s="5" t="n"/>
      <c r="BL153" s="53" t="n"/>
      <c r="BM153" s="58" t="n"/>
      <c r="BN153" s="58" t="n"/>
      <c r="BO153" s="58" t="n"/>
      <c r="BP153" s="58" t="n"/>
    </row>
    <row r="154">
      <c r="B154" t="inlineStr">
        <is>
          <t>CFFO</t>
        </is>
      </c>
      <c r="AR154" s="28" t="n">
        <v>6.5</v>
      </c>
      <c r="AS154">
        <f>1.4-AR154</f>
        <v/>
      </c>
      <c r="AT154">
        <f>15.4-AS154-AR154</f>
        <v/>
      </c>
      <c r="AU154">
        <f>BY154-AT154-AS154-AR154</f>
        <v/>
      </c>
      <c r="AV154" s="28" t="n">
        <v>16</v>
      </c>
      <c r="AW154">
        <f>20-AV154</f>
        <v/>
      </c>
      <c r="AX154">
        <f>30.2-AW154-AV154</f>
        <v/>
      </c>
      <c r="AY154">
        <f>BZ154-AX154-AW154-AV154</f>
        <v/>
      </c>
      <c r="AZ154" s="28" t="n">
        <v>4</v>
      </c>
      <c r="BA154">
        <f>10.8-AZ154</f>
        <v/>
      </c>
      <c r="BB154">
        <f>19.1-BA154-AZ154</f>
        <v/>
      </c>
      <c r="BC154">
        <f>CA154-BB154-BA154-AZ154</f>
        <v/>
      </c>
      <c r="BD154" s="28" t="n">
        <v>22.7</v>
      </c>
      <c r="BE154">
        <f>22-BD154</f>
        <v/>
      </c>
      <c r="BF154">
        <f>34.6-BE154-BD154</f>
        <v/>
      </c>
      <c r="BG154">
        <f>CB154-BF154-BE154-BD154</f>
        <v/>
      </c>
      <c r="BH154" s="28" t="n">
        <v>-7.9</v>
      </c>
      <c r="BI154">
        <f>-29.5-BH154</f>
        <v/>
      </c>
      <c r="BJ154">
        <f>-32.3-BI154-BH154</f>
        <v/>
      </c>
      <c r="BK154">
        <f>CC154-BJ154-BI154-BH154</f>
        <v/>
      </c>
      <c r="BQ154" t="n">
        <v>28.3</v>
      </c>
      <c r="BR154" t="n">
        <v>5.2</v>
      </c>
      <c r="BS154" t="n">
        <v>52.3</v>
      </c>
      <c r="BT154" t="n">
        <v>21.9</v>
      </c>
      <c r="BU154" t="n">
        <v>2.5</v>
      </c>
      <c r="BV154" t="n">
        <v>-29.7</v>
      </c>
      <c r="BW154" t="n">
        <v>-14.6</v>
      </c>
      <c r="BX154" t="n">
        <v>-26.9</v>
      </c>
      <c r="BY154" t="n">
        <v>18.1</v>
      </c>
      <c r="BZ154" t="n">
        <v>28.9</v>
      </c>
      <c r="CA154" t="n">
        <v>44.7</v>
      </c>
      <c r="CB154" t="n">
        <v>35.3</v>
      </c>
      <c r="CC154" t="n">
        <v>-25.6</v>
      </c>
    </row>
    <row r="155" customFormat="1" s="2">
      <c r="B155" s="2" t="inlineStr">
        <is>
          <t>CapEx</t>
        </is>
      </c>
      <c r="L155" s="30" t="n"/>
      <c r="P155" s="30" t="n"/>
      <c r="T155" s="30" t="n"/>
      <c r="X155" s="30" t="n"/>
      <c r="AB155" s="30" t="n"/>
      <c r="AF155" s="30" t="n"/>
      <c r="AJ155" s="30" t="n"/>
      <c r="AN155" s="30" t="n"/>
      <c r="AR155" s="30" t="n">
        <v>-6.7</v>
      </c>
      <c r="AS155" s="2">
        <f>-11-AR155</f>
        <v/>
      </c>
      <c r="AT155" s="2">
        <f>-17.9-AS155-AR155</f>
        <v/>
      </c>
      <c r="AU155" s="2">
        <f>BY155-AT155-AS155-AR155</f>
        <v/>
      </c>
      <c r="AV155" s="30" t="n">
        <v>-4</v>
      </c>
      <c r="AW155" s="2">
        <f>-9.8-AV155</f>
        <v/>
      </c>
      <c r="AX155" s="2">
        <f>-17.9-AW155-AV155</f>
        <v/>
      </c>
      <c r="AY155" s="2">
        <f>BZ155-AX155-AW155-AV155</f>
        <v/>
      </c>
      <c r="AZ155" s="30" t="n">
        <v>-6.4</v>
      </c>
      <c r="BA155" s="2">
        <f>+-14.1-AZ155</f>
        <v/>
      </c>
      <c r="BB155" s="2">
        <f>-23-BA155-AZ155</f>
        <v/>
      </c>
      <c r="BC155" s="2">
        <f>CA155-BB155-BA155-AZ155</f>
        <v/>
      </c>
      <c r="BD155" s="30" t="n">
        <v>-9.6</v>
      </c>
      <c r="BE155" s="2">
        <f>-20.5-BD155</f>
        <v/>
      </c>
      <c r="BF155" s="2">
        <f>-33.4-BE155-BD155</f>
        <v/>
      </c>
      <c r="BG155" s="2">
        <f>CB155-BF155-BE155-BD155</f>
        <v/>
      </c>
      <c r="BH155" s="30" t="n">
        <v>-10.8</v>
      </c>
      <c r="BI155" s="2">
        <f>-21.9-BH155</f>
        <v/>
      </c>
      <c r="BJ155" s="2">
        <f>-34.8-BI155-BH155</f>
        <v/>
      </c>
      <c r="BK155" s="2">
        <f>CC155-BJ155-BI155-BH155</f>
        <v/>
      </c>
      <c r="BL155" s="28" t="n"/>
      <c r="BQ155" s="2" t="n">
        <v>-2.3</v>
      </c>
      <c r="BR155" s="2" t="n">
        <v>-7.5</v>
      </c>
      <c r="BS155" s="2" t="n">
        <v>-16.6</v>
      </c>
      <c r="BT155" s="2" t="n">
        <v>-13.3</v>
      </c>
      <c r="BU155" s="2" t="n">
        <v>-11.6</v>
      </c>
      <c r="BV155" s="2" t="n">
        <v>-11.3</v>
      </c>
      <c r="BW155" s="2" t="n">
        <v>-9</v>
      </c>
      <c r="BX155" s="2" t="n">
        <v>-26.1</v>
      </c>
      <c r="BY155" s="2" t="n">
        <v>-22.6</v>
      </c>
      <c r="BZ155" s="2" t="n">
        <v>-26.3</v>
      </c>
      <c r="CA155" s="2" t="n">
        <v>-35.9</v>
      </c>
      <c r="CB155" s="2" t="n">
        <v>-46.5</v>
      </c>
      <c r="CC155" s="2" t="n">
        <v>-45.4</v>
      </c>
    </row>
    <row r="156">
      <c r="B156" t="inlineStr">
        <is>
          <t>FCF</t>
        </is>
      </c>
      <c r="AK156">
        <f>SUM(AK154:AK155)</f>
        <v/>
      </c>
      <c r="AL156">
        <f>SUM(AL154:AL155)</f>
        <v/>
      </c>
      <c r="AM156">
        <f>SUM(AM154:AM155)</f>
        <v/>
      </c>
      <c r="AN156" s="28">
        <f>SUM(AN154:AN155)</f>
        <v/>
      </c>
      <c r="AO156">
        <f>SUM(AO154:AO155)</f>
        <v/>
      </c>
      <c r="AP156">
        <f>SUM(AP154:AP155)</f>
        <v/>
      </c>
      <c r="AQ156">
        <f>SUM(AQ154:AQ155)</f>
        <v/>
      </c>
      <c r="AR156" s="28">
        <f>SUM(AR154:AR155)</f>
        <v/>
      </c>
      <c r="AS156">
        <f>SUM(AS154:AS155)</f>
        <v/>
      </c>
      <c r="AT156">
        <f>SUM(AT154:AT155)</f>
        <v/>
      </c>
      <c r="AU156">
        <f>SUM(AU154:AU155)</f>
        <v/>
      </c>
      <c r="AV156" s="28">
        <f>SUM(AV154:AV155)</f>
        <v/>
      </c>
      <c r="AW156">
        <f>SUM(AW154:AW155)</f>
        <v/>
      </c>
      <c r="AX156">
        <f>SUM(AX154:AX155)</f>
        <v/>
      </c>
      <c r="AY156">
        <f>SUM(AY154:AY155)</f>
        <v/>
      </c>
      <c r="AZ156" s="28">
        <f>SUM(AZ154:AZ155)</f>
        <v/>
      </c>
      <c r="BA156">
        <f>SUM(BA154:BA155)</f>
        <v/>
      </c>
      <c r="BB156">
        <f>SUM(BB154:BB155)</f>
        <v/>
      </c>
      <c r="BC156">
        <f>SUM(BC154:BC155)</f>
        <v/>
      </c>
      <c r="BD156" s="28">
        <f>SUM(BD154:BD155)</f>
        <v/>
      </c>
      <c r="BE156">
        <f>SUM(BE154:BE155)</f>
        <v/>
      </c>
      <c r="BF156">
        <f>SUM(BF154:BF155)</f>
        <v/>
      </c>
      <c r="BG156">
        <f>SUM(BG154:BG155)</f>
        <v/>
      </c>
      <c r="BH156" s="28">
        <f>SUM(BH154:BH155)</f>
        <v/>
      </c>
      <c r="BI156">
        <f>SUM(BI154:BI155)</f>
        <v/>
      </c>
      <c r="BJ156">
        <f>SUM(BJ154:BJ155)</f>
        <v/>
      </c>
      <c r="BK156">
        <f>SUM(BK154:BK155)</f>
        <v/>
      </c>
      <c r="BQ156">
        <f>SUM(BQ154:BQ155)</f>
        <v/>
      </c>
      <c r="BR156">
        <f>SUM(BR154:BR155)</f>
        <v/>
      </c>
      <c r="BS156">
        <f>SUM(BS154:BS155)</f>
        <v/>
      </c>
      <c r="BT156">
        <f>SUM(BT154:BT155)</f>
        <v/>
      </c>
      <c r="BU156">
        <f>SUM(BU154:BU155)</f>
        <v/>
      </c>
      <c r="BV156">
        <f>SUM(BV154:BV155)</f>
        <v/>
      </c>
      <c r="BW156">
        <f>SUM(BW154:BW155)</f>
        <v/>
      </c>
      <c r="BX156">
        <f>SUM(BX154:BX155)</f>
        <v/>
      </c>
      <c r="BY156">
        <f>SUM(BY154:BY155)</f>
        <v/>
      </c>
      <c r="BZ156">
        <f>SUM(BZ154:BZ155)</f>
        <v/>
      </c>
      <c r="CA156">
        <f>SUM(CA154:CA155)</f>
        <v/>
      </c>
      <c r="CB156">
        <f>SUM(CB154:CB155)</f>
        <v/>
      </c>
      <c r="CC156">
        <f>SUM(CC154:CC155)</f>
        <v/>
      </c>
    </row>
    <row r="158" customFormat="1" s="4">
      <c r="B158" s="5" t="inlineStr">
        <is>
          <t>Ratios</t>
        </is>
      </c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32" t="n"/>
      <c r="M158" s="5" t="n"/>
      <c r="N158" s="5" t="n"/>
      <c r="O158" s="5" t="n"/>
      <c r="P158" s="32" t="n"/>
      <c r="Q158" s="5" t="n"/>
      <c r="R158" s="5" t="n"/>
      <c r="S158" s="5" t="n"/>
      <c r="T158" s="32" t="n"/>
      <c r="U158" s="5" t="n"/>
      <c r="V158" s="5" t="n"/>
      <c r="W158" s="5" t="n"/>
      <c r="X158" s="32" t="n"/>
      <c r="Y158" s="5" t="n"/>
      <c r="Z158" s="5" t="n"/>
      <c r="AA158" s="5" t="n"/>
      <c r="AB158" s="32" t="n"/>
      <c r="AC158" s="5" t="n"/>
      <c r="AD158" s="5" t="n"/>
      <c r="AE158" s="5" t="n"/>
      <c r="AF158" s="32" t="n"/>
      <c r="AG158" s="5" t="n"/>
      <c r="AH158" s="5" t="n"/>
      <c r="AI158" s="5" t="n"/>
      <c r="AJ158" s="32" t="n"/>
      <c r="AK158" s="5" t="n"/>
      <c r="AL158" s="5" t="n"/>
      <c r="AM158" s="5" t="n"/>
      <c r="AN158" s="32" t="n"/>
      <c r="AO158" s="5" t="n"/>
      <c r="AP158" s="5" t="n"/>
      <c r="AQ158" s="5" t="n"/>
      <c r="AR158" s="32" t="n"/>
      <c r="AS158" s="5" t="n"/>
      <c r="AT158" s="5" t="n"/>
      <c r="AU158" s="5" t="n"/>
      <c r="AV158" s="32" t="n"/>
      <c r="AW158" s="5" t="n"/>
      <c r="AX158" s="5" t="n"/>
      <c r="AY158" s="5" t="n"/>
      <c r="AZ158" s="32" t="n"/>
      <c r="BA158" s="5" t="n"/>
      <c r="BB158" s="5" t="n"/>
      <c r="BC158" s="5" t="n"/>
      <c r="BD158" s="32" t="n"/>
      <c r="BE158" s="5" t="n"/>
      <c r="BF158" s="5" t="n"/>
      <c r="BG158" s="5" t="n"/>
      <c r="BH158" s="32" t="n"/>
      <c r="BI158" s="5" t="n"/>
      <c r="BJ158" s="5" t="n"/>
      <c r="BK158" s="5" t="n"/>
      <c r="BL158" s="53" t="n"/>
      <c r="BM158" s="58" t="n"/>
      <c r="BN158" s="58" t="n"/>
      <c r="BO158" s="58" t="n"/>
      <c r="BP158" s="58" t="n"/>
    </row>
    <row r="159">
      <c r="B159" t="inlineStr">
        <is>
          <t>Profit Margin</t>
        </is>
      </c>
      <c r="BK159">
        <f>SUM(BH154:BK154)</f>
        <v/>
      </c>
      <c r="BQ159" s="12">
        <f>BQ70/BQ66</f>
        <v/>
      </c>
      <c r="BR159" s="12">
        <f>BR70/BR66</f>
        <v/>
      </c>
      <c r="BS159" s="12">
        <f>BS70/BS66</f>
        <v/>
      </c>
      <c r="BT159" s="12">
        <f>BT70/BT66</f>
        <v/>
      </c>
      <c r="BU159" s="12">
        <f>BU70/BU66</f>
        <v/>
      </c>
      <c r="BV159" s="12">
        <f>BV70/BV66</f>
        <v/>
      </c>
      <c r="BW159" s="12">
        <f>BW70/BW66</f>
        <v/>
      </c>
      <c r="BX159" s="12">
        <f>BX70/BX66</f>
        <v/>
      </c>
      <c r="BY159" s="12">
        <f>BY70/BY66</f>
        <v/>
      </c>
      <c r="BZ159" s="12">
        <f>BZ70/BZ66</f>
        <v/>
      </c>
      <c r="CA159" s="12">
        <f>CA70/CA66</f>
        <v/>
      </c>
      <c r="CB159" s="12">
        <f>CB70/CB66</f>
        <v/>
      </c>
      <c r="CC159" s="12">
        <f>CC70/CC66</f>
        <v/>
      </c>
    </row>
    <row r="160">
      <c r="B160" t="inlineStr">
        <is>
          <t>Operating Margin</t>
        </is>
      </c>
      <c r="BQ160" s="12">
        <f>BQ78/BQ66</f>
        <v/>
      </c>
      <c r="BR160" s="12">
        <f>BR78/BR66</f>
        <v/>
      </c>
      <c r="BS160" s="12">
        <f>BS78/BS66</f>
        <v/>
      </c>
      <c r="BT160" s="12">
        <f>BT78/BT66</f>
        <v/>
      </c>
      <c r="BU160" s="12">
        <f>BU78/BU66</f>
        <v/>
      </c>
      <c r="BV160" s="12">
        <f>BV78/BV66</f>
        <v/>
      </c>
      <c r="BW160" s="12">
        <f>BW78/BW66</f>
        <v/>
      </c>
      <c r="BX160" s="12">
        <f>BX78/BX66</f>
        <v/>
      </c>
      <c r="BY160" s="12">
        <f>BY78/BY66</f>
        <v/>
      </c>
      <c r="BZ160" s="12">
        <f>BZ78/BZ66</f>
        <v/>
      </c>
      <c r="CA160" s="12">
        <f>CA78/CA66</f>
        <v/>
      </c>
      <c r="CB160" s="12">
        <f>CB78/CB66</f>
        <v/>
      </c>
      <c r="CC160" s="12">
        <f>CC78/CC66</f>
        <v/>
      </c>
    </row>
    <row r="161">
      <c r="B161" t="inlineStr">
        <is>
          <t>Net Margin</t>
        </is>
      </c>
      <c r="BQ161" s="12">
        <f>BQ95/BQ66</f>
        <v/>
      </c>
      <c r="BR161" s="12">
        <f>BR95/BR66</f>
        <v/>
      </c>
      <c r="BS161" s="12">
        <f>BS95/BS66</f>
        <v/>
      </c>
      <c r="BT161" s="12">
        <f>BT95/BT66</f>
        <v/>
      </c>
      <c r="BU161" s="12">
        <f>BU95/BU66</f>
        <v/>
      </c>
      <c r="BV161" s="12">
        <f>BV95/BV66</f>
        <v/>
      </c>
      <c r="BW161" s="12">
        <f>BW95/BW66</f>
        <v/>
      </c>
      <c r="BX161" s="12">
        <f>BX95/BX66</f>
        <v/>
      </c>
      <c r="BY161" s="12">
        <f>BY95/BY66</f>
        <v/>
      </c>
      <c r="BZ161" s="12">
        <f>BZ95/BZ66</f>
        <v/>
      </c>
      <c r="CA161" s="12">
        <f>CA95/CA66</f>
        <v/>
      </c>
      <c r="CB161" s="12">
        <f>CB95/CB66</f>
        <v/>
      </c>
      <c r="CC161" s="12">
        <f>CC95/CC66</f>
        <v/>
      </c>
    </row>
    <row r="163" customFormat="1" s="3">
      <c r="B163" s="5" t="inlineStr">
        <is>
          <t>Year-Over-Year</t>
        </is>
      </c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32" t="n"/>
      <c r="M163" s="5" t="n"/>
      <c r="N163" s="5" t="n"/>
      <c r="O163" s="5" t="n"/>
      <c r="P163" s="32" t="n"/>
      <c r="Q163" s="5" t="n"/>
      <c r="R163" s="5" t="n"/>
      <c r="S163" s="5" t="n"/>
      <c r="T163" s="32" t="n"/>
      <c r="U163" s="5" t="n"/>
      <c r="V163" s="5" t="n"/>
      <c r="W163" s="5" t="n"/>
      <c r="X163" s="32" t="n"/>
      <c r="Y163" s="5" t="n"/>
      <c r="Z163" s="5" t="n"/>
      <c r="AA163" s="5" t="n"/>
      <c r="AB163" s="32" t="n"/>
      <c r="AC163" s="5" t="n"/>
      <c r="AD163" s="5" t="n"/>
      <c r="AE163" s="5" t="n"/>
      <c r="AF163" s="32" t="n"/>
      <c r="AG163" s="5" t="n"/>
      <c r="AH163" s="5" t="n"/>
      <c r="AI163" s="5" t="n"/>
      <c r="AJ163" s="32" t="n"/>
      <c r="AK163" s="5" t="n"/>
      <c r="AL163" s="5" t="n"/>
      <c r="AM163" s="5" t="n"/>
      <c r="AN163" s="32" t="n"/>
      <c r="AO163" s="5" t="n"/>
      <c r="AP163" s="5" t="n"/>
      <c r="AQ163" s="5" t="n"/>
      <c r="AR163" s="32" t="n"/>
      <c r="AS163" s="5" t="n"/>
      <c r="AT163" s="5" t="n"/>
      <c r="AU163" s="5" t="n"/>
      <c r="AV163" s="32" t="n"/>
      <c r="AW163" s="5" t="n"/>
      <c r="AX163" s="5" t="n"/>
      <c r="AY163" s="5" t="n"/>
      <c r="AZ163" s="32" t="n"/>
      <c r="BA163" s="5" t="n"/>
      <c r="BB163" s="5" t="n"/>
      <c r="BC163" s="5" t="n"/>
      <c r="BD163" s="32" t="n"/>
      <c r="BE163" s="5" t="n"/>
      <c r="BF163" s="5" t="n"/>
      <c r="BG163" s="5" t="n"/>
      <c r="BH163" s="32" t="n"/>
      <c r="BI163" s="5" t="n"/>
      <c r="BJ163" s="5" t="n"/>
      <c r="BK163" s="5" t="n"/>
      <c r="BL163" s="53" t="n"/>
      <c r="BM163" s="58" t="n"/>
      <c r="BN163" s="58" t="n"/>
      <c r="BO163" s="58" t="n"/>
      <c r="BP163" s="58" t="n"/>
      <c r="CE163" s="5" t="inlineStr">
        <is>
          <t>2010-2020</t>
        </is>
      </c>
      <c r="CF163" s="5" t="inlineStr">
        <is>
          <t>2011-2021</t>
        </is>
      </c>
      <c r="CG163" s="5" t="inlineStr">
        <is>
          <t>2012-2022</t>
        </is>
      </c>
    </row>
    <row r="164" customFormat="1" s="25">
      <c r="B164" s="25" t="inlineStr">
        <is>
          <t>Revenue y/y</t>
        </is>
      </c>
      <c r="L164" s="35" t="n"/>
      <c r="P164" s="35" t="n"/>
      <c r="T164" s="35" t="n"/>
      <c r="X164" s="35" t="n"/>
      <c r="AB164" s="35" t="n"/>
      <c r="AF164" s="35" t="n"/>
      <c r="AJ164" s="35" t="n"/>
      <c r="AN164" s="35" t="n"/>
      <c r="AR164" s="35" t="n"/>
      <c r="AV164" s="35" t="n"/>
      <c r="AZ164" s="35" t="n"/>
      <c r="BD164" s="35" t="n"/>
      <c r="BH164" s="35" t="n"/>
      <c r="BL164" s="35" t="n"/>
      <c r="BQ164" s="25" t="inlineStr">
        <is>
          <t>-</t>
        </is>
      </c>
      <c r="BR164" s="25">
        <f>BR66/BQ66-1</f>
        <v/>
      </c>
      <c r="BS164" s="25">
        <f>BS66/BR66-1</f>
        <v/>
      </c>
      <c r="BT164" s="25">
        <f>BT66/BS66-1</f>
        <v/>
      </c>
      <c r="BU164" s="25">
        <f>BU66/BT66-1</f>
        <v/>
      </c>
      <c r="BV164" s="25">
        <f>BV66/BU66-1</f>
        <v/>
      </c>
      <c r="BW164" s="25">
        <f>BW66/BV66-1</f>
        <v/>
      </c>
      <c r="BX164" s="25">
        <f>BX66/BW66-1</f>
        <v/>
      </c>
      <c r="BY164" s="25">
        <f>BY66/BX66-1</f>
        <v/>
      </c>
      <c r="BZ164" s="25">
        <f>BZ66/BY66-1</f>
        <v/>
      </c>
      <c r="CA164" s="25">
        <f>CA66/BZ66-1</f>
        <v/>
      </c>
      <c r="CB164" s="25">
        <f>CB66/CA66-1</f>
        <v/>
      </c>
      <c r="CC164" s="25">
        <f>CC66/CB66-1</f>
        <v/>
      </c>
      <c r="CE164" s="25">
        <f>CA66/BQ66-1</f>
        <v/>
      </c>
      <c r="CF164" s="25">
        <f>CB66/BR66-1</f>
        <v/>
      </c>
    </row>
    <row r="165" customFormat="1" s="25">
      <c r="B165" s="25" t="inlineStr">
        <is>
          <t>Operating Income y/y</t>
        </is>
      </c>
      <c r="L165" s="35" t="n"/>
      <c r="P165" s="35" t="n"/>
      <c r="T165" s="35" t="n"/>
      <c r="X165" s="35" t="n"/>
      <c r="AB165" s="35" t="n"/>
      <c r="AF165" s="35" t="n"/>
      <c r="AJ165" s="35" t="n"/>
      <c r="AN165" s="35" t="n"/>
      <c r="AR165" s="35" t="n"/>
      <c r="AV165" s="35" t="n"/>
      <c r="AZ165" s="35" t="n"/>
      <c r="BD165" s="35" t="n"/>
      <c r="BH165" s="35" t="n"/>
      <c r="BL165" s="35" t="n"/>
      <c r="BQ165" s="25" t="inlineStr">
        <is>
          <t>-</t>
        </is>
      </c>
      <c r="BR165" s="25">
        <f>BR78/BQ78-1</f>
        <v/>
      </c>
      <c r="BS165" s="25">
        <f>BS78/BR78-1</f>
        <v/>
      </c>
      <c r="BT165" s="25">
        <f>BT78/BS78-1</f>
        <v/>
      </c>
      <c r="BU165" s="25">
        <f>BU78/BT78-1</f>
        <v/>
      </c>
      <c r="BV165" s="25">
        <f>BV78/BU78-1</f>
        <v/>
      </c>
      <c r="BW165" s="25">
        <f>BW78/BV78-1</f>
        <v/>
      </c>
      <c r="BX165" s="25">
        <f>BX78/BW78-1</f>
        <v/>
      </c>
      <c r="BY165" s="25">
        <f>BY78/BX78-1</f>
        <v/>
      </c>
      <c r="BZ165" s="25">
        <f>BZ78/BY78-1</f>
        <v/>
      </c>
      <c r="CA165" s="25">
        <f>CA78/BZ78-1</f>
        <v/>
      </c>
      <c r="CB165" s="25">
        <f>CB78/CA78-1</f>
        <v/>
      </c>
      <c r="CC165" s="25">
        <f>CC78/CB78-1</f>
        <v/>
      </c>
    </row>
    <row r="166" customFormat="1" s="25">
      <c r="B166" s="25" t="inlineStr">
        <is>
          <t>Net Income y/y</t>
        </is>
      </c>
      <c r="L166" s="35" t="n"/>
      <c r="P166" s="35" t="n"/>
      <c r="T166" s="35" t="n"/>
      <c r="X166" s="35" t="n"/>
      <c r="AB166" s="35" t="n"/>
      <c r="AF166" s="35" t="n"/>
      <c r="AJ166" s="35" t="n"/>
      <c r="AN166" s="35" t="n"/>
      <c r="AR166" s="35" t="n"/>
      <c r="AV166" s="35" t="n"/>
      <c r="AZ166" s="35" t="n"/>
      <c r="BD166" s="35" t="n"/>
      <c r="BH166" s="35" t="n"/>
      <c r="BL166" s="35" t="n"/>
      <c r="BQ166" s="25" t="inlineStr">
        <is>
          <t>-</t>
        </is>
      </c>
      <c r="BR166" s="25">
        <f>BR95/BQ95-1</f>
        <v/>
      </c>
      <c r="BS166" s="25">
        <f>BS95/BR95-1</f>
        <v/>
      </c>
      <c r="BT166" s="25">
        <f>BT95/BS95-1</f>
        <v/>
      </c>
      <c r="BU166" s="25">
        <f>BU95/BT95-1</f>
        <v/>
      </c>
      <c r="BV166" s="25">
        <f>BV95/BU95-1</f>
        <v/>
      </c>
      <c r="BW166" s="25">
        <f>BW95/BV95-1</f>
        <v/>
      </c>
      <c r="BX166" s="25">
        <f>BX95/BW95-1</f>
        <v/>
      </c>
      <c r="BY166" s="25">
        <f>BY95/BX95-1</f>
        <v/>
      </c>
      <c r="BZ166" s="25">
        <f>BZ95/BY95-1</f>
        <v/>
      </c>
      <c r="CA166" s="25">
        <f>CA95/BZ95-1</f>
        <v/>
      </c>
      <c r="CB166" s="25">
        <f>CB95/CA95-1</f>
        <v/>
      </c>
      <c r="CC166" s="25">
        <f>CC95/CB95-1</f>
        <v/>
      </c>
    </row>
    <row r="167" customFormat="1" s="25">
      <c r="L167" s="35" t="n"/>
      <c r="P167" s="35" t="n"/>
      <c r="T167" s="35" t="n"/>
      <c r="X167" s="35" t="n"/>
      <c r="AB167" s="35" t="n"/>
      <c r="AF167" s="35" t="n"/>
      <c r="AJ167" s="35" t="n"/>
      <c r="AN167" s="35" t="n"/>
      <c r="AR167" s="35" t="n"/>
      <c r="AV167" s="35" t="n"/>
      <c r="AZ167" s="35" t="n"/>
      <c r="BD167" s="35" t="n"/>
      <c r="BH167" s="35" t="n"/>
      <c r="BL167" s="35" t="n"/>
    </row>
    <row r="168" customFormat="1" s="25">
      <c r="B168" s="25" t="inlineStr">
        <is>
          <t>Cash y/y</t>
        </is>
      </c>
      <c r="L168" s="35" t="n"/>
      <c r="P168" s="35" t="n"/>
      <c r="T168" s="35" t="n"/>
      <c r="X168" s="35" t="n"/>
      <c r="AB168" s="35" t="n"/>
      <c r="AF168" s="35" t="n"/>
      <c r="AJ168" s="35" t="n"/>
      <c r="AN168" s="35" t="n"/>
      <c r="AR168" s="35" t="n"/>
      <c r="AV168" s="35" t="n"/>
      <c r="AZ168" s="35" t="n"/>
      <c r="BD168" s="35" t="n"/>
      <c r="BH168" s="35" t="n"/>
      <c r="BL168" s="35" t="n"/>
      <c r="BR168" s="25">
        <f>BR102/BQ102-1</f>
        <v/>
      </c>
      <c r="BS168" s="25">
        <f>BS102/BR102-1</f>
        <v/>
      </c>
      <c r="BT168" s="25">
        <f>BT102/BS102-1</f>
        <v/>
      </c>
      <c r="BU168" s="25">
        <f>BU102/BT102-1</f>
        <v/>
      </c>
      <c r="BV168" s="25">
        <f>BV102/BU102-1</f>
        <v/>
      </c>
      <c r="BW168" s="25">
        <f>BW102/BV102-1</f>
        <v/>
      </c>
      <c r="BX168" s="25">
        <f>BX102/BW102-1</f>
        <v/>
      </c>
      <c r="BY168" s="25">
        <f>BY102/BX102-1</f>
        <v/>
      </c>
      <c r="BZ168" s="25">
        <f>BZ102/BY102-1</f>
        <v/>
      </c>
      <c r="CA168" s="25">
        <f>CA102/BZ102-1</f>
        <v/>
      </c>
      <c r="CB168" s="25">
        <f>CB102/CA102-1</f>
        <v/>
      </c>
      <c r="CC168" s="25">
        <f>CC102/CB102-1</f>
        <v/>
      </c>
    </row>
    <row r="169" customFormat="1" s="25">
      <c r="B169" s="25" t="inlineStr">
        <is>
          <t>Assets y/y</t>
        </is>
      </c>
      <c r="L169" s="35" t="n"/>
      <c r="P169" s="35" t="n"/>
      <c r="T169" s="35" t="n"/>
      <c r="X169" s="35" t="n"/>
      <c r="AB169" s="35" t="n"/>
      <c r="AF169" s="35" t="n"/>
      <c r="AJ169" s="35" t="n"/>
      <c r="AN169" s="35" t="n"/>
      <c r="AR169" s="35" t="n"/>
      <c r="AV169" s="35" t="n"/>
      <c r="AZ169" s="35" t="n"/>
      <c r="BD169" s="35" t="n"/>
      <c r="BH169" s="35" t="n"/>
      <c r="BL169" s="35" t="n"/>
      <c r="BR169" s="25">
        <f>BR119/BQ119-1</f>
        <v/>
      </c>
      <c r="BS169" s="25">
        <f>BS119/BR119-1</f>
        <v/>
      </c>
      <c r="BT169" s="25">
        <f>BT119/BS119-1</f>
        <v/>
      </c>
      <c r="BU169" s="25">
        <f>BU119/BT119-1</f>
        <v/>
      </c>
      <c r="BV169" s="25">
        <f>BV119/BU119-1</f>
        <v/>
      </c>
      <c r="BW169" s="25">
        <f>BW119/BV119-1</f>
        <v/>
      </c>
      <c r="BX169" s="25">
        <f>BX119/BW119-1</f>
        <v/>
      </c>
      <c r="BY169" s="25">
        <f>BY119/BX119-1</f>
        <v/>
      </c>
      <c r="BZ169" s="25">
        <f>BZ119/BY119-1</f>
        <v/>
      </c>
      <c r="CA169" s="25">
        <f>CA119/BZ119-1</f>
        <v/>
      </c>
      <c r="CB169" s="25">
        <f>CB119/CA119-1</f>
        <v/>
      </c>
      <c r="CC169" s="25">
        <f>CC119/CB119-1</f>
        <v/>
      </c>
    </row>
    <row r="170" customFormat="1" s="25">
      <c r="B170" s="25" t="inlineStr">
        <is>
          <t>Liabilities y/y</t>
        </is>
      </c>
      <c r="L170" s="35" t="n"/>
      <c r="P170" s="35" t="n"/>
      <c r="T170" s="35" t="n"/>
      <c r="X170" s="35" t="n"/>
      <c r="AB170" s="35" t="n"/>
      <c r="AF170" s="35" t="n"/>
      <c r="AJ170" s="35" t="n"/>
      <c r="AN170" s="35" t="n"/>
      <c r="AR170" s="35" t="n"/>
      <c r="AV170" s="35" t="n"/>
      <c r="AZ170" s="35" t="n"/>
      <c r="BD170" s="35" t="n"/>
      <c r="BH170" s="35" t="n"/>
      <c r="BL170" s="35" t="n"/>
      <c r="BR170" s="25">
        <f>BR141/BQ141-1</f>
        <v/>
      </c>
      <c r="BS170" s="25">
        <f>BS141/BR141-1</f>
        <v/>
      </c>
      <c r="BT170" s="25">
        <f>BT141/BS141-1</f>
        <v/>
      </c>
      <c r="BU170" s="25">
        <f>BU141/BT141-1</f>
        <v/>
      </c>
      <c r="BV170" s="25">
        <f>BV141/BU141-1</f>
        <v/>
      </c>
      <c r="BW170" s="25">
        <f>BW141/BV141-1</f>
        <v/>
      </c>
      <c r="BX170" s="25">
        <f>BX141/BW141-1</f>
        <v/>
      </c>
      <c r="BY170" s="25">
        <f>BY141/BX141-1</f>
        <v/>
      </c>
      <c r="BZ170" s="25">
        <f>BZ141/BY141-1</f>
        <v/>
      </c>
      <c r="CA170" s="25">
        <f>CA141/BZ141-1</f>
        <v/>
      </c>
      <c r="CB170" s="25">
        <f>CB141/CA141-1</f>
        <v/>
      </c>
      <c r="CC170" s="25">
        <f>CC141/CB141-1</f>
        <v/>
      </c>
    </row>
    <row r="172" customFormat="1" s="24">
      <c r="B172" s="24" t="inlineStr">
        <is>
          <t>Current Ratio</t>
        </is>
      </c>
      <c r="L172" s="45" t="n"/>
      <c r="P172" s="45" t="n"/>
      <c r="T172" s="45" t="n"/>
      <c r="X172" s="45" t="n"/>
      <c r="AB172" s="45" t="n"/>
      <c r="AF172" s="45" t="n"/>
      <c r="AJ172" s="45" t="n"/>
      <c r="AN172" s="45" t="n"/>
      <c r="AR172" s="45" t="n"/>
      <c r="AV172" s="45" t="n"/>
      <c r="AZ172" s="45" t="n"/>
      <c r="BD172" s="45" t="n"/>
      <c r="BH172" s="45" t="n"/>
      <c r="BL172" s="45" t="n"/>
      <c r="BQ172" s="24">
        <f>BQ110/BQ132</f>
        <v/>
      </c>
      <c r="BR172" s="24">
        <f>BR110/BR132</f>
        <v/>
      </c>
      <c r="BS172" s="24">
        <f>BS110/BS132</f>
        <v/>
      </c>
      <c r="BT172" s="24">
        <f>BT110/BT132</f>
        <v/>
      </c>
      <c r="BU172" s="24">
        <f>BU110/BU132</f>
        <v/>
      </c>
      <c r="BV172" s="24">
        <f>BV110/BV132</f>
        <v/>
      </c>
      <c r="BW172" s="24">
        <f>BW110/BW132</f>
        <v/>
      </c>
      <c r="BX172" s="24">
        <f>BX110/BX132</f>
        <v/>
      </c>
      <c r="BY172" s="24">
        <f>BY110/BY132</f>
        <v/>
      </c>
      <c r="BZ172" s="24">
        <f>BZ110/BZ132</f>
        <v/>
      </c>
      <c r="CA172" s="24">
        <f>CA110/CA132</f>
        <v/>
      </c>
      <c r="CB172" s="24">
        <f>CB110/CB132</f>
        <v/>
      </c>
      <c r="CC172" s="24">
        <f>CC110/CC132</f>
        <v/>
      </c>
    </row>
    <row r="177">
      <c r="B177" t="inlineStr">
        <is>
          <t>Notes</t>
        </is>
      </c>
    </row>
    <row r="178">
      <c r="B178" s="11" t="inlineStr">
        <is>
          <t>Pros</t>
        </is>
      </c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34" t="n"/>
      <c r="M178" s="11" t="n"/>
      <c r="N178" s="11" t="n"/>
      <c r="O178" s="11" t="n"/>
      <c r="P178" s="34" t="n"/>
      <c r="Q178" s="11" t="n"/>
      <c r="R178" s="11" t="n"/>
      <c r="S178" s="11" t="n"/>
      <c r="T178" s="34" t="n"/>
      <c r="U178" s="11" t="n"/>
      <c r="V178" s="11" t="n"/>
      <c r="W178" s="11" t="n"/>
      <c r="X178" s="34" t="n"/>
      <c r="Y178" s="11" t="n"/>
      <c r="Z178" s="11" t="n"/>
      <c r="AA178" s="11" t="n"/>
      <c r="AB178" s="34" t="n"/>
      <c r="AC178" s="11" t="n"/>
      <c r="AD178" s="11" t="n"/>
      <c r="AE178" s="11" t="n"/>
      <c r="AF178" s="34" t="n"/>
      <c r="AG178" s="11" t="n"/>
      <c r="AH178" s="11" t="n"/>
      <c r="AI178" s="11" t="n"/>
      <c r="AJ178" s="34" t="n"/>
      <c r="AK178" s="11" t="n"/>
      <c r="AL178" s="11" t="n"/>
      <c r="AM178" s="11" t="n"/>
      <c r="AN178" s="34" t="n"/>
      <c r="AO178" s="11" t="n"/>
      <c r="AP178" s="11" t="n"/>
      <c r="AQ178" s="11" t="n"/>
      <c r="AR178" s="34" t="n"/>
      <c r="AS178" s="11" t="n"/>
      <c r="AT178" s="11" t="n"/>
      <c r="AU178" s="11" t="n"/>
      <c r="AV178" s="34" t="n"/>
      <c r="AW178" s="11" t="n"/>
      <c r="AX178" s="11" t="n"/>
      <c r="AY178" s="11" t="n"/>
      <c r="AZ178" s="34" t="n"/>
      <c r="BA178" s="11" t="n"/>
      <c r="BB178" s="11" t="n"/>
      <c r="BC178" s="11" t="n"/>
      <c r="BD178" s="34" t="n"/>
      <c r="BE178" s="11" t="n"/>
      <c r="BF178" s="11" t="n"/>
      <c r="BG178" s="11" t="n"/>
      <c r="BH178" s="34" t="n"/>
      <c r="BI178" s="11" t="n"/>
      <c r="BJ178" s="11" t="n"/>
      <c r="BK178" s="11" t="n"/>
      <c r="BL178" s="34" t="n"/>
      <c r="BM178" s="11" t="n"/>
      <c r="BN178" s="11" t="n"/>
      <c r="BO178" s="11" t="n"/>
      <c r="BP178" s="11" t="n"/>
    </row>
    <row r="179">
      <c r="B179" t="inlineStr">
        <is>
          <t>Unmanned section is creating more revenue every year</t>
        </is>
      </c>
    </row>
    <row r="1048576">
      <c r="BK1048576">
        <f>CC1048576</f>
        <v/>
      </c>
    </row>
  </sheetData>
  <hyperlinks>
    <hyperlink xmlns:r="http://schemas.openxmlformats.org/officeDocument/2006/relationships" ref="B19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T179"/>
  <sheetViews>
    <sheetView zoomScale="70" zoomScaleNormal="70" workbookViewId="0">
      <pane xSplit="2" ySplit="4" topLeftCell="D26" activePane="bottomRight" state="frozen"/>
      <selection pane="topRight" activeCell="C1" sqref="C1"/>
      <selection pane="bottomLeft" activeCell="A5" sqref="A5"/>
      <selection pane="bottomRight" activeCell="Q72" sqref="Q72"/>
    </sheetView>
  </sheetViews>
  <sheetFormatPr baseColWidth="8" defaultRowHeight="14.5"/>
  <cols>
    <col width="38" customWidth="1" min="2" max="2"/>
  </cols>
  <sheetData>
    <row r="1">
      <c r="B1" t="inlineStr">
        <is>
          <t>Quarter</t>
        </is>
      </c>
    </row>
    <row r="2">
      <c r="B2" t="inlineStr">
        <is>
          <t>Filing Date</t>
        </is>
      </c>
    </row>
    <row r="3">
      <c r="B3" s="2" t="inlineStr">
        <is>
          <t>Period of Report</t>
        </is>
      </c>
    </row>
    <row r="4" ht="15" customHeight="1" thickBot="1">
      <c r="B4" s="17" t="inlineStr">
        <is>
          <t>Market Price</t>
        </is>
      </c>
      <c r="M4" t="inlineStr">
        <is>
          <t>Q122</t>
        </is>
      </c>
      <c r="N4" t="inlineStr">
        <is>
          <t>Q222</t>
        </is>
      </c>
      <c r="O4" t="inlineStr">
        <is>
          <t>Q322</t>
        </is>
      </c>
      <c r="P4" t="inlineStr">
        <is>
          <t>Q422</t>
        </is>
      </c>
      <c r="T4" t="n">
        <v>2022</v>
      </c>
    </row>
    <row r="6" customFormat="1" s="3">
      <c r="B6" s="5" t="inlineStr">
        <is>
          <t>Revenue Breakdown *in Millions, USD</t>
        </is>
      </c>
    </row>
    <row r="7" customFormat="1" s="8">
      <c r="B7" s="7" t="inlineStr">
        <is>
          <t>Kratos Governement Solutions</t>
        </is>
      </c>
    </row>
    <row r="8">
      <c r="B8" t="inlineStr">
        <is>
          <t>Service Revenue</t>
        </is>
      </c>
    </row>
    <row r="9">
      <c r="B9" s="2" t="inlineStr">
        <is>
          <t>Product Sales</t>
        </is>
      </c>
    </row>
    <row r="10">
      <c r="B10" s="11" t="inlineStr">
        <is>
          <t>Total Kratos Government Solutions</t>
        </is>
      </c>
    </row>
    <row r="11">
      <c r="B11" s="25" t="inlineStr">
        <is>
          <t>Service %</t>
        </is>
      </c>
    </row>
    <row r="12">
      <c r="B12" s="25" t="inlineStr">
        <is>
          <t>Product %</t>
        </is>
      </c>
    </row>
    <row r="13">
      <c r="B13" s="7" t="inlineStr">
        <is>
          <t>Public Safety &amp; Security</t>
        </is>
      </c>
    </row>
    <row r="14">
      <c r="B14" t="inlineStr">
        <is>
          <t>Service Revenue</t>
        </is>
      </c>
    </row>
    <row r="15">
      <c r="B15" s="2" t="inlineStr">
        <is>
          <t>Product Sales</t>
        </is>
      </c>
    </row>
    <row r="16">
      <c r="B16" s="11" t="inlineStr">
        <is>
          <t>Total Public &amp; Safety Revenue</t>
        </is>
      </c>
    </row>
    <row r="17">
      <c r="B17" s="25" t="inlineStr">
        <is>
          <t>Service %</t>
        </is>
      </c>
    </row>
    <row r="18">
      <c r="B18" s="25" t="inlineStr">
        <is>
          <t>Product %</t>
        </is>
      </c>
    </row>
    <row r="19">
      <c r="B19" s="26" t="inlineStr">
        <is>
          <t>Unmanned Systems</t>
        </is>
      </c>
    </row>
    <row r="20">
      <c r="B20" t="inlineStr">
        <is>
          <t>Service Revenue</t>
        </is>
      </c>
    </row>
    <row r="21">
      <c r="B21" s="2" t="inlineStr">
        <is>
          <t>Product Sales</t>
        </is>
      </c>
    </row>
    <row r="22">
      <c r="B22" s="11" t="inlineStr">
        <is>
          <t>Total Unmanned Systems</t>
        </is>
      </c>
    </row>
    <row r="23">
      <c r="B23" s="25" t="inlineStr">
        <is>
          <t>Service %</t>
        </is>
      </c>
    </row>
    <row r="24">
      <c r="B24" s="25" t="inlineStr">
        <is>
          <t>Product %</t>
        </is>
      </c>
    </row>
    <row r="25">
      <c r="B25" s="7" t="inlineStr">
        <is>
          <t>Total Revenue</t>
        </is>
      </c>
    </row>
    <row r="26">
      <c r="B26" t="inlineStr">
        <is>
          <t>Total Service Revenue</t>
        </is>
      </c>
    </row>
    <row r="27">
      <c r="B27" s="2" t="inlineStr">
        <is>
          <t>Total Product Revenue</t>
        </is>
      </c>
    </row>
    <row r="28">
      <c r="B28" s="11" t="inlineStr">
        <is>
          <t>Total Revenue</t>
        </is>
      </c>
    </row>
    <row r="29">
      <c r="B29" s="25" t="inlineStr">
        <is>
          <t>Service %</t>
        </is>
      </c>
    </row>
    <row r="30">
      <c r="B30" s="25" t="inlineStr">
        <is>
          <t>Product %</t>
        </is>
      </c>
    </row>
    <row r="31">
      <c r="B31" s="7" t="inlineStr">
        <is>
          <t>Depreciation &amp; Amortization</t>
        </is>
      </c>
    </row>
    <row r="32">
      <c r="B32" t="inlineStr">
        <is>
          <t>Kratos Governement Solutions</t>
        </is>
      </c>
    </row>
    <row r="33">
      <c r="B33" t="inlineStr">
        <is>
          <t>Public Safety &amp; Security</t>
        </is>
      </c>
    </row>
    <row r="34">
      <c r="B34" s="2" t="inlineStr">
        <is>
          <t>Unmanned Systems</t>
        </is>
      </c>
    </row>
    <row r="35">
      <c r="B35" t="inlineStr">
        <is>
          <t>Total depreciation and amortization</t>
        </is>
      </c>
    </row>
    <row r="36">
      <c r="B36" s="7" t="inlineStr">
        <is>
          <t>Operating Income</t>
        </is>
      </c>
    </row>
    <row r="37">
      <c r="B37" t="inlineStr">
        <is>
          <t>Kratos Governement Solutions</t>
        </is>
      </c>
    </row>
    <row r="38">
      <c r="B38" t="inlineStr">
        <is>
          <t>Public Safety &amp; Security</t>
        </is>
      </c>
    </row>
    <row r="39">
      <c r="B39" t="inlineStr">
        <is>
          <t>Unmanned Systems</t>
        </is>
      </c>
    </row>
    <row r="40">
      <c r="B40" s="2" t="inlineStr">
        <is>
          <t>Corporate activities</t>
        </is>
      </c>
    </row>
    <row r="41">
      <c r="B41" t="inlineStr">
        <is>
          <t>Total operating income</t>
        </is>
      </c>
    </row>
    <row r="43">
      <c r="B43" s="10" t="inlineStr">
        <is>
          <t>Rev by Customer</t>
        </is>
      </c>
    </row>
    <row r="44">
      <c r="B44" s="7" t="inlineStr">
        <is>
          <t>Kratos Government Solutions Customers</t>
        </is>
      </c>
    </row>
    <row r="45">
      <c r="B45" t="inlineStr">
        <is>
          <t>U.S. Government</t>
        </is>
      </c>
    </row>
    <row r="46">
      <c r="B46" t="inlineStr">
        <is>
          <t>International</t>
        </is>
      </c>
    </row>
    <row r="47">
      <c r="B47" s="2" t="inlineStr">
        <is>
          <t>U.S. Commercial and other customers</t>
        </is>
      </c>
    </row>
    <row r="48">
      <c r="B48" s="11" t="inlineStr">
        <is>
          <t>Total Kratos Government Solutions</t>
        </is>
      </c>
    </row>
    <row r="49">
      <c r="B49" s="7" t="inlineStr">
        <is>
          <t>Unmanned Systems Customers</t>
        </is>
      </c>
    </row>
    <row r="50">
      <c r="B50" t="inlineStr">
        <is>
          <t>U.S. Government</t>
        </is>
      </c>
    </row>
    <row r="51">
      <c r="B51" t="inlineStr">
        <is>
          <t>International</t>
        </is>
      </c>
    </row>
    <row r="52">
      <c r="B52" s="2" t="inlineStr">
        <is>
          <t>U.S. Commercial and other customers</t>
        </is>
      </c>
    </row>
    <row r="53">
      <c r="B53" s="14" t="inlineStr">
        <is>
          <t>Total Unmanned Systems</t>
        </is>
      </c>
    </row>
    <row r="54">
      <c r="B54" s="11" t="inlineStr">
        <is>
          <t>Total Revenues</t>
        </is>
      </c>
    </row>
    <row r="55">
      <c r="B55" s="11" t="inlineStr">
        <is>
          <t>Total Revenues y/y</t>
        </is>
      </c>
    </row>
    <row r="56">
      <c r="B56" s="5" t="inlineStr">
        <is>
          <t>Revenue Mix - Divisions</t>
        </is>
      </c>
    </row>
    <row r="57">
      <c r="B57" t="inlineStr">
        <is>
          <t>Kratos Government Solutions</t>
        </is>
      </c>
    </row>
    <row r="58">
      <c r="B58" t="inlineStr">
        <is>
          <t>Public Safety &amp; Security</t>
        </is>
      </c>
    </row>
    <row r="59">
      <c r="B59" s="2" t="inlineStr">
        <is>
          <t>Umanned Systems</t>
        </is>
      </c>
    </row>
    <row r="60">
      <c r="B60" t="inlineStr">
        <is>
          <t>Total</t>
        </is>
      </c>
    </row>
    <row r="63" customFormat="1" s="3">
      <c r="B63" s="5" t="inlineStr">
        <is>
          <t>Income Statement</t>
        </is>
      </c>
    </row>
    <row r="64">
      <c r="B64" t="inlineStr">
        <is>
          <t>Service Revenues</t>
        </is>
      </c>
      <c r="O64" t="n">
        <v>88.59999999999999</v>
      </c>
      <c r="T64" t="n">
        <v>325.2</v>
      </c>
    </row>
    <row r="65" customFormat="1" s="2">
      <c r="B65" s="2" t="inlineStr">
        <is>
          <t>Product Revenues</t>
        </is>
      </c>
      <c r="O65" s="2" t="n">
        <v>140</v>
      </c>
      <c r="T65" s="2" t="n">
        <v>573.1</v>
      </c>
    </row>
    <row r="66">
      <c r="B66" s="11" t="inlineStr">
        <is>
          <t>Total Revenues</t>
        </is>
      </c>
      <c r="O66">
        <f>SUM(O64:O65)</f>
        <v/>
      </c>
      <c r="T66">
        <f>SUM(T64:T65)</f>
        <v/>
      </c>
    </row>
    <row r="67">
      <c r="B67" t="inlineStr">
        <is>
          <t>Cost of Service Rev</t>
        </is>
      </c>
      <c r="O67" t="n">
        <v>65.09999999999999</v>
      </c>
      <c r="T67" t="n">
        <v>239</v>
      </c>
    </row>
    <row r="68" customFormat="1" s="2">
      <c r="B68" s="2" t="inlineStr">
        <is>
          <t>Cost of Product Rev</t>
        </is>
      </c>
      <c r="O68" s="2" t="n">
        <v>108.6</v>
      </c>
      <c r="T68" s="2" t="n">
        <v>433.3</v>
      </c>
    </row>
    <row r="69" customFormat="1" s="6">
      <c r="B69" s="14" t="inlineStr">
        <is>
          <t>Total costs</t>
        </is>
      </c>
      <c r="O69" s="6">
        <f>SUM(O67:O68)</f>
        <v/>
      </c>
      <c r="T69" s="6">
        <f>SUM(T67:T68)</f>
        <v/>
      </c>
    </row>
    <row r="70">
      <c r="B70" s="11" t="inlineStr">
        <is>
          <t>Gross profit</t>
        </is>
      </c>
      <c r="O70">
        <f>O66-O69</f>
        <v/>
      </c>
      <c r="T70">
        <f>T66-T69</f>
        <v/>
      </c>
    </row>
    <row r="71" customFormat="1" s="8">
      <c r="B71" s="7" t="inlineStr">
        <is>
          <t>Operating Expenses</t>
        </is>
      </c>
    </row>
    <row r="72">
      <c r="B72" t="inlineStr">
        <is>
          <t>SG&amp;A</t>
        </is>
      </c>
      <c r="O72" t="n">
        <v>48.5</v>
      </c>
      <c r="T72" t="n">
        <v>182.5</v>
      </c>
    </row>
    <row r="73">
      <c r="B73" t="inlineStr">
        <is>
          <t>Merger and acquisitions related items</t>
        </is>
      </c>
      <c r="O73" t="n">
        <v>0.2</v>
      </c>
      <c r="T73" t="n">
        <v>0.7</v>
      </c>
    </row>
    <row r="74">
      <c r="B74" t="inlineStr">
        <is>
          <t>R&amp;D</t>
        </is>
      </c>
      <c r="O74" t="n">
        <v>9.6</v>
      </c>
      <c r="T74" t="n">
        <v>38.6</v>
      </c>
    </row>
    <row r="75">
      <c r="B75" t="inlineStr">
        <is>
          <t>Impairment of Goodwill</t>
        </is>
      </c>
      <c r="O75" t="n">
        <v>0</v>
      </c>
      <c r="T75" t="n">
        <v>0</v>
      </c>
    </row>
    <row r="76" customFormat="1" s="2">
      <c r="B76" s="2" t="inlineStr">
        <is>
          <t>Restructuring and other expenses and other</t>
        </is>
      </c>
      <c r="O76" s="2" t="n">
        <v>0.2</v>
      </c>
      <c r="T76" s="2" t="n">
        <v>6.8</v>
      </c>
    </row>
    <row r="77" customFormat="1" s="6">
      <c r="B77" s="14" t="inlineStr">
        <is>
          <t>Total Operating Expenses</t>
        </is>
      </c>
      <c r="O77" s="6">
        <f>SUM(O72:O76)</f>
        <v/>
      </c>
      <c r="T77" s="6">
        <f>SUM(T72:T76)</f>
        <v/>
      </c>
    </row>
    <row r="78">
      <c r="B78" s="11" t="inlineStr">
        <is>
          <t>Operating Income</t>
        </is>
      </c>
      <c r="O78">
        <f>O70-O77</f>
        <v/>
      </c>
      <c r="T78">
        <f>T70-T77</f>
        <v/>
      </c>
    </row>
    <row r="79" customFormat="1" s="8">
      <c r="B79" s="7" t="inlineStr">
        <is>
          <t>Other expense</t>
        </is>
      </c>
    </row>
    <row r="80">
      <c r="B80" t="inlineStr">
        <is>
          <t>Interest expense</t>
        </is>
      </c>
      <c r="O80" t="n">
        <v>-4.1</v>
      </c>
      <c r="T80" t="n">
        <v>-17.7</v>
      </c>
    </row>
    <row r="81">
      <c r="B81" t="inlineStr">
        <is>
          <t>Loss on extinguishment of debt</t>
        </is>
      </c>
      <c r="O81" t="n">
        <v>0</v>
      </c>
      <c r="T81" t="n">
        <v>-13</v>
      </c>
    </row>
    <row r="82" customFormat="1" s="2">
      <c r="B82" s="2" t="inlineStr">
        <is>
          <t>Other income</t>
        </is>
      </c>
      <c r="O82" s="2" t="n">
        <v>-1.1</v>
      </c>
      <c r="T82" s="2" t="n">
        <v>0.6</v>
      </c>
    </row>
    <row r="83">
      <c r="B83" s="11" t="inlineStr">
        <is>
          <t>Total other expense</t>
        </is>
      </c>
      <c r="O83">
        <f>SUM(O80:O82)</f>
        <v/>
      </c>
      <c r="T83">
        <f>SUM(T80:T82)</f>
        <v/>
      </c>
    </row>
    <row r="84" customFormat="1" s="8">
      <c r="B84" s="7" t="inlineStr">
        <is>
          <t>Continued operations</t>
        </is>
      </c>
    </row>
    <row r="85">
      <c r="B85" s="11" t="inlineStr">
        <is>
          <t>Income from continuing operations before income taxes</t>
        </is>
      </c>
      <c r="O85" t="n">
        <v>-8.800000000000001</v>
      </c>
      <c r="T85">
        <f>T78+T83</f>
        <v/>
      </c>
    </row>
    <row r="86" customFormat="1" s="2">
      <c r="B86" s="2" t="inlineStr">
        <is>
          <t>Provision (benefit) for income taxes from continuing operations</t>
        </is>
      </c>
      <c r="O86" s="2" t="n">
        <v>-0.8</v>
      </c>
      <c r="T86" s="2" t="n">
        <v>1.4</v>
      </c>
    </row>
    <row r="87">
      <c r="B87" s="11" t="inlineStr">
        <is>
          <t xml:space="preserve">Income from continuing operations  </t>
        </is>
      </c>
      <c r="O87">
        <f>O85-O86</f>
        <v/>
      </c>
      <c r="T87">
        <f>T85-T86</f>
        <v/>
      </c>
    </row>
    <row r="88" customFormat="1" s="8">
      <c r="B88" s="7" t="inlineStr">
        <is>
          <t xml:space="preserve">Discontinued operations </t>
        </is>
      </c>
    </row>
    <row r="89">
      <c r="B89" t="inlineStr">
        <is>
          <t>Income (loss) from operations of discontinued component</t>
        </is>
      </c>
      <c r="O89" t="n">
        <v>0</v>
      </c>
      <c r="T89" t="n">
        <v>-0.3</v>
      </c>
    </row>
    <row r="90" customFormat="1" s="2">
      <c r="B90" s="2" t="inlineStr">
        <is>
          <t>Income tax expense (benefit)</t>
        </is>
      </c>
      <c r="O90" s="2" t="n">
        <v>0</v>
      </c>
      <c r="T90" s="2" t="n">
        <v>-1.2</v>
      </c>
    </row>
    <row r="91">
      <c r="B91" s="11" t="inlineStr">
        <is>
          <t>Income (loss) from discontinued operations</t>
        </is>
      </c>
      <c r="O91">
        <f>+O89-O90</f>
        <v/>
      </c>
      <c r="T91">
        <f>+T89-T90</f>
        <v/>
      </c>
    </row>
    <row r="92" customFormat="1" s="8">
      <c r="B92" s="7" t="inlineStr">
        <is>
          <t>Net Profits</t>
        </is>
      </c>
    </row>
    <row r="93">
      <c r="B93" s="11" t="inlineStr">
        <is>
          <t>Net income</t>
        </is>
      </c>
      <c r="O93">
        <f>O87+O91</f>
        <v/>
      </c>
      <c r="T93">
        <f>T87+T91</f>
        <v/>
      </c>
    </row>
    <row r="94" customFormat="1" s="2">
      <c r="B94" s="2" t="inlineStr">
        <is>
          <t xml:space="preserve">Less: Net income (loss) attributable </t>
        </is>
      </c>
      <c r="O94" s="2" t="n">
        <v>0</v>
      </c>
      <c r="T94" s="2" t="n">
        <v>3.7</v>
      </c>
    </row>
    <row r="95">
      <c r="B95" s="11" t="inlineStr">
        <is>
          <t>Net Income attributalbe to Kratos</t>
        </is>
      </c>
      <c r="O95">
        <f>O93-O94</f>
        <v/>
      </c>
      <c r="T95">
        <f>T93-T94</f>
        <v/>
      </c>
    </row>
    <row r="96">
      <c r="B96" t="inlineStr">
        <is>
          <t>EPS - Basic</t>
        </is>
      </c>
    </row>
    <row r="97">
      <c r="B97" t="inlineStr">
        <is>
          <t>EPS - Diluted</t>
        </is>
      </c>
    </row>
    <row r="98">
      <c r="B98" t="inlineStr">
        <is>
          <t>Shares - Basic</t>
        </is>
      </c>
    </row>
    <row r="99">
      <c r="B99" t="inlineStr">
        <is>
          <t>Shares - Diluted</t>
        </is>
      </c>
    </row>
    <row r="100" customFormat="1" s="3">
      <c r="B100" s="5" t="inlineStr">
        <is>
          <t>Balance Sheet</t>
        </is>
      </c>
    </row>
    <row r="101">
      <c r="B101" s="7" t="inlineStr">
        <is>
          <t>Current Assets</t>
        </is>
      </c>
    </row>
    <row r="102">
      <c r="B102" t="inlineStr">
        <is>
          <t>Cash &amp; Cash Equiv</t>
        </is>
      </c>
    </row>
    <row r="103">
      <c r="B103" t="inlineStr">
        <is>
          <t>Restricted cash</t>
        </is>
      </c>
    </row>
    <row r="104">
      <c r="B104" t="inlineStr">
        <is>
          <t>AR</t>
        </is>
      </c>
    </row>
    <row r="105">
      <c r="B105" t="inlineStr">
        <is>
          <t>Unbilled Receivables</t>
        </is>
      </c>
    </row>
    <row r="106">
      <c r="B106" t="inlineStr">
        <is>
          <t>Inventories</t>
        </is>
      </c>
    </row>
    <row r="107">
      <c r="B107" t="inlineStr">
        <is>
          <t>Prepaid expenses</t>
        </is>
      </c>
    </row>
    <row r="108">
      <c r="B108" t="inlineStr">
        <is>
          <t>Other current assets</t>
        </is>
      </c>
    </row>
    <row r="109" customFormat="1" s="2">
      <c r="B109" s="2" t="inlineStr">
        <is>
          <t xml:space="preserve">Current assets of discontinued operations </t>
        </is>
      </c>
    </row>
    <row r="110">
      <c r="B110" t="inlineStr">
        <is>
          <t>Total Current Assets</t>
        </is>
      </c>
    </row>
    <row r="111">
      <c r="B111" s="7" t="inlineStr">
        <is>
          <t>Non-current Assets</t>
        </is>
      </c>
    </row>
    <row r="112">
      <c r="B112" t="inlineStr">
        <is>
          <t>PP&amp;E</t>
        </is>
      </c>
    </row>
    <row r="113">
      <c r="B113" t="inlineStr">
        <is>
          <t>Operating lease-of-use assets</t>
        </is>
      </c>
    </row>
    <row r="114">
      <c r="B114" t="inlineStr">
        <is>
          <t>Goodwill</t>
        </is>
      </c>
    </row>
    <row r="115">
      <c r="B115" t="inlineStr">
        <is>
          <t>Intangible assets</t>
        </is>
      </c>
    </row>
    <row r="116">
      <c r="B116" t="inlineStr">
        <is>
          <t>Other assets</t>
        </is>
      </c>
    </row>
    <row r="117" customFormat="1" s="2">
      <c r="B117" s="2" t="inlineStr">
        <is>
          <t>Non-current assets of discontinued operations</t>
        </is>
      </c>
    </row>
    <row r="118" customFormat="1" s="6">
      <c r="B118" s="14" t="inlineStr">
        <is>
          <t>Total Non-current Assets</t>
        </is>
      </c>
    </row>
    <row r="119">
      <c r="B119" s="11" t="inlineStr">
        <is>
          <t>Total Assets</t>
        </is>
      </c>
    </row>
    <row r="120">
      <c r="B120" s="7" t="inlineStr">
        <is>
          <t>Liabilities &amp; Stockholders' Equity</t>
        </is>
      </c>
    </row>
    <row r="121">
      <c r="B121" t="inlineStr">
        <is>
          <t>Accounts payable</t>
        </is>
      </c>
    </row>
    <row r="122">
      <c r="B122" t="inlineStr">
        <is>
          <t>Accrued expenses</t>
        </is>
      </c>
    </row>
    <row r="123">
      <c r="B123" t="inlineStr">
        <is>
          <t>Accrued compensation</t>
        </is>
      </c>
    </row>
    <row r="124">
      <c r="B124" t="inlineStr">
        <is>
          <t>Accrued interest</t>
        </is>
      </c>
    </row>
    <row r="125">
      <c r="B125" t="inlineStr">
        <is>
          <t>Billings in excess of costs and earnings on uncompleted contracts</t>
        </is>
      </c>
    </row>
    <row r="126">
      <c r="B126" t="inlineStr">
        <is>
          <t>Deferred income tax liability</t>
        </is>
      </c>
    </row>
    <row r="127">
      <c r="B127" t="inlineStr">
        <is>
          <t>Current portion of operating lease liabilities</t>
        </is>
      </c>
    </row>
    <row r="128">
      <c r="B128" t="inlineStr">
        <is>
          <t>Other current liabilities</t>
        </is>
      </c>
    </row>
    <row r="129">
      <c r="B129" t="inlineStr">
        <is>
          <t>Current portion of long-term debt</t>
        </is>
      </c>
    </row>
    <row r="130">
      <c r="B130" t="inlineStr">
        <is>
          <t>Current portion of capital lease obligations</t>
        </is>
      </c>
    </row>
    <row r="131" customFormat="1" s="2">
      <c r="B131" s="2" t="inlineStr">
        <is>
          <t>Current liabilities of discontinued operations</t>
        </is>
      </c>
    </row>
    <row r="132">
      <c r="B132" s="11" t="inlineStr">
        <is>
          <t>Total Current Liabilities</t>
        </is>
      </c>
    </row>
    <row r="133">
      <c r="B133" s="7" t="inlineStr">
        <is>
          <t>Non-current Liabilities</t>
        </is>
      </c>
    </row>
    <row r="134">
      <c r="B134" t="inlineStr">
        <is>
          <t>Long-term debt</t>
        </is>
      </c>
    </row>
    <row r="135">
      <c r="B135" t="inlineStr">
        <is>
          <t>Line of Credit</t>
        </is>
      </c>
    </row>
    <row r="136">
      <c r="B136" t="inlineStr">
        <is>
          <t>Operating lease liabilities, net of current portion</t>
        </is>
      </c>
    </row>
    <row r="137">
      <c r="B137" t="inlineStr">
        <is>
          <t>Deferred income tax liability</t>
        </is>
      </c>
    </row>
    <row r="138">
      <c r="B138" t="inlineStr">
        <is>
          <t>Other long-term liabilities</t>
        </is>
      </c>
    </row>
    <row r="139">
      <c r="B139" s="2" t="inlineStr">
        <is>
          <t>Long-term liabilities of discountinued operations</t>
        </is>
      </c>
    </row>
    <row r="140">
      <c r="B140" s="14" t="n"/>
    </row>
    <row r="141">
      <c r="B141" s="11" t="inlineStr">
        <is>
          <t>Total liabilities</t>
        </is>
      </c>
    </row>
    <row r="142">
      <c r="B142" s="7" t="inlineStr">
        <is>
          <t>Commitemnets and contingencies</t>
        </is>
      </c>
    </row>
    <row r="143">
      <c r="B143" t="inlineStr">
        <is>
          <t>Redeemable noncontrolling interst</t>
        </is>
      </c>
    </row>
    <row r="144">
      <c r="B144" s="7" t="inlineStr">
        <is>
          <t>Stockholders' equity</t>
        </is>
      </c>
    </row>
    <row r="145">
      <c r="B145" t="inlineStr">
        <is>
          <t>Preferred stock</t>
        </is>
      </c>
    </row>
    <row r="146">
      <c r="B146" t="inlineStr">
        <is>
          <t>Common stock</t>
        </is>
      </c>
    </row>
    <row r="147">
      <c r="B147" t="inlineStr">
        <is>
          <t>Additional paid-in capital</t>
        </is>
      </c>
    </row>
    <row r="148">
      <c r="B148" t="inlineStr">
        <is>
          <t>Accumulated other comprehensive loss</t>
        </is>
      </c>
    </row>
    <row r="149">
      <c r="B149" s="2" t="inlineStr">
        <is>
          <t>Accumulated deficit</t>
        </is>
      </c>
    </row>
    <row r="150">
      <c r="B150" s="6" t="inlineStr">
        <is>
          <t>Total stockholders' equity</t>
        </is>
      </c>
    </row>
    <row r="151">
      <c r="B151" t="inlineStr">
        <is>
          <t>Total liabilities &amp; stockholders' equity</t>
        </is>
      </c>
    </row>
    <row r="153">
      <c r="B153" s="5" t="inlineStr">
        <is>
          <t>Cash Flow</t>
        </is>
      </c>
    </row>
    <row r="154">
      <c r="B154" t="inlineStr">
        <is>
          <t>CFFO</t>
        </is>
      </c>
    </row>
    <row r="155">
      <c r="B155" s="2" t="inlineStr">
        <is>
          <t>CapEx</t>
        </is>
      </c>
    </row>
    <row r="156">
      <c r="B156" t="inlineStr">
        <is>
          <t>FCF</t>
        </is>
      </c>
    </row>
    <row r="158">
      <c r="B158" s="5" t="inlineStr">
        <is>
          <t>Ratios</t>
        </is>
      </c>
    </row>
    <row r="159">
      <c r="B159" t="inlineStr">
        <is>
          <t>Profit Margin</t>
        </is>
      </c>
    </row>
    <row r="160">
      <c r="B160" t="inlineStr">
        <is>
          <t>Operating Margin</t>
        </is>
      </c>
    </row>
    <row r="161">
      <c r="B161" t="inlineStr">
        <is>
          <t>Net Margin</t>
        </is>
      </c>
    </row>
    <row r="163">
      <c r="B163" s="5" t="inlineStr">
        <is>
          <t>Year-Over-Year</t>
        </is>
      </c>
    </row>
    <row r="164">
      <c r="B164" s="25" t="inlineStr">
        <is>
          <t>Revenue y/y</t>
        </is>
      </c>
    </row>
    <row r="165">
      <c r="B165" s="25" t="inlineStr">
        <is>
          <t>Operating Income y/y</t>
        </is>
      </c>
    </row>
    <row r="166">
      <c r="B166" s="25" t="inlineStr">
        <is>
          <t>Net Income y/y</t>
        </is>
      </c>
    </row>
    <row r="167">
      <c r="B167" s="25" t="n"/>
    </row>
    <row r="168">
      <c r="B168" s="25" t="inlineStr">
        <is>
          <t>Cash y/y</t>
        </is>
      </c>
    </row>
    <row r="169">
      <c r="B169" s="25" t="inlineStr">
        <is>
          <t>Assets y/y</t>
        </is>
      </c>
    </row>
    <row r="170">
      <c r="B170" s="25" t="inlineStr">
        <is>
          <t>Liabilities y/y</t>
        </is>
      </c>
    </row>
    <row r="172">
      <c r="B172" s="24" t="inlineStr">
        <is>
          <t>Current Ratio</t>
        </is>
      </c>
    </row>
    <row r="177">
      <c r="B177" t="inlineStr">
        <is>
          <t>Notes</t>
        </is>
      </c>
    </row>
    <row r="178">
      <c r="B178" s="11" t="inlineStr">
        <is>
          <t>Pros</t>
        </is>
      </c>
    </row>
    <row r="179">
      <c r="B179" t="inlineStr">
        <is>
          <t>Unmanned section is creating more revenue every year</t>
        </is>
      </c>
    </row>
  </sheetData>
  <hyperlinks>
    <hyperlink xmlns:r="http://schemas.openxmlformats.org/officeDocument/2006/relationships"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M31" sqref="M31"/>
    </sheetView>
  </sheetViews>
  <sheetFormatPr baseColWidth="8" defaultRowHeight="14.5"/>
  <cols>
    <col width="36.7265625" customWidth="1" min="1" max="1"/>
  </cols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Revenue</t>
        </is>
      </c>
      <c r="B2" t="inlineStr">
        <is>
          <t>52</t>
        </is>
      </c>
      <c r="C2" t="inlineStr">
        <is>
          <t>93</t>
        </is>
      </c>
      <c r="D2" t="inlineStr">
        <is>
          <t>256</t>
        </is>
      </c>
      <c r="E2" t="inlineStr">
        <is>
          <t>207</t>
        </is>
      </c>
      <c r="F2" t="inlineStr">
        <is>
          <t>187</t>
        </is>
      </c>
      <c r="G2" t="inlineStr">
        <is>
          <t>229</t>
        </is>
      </c>
      <c r="H2" t="inlineStr">
        <is>
          <t>397</t>
        </is>
      </c>
      <c r="I2" t="inlineStr">
        <is>
          <t>375</t>
        </is>
      </c>
      <c r="J2" t="inlineStr">
        <is>
          <t>328</t>
        </is>
      </c>
      <c r="K2" t="inlineStr">
        <is>
          <t>194</t>
        </is>
      </c>
      <c r="L2" t="inlineStr">
        <is>
          <t>286</t>
        </is>
      </c>
      <c r="M2" t="inlineStr">
        <is>
          <t>335</t>
        </is>
      </c>
      <c r="N2" t="inlineStr">
        <is>
          <t>409</t>
        </is>
      </c>
      <c r="O2" t="inlineStr">
        <is>
          <t>714</t>
        </is>
      </c>
      <c r="P2" t="inlineStr">
        <is>
          <t>969</t>
        </is>
      </c>
      <c r="Q2" t="inlineStr">
        <is>
          <t>844</t>
        </is>
      </c>
      <c r="R2" t="inlineStr">
        <is>
          <t>763</t>
        </is>
      </c>
      <c r="S2" t="inlineStr">
        <is>
          <t>657</t>
        </is>
      </c>
      <c r="T2" t="inlineStr">
        <is>
          <t>542</t>
        </is>
      </c>
      <c r="U2" t="inlineStr">
        <is>
          <t>752</t>
        </is>
      </c>
      <c r="V2" t="inlineStr">
        <is>
          <t>618</t>
        </is>
      </c>
      <c r="W2" t="inlineStr">
        <is>
          <t>718</t>
        </is>
      </c>
      <c r="X2" t="inlineStr">
        <is>
          <t>748</t>
        </is>
      </c>
      <c r="Y2" t="inlineStr">
        <is>
          <t>812</t>
        </is>
      </c>
    </row>
    <row r="3">
      <c r="A3" s="1" t="inlineStr">
        <is>
          <t>COGS</t>
        </is>
      </c>
      <c r="B3" t="inlineStr">
        <is>
          <t>27</t>
        </is>
      </c>
      <c r="C3" t="inlineStr">
        <is>
          <t>52</t>
        </is>
      </c>
      <c r="D3" t="inlineStr">
        <is>
          <t>140</t>
        </is>
      </c>
      <c r="E3" t="inlineStr">
        <is>
          <t>141</t>
        </is>
      </c>
      <c r="F3" t="inlineStr">
        <is>
          <t>139</t>
        </is>
      </c>
      <c r="G3" t="inlineStr">
        <is>
          <t>162</t>
        </is>
      </c>
      <c r="H3" t="inlineStr">
        <is>
          <t>313</t>
        </is>
      </c>
      <c r="I3" t="inlineStr">
        <is>
          <t>291</t>
        </is>
      </c>
      <c r="J3" t="inlineStr">
        <is>
          <t>274</t>
        </is>
      </c>
      <c r="K3" t="inlineStr">
        <is>
          <t>162</t>
        </is>
      </c>
      <c r="L3" t="inlineStr">
        <is>
          <t>228</t>
        </is>
      </c>
      <c r="M3" t="inlineStr">
        <is>
          <t>271</t>
        </is>
      </c>
      <c r="N3" t="inlineStr">
        <is>
          <t>324</t>
        </is>
      </c>
      <c r="O3" t="inlineStr">
        <is>
          <t>523</t>
        </is>
      </c>
      <c r="P3" t="inlineStr">
        <is>
          <t>712</t>
        </is>
      </c>
      <c r="Q3" t="inlineStr">
        <is>
          <t>640</t>
        </is>
      </c>
      <c r="R3" t="inlineStr">
        <is>
          <t>584</t>
        </is>
      </c>
      <c r="S3" t="inlineStr">
        <is>
          <t>495</t>
        </is>
      </c>
      <c r="T3" t="inlineStr">
        <is>
          <t>421</t>
        </is>
      </c>
      <c r="U3" t="inlineStr">
        <is>
          <t>555</t>
        </is>
      </c>
      <c r="V3" t="inlineStr">
        <is>
          <t>448</t>
        </is>
      </c>
      <c r="W3" t="inlineStr">
        <is>
          <t>528</t>
        </is>
      </c>
      <c r="X3" t="inlineStr">
        <is>
          <t>545</t>
        </is>
      </c>
      <c r="Y3" t="inlineStr">
        <is>
          <t>586</t>
        </is>
      </c>
    </row>
    <row r="4">
      <c r="A4" s="1" t="inlineStr">
        <is>
          <t>Gross Profit</t>
        </is>
      </c>
      <c r="B4" t="inlineStr">
        <is>
          <t>25</t>
        </is>
      </c>
      <c r="C4" t="inlineStr">
        <is>
          <t>41</t>
        </is>
      </c>
      <c r="D4" t="inlineStr">
        <is>
          <t>116</t>
        </is>
      </c>
      <c r="E4" t="inlineStr">
        <is>
          <t>66</t>
        </is>
      </c>
      <c r="F4" t="inlineStr">
        <is>
          <t>48</t>
        </is>
      </c>
      <c r="G4" t="inlineStr">
        <is>
          <t>67</t>
        </is>
      </c>
      <c r="H4" t="inlineStr">
        <is>
          <t>84</t>
        </is>
      </c>
      <c r="I4" t="inlineStr">
        <is>
          <t>84</t>
        </is>
      </c>
      <c r="J4" t="inlineStr">
        <is>
          <t>54</t>
        </is>
      </c>
      <c r="K4" t="inlineStr">
        <is>
          <t>32</t>
        </is>
      </c>
      <c r="L4" t="inlineStr">
        <is>
          <t>58</t>
        </is>
      </c>
      <c r="M4" t="inlineStr">
        <is>
          <t>64</t>
        </is>
      </c>
      <c r="N4" t="inlineStr">
        <is>
          <t>84</t>
        </is>
      </c>
      <c r="O4" t="inlineStr">
        <is>
          <t>191</t>
        </is>
      </c>
      <c r="P4" t="inlineStr">
        <is>
          <t>257</t>
        </is>
      </c>
      <c r="Q4" t="inlineStr">
        <is>
          <t>205</t>
        </is>
      </c>
      <c r="R4" t="inlineStr">
        <is>
          <t>179</t>
        </is>
      </c>
      <c r="S4" t="inlineStr">
        <is>
          <t>162</t>
        </is>
      </c>
      <c r="T4" t="inlineStr">
        <is>
          <t>121</t>
        </is>
      </c>
      <c r="U4" t="inlineStr">
        <is>
          <t>197</t>
        </is>
      </c>
      <c r="V4" t="inlineStr">
        <is>
          <t>170</t>
        </is>
      </c>
      <c r="W4" t="inlineStr">
        <is>
          <t>190</t>
        </is>
      </c>
      <c r="X4" t="inlineStr">
        <is>
          <t>203</t>
        </is>
      </c>
      <c r="Y4" t="inlineStr">
        <is>
          <t>225</t>
        </is>
      </c>
    </row>
    <row r="5">
      <c r="A5" s="1" t="inlineStr">
        <is>
          <t>Gross Profit Ratio</t>
        </is>
      </c>
      <c r="B5" t="inlineStr">
        <is>
          <t>48.55%</t>
        </is>
      </c>
      <c r="C5" t="inlineStr">
        <is>
          <t>44.27%</t>
        </is>
      </c>
      <c r="D5" t="inlineStr">
        <is>
          <t>45.41%</t>
        </is>
      </c>
      <c r="E5" t="inlineStr">
        <is>
          <t>31.95%</t>
        </is>
      </c>
      <c r="F5" t="inlineStr">
        <is>
          <t>25.83%</t>
        </is>
      </c>
      <c r="G5" t="inlineStr">
        <is>
          <t>29.15%</t>
        </is>
      </c>
      <c r="H5" t="inlineStr">
        <is>
          <t>21.16%</t>
        </is>
      </c>
      <c r="I5" t="inlineStr">
        <is>
          <t>22.46%</t>
        </is>
      </c>
      <c r="J5" t="inlineStr">
        <is>
          <t>16.32%</t>
        </is>
      </c>
      <c r="K5" t="inlineStr">
        <is>
          <t>16.32%</t>
        </is>
      </c>
      <c r="L5" t="inlineStr">
        <is>
          <t>20.34%</t>
        </is>
      </c>
      <c r="M5" t="inlineStr">
        <is>
          <t>19.01%</t>
        </is>
      </c>
      <c r="N5" t="inlineStr">
        <is>
          <t>20.64%</t>
        </is>
      </c>
      <c r="O5" t="inlineStr">
        <is>
          <t>26.78%</t>
        </is>
      </c>
      <c r="P5" t="inlineStr">
        <is>
          <t>26.54%</t>
        </is>
      </c>
      <c r="Q5" t="inlineStr">
        <is>
          <t>24.23%</t>
        </is>
      </c>
      <c r="R5" t="inlineStr">
        <is>
          <t>23.51%</t>
        </is>
      </c>
      <c r="S5" t="inlineStr">
        <is>
          <t>24.62%</t>
        </is>
      </c>
      <c r="T5" t="inlineStr">
        <is>
          <t>22.24%</t>
        </is>
      </c>
      <c r="U5" t="inlineStr">
        <is>
          <t>26.24%</t>
        </is>
      </c>
      <c r="V5" t="inlineStr">
        <is>
          <t>27.46%</t>
        </is>
      </c>
      <c r="W5" t="inlineStr">
        <is>
          <t>26.48%</t>
        </is>
      </c>
      <c r="X5" t="inlineStr">
        <is>
          <t>27.18%</t>
        </is>
      </c>
      <c r="Y5" t="inlineStr">
        <is>
          <t>27.74%</t>
        </is>
      </c>
    </row>
    <row r="6">
      <c r="A6" s="1" t="inlineStr">
        <is>
          <t>Operating Expenses</t>
        </is>
      </c>
      <c r="B6" t="inlineStr">
        <is>
          <t>15</t>
        </is>
      </c>
      <c r="C6" t="inlineStr">
        <is>
          <t>23</t>
        </is>
      </c>
      <c r="D6" t="inlineStr">
        <is>
          <t>64</t>
        </is>
      </c>
      <c r="E6" t="inlineStr">
        <is>
          <t>138</t>
        </is>
      </c>
      <c r="F6" t="inlineStr">
        <is>
          <t>103</t>
        </is>
      </c>
      <c r="G6" t="inlineStr">
        <is>
          <t>53</t>
        </is>
      </c>
      <c r="H6" t="inlineStr">
        <is>
          <t>77</t>
        </is>
      </c>
      <c r="I6" t="inlineStr">
        <is>
          <t>67</t>
        </is>
      </c>
      <c r="J6" t="inlineStr">
        <is>
          <t>85</t>
        </is>
      </c>
      <c r="K6" t="inlineStr">
        <is>
          <t>56</t>
        </is>
      </c>
      <c r="L6" t="inlineStr">
        <is>
          <t>151</t>
        </is>
      </c>
      <c r="M6" t="inlineStr">
        <is>
          <t>91</t>
        </is>
      </c>
      <c r="N6" t="inlineStr">
        <is>
          <t>61</t>
        </is>
      </c>
      <c r="O6" t="inlineStr">
        <is>
          <t>162</t>
        </is>
      </c>
      <c r="P6" t="inlineStr">
        <is>
          <t>307</t>
        </is>
      </c>
      <c r="Q6" t="inlineStr">
        <is>
          <t>186</t>
        </is>
      </c>
      <c r="R6" t="inlineStr">
        <is>
          <t>213</t>
        </is>
      </c>
      <c r="S6" t="inlineStr">
        <is>
          <t>170</t>
        </is>
      </c>
      <c r="T6" t="inlineStr">
        <is>
          <t>138</t>
        </is>
      </c>
      <c r="U6" t="inlineStr">
        <is>
          <t>178</t>
        </is>
      </c>
      <c r="V6" t="inlineStr">
        <is>
          <t>139</t>
        </is>
      </c>
      <c r="W6" t="inlineStr">
        <is>
          <t>152</t>
        </is>
      </c>
      <c r="X6" t="inlineStr">
        <is>
          <t>172</t>
        </is>
      </c>
      <c r="Y6" t="inlineStr">
        <is>
          <t>195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9</t>
        </is>
      </c>
      <c r="P7" t="inlineStr">
        <is>
          <t>18</t>
        </is>
      </c>
      <c r="Q7" t="inlineStr">
        <is>
          <t>20</t>
        </is>
      </c>
      <c r="R7" t="inlineStr">
        <is>
          <t>19</t>
        </is>
      </c>
      <c r="S7" t="inlineStr">
        <is>
          <t>16</t>
        </is>
      </c>
      <c r="T7" t="inlineStr">
        <is>
          <t>14</t>
        </is>
      </c>
      <c r="U7" t="inlineStr">
        <is>
          <t>18</t>
        </is>
      </c>
      <c r="V7" t="inlineStr">
        <is>
          <t>16</t>
        </is>
      </c>
      <c r="W7" t="inlineStr">
        <is>
          <t>18</t>
        </is>
      </c>
      <c r="X7" t="inlineStr">
        <is>
          <t>27</t>
        </is>
      </c>
      <c r="Y7" t="inlineStr">
        <is>
          <t>35</t>
        </is>
      </c>
    </row>
    <row r="8">
      <c r="A8" s="1" t="inlineStr">
        <is>
          <t>Selling, G&amp;A Exp.</t>
        </is>
      </c>
      <c r="B8" t="inlineStr">
        <is>
          <t>13</t>
        </is>
      </c>
      <c r="C8" t="inlineStr">
        <is>
          <t>21</t>
        </is>
      </c>
      <c r="D8" t="inlineStr">
        <is>
          <t>54</t>
        </is>
      </c>
      <c r="E8" t="inlineStr">
        <is>
          <t>103</t>
        </is>
      </c>
      <c r="F8" t="inlineStr">
        <is>
          <t>74</t>
        </is>
      </c>
      <c r="G8" t="inlineStr">
        <is>
          <t>42</t>
        </is>
      </c>
      <c r="H8" t="inlineStr">
        <is>
          <t>77</t>
        </is>
      </c>
      <c r="I8" t="inlineStr">
        <is>
          <t>69</t>
        </is>
      </c>
      <c r="J8" t="inlineStr">
        <is>
          <t>63</t>
        </is>
      </c>
      <c r="K8" t="inlineStr">
        <is>
          <t>54</t>
        </is>
      </c>
      <c r="L8" t="inlineStr">
        <is>
          <t>52</t>
        </is>
      </c>
      <c r="M8" t="inlineStr">
        <is>
          <t>53</t>
        </is>
      </c>
      <c r="N8" t="inlineStr">
        <is>
          <t>63</t>
        </is>
      </c>
      <c r="O8" t="inlineStr">
        <is>
          <t>143</t>
        </is>
      </c>
      <c r="P8" t="inlineStr">
        <is>
          <t>193</t>
        </is>
      </c>
      <c r="Q8" t="inlineStr">
        <is>
          <t>193</t>
        </is>
      </c>
      <c r="R8" t="inlineStr">
        <is>
          <t>173</t>
        </is>
      </c>
      <c r="S8" t="inlineStr">
        <is>
          <t>151</t>
        </is>
      </c>
      <c r="T8" t="inlineStr">
        <is>
          <t>146</t>
        </is>
      </c>
      <c r="U8" t="inlineStr">
        <is>
          <t>161</t>
        </is>
      </c>
      <c r="V8" t="inlineStr">
        <is>
          <t>120</t>
        </is>
      </c>
      <c r="W8" t="inlineStr">
        <is>
          <t>131</t>
        </is>
      </c>
      <c r="X8" t="inlineStr">
        <is>
          <t>145</t>
        </is>
      </c>
      <c r="Y8" t="inlineStr">
        <is>
          <t>160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21</t>
        </is>
      </c>
      <c r="D9" t="inlineStr">
        <is>
          <t>54</t>
        </is>
      </c>
      <c r="E9" t="inlineStr">
        <is>
          <t>103</t>
        </is>
      </c>
      <c r="F9" t="inlineStr">
        <is>
          <t>- -</t>
        </is>
      </c>
      <c r="G9" t="inlineStr">
        <is>
          <t>53</t>
        </is>
      </c>
      <c r="H9" t="inlineStr">
        <is>
          <t>- -</t>
        </is>
      </c>
      <c r="I9" t="inlineStr">
        <is>
          <t>- -</t>
        </is>
      </c>
      <c r="J9" t="inlineStr">
        <is>
          <t>63</t>
        </is>
      </c>
      <c r="K9" t="inlineStr">
        <is>
          <t>54</t>
        </is>
      </c>
      <c r="L9" t="inlineStr">
        <is>
          <t>44</t>
        </is>
      </c>
      <c r="M9" t="inlineStr">
        <is>
          <t>42</t>
        </is>
      </c>
      <c r="N9" t="inlineStr">
        <is>
          <t>48</t>
        </is>
      </c>
      <c r="O9" t="inlineStr">
        <is>
          <t>103</t>
        </is>
      </c>
      <c r="P9" t="inlineStr">
        <is>
          <t>149</t>
        </is>
      </c>
      <c r="Q9" t="inlineStr">
        <is>
          <t>140</t>
        </is>
      </c>
      <c r="R9" t="inlineStr">
        <is>
          <t>135</t>
        </is>
      </c>
      <c r="S9" t="inlineStr">
        <is>
          <t>138</t>
        </is>
      </c>
      <c r="T9" t="inlineStr">
        <is>
          <t>104</t>
        </is>
      </c>
      <c r="U9" t="inlineStr">
        <is>
          <t>161</t>
        </is>
      </c>
      <c r="V9" t="inlineStr">
        <is>
          <t>114</t>
        </is>
      </c>
      <c r="W9" t="inlineStr">
        <is>
          <t>123</t>
        </is>
      </c>
      <c r="X9" t="inlineStr">
        <is>
          <t>- -</t>
        </is>
      </c>
      <c r="Y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</row>
    <row r="11">
      <c r="A11" s="1" t="inlineStr">
        <is>
          <t>Other Expenses</t>
        </is>
      </c>
      <c r="B11" t="inlineStr">
        <is>
          <t>1</t>
        </is>
      </c>
      <c r="C11" t="inlineStr">
        <is>
          <t>3</t>
        </is>
      </c>
      <c r="D11" t="inlineStr">
        <is>
          <t>11</t>
        </is>
      </c>
      <c r="E11" t="inlineStr">
        <is>
          <t>35</t>
        </is>
      </c>
      <c r="F11" t="inlineStr">
        <is>
          <t>29</t>
        </is>
      </c>
      <c r="G11" t="inlineStr">
        <is>
          <t>11</t>
        </is>
      </c>
      <c r="H11" t="inlineStr">
        <is>
          <t>- -</t>
        </is>
      </c>
      <c r="I11" t="inlineStr">
        <is>
          <t>(2)</t>
        </is>
      </c>
      <c r="J11" t="inlineStr">
        <is>
          <t>22</t>
        </is>
      </c>
      <c r="K11" t="inlineStr">
        <is>
          <t>3</t>
        </is>
      </c>
      <c r="L11" t="inlineStr">
        <is>
          <t>99</t>
        </is>
      </c>
      <c r="M11" t="inlineStr">
        <is>
          <t>36</t>
        </is>
      </c>
      <c r="N11" t="inlineStr">
        <is>
          <t>(4)</t>
        </is>
      </c>
      <c r="O11" t="inlineStr">
        <is>
          <t>11</t>
        </is>
      </c>
      <c r="P11" t="inlineStr">
        <is>
          <t>96</t>
        </is>
      </c>
      <c r="Q11" t="inlineStr">
        <is>
          <t>(26)</t>
        </is>
      </c>
      <c r="R11" t="inlineStr">
        <is>
          <t>21</t>
        </is>
      </c>
      <c r="S11" t="inlineStr">
        <is>
          <t>3</t>
        </is>
      </c>
      <c r="T11" t="inlineStr">
        <is>
          <t>(22)</t>
        </is>
      </c>
      <c r="U11" t="inlineStr">
        <is>
          <t>- -</t>
        </is>
      </c>
      <c r="V11" t="inlineStr">
        <is>
          <t>4</t>
        </is>
      </c>
      <c r="W11" t="inlineStr">
        <is>
          <t>3</t>
        </is>
      </c>
      <c r="X11" t="inlineStr">
        <is>
          <t>- -</t>
        </is>
      </c>
      <c r="Y11" t="inlineStr">
        <is>
          <t>- -</t>
        </is>
      </c>
    </row>
    <row r="12">
      <c r="A12" s="1" t="inlineStr">
        <is>
          <t>COGS and Expenses</t>
        </is>
      </c>
      <c r="B12" t="inlineStr">
        <is>
          <t>41</t>
        </is>
      </c>
      <c r="C12" t="inlineStr">
        <is>
          <t>75</t>
        </is>
      </c>
      <c r="D12" t="inlineStr">
        <is>
          <t>204</t>
        </is>
      </c>
      <c r="E12" t="inlineStr">
        <is>
          <t>279</t>
        </is>
      </c>
      <c r="F12" t="inlineStr">
        <is>
          <t>242</t>
        </is>
      </c>
      <c r="G12" t="inlineStr">
        <is>
          <t>215</t>
        </is>
      </c>
      <c r="H12" t="inlineStr">
        <is>
          <t>390</t>
        </is>
      </c>
      <c r="I12" t="inlineStr">
        <is>
          <t>358</t>
        </is>
      </c>
      <c r="J12" t="inlineStr">
        <is>
          <t>359</t>
        </is>
      </c>
      <c r="K12" t="inlineStr">
        <is>
          <t>218</t>
        </is>
      </c>
      <c r="L12" t="inlineStr">
        <is>
          <t>379</t>
        </is>
      </c>
      <c r="M12" t="inlineStr">
        <is>
          <t>362</t>
        </is>
      </c>
      <c r="N12" t="inlineStr">
        <is>
          <t>385</t>
        </is>
      </c>
      <c r="O12" t="inlineStr">
        <is>
          <t>684</t>
        </is>
      </c>
      <c r="P12" t="inlineStr">
        <is>
          <t>1,019</t>
        </is>
      </c>
      <c r="Q12" t="inlineStr">
        <is>
          <t>826</t>
        </is>
      </c>
      <c r="R12" t="inlineStr">
        <is>
          <t>797</t>
        </is>
      </c>
      <c r="S12" t="inlineStr">
        <is>
          <t>665</t>
        </is>
      </c>
      <c r="T12" t="inlineStr">
        <is>
          <t>560</t>
        </is>
      </c>
      <c r="U12" t="inlineStr">
        <is>
          <t>733</t>
        </is>
      </c>
      <c r="V12" t="inlineStr">
        <is>
          <t>588</t>
        </is>
      </c>
      <c r="W12" t="inlineStr">
        <is>
          <t>680</t>
        </is>
      </c>
      <c r="X12" t="inlineStr">
        <is>
          <t>716</t>
        </is>
      </c>
      <c r="Y12" t="inlineStr">
        <is>
          <t>782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 -</t>
        </is>
      </c>
      <c r="T13" t="inlineStr">
        <is>
          <t>- -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10</t>
        </is>
      </c>
      <c r="N14" t="inlineStr">
        <is>
          <t>22</t>
        </is>
      </c>
      <c r="O14" t="inlineStr">
        <is>
          <t>51</t>
        </is>
      </c>
      <c r="P14" t="inlineStr">
        <is>
          <t>66</t>
        </is>
      </c>
      <c r="Q14" t="inlineStr">
        <is>
          <t>64</t>
        </is>
      </c>
      <c r="R14" t="inlineStr">
        <is>
          <t>55</t>
        </is>
      </c>
      <c r="S14" t="inlineStr">
        <is>
          <t>36</t>
        </is>
      </c>
      <c r="T14" t="inlineStr">
        <is>
          <t>35</t>
        </is>
      </c>
      <c r="U14" t="inlineStr">
        <is>
          <t>29</t>
        </is>
      </c>
      <c r="V14" t="inlineStr">
        <is>
          <t>22</t>
        </is>
      </c>
      <c r="W14" t="inlineStr">
        <is>
          <t>24</t>
        </is>
      </c>
      <c r="X14" t="inlineStr">
        <is>
          <t>24</t>
        </is>
      </c>
      <c r="Y14" t="inlineStr">
        <is>
          <t>24</t>
        </is>
      </c>
    </row>
    <row r="15">
      <c r="A15" s="1" t="inlineStr">
        <is>
          <t>Depreciation and Amortization</t>
        </is>
      </c>
      <c r="B15" t="inlineStr">
        <is>
          <t>1</t>
        </is>
      </c>
      <c r="C15" t="inlineStr">
        <is>
          <t>3</t>
        </is>
      </c>
      <c r="D15" t="inlineStr">
        <is>
          <t>11</t>
        </is>
      </c>
      <c r="E15" t="inlineStr">
        <is>
          <t>23</t>
        </is>
      </c>
      <c r="F15" t="inlineStr">
        <is>
          <t>9</t>
        </is>
      </c>
      <c r="G15" t="inlineStr">
        <is>
          <t>9</t>
        </is>
      </c>
      <c r="H15" t="inlineStr">
        <is>
          <t>7</t>
        </is>
      </c>
      <c r="I15" t="inlineStr">
        <is>
          <t>8</t>
        </is>
      </c>
      <c r="J15" t="inlineStr">
        <is>
          <t>7</t>
        </is>
      </c>
      <c r="K15" t="inlineStr">
        <is>
          <t>4</t>
        </is>
      </c>
      <c r="L15" t="inlineStr">
        <is>
          <t>8</t>
        </is>
      </c>
      <c r="M15" t="inlineStr">
        <is>
          <t>9</t>
        </is>
      </c>
      <c r="N15" t="inlineStr">
        <is>
          <t>13</t>
        </is>
      </c>
      <c r="O15" t="inlineStr">
        <is>
          <t>48</t>
        </is>
      </c>
      <c r="P15" t="inlineStr">
        <is>
          <t>58</t>
        </is>
      </c>
      <c r="Q15" t="inlineStr">
        <is>
          <t>53</t>
        </is>
      </c>
      <c r="R15" t="inlineStr">
        <is>
          <t>39</t>
        </is>
      </c>
      <c r="S15" t="inlineStr">
        <is>
          <t>26</t>
        </is>
      </c>
      <c r="T15" t="inlineStr">
        <is>
          <t>23</t>
        </is>
      </c>
      <c r="U15" t="inlineStr">
        <is>
          <t>23</t>
        </is>
      </c>
      <c r="V15" t="inlineStr">
        <is>
          <t>18</t>
        </is>
      </c>
      <c r="W15" t="inlineStr">
        <is>
          <t>35</t>
        </is>
      </c>
      <c r="X15" t="inlineStr">
        <is>
          <t>34</t>
        </is>
      </c>
      <c r="Y15" t="inlineStr">
        <is>
          <t>35</t>
        </is>
      </c>
    </row>
    <row r="16">
      <c r="A16" s="1" t="inlineStr">
        <is>
          <t>EBITDA</t>
        </is>
      </c>
      <c r="B16" t="inlineStr">
        <is>
          <t>12</t>
        </is>
      </c>
      <c r="C16" t="inlineStr">
        <is>
          <t>19</t>
        </is>
      </c>
      <c r="D16" t="inlineStr">
        <is>
          <t>63</t>
        </is>
      </c>
      <c r="E16" t="inlineStr">
        <is>
          <t>(53)</t>
        </is>
      </c>
      <c r="F16" t="inlineStr">
        <is>
          <t>(44)</t>
        </is>
      </c>
      <c r="G16" t="inlineStr">
        <is>
          <t>18</t>
        </is>
      </c>
      <c r="H16" t="inlineStr">
        <is>
          <t>10</t>
        </is>
      </c>
      <c r="I16" t="inlineStr">
        <is>
          <t>17</t>
        </is>
      </c>
      <c r="J16" t="inlineStr">
        <is>
          <t>(36)</t>
        </is>
      </c>
      <c r="K16" t="inlineStr">
        <is>
          <t>(35)</t>
        </is>
      </c>
      <c r="L16" t="inlineStr">
        <is>
          <t>(104)</t>
        </is>
      </c>
      <c r="M16" t="inlineStr">
        <is>
          <t>(21)</t>
        </is>
      </c>
      <c r="N16" t="inlineStr">
        <is>
          <t>38</t>
        </is>
      </c>
      <c r="O16" t="inlineStr">
        <is>
          <t>77</t>
        </is>
      </c>
      <c r="P16" t="inlineStr">
        <is>
          <t>8</t>
        </is>
      </c>
      <c r="Q16" t="inlineStr">
        <is>
          <t>81</t>
        </is>
      </c>
      <c r="R16" t="inlineStr">
        <is>
          <t>21</t>
        </is>
      </c>
      <c r="S16" t="inlineStr">
        <is>
          <t>70</t>
        </is>
      </c>
      <c r="T16" t="inlineStr">
        <is>
          <t>5</t>
        </is>
      </c>
      <c r="U16" t="inlineStr">
        <is>
          <t>1</t>
        </is>
      </c>
      <c r="V16" t="inlineStr">
        <is>
          <t>41</t>
        </is>
      </c>
      <c r="W16" t="inlineStr">
        <is>
          <t>76</t>
        </is>
      </c>
      <c r="X16" t="inlineStr">
        <is>
          <t>64</t>
        </is>
      </c>
      <c r="Y16" t="inlineStr">
        <is>
          <t>60</t>
        </is>
      </c>
    </row>
    <row r="17">
      <c r="A17" s="1" t="inlineStr">
        <is>
          <t>EBITDA ratio</t>
        </is>
      </c>
      <c r="B17" t="inlineStr">
        <is>
          <t>22.35%</t>
        </is>
      </c>
      <c r="C17" t="inlineStr">
        <is>
          <t>20.95%</t>
        </is>
      </c>
      <c r="D17" t="inlineStr">
        <is>
          <t>24.54%</t>
        </is>
      </c>
      <c r="E17" t="inlineStr">
        <is>
          <t>(25.39)%</t>
        </is>
      </c>
      <c r="F17" t="inlineStr">
        <is>
          <t>(23.74)%</t>
        </is>
      </c>
      <c r="G17" t="inlineStr">
        <is>
          <t>7.83%</t>
        </is>
      </c>
      <c r="H17" t="inlineStr">
        <is>
          <t>2.44%</t>
        </is>
      </c>
      <c r="I17" t="inlineStr">
        <is>
          <t>4.56%</t>
        </is>
      </c>
      <c r="J17" t="inlineStr">
        <is>
          <t>(11.10)%</t>
        </is>
      </c>
      <c r="K17" t="inlineStr">
        <is>
          <t>(18.18)%</t>
        </is>
      </c>
      <c r="L17" t="inlineStr">
        <is>
          <t>(36.44)%</t>
        </is>
      </c>
      <c r="M17" t="inlineStr">
        <is>
          <t>(6.31)%</t>
        </is>
      </c>
      <c r="N17" t="inlineStr">
        <is>
          <t>9.25%</t>
        </is>
      </c>
      <c r="O17" t="inlineStr">
        <is>
          <t>10.77%</t>
        </is>
      </c>
      <c r="P17" t="inlineStr">
        <is>
          <t>0.87%</t>
        </is>
      </c>
      <c r="Q17" t="inlineStr">
        <is>
          <t>9.62%</t>
        </is>
      </c>
      <c r="R17" t="inlineStr">
        <is>
          <t>2.71%</t>
        </is>
      </c>
      <c r="S17" t="inlineStr">
        <is>
          <t>10.64%</t>
        </is>
      </c>
      <c r="T17" t="inlineStr">
        <is>
          <t>0.94%</t>
        </is>
      </c>
      <c r="U17" t="inlineStr">
        <is>
          <t>0.09%</t>
        </is>
      </c>
      <c r="V17" t="inlineStr">
        <is>
          <t>6.57%</t>
        </is>
      </c>
      <c r="W17" t="inlineStr">
        <is>
          <t>10.58%</t>
        </is>
      </c>
      <c r="X17" t="inlineStr">
        <is>
          <t>8.52%</t>
        </is>
      </c>
      <c r="Y17" t="inlineStr">
        <is>
          <t>7.43%</t>
        </is>
      </c>
    </row>
    <row r="18">
      <c r="A18" s="1" t="inlineStr">
        <is>
          <t>Operating Income</t>
        </is>
      </c>
      <c r="B18" t="inlineStr">
        <is>
          <t>11</t>
        </is>
      </c>
      <c r="C18" t="inlineStr">
        <is>
          <t>18</t>
        </is>
      </c>
      <c r="D18" t="inlineStr">
        <is>
          <t>52</t>
        </is>
      </c>
      <c r="E18" t="inlineStr">
        <is>
          <t>(72)</t>
        </is>
      </c>
      <c r="F18" t="inlineStr">
        <is>
          <t>(55)</t>
        </is>
      </c>
      <c r="G18" t="inlineStr">
        <is>
          <t>22</t>
        </is>
      </c>
      <c r="H18" t="inlineStr">
        <is>
          <t>7</t>
        </is>
      </c>
      <c r="I18" t="inlineStr">
        <is>
          <t>17</t>
        </is>
      </c>
      <c r="J18" t="inlineStr">
        <is>
          <t>(31)</t>
        </is>
      </c>
      <c r="K18" t="inlineStr">
        <is>
          <t>(25)</t>
        </is>
      </c>
      <c r="L18" t="inlineStr">
        <is>
          <t>(95)</t>
        </is>
      </c>
      <c r="M18" t="inlineStr">
        <is>
          <t>(27)</t>
        </is>
      </c>
      <c r="N18" t="inlineStr">
        <is>
          <t>23</t>
        </is>
      </c>
      <c r="O18" t="inlineStr">
        <is>
          <t>28</t>
        </is>
      </c>
      <c r="P18" t="inlineStr">
        <is>
          <t>(50)</t>
        </is>
      </c>
      <c r="Q18" t="inlineStr">
        <is>
          <t>32</t>
        </is>
      </c>
      <c r="R18" t="inlineStr">
        <is>
          <t>20</t>
        </is>
      </c>
      <c r="S18" t="inlineStr">
        <is>
          <t>(5)</t>
        </is>
      </c>
      <c r="T18" t="inlineStr">
        <is>
          <t>(19)</t>
        </is>
      </c>
      <c r="U18" t="inlineStr">
        <is>
          <t>(6)</t>
        </is>
      </c>
      <c r="V18" t="inlineStr">
        <is>
          <t>31</t>
        </is>
      </c>
      <c r="W18" t="inlineStr">
        <is>
          <t>38</t>
        </is>
      </c>
      <c r="X18" t="inlineStr">
        <is>
          <t>29</t>
        </is>
      </c>
      <c r="Y18" t="inlineStr">
        <is>
          <t>28</t>
        </is>
      </c>
    </row>
    <row r="19">
      <c r="A19" s="1" t="inlineStr">
        <is>
          <t>Operating Income ratio</t>
        </is>
      </c>
      <c r="B19" t="inlineStr">
        <is>
          <t>20.62%</t>
        </is>
      </c>
      <c r="C19" t="inlineStr">
        <is>
          <t>19.02%</t>
        </is>
      </c>
      <c r="D19" t="inlineStr">
        <is>
          <t>20.32%</t>
        </is>
      </c>
      <c r="E19" t="inlineStr">
        <is>
          <t>(34.51)%</t>
        </is>
      </c>
      <c r="F19" t="inlineStr">
        <is>
          <t>(29.25)%</t>
        </is>
      </c>
      <c r="G19" t="inlineStr">
        <is>
          <t>9.72%</t>
        </is>
      </c>
      <c r="H19" t="inlineStr">
        <is>
          <t>1.79%</t>
        </is>
      </c>
      <c r="I19" t="inlineStr">
        <is>
          <t>4.56%</t>
        </is>
      </c>
      <c r="J19" t="inlineStr">
        <is>
          <t>(9.58)%</t>
        </is>
      </c>
      <c r="K19" t="inlineStr">
        <is>
          <t>(12.71)%</t>
        </is>
      </c>
      <c r="L19" t="inlineStr">
        <is>
          <t>(33.12)%</t>
        </is>
      </c>
      <c r="M19" t="inlineStr">
        <is>
          <t>(8.07)%</t>
        </is>
      </c>
      <c r="N19" t="inlineStr">
        <is>
          <t>5.65%</t>
        </is>
      </c>
      <c r="O19" t="inlineStr">
        <is>
          <t>3.95%</t>
        </is>
      </c>
      <c r="P19" t="inlineStr">
        <is>
          <t>(5.13)%</t>
        </is>
      </c>
      <c r="Q19" t="inlineStr">
        <is>
          <t>3.77%</t>
        </is>
      </c>
      <c r="R19" t="inlineStr">
        <is>
          <t>2.61%</t>
        </is>
      </c>
      <c r="S19" t="inlineStr">
        <is>
          <t>(0.68)%</t>
        </is>
      </c>
      <c r="T19" t="inlineStr">
        <is>
          <t>(3.43)%</t>
        </is>
      </c>
      <c r="U19" t="inlineStr">
        <is>
          <t>(0.77)%</t>
        </is>
      </c>
      <c r="V19" t="inlineStr">
        <is>
          <t>4.94%</t>
        </is>
      </c>
      <c r="W19" t="inlineStr">
        <is>
          <t>5.30%</t>
        </is>
      </c>
      <c r="X19" t="inlineStr">
        <is>
          <t>3.92%</t>
        </is>
      </c>
      <c r="Y19" t="inlineStr">
        <is>
          <t>3.44%</t>
        </is>
      </c>
    </row>
    <row r="20">
      <c r="A20" s="1" t="inlineStr">
        <is>
          <t>Total Other Income Exp.(Gains)</t>
        </is>
      </c>
      <c r="B20" t="inlineStr">
        <is>
          <t>(1)</t>
        </is>
      </c>
      <c r="C20" t="inlineStr">
        <is>
          <t>(1)</t>
        </is>
      </c>
      <c r="D20" t="inlineStr">
        <is>
          <t>0</t>
        </is>
      </c>
      <c r="E20" t="inlineStr">
        <is>
          <t>(4)</t>
        </is>
      </c>
      <c r="F20" t="inlineStr">
        <is>
          <t>1</t>
        </is>
      </c>
      <c r="G20" t="inlineStr">
        <is>
          <t>(8)</t>
        </is>
      </c>
      <c r="H20" t="inlineStr">
        <is>
          <t>(2)</t>
        </is>
      </c>
      <c r="I20" t="inlineStr">
        <is>
          <t>(0)</t>
        </is>
      </c>
      <c r="J20" t="inlineStr">
        <is>
          <t>(1)</t>
        </is>
      </c>
      <c r="K20" t="inlineStr">
        <is>
          <t>(2)</t>
        </is>
      </c>
      <c r="L20" t="inlineStr">
        <is>
          <t>(10)</t>
        </is>
      </c>
      <c r="M20" t="inlineStr">
        <is>
          <t>(10)</t>
        </is>
      </c>
      <c r="N20" t="inlineStr">
        <is>
          <t>(21)</t>
        </is>
      </c>
      <c r="O20" t="inlineStr">
        <is>
          <t>(50)</t>
        </is>
      </c>
      <c r="P20" t="inlineStr">
        <is>
          <t>(65)</t>
        </is>
      </c>
      <c r="Q20" t="inlineStr">
        <is>
          <t>(60)</t>
        </is>
      </c>
      <c r="R20" t="inlineStr">
        <is>
          <t>(92)</t>
        </is>
      </c>
      <c r="S20" t="inlineStr">
        <is>
          <t>(40)</t>
        </is>
      </c>
      <c r="T20" t="inlineStr">
        <is>
          <t>(33)</t>
        </is>
      </c>
      <c r="U20" t="inlineStr">
        <is>
          <t>(45)</t>
        </is>
      </c>
      <c r="V20" t="inlineStr">
        <is>
          <t>(22)</t>
        </is>
      </c>
      <c r="W20" t="inlineStr">
        <is>
          <t>(22)</t>
        </is>
      </c>
      <c r="X20" t="inlineStr">
        <is>
          <t>(23)</t>
        </is>
      </c>
      <c r="Y20" t="inlineStr">
        <is>
          <t>(24)</t>
        </is>
      </c>
    </row>
    <row r="21">
      <c r="A21" s="1" t="inlineStr">
        <is>
          <t>Income Before Tax</t>
        </is>
      </c>
      <c r="B21" t="inlineStr">
        <is>
          <t>10</t>
        </is>
      </c>
      <c r="C21" t="inlineStr">
        <is>
          <t>17</t>
        </is>
      </c>
      <c r="D21" t="inlineStr">
        <is>
          <t>52</t>
        </is>
      </c>
      <c r="E21" t="inlineStr">
        <is>
          <t>(75)</t>
        </is>
      </c>
      <c r="F21" t="inlineStr">
        <is>
          <t>(54)</t>
        </is>
      </c>
      <c r="G21" t="inlineStr">
        <is>
          <t>14</t>
        </is>
      </c>
      <c r="H21" t="inlineStr">
        <is>
          <t>5</t>
        </is>
      </c>
      <c r="I21" t="inlineStr">
        <is>
          <t>17</t>
        </is>
      </c>
      <c r="J21" t="inlineStr">
        <is>
          <t>(32)</t>
        </is>
      </c>
      <c r="K21" t="inlineStr">
        <is>
          <t>(27)</t>
        </is>
      </c>
      <c r="L21" t="inlineStr">
        <is>
          <t>(105)</t>
        </is>
      </c>
      <c r="M21" t="inlineStr">
        <is>
          <t>(37)</t>
        </is>
      </c>
      <c r="N21" t="inlineStr">
        <is>
          <t>2</t>
        </is>
      </c>
      <c r="O21" t="inlineStr">
        <is>
          <t>(22)</t>
        </is>
      </c>
      <c r="P21" t="inlineStr">
        <is>
          <t>(115)</t>
        </is>
      </c>
      <c r="Q21" t="inlineStr">
        <is>
          <t>(28)</t>
        </is>
      </c>
      <c r="R21" t="inlineStr">
        <is>
          <t>(72)</t>
        </is>
      </c>
      <c r="S21" t="inlineStr">
        <is>
          <t>(45)</t>
        </is>
      </c>
      <c r="T21" t="inlineStr">
        <is>
          <t>(52)</t>
        </is>
      </c>
      <c r="U21" t="inlineStr">
        <is>
          <t>(51)</t>
        </is>
      </c>
      <c r="V21" t="inlineStr">
        <is>
          <t>9</t>
        </is>
      </c>
      <c r="W21" t="inlineStr">
        <is>
          <t>16</t>
        </is>
      </c>
      <c r="X21" t="inlineStr">
        <is>
          <t>7</t>
        </is>
      </c>
      <c r="Y21" t="inlineStr">
        <is>
          <t>4</t>
        </is>
      </c>
    </row>
    <row r="22">
      <c r="A22" s="1" t="inlineStr">
        <is>
          <t>Income Before Tax ratio</t>
        </is>
      </c>
      <c r="B22" t="inlineStr">
        <is>
          <t>19.65%</t>
        </is>
      </c>
      <c r="C22" t="inlineStr">
        <is>
          <t>18.13%</t>
        </is>
      </c>
      <c r="D22" t="inlineStr">
        <is>
          <t>20.36%</t>
        </is>
      </c>
      <c r="E22" t="inlineStr">
        <is>
          <t>(36.25)%</t>
        </is>
      </c>
      <c r="F22" t="inlineStr">
        <is>
          <t>(28.72)%</t>
        </is>
      </c>
      <c r="G22" t="inlineStr">
        <is>
          <t>6.08%</t>
        </is>
      </c>
      <c r="H22" t="inlineStr">
        <is>
          <t>1.18%</t>
        </is>
      </c>
      <c r="I22" t="inlineStr">
        <is>
          <t>4.48%</t>
        </is>
      </c>
      <c r="J22" t="inlineStr">
        <is>
          <t>(9.82)%</t>
        </is>
      </c>
      <c r="K22" t="inlineStr">
        <is>
          <t>(13.89)%</t>
        </is>
      </c>
      <c r="L22" t="inlineStr">
        <is>
          <t>(36.58)%</t>
        </is>
      </c>
      <c r="M22" t="inlineStr">
        <is>
          <t>(11.15)%</t>
        </is>
      </c>
      <c r="N22" t="inlineStr">
        <is>
          <t>0.47%</t>
        </is>
      </c>
      <c r="O22" t="inlineStr">
        <is>
          <t>(3.03)%</t>
        </is>
      </c>
      <c r="P22" t="inlineStr">
        <is>
          <t>(11.81)%</t>
        </is>
      </c>
      <c r="Q22" t="inlineStr">
        <is>
          <t>(3.36)%</t>
        </is>
      </c>
      <c r="R22" t="inlineStr">
        <is>
          <t>(9.41)%</t>
        </is>
      </c>
      <c r="S22" t="inlineStr">
        <is>
          <t>(6.79)%</t>
        </is>
      </c>
      <c r="T22" t="inlineStr">
        <is>
          <t>(9.56)%</t>
        </is>
      </c>
      <c r="U22" t="inlineStr">
        <is>
          <t>(6.76)%</t>
        </is>
      </c>
      <c r="V22" t="inlineStr">
        <is>
          <t>1.41%</t>
        </is>
      </c>
      <c r="W22" t="inlineStr">
        <is>
          <t>2.19%</t>
        </is>
      </c>
      <c r="X22" t="inlineStr">
        <is>
          <t>0.91%</t>
        </is>
      </c>
      <c r="Y22" t="inlineStr">
        <is>
          <t>0.54%</t>
        </is>
      </c>
    </row>
    <row r="23">
      <c r="A23" s="1" t="inlineStr">
        <is>
          <t>Income Tax Expense (Gain)</t>
        </is>
      </c>
      <c r="B23" t="inlineStr">
        <is>
          <t>6</t>
        </is>
      </c>
      <c r="C23" t="inlineStr">
        <is>
          <t>7</t>
        </is>
      </c>
      <c r="D23" t="inlineStr">
        <is>
          <t>20</t>
        </is>
      </c>
      <c r="E23" t="inlineStr">
        <is>
          <t>(15)</t>
        </is>
      </c>
      <c r="F23" t="inlineStr">
        <is>
          <t>10</t>
        </is>
      </c>
      <c r="G23" t="inlineStr">
        <is>
          <t>(0)</t>
        </is>
      </c>
      <c r="H23" t="inlineStr">
        <is>
          <t>(3)</t>
        </is>
      </c>
      <c r="I23" t="inlineStr">
        <is>
          <t>5</t>
        </is>
      </c>
      <c r="J23" t="inlineStr">
        <is>
          <t>15</t>
        </is>
      </c>
      <c r="K23" t="inlineStr">
        <is>
          <t>1</t>
        </is>
      </c>
      <c r="L23" t="inlineStr">
        <is>
          <t>(1)</t>
        </is>
      </c>
      <c r="M23" t="inlineStr">
        <is>
          <t>1</t>
        </is>
      </c>
      <c r="N23" t="inlineStr">
        <is>
          <t>(12)</t>
        </is>
      </c>
      <c r="O23" t="inlineStr">
        <is>
          <t>2</t>
        </is>
      </c>
      <c r="P23" t="inlineStr">
        <is>
          <t>(2)</t>
        </is>
      </c>
      <c r="Q23" t="inlineStr">
        <is>
          <t>1</t>
        </is>
      </c>
      <c r="R23" t="inlineStr">
        <is>
          <t>5</t>
        </is>
      </c>
      <c r="S23" t="inlineStr">
        <is>
          <t>(11)</t>
        </is>
      </c>
      <c r="T23" t="inlineStr">
        <is>
          <t>8</t>
        </is>
      </c>
      <c r="U23" t="inlineStr">
        <is>
          <t>(8)</t>
        </is>
      </c>
      <c r="V23" t="inlineStr">
        <is>
          <t>5</t>
        </is>
      </c>
      <c r="W23" t="inlineStr">
        <is>
          <t>5</t>
        </is>
      </c>
      <c r="X23" t="inlineStr">
        <is>
          <t>(74)</t>
        </is>
      </c>
      <c r="Y23" t="inlineStr">
        <is>
          <t>4</t>
        </is>
      </c>
    </row>
    <row r="24">
      <c r="A24" s="1" t="inlineStr">
        <is>
          <t>Net Income</t>
        </is>
      </c>
      <c r="B24" t="inlineStr">
        <is>
          <t>5</t>
        </is>
      </c>
      <c r="C24" t="inlineStr">
        <is>
          <t>10</t>
        </is>
      </c>
      <c r="D24" t="inlineStr">
        <is>
          <t>32</t>
        </is>
      </c>
      <c r="E24" t="inlineStr">
        <is>
          <t>(60)</t>
        </is>
      </c>
      <c r="F24" t="inlineStr">
        <is>
          <t>(64)</t>
        </is>
      </c>
      <c r="G24" t="inlineStr">
        <is>
          <t>10</t>
        </is>
      </c>
      <c r="H24" t="inlineStr">
        <is>
          <t>5</t>
        </is>
      </c>
      <c r="I24" t="inlineStr">
        <is>
          <t>4</t>
        </is>
      </c>
      <c r="J24" t="inlineStr">
        <is>
          <t>(58)</t>
        </is>
      </c>
      <c r="K24" t="inlineStr">
        <is>
          <t>(41)</t>
        </is>
      </c>
      <c r="L24" t="inlineStr">
        <is>
          <t>(111)</t>
        </is>
      </c>
      <c r="M24" t="inlineStr">
        <is>
          <t>(42)</t>
        </is>
      </c>
      <c r="N24" t="inlineStr">
        <is>
          <t>15</t>
        </is>
      </c>
      <c r="O24" t="inlineStr">
        <is>
          <t>(24)</t>
        </is>
      </c>
      <c r="P24" t="inlineStr">
        <is>
          <t>(114)</t>
        </is>
      </c>
      <c r="Q24" t="inlineStr">
        <is>
          <t>(37)</t>
        </is>
      </c>
      <c r="R24" t="inlineStr">
        <is>
          <t>(78)</t>
        </is>
      </c>
      <c r="S24" t="inlineStr">
        <is>
          <t>20</t>
        </is>
      </c>
      <c r="T24" t="inlineStr">
        <is>
          <t>(61)</t>
        </is>
      </c>
      <c r="U24" t="inlineStr">
        <is>
          <t>(43)</t>
        </is>
      </c>
      <c r="V24" t="inlineStr">
        <is>
          <t>(4)</t>
        </is>
      </c>
      <c r="W24" t="inlineStr">
        <is>
          <t>13</t>
        </is>
      </c>
      <c r="X24" t="inlineStr">
        <is>
          <t>80</t>
        </is>
      </c>
      <c r="Y24" t="inlineStr">
        <is>
          <t>(2)</t>
        </is>
      </c>
    </row>
    <row r="25">
      <c r="A25" s="1" t="inlineStr">
        <is>
          <t>Net Income Ratio</t>
        </is>
      </c>
      <c r="B25" t="inlineStr">
        <is>
          <t>9.06%</t>
        </is>
      </c>
      <c r="C25" t="inlineStr">
        <is>
          <t>10.36%</t>
        </is>
      </c>
      <c r="D25" t="inlineStr">
        <is>
          <t>12.43%</t>
        </is>
      </c>
      <c r="E25" t="inlineStr">
        <is>
          <t>(29.01)%</t>
        </is>
      </c>
      <c r="F25" t="inlineStr">
        <is>
          <t>(34.17)%</t>
        </is>
      </c>
      <c r="G25" t="inlineStr">
        <is>
          <t>4.16%</t>
        </is>
      </c>
      <c r="H25" t="inlineStr">
        <is>
          <t>1.26%</t>
        </is>
      </c>
      <c r="I25" t="inlineStr">
        <is>
          <t>0.99%</t>
        </is>
      </c>
      <c r="J25" t="inlineStr">
        <is>
          <t>(17.66)%</t>
        </is>
      </c>
      <c r="K25" t="inlineStr">
        <is>
          <t>(21.07)%</t>
        </is>
      </c>
      <c r="L25" t="inlineStr">
        <is>
          <t>(38.82)%</t>
        </is>
      </c>
      <c r="M25" t="inlineStr">
        <is>
          <t>(12.41)%</t>
        </is>
      </c>
      <c r="N25" t="inlineStr">
        <is>
          <t>3.55%</t>
        </is>
      </c>
      <c r="O25" t="inlineStr">
        <is>
          <t>(3.39)%</t>
        </is>
      </c>
      <c r="P25" t="inlineStr">
        <is>
          <t>(11.80)%</t>
        </is>
      </c>
      <c r="Q25" t="inlineStr">
        <is>
          <t>(4.41)%</t>
        </is>
      </c>
      <c r="R25" t="inlineStr">
        <is>
          <t>(10.22)%</t>
        </is>
      </c>
      <c r="S25" t="inlineStr">
        <is>
          <t>3.01%</t>
        </is>
      </c>
      <c r="T25" t="inlineStr">
        <is>
          <t>(11.16)%</t>
        </is>
      </c>
      <c r="U25" t="inlineStr">
        <is>
          <t>(5.68)%</t>
        </is>
      </c>
      <c r="V25" t="inlineStr">
        <is>
          <t>(0.57)%</t>
        </is>
      </c>
      <c r="W25" t="inlineStr">
        <is>
          <t>1.74%</t>
        </is>
      </c>
      <c r="X25" t="inlineStr">
        <is>
          <t>10.65%</t>
        </is>
      </c>
      <c r="Y25" t="inlineStr">
        <is>
          <t>(0.25)%</t>
        </is>
      </c>
    </row>
    <row r="26">
      <c r="A26" s="1" t="inlineStr">
        <is>
          <t>EPS</t>
        </is>
      </c>
      <c r="B26" t="inlineStr">
        <is>
          <t>1.70</t>
        </is>
      </c>
      <c r="C26" t="inlineStr">
        <is>
          <t>3.30</t>
        </is>
      </c>
      <c r="D26" t="inlineStr">
        <is>
          <t>7.60</t>
        </is>
      </c>
      <c r="E26" t="inlineStr">
        <is>
          <t>(13.10)</t>
        </is>
      </c>
      <c r="F26" t="inlineStr">
        <is>
          <t>(13.30)</t>
        </is>
      </c>
      <c r="G26" t="inlineStr">
        <is>
          <t>1.78</t>
        </is>
      </c>
      <c r="H26" t="inlineStr">
        <is>
          <t>0.70</t>
        </is>
      </c>
      <c r="I26" t="inlineStr">
        <is>
          <t>0.50</t>
        </is>
      </c>
      <c r="J26" t="inlineStr">
        <is>
          <t>(7.90)</t>
        </is>
      </c>
      <c r="K26" t="inlineStr">
        <is>
          <t>(5.50)</t>
        </is>
      </c>
      <c r="L26" t="inlineStr">
        <is>
          <t>(12.00)</t>
        </is>
      </c>
      <c r="M26" t="inlineStr">
        <is>
          <t>(3.14)</t>
        </is>
      </c>
      <c r="N26" t="inlineStr">
        <is>
          <t>0.87</t>
        </is>
      </c>
      <c r="O26" t="inlineStr">
        <is>
          <t>(0.88)</t>
        </is>
      </c>
      <c r="P26" t="inlineStr">
        <is>
          <t>(2.44)</t>
        </is>
      </c>
      <c r="Q26" t="inlineStr">
        <is>
          <t>(0.65)</t>
        </is>
      </c>
      <c r="R26" t="inlineStr">
        <is>
          <t>(1.35)</t>
        </is>
      </c>
      <c r="S26" t="inlineStr">
        <is>
          <t>0.34</t>
        </is>
      </c>
      <c r="T26" t="inlineStr">
        <is>
          <t>(0.99)</t>
        </is>
      </c>
      <c r="U26" t="inlineStr">
        <is>
          <t>(0.48)</t>
        </is>
      </c>
      <c r="V26" t="inlineStr">
        <is>
          <t>(0.03)</t>
        </is>
      </c>
      <c r="W26" t="inlineStr">
        <is>
          <t>0.12</t>
        </is>
      </c>
      <c r="X26" t="inlineStr">
        <is>
          <t>0.69</t>
        </is>
      </c>
      <c r="Y26" t="inlineStr">
        <is>
          <t>(0.01)</t>
        </is>
      </c>
    </row>
    <row r="27">
      <c r="A27" s="1" t="inlineStr">
        <is>
          <t>EPS Diluted</t>
        </is>
      </c>
      <c r="B27" t="inlineStr">
        <is>
          <t>1.50</t>
        </is>
      </c>
      <c r="C27" t="inlineStr">
        <is>
          <t>2.70</t>
        </is>
      </c>
      <c r="D27" t="inlineStr">
        <is>
          <t>6.30</t>
        </is>
      </c>
      <c r="E27" t="inlineStr">
        <is>
          <t>(13.10)</t>
        </is>
      </c>
      <c r="F27" t="inlineStr">
        <is>
          <t>(13.30)</t>
        </is>
      </c>
      <c r="G27" t="inlineStr">
        <is>
          <t>1.30</t>
        </is>
      </c>
      <c r="H27" t="inlineStr">
        <is>
          <t>0.70</t>
        </is>
      </c>
      <c r="I27" t="inlineStr">
        <is>
          <t>0.50</t>
        </is>
      </c>
      <c r="J27" t="inlineStr">
        <is>
          <t>(7.90)</t>
        </is>
      </c>
      <c r="K27" t="inlineStr">
        <is>
          <t>(5.50)</t>
        </is>
      </c>
      <c r="L27" t="inlineStr">
        <is>
          <t>(12.00)</t>
        </is>
      </c>
      <c r="M27" t="inlineStr">
        <is>
          <t>(3.14)</t>
        </is>
      </c>
      <c r="N27" t="inlineStr">
        <is>
          <t>0.86</t>
        </is>
      </c>
      <c r="O27" t="inlineStr">
        <is>
          <t>(0.88)</t>
        </is>
      </c>
      <c r="P27" t="inlineStr">
        <is>
          <t>(2.44)</t>
        </is>
      </c>
      <c r="Q27" t="inlineStr">
        <is>
          <t>(0.65)</t>
        </is>
      </c>
      <c r="R27" t="inlineStr">
        <is>
          <t>(1.35)</t>
        </is>
      </c>
      <c r="S27" t="inlineStr">
        <is>
          <t>0.34</t>
        </is>
      </c>
      <c r="T27" t="inlineStr">
        <is>
          <t>(0.99)</t>
        </is>
      </c>
      <c r="U27" t="inlineStr">
        <is>
          <t>(0.48)</t>
        </is>
      </c>
      <c r="V27" t="inlineStr">
        <is>
          <t>(0.03)</t>
        </is>
      </c>
      <c r="W27" t="inlineStr">
        <is>
          <t>0.11</t>
        </is>
      </c>
      <c r="X27" t="inlineStr">
        <is>
          <t>0.67</t>
        </is>
      </c>
      <c r="Y27" t="inlineStr">
        <is>
          <t>(0.01)</t>
        </is>
      </c>
    </row>
    <row r="28">
      <c r="A28" s="1" t="inlineStr">
        <is>
          <t>Weighted Avg. Shares Outs.</t>
        </is>
      </c>
      <c r="B28" t="inlineStr">
        <is>
          <t>3</t>
        </is>
      </c>
      <c r="C28" t="inlineStr">
        <is>
          <t>3</t>
        </is>
      </c>
      <c r="D28" t="inlineStr">
        <is>
          <t>4</t>
        </is>
      </c>
      <c r="E28" t="inlineStr">
        <is>
          <t>5</t>
        </is>
      </c>
      <c r="F28" t="inlineStr">
        <is>
          <t>5</t>
        </is>
      </c>
      <c r="G28" t="inlineStr">
        <is>
          <t>5</t>
        </is>
      </c>
      <c r="H28" t="inlineStr">
        <is>
          <t>7</t>
        </is>
      </c>
      <c r="I28" t="inlineStr">
        <is>
          <t>7</t>
        </is>
      </c>
      <c r="J28" t="inlineStr">
        <is>
          <t>7</t>
        </is>
      </c>
      <c r="K28" t="inlineStr">
        <is>
          <t>7</t>
        </is>
      </c>
      <c r="L28" t="inlineStr">
        <is>
          <t>9</t>
        </is>
      </c>
      <c r="M28" t="inlineStr">
        <is>
          <t>13</t>
        </is>
      </c>
      <c r="N28" t="inlineStr">
        <is>
          <t>17</t>
        </is>
      </c>
      <c r="O28" t="inlineStr">
        <is>
          <t>27</t>
        </is>
      </c>
      <c r="P28" t="inlineStr">
        <is>
          <t>47</t>
        </is>
      </c>
      <c r="Q28" t="inlineStr">
        <is>
          <t>57</t>
        </is>
      </c>
      <c r="R28" t="inlineStr">
        <is>
          <t>58</t>
        </is>
      </c>
      <c r="S28" t="inlineStr">
        <is>
          <t>59</t>
        </is>
      </c>
      <c r="T28" t="inlineStr">
        <is>
          <t>61</t>
        </is>
      </c>
      <c r="U28" t="inlineStr">
        <is>
          <t>90</t>
        </is>
      </c>
      <c r="V28" t="inlineStr">
        <is>
          <t>104</t>
        </is>
      </c>
      <c r="W28" t="inlineStr">
        <is>
          <t>106</t>
        </is>
      </c>
      <c r="X28" t="inlineStr">
        <is>
          <t>116</t>
        </is>
      </c>
      <c r="Y28" t="inlineStr">
        <is>
          <t>125</t>
        </is>
      </c>
    </row>
    <row r="29">
      <c r="A29" s="1" t="inlineStr">
        <is>
          <t>Weighted Avg. Shares Outs. Dil.</t>
        </is>
      </c>
      <c r="B29" t="inlineStr">
        <is>
          <t>3</t>
        </is>
      </c>
      <c r="C29" t="inlineStr">
        <is>
          <t>4</t>
        </is>
      </c>
      <c r="D29" t="inlineStr">
        <is>
          <t>5</t>
        </is>
      </c>
      <c r="E29" t="inlineStr">
        <is>
          <t>5</t>
        </is>
      </c>
      <c r="F29" t="inlineStr">
        <is>
          <t>5</t>
        </is>
      </c>
      <c r="G29" t="inlineStr">
        <is>
          <t>7</t>
        </is>
      </c>
      <c r="H29" t="inlineStr">
        <is>
          <t>8</t>
        </is>
      </c>
      <c r="I29" t="inlineStr">
        <is>
          <t>8</t>
        </is>
      </c>
      <c r="J29" t="inlineStr">
        <is>
          <t>7</t>
        </is>
      </c>
      <c r="K29" t="inlineStr">
        <is>
          <t>7</t>
        </is>
      </c>
      <c r="L29" t="inlineStr">
        <is>
          <t>9</t>
        </is>
      </c>
      <c r="M29" t="inlineStr">
        <is>
          <t>13</t>
        </is>
      </c>
      <c r="N29" t="inlineStr">
        <is>
          <t>17</t>
        </is>
      </c>
      <c r="O29" t="inlineStr">
        <is>
          <t>27</t>
        </is>
      </c>
      <c r="P29" t="inlineStr">
        <is>
          <t>47</t>
        </is>
      </c>
      <c r="Q29" t="inlineStr">
        <is>
          <t>57</t>
        </is>
      </c>
      <c r="R29" t="inlineStr">
        <is>
          <t>58</t>
        </is>
      </c>
      <c r="S29" t="inlineStr">
        <is>
          <t>59</t>
        </is>
      </c>
      <c r="T29" t="inlineStr">
        <is>
          <t>61</t>
        </is>
      </c>
      <c r="U29" t="inlineStr">
        <is>
          <t>90</t>
        </is>
      </c>
      <c r="V29" t="inlineStr">
        <is>
          <t>106</t>
        </is>
      </c>
      <c r="W29" t="inlineStr">
        <is>
          <t>109</t>
        </is>
      </c>
      <c r="X29" t="inlineStr">
        <is>
          <t>119</t>
        </is>
      </c>
      <c r="Y29" t="inlineStr">
        <is>
          <t>125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4.5"/>
  <cols>
    <col width="21.453125" customWidth="1" min="1" max="1"/>
    <col width="10.6328125" customWidth="1" min="2" max="18"/>
  </cols>
  <sheetData>
    <row r="1">
      <c r="A1">
        <f>Info!B2</f>
        <v/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44.60</t>
        </is>
      </c>
      <c r="C2" t="inlineStr">
        <is>
          <t>26.16</t>
        </is>
      </c>
      <c r="D2" t="inlineStr">
        <is>
          <t>30.91</t>
        </is>
      </c>
      <c r="E2" t="inlineStr">
        <is>
          <t>25.34</t>
        </is>
      </c>
      <c r="F2" t="inlineStr">
        <is>
          <t>24.61</t>
        </is>
      </c>
      <c r="G2" t="inlineStr">
        <is>
          <t>26.05</t>
        </is>
      </c>
      <c r="H2" t="inlineStr">
        <is>
          <t>20.67</t>
        </is>
      </c>
      <c r="I2" t="inlineStr">
        <is>
          <t>14.86</t>
        </is>
      </c>
      <c r="J2" t="inlineStr">
        <is>
          <t>13.25</t>
        </is>
      </c>
      <c r="K2" t="inlineStr">
        <is>
          <t>11.19</t>
        </is>
      </c>
      <c r="L2" t="inlineStr">
        <is>
          <t>8.84</t>
        </is>
      </c>
      <c r="M2" t="inlineStr">
        <is>
          <t>8.40</t>
        </is>
      </c>
      <c r="N2" t="inlineStr">
        <is>
          <t>5.95</t>
        </is>
      </c>
      <c r="O2" t="inlineStr">
        <is>
          <t>6.77</t>
        </is>
      </c>
      <c r="P2" t="inlineStr">
        <is>
          <t>6.47</t>
        </is>
      </c>
      <c r="Q2" t="inlineStr">
        <is>
          <t>6.50</t>
        </is>
      </c>
      <c r="R2" t="inlineStr">
        <is>
          <t>6.82</t>
        </is>
      </c>
    </row>
    <row r="3">
      <c r="A3" s="1" t="inlineStr">
        <is>
          <t>Earnings per share</t>
        </is>
      </c>
      <c r="B3" t="inlineStr">
        <is>
          <t>(7.88)</t>
        </is>
      </c>
      <c r="C3" t="inlineStr">
        <is>
          <t>(5.51)</t>
        </is>
      </c>
      <c r="D3" t="inlineStr">
        <is>
          <t>(12.00)</t>
        </is>
      </c>
      <c r="E3" t="inlineStr">
        <is>
          <t>(3.14)</t>
        </is>
      </c>
      <c r="F3" t="inlineStr">
        <is>
          <t>0.87</t>
        </is>
      </c>
      <c r="G3" t="inlineStr">
        <is>
          <t>(0.88)</t>
        </is>
      </c>
      <c r="H3" t="inlineStr">
        <is>
          <t>(2.44)</t>
        </is>
      </c>
      <c r="I3" t="inlineStr">
        <is>
          <t>(0.65)</t>
        </is>
      </c>
      <c r="J3" t="inlineStr">
        <is>
          <t>(1.35)</t>
        </is>
      </c>
      <c r="K3" t="inlineStr">
        <is>
          <t>0.34</t>
        </is>
      </c>
      <c r="L3" t="inlineStr">
        <is>
          <t>(0.99)</t>
        </is>
      </c>
      <c r="M3" t="inlineStr">
        <is>
          <t>(0.48)</t>
        </is>
      </c>
      <c r="N3" t="inlineStr">
        <is>
          <t>(0.03)</t>
        </is>
      </c>
      <c r="O3" t="inlineStr">
        <is>
          <t>0.12</t>
        </is>
      </c>
      <c r="P3" t="inlineStr">
        <is>
          <t>0.69</t>
        </is>
      </c>
      <c r="Q3" t="inlineStr">
        <is>
          <t>(0.02)</t>
        </is>
      </c>
      <c r="R3" t="inlineStr">
        <is>
          <t>(0.24)</t>
        </is>
      </c>
    </row>
    <row r="4">
      <c r="A4" s="1" t="inlineStr">
        <is>
          <t>FCF per share</t>
        </is>
      </c>
      <c r="B4" t="inlineStr">
        <is>
          <t>(0.42)</t>
        </is>
      </c>
      <c r="C4" t="inlineStr">
        <is>
          <t>(0.24)</t>
        </is>
      </c>
      <c r="D4" t="inlineStr">
        <is>
          <t>(0.72)</t>
        </is>
      </c>
      <c r="E4" t="inlineStr">
        <is>
          <t>1.70</t>
        </is>
      </c>
      <c r="F4" t="inlineStr">
        <is>
          <t>1.57</t>
        </is>
      </c>
      <c r="G4" t="inlineStr">
        <is>
          <t>(0.18)</t>
        </is>
      </c>
      <c r="H4" t="inlineStr">
        <is>
          <t>0.79</t>
        </is>
      </c>
      <c r="I4" t="inlineStr">
        <is>
          <t>0.08</t>
        </is>
      </c>
      <c r="J4" t="inlineStr">
        <is>
          <t>(0.14)</t>
        </is>
      </c>
      <c r="K4" t="inlineStr">
        <is>
          <t>(0.65)</t>
        </is>
      </c>
      <c r="L4" t="inlineStr">
        <is>
          <t>(0.35)</t>
        </is>
      </c>
      <c r="M4" t="inlineStr">
        <is>
          <t>(0.60)</t>
        </is>
      </c>
      <c r="N4" t="inlineStr">
        <is>
          <t>(0.12)</t>
        </is>
      </c>
      <c r="O4" t="inlineStr">
        <is>
          <t>0.03</t>
        </is>
      </c>
      <c r="P4" t="inlineStr">
        <is>
          <t>0.09</t>
        </is>
      </c>
      <c r="Q4" t="inlineStr">
        <is>
          <t>(0.13)</t>
        </is>
      </c>
      <c r="R4" t="inlineStr">
        <is>
          <t>(0.66)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0.97</t>
        </is>
      </c>
      <c r="C6" t="inlineStr">
        <is>
          <t>0.12</t>
        </is>
      </c>
      <c r="D6" t="inlineStr">
        <is>
          <t>0.10</t>
        </is>
      </c>
      <c r="E6" t="inlineStr">
        <is>
          <t>0.03</t>
        </is>
      </c>
      <c r="F6" t="inlineStr">
        <is>
          <t>0.14</t>
        </is>
      </c>
      <c r="G6" t="inlineStr">
        <is>
          <t>0.27</t>
        </is>
      </c>
      <c r="H6" t="inlineStr">
        <is>
          <t>0.35</t>
        </is>
      </c>
      <c r="I6" t="inlineStr">
        <is>
          <t>0.29</t>
        </is>
      </c>
      <c r="J6" t="inlineStr">
        <is>
          <t>0.25</t>
        </is>
      </c>
      <c r="K6" t="inlineStr">
        <is>
          <t>0.19</t>
        </is>
      </c>
      <c r="L6" t="inlineStr">
        <is>
          <t>0.15</t>
        </is>
      </c>
      <c r="M6" t="inlineStr">
        <is>
          <t>0.30</t>
        </is>
      </c>
      <c r="N6" t="inlineStr">
        <is>
          <t>0.22</t>
        </is>
      </c>
      <c r="O6" t="inlineStr">
        <is>
          <t>0.25</t>
        </is>
      </c>
      <c r="P6" t="inlineStr">
        <is>
          <t>0.31</t>
        </is>
      </c>
      <c r="Q6" t="inlineStr">
        <is>
          <t>0.37</t>
        </is>
      </c>
      <c r="R6" t="inlineStr">
        <is>
          <t>0.38</t>
        </is>
      </c>
    </row>
    <row r="7">
      <c r="A7" s="1" t="inlineStr">
        <is>
          <t>Book Value per sh.</t>
        </is>
      </c>
      <c r="B7" t="inlineStr">
        <is>
          <t>25.46</t>
        </is>
      </c>
      <c r="C7" t="inlineStr">
        <is>
          <t>22.59</t>
        </is>
      </c>
      <c r="D7" t="inlineStr">
        <is>
          <t>15.86</t>
        </is>
      </c>
      <c r="E7" t="inlineStr">
        <is>
          <t>9.46</t>
        </is>
      </c>
      <c r="F7" t="inlineStr">
        <is>
          <t>10.23</t>
        </is>
      </c>
      <c r="G7" t="inlineStr">
        <is>
          <t>11.41</t>
        </is>
      </c>
      <c r="H7" t="inlineStr">
        <is>
          <t>6.91</t>
        </is>
      </c>
      <c r="I7" t="inlineStr">
        <is>
          <t>5.21</t>
        </is>
      </c>
      <c r="J7" t="inlineStr">
        <is>
          <t>3.89</t>
        </is>
      </c>
      <c r="K7" t="inlineStr">
        <is>
          <t>4.33</t>
        </is>
      </c>
      <c r="L7" t="inlineStr">
        <is>
          <t>4.51</t>
        </is>
      </c>
      <c r="M7" t="inlineStr">
        <is>
          <t>5.72</t>
        </is>
      </c>
      <c r="N7" t="inlineStr">
        <is>
          <t>5.00</t>
        </is>
      </c>
      <c r="O7" t="inlineStr">
        <is>
          <t>5.42</t>
        </is>
      </c>
      <c r="P7" t="inlineStr">
        <is>
          <t>8.01</t>
        </is>
      </c>
      <c r="Q7" t="inlineStr">
        <is>
          <t>7.57</t>
        </is>
      </c>
      <c r="R7" t="inlineStr">
        <is>
          <t>7.44</t>
        </is>
      </c>
    </row>
    <row r="8">
      <c r="A8" s="1" t="inlineStr">
        <is>
          <t>Comm.Shares outs.</t>
        </is>
      </c>
      <c r="B8" t="inlineStr">
        <is>
          <t>7</t>
        </is>
      </c>
      <c r="C8" t="inlineStr">
        <is>
          <t>7</t>
        </is>
      </c>
      <c r="D8" t="inlineStr">
        <is>
          <t>9</t>
        </is>
      </c>
      <c r="E8" t="inlineStr">
        <is>
          <t>13</t>
        </is>
      </c>
      <c r="F8" t="inlineStr">
        <is>
          <t>17</t>
        </is>
      </c>
      <c r="G8" t="inlineStr">
        <is>
          <t>27</t>
        </is>
      </c>
      <c r="H8" t="inlineStr">
        <is>
          <t>47</t>
        </is>
      </c>
      <c r="I8" t="inlineStr">
        <is>
          <t>57</t>
        </is>
      </c>
      <c r="J8" t="inlineStr">
        <is>
          <t>58</t>
        </is>
      </c>
      <c r="K8" t="inlineStr">
        <is>
          <t>59</t>
        </is>
      </c>
      <c r="L8" t="inlineStr">
        <is>
          <t>61</t>
        </is>
      </c>
      <c r="M8" t="inlineStr">
        <is>
          <t>90</t>
        </is>
      </c>
      <c r="N8" t="inlineStr">
        <is>
          <t>104</t>
        </is>
      </c>
      <c r="O8" t="inlineStr">
        <is>
          <t>106</t>
        </is>
      </c>
      <c r="P8" t="inlineStr">
        <is>
          <t>116</t>
        </is>
      </c>
      <c r="Q8" t="inlineStr">
        <is>
          <t>125</t>
        </is>
      </c>
      <c r="R8" t="inlineStr">
        <is>
          <t>126</t>
        </is>
      </c>
    </row>
    <row r="9">
      <c r="A9" s="1" t="inlineStr">
        <is>
          <t>Avg. annual P/E ratio</t>
        </is>
      </c>
      <c r="B9" t="inlineStr">
        <is>
          <t>(4.3)</t>
        </is>
      </c>
      <c r="C9" t="inlineStr">
        <is>
          <t>(3.7)</t>
        </is>
      </c>
      <c r="D9" t="inlineStr">
        <is>
          <t>(1.4)</t>
        </is>
      </c>
      <c r="E9" t="inlineStr">
        <is>
          <t>(2.8)</t>
        </is>
      </c>
      <c r="F9" t="inlineStr">
        <is>
          <t>13.3</t>
        </is>
      </c>
      <c r="G9" t="inlineStr">
        <is>
          <t>(11.9)</t>
        </is>
      </c>
      <c r="H9" t="inlineStr">
        <is>
          <t>(2.3)</t>
        </is>
      </c>
      <c r="I9" t="inlineStr">
        <is>
          <t>(9.8)</t>
        </is>
      </c>
      <c r="J9" t="inlineStr">
        <is>
          <t>(5.3)</t>
        </is>
      </c>
      <c r="K9" t="inlineStr">
        <is>
          <t>15.4</t>
        </is>
      </c>
      <c r="L9" t="inlineStr">
        <is>
          <t>(5.2)</t>
        </is>
      </c>
      <c r="M9" t="inlineStr">
        <is>
          <t>(21.6)</t>
        </is>
      </c>
      <c r="N9" t="inlineStr">
        <is>
          <t>(364.2)</t>
        </is>
      </c>
      <c r="O9" t="inlineStr">
        <is>
          <t>156.9</t>
        </is>
      </c>
      <c r="P9" t="inlineStr">
        <is>
          <t>26.5</t>
        </is>
      </c>
      <c r="Q9" t="inlineStr">
        <is>
          <t>(1,579.4)</t>
        </is>
      </c>
      <c r="R9" t="inlineStr">
        <is>
          <t>(59.0)</t>
        </is>
      </c>
    </row>
    <row r="10">
      <c r="A10" s="1" t="inlineStr">
        <is>
          <t>P/E to S&amp;P500</t>
        </is>
      </c>
      <c r="B10" t="inlineStr">
        <is>
          <t>(0.2)</t>
        </is>
      </c>
      <c r="C10" t="inlineStr">
        <is>
          <t>(0.2)</t>
        </is>
      </c>
      <c r="D10" t="inlineStr">
        <is>
          <t>(0.1)</t>
        </is>
      </c>
      <c r="E10" t="inlineStr">
        <is>
          <t>(0.0)</t>
        </is>
      </c>
      <c r="F10" t="inlineStr">
        <is>
          <t>0.6</t>
        </is>
      </c>
      <c r="G10" t="inlineStr">
        <is>
          <t>(0.7)</t>
        </is>
      </c>
      <c r="H10" t="inlineStr">
        <is>
          <t>(0.2)</t>
        </is>
      </c>
      <c r="I10" t="inlineStr">
        <is>
          <t>(0.6)</t>
        </is>
      </c>
      <c r="J10" t="inlineStr">
        <is>
          <t>(0.3)</t>
        </is>
      </c>
      <c r="K10" t="inlineStr">
        <is>
          <t>0.8</t>
        </is>
      </c>
      <c r="L10" t="inlineStr">
        <is>
          <t>(0.2)</t>
        </is>
      </c>
      <c r="M10" t="inlineStr">
        <is>
          <t>(0.9)</t>
        </is>
      </c>
      <c r="N10" t="inlineStr">
        <is>
          <t>(14.6)</t>
        </is>
      </c>
      <c r="O10" t="inlineStr">
        <is>
          <t>6.5</t>
        </is>
      </c>
      <c r="P10" t="inlineStr">
        <is>
          <t>0.7</t>
        </is>
      </c>
      <c r="Q10" t="inlineStr">
        <is>
          <t>(52.6)</t>
        </is>
      </c>
      <c r="R10" t="inlineStr">
        <is>
          <t>(2.9)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328</t>
        </is>
      </c>
      <c r="C12" t="inlineStr">
        <is>
          <t>194</t>
        </is>
      </c>
      <c r="D12" t="inlineStr">
        <is>
          <t>286</t>
        </is>
      </c>
      <c r="E12" t="inlineStr">
        <is>
          <t>335</t>
        </is>
      </c>
      <c r="F12" t="inlineStr">
        <is>
          <t>409</t>
        </is>
      </c>
      <c r="G12" t="inlineStr">
        <is>
          <t>714</t>
        </is>
      </c>
      <c r="H12" t="inlineStr">
        <is>
          <t>969</t>
        </is>
      </c>
      <c r="I12" t="inlineStr">
        <is>
          <t>844</t>
        </is>
      </c>
      <c r="J12" t="inlineStr">
        <is>
          <t>763</t>
        </is>
      </c>
      <c r="K12" t="inlineStr">
        <is>
          <t>657</t>
        </is>
      </c>
      <c r="L12" t="inlineStr">
        <is>
          <t>542</t>
        </is>
      </c>
      <c r="M12" t="inlineStr">
        <is>
          <t>752</t>
        </is>
      </c>
      <c r="N12" t="inlineStr">
        <is>
          <t>618</t>
        </is>
      </c>
      <c r="O12" t="inlineStr">
        <is>
          <t>718</t>
        </is>
      </c>
      <c r="P12" t="inlineStr">
        <is>
          <t>748</t>
        </is>
      </c>
      <c r="Q12" t="inlineStr">
        <is>
          <t>812</t>
        </is>
      </c>
      <c r="R12" t="inlineStr">
        <is>
          <t>861</t>
        </is>
      </c>
    </row>
    <row r="13">
      <c r="A13" s="1" t="inlineStr">
        <is>
          <t>Operating margin</t>
        </is>
      </c>
      <c r="B13" t="inlineStr">
        <is>
          <t>(9.6)%</t>
        </is>
      </c>
      <c r="C13" t="inlineStr">
        <is>
          <t>(12.7)%</t>
        </is>
      </c>
      <c r="D13" t="inlineStr">
        <is>
          <t>(33.1)%</t>
        </is>
      </c>
      <c r="E13" t="inlineStr">
        <is>
          <t>(8.1)%</t>
        </is>
      </c>
      <c r="F13" t="inlineStr">
        <is>
          <t>5.7%</t>
        </is>
      </c>
      <c r="G13" t="inlineStr">
        <is>
          <t>4.0%</t>
        </is>
      </c>
      <c r="H13" t="inlineStr">
        <is>
          <t>(5.1)%</t>
        </is>
      </c>
      <c r="I13" t="inlineStr">
        <is>
          <t>3.8%</t>
        </is>
      </c>
      <c r="J13" t="inlineStr">
        <is>
          <t>2.6%</t>
        </is>
      </c>
      <c r="K13" t="inlineStr">
        <is>
          <t>(0.7)%</t>
        </is>
      </c>
      <c r="L13" t="inlineStr">
        <is>
          <t>(3.4)%</t>
        </is>
      </c>
      <c r="M13" t="inlineStr">
        <is>
          <t>(0.8)%</t>
        </is>
      </c>
      <c r="N13" t="inlineStr">
        <is>
          <t>4.9%</t>
        </is>
      </c>
      <c r="O13" t="inlineStr">
        <is>
          <t>5.3%</t>
        </is>
      </c>
      <c r="P13" t="inlineStr">
        <is>
          <t>3.9%</t>
        </is>
      </c>
      <c r="Q13" t="inlineStr">
        <is>
          <t>3.4%</t>
        </is>
      </c>
      <c r="R13" t="inlineStr">
        <is>
          <t>0.3%</t>
        </is>
      </c>
    </row>
    <row r="14">
      <c r="A14" s="1" t="inlineStr">
        <is>
          <t>Depreciation (m)</t>
        </is>
      </c>
      <c r="B14" t="inlineStr">
        <is>
          <t>7</t>
        </is>
      </c>
      <c r="C14" t="inlineStr">
        <is>
          <t>4</t>
        </is>
      </c>
      <c r="D14" t="inlineStr">
        <is>
          <t>8</t>
        </is>
      </c>
      <c r="E14" t="inlineStr">
        <is>
          <t>9</t>
        </is>
      </c>
      <c r="F14" t="inlineStr">
        <is>
          <t>13</t>
        </is>
      </c>
      <c r="G14" t="inlineStr">
        <is>
          <t>48</t>
        </is>
      </c>
      <c r="H14" t="inlineStr">
        <is>
          <t>58</t>
        </is>
      </c>
      <c r="I14" t="inlineStr">
        <is>
          <t>53</t>
        </is>
      </c>
      <c r="J14" t="inlineStr">
        <is>
          <t>39</t>
        </is>
      </c>
      <c r="K14" t="inlineStr">
        <is>
          <t>26</t>
        </is>
      </c>
      <c r="L14" t="inlineStr">
        <is>
          <t>23</t>
        </is>
      </c>
      <c r="M14" t="inlineStr">
        <is>
          <t>23</t>
        </is>
      </c>
      <c r="N14" t="inlineStr">
        <is>
          <t>18</t>
        </is>
      </c>
      <c r="O14" t="inlineStr">
        <is>
          <t>35</t>
        </is>
      </c>
      <c r="P14" t="inlineStr">
        <is>
          <t>34</t>
        </is>
      </c>
      <c r="Q14" t="inlineStr">
        <is>
          <t>35</t>
        </is>
      </c>
      <c r="R14" t="inlineStr">
        <is>
          <t>39</t>
        </is>
      </c>
    </row>
    <row r="15">
      <c r="A15" s="1" t="inlineStr">
        <is>
          <t>Net profit (m)</t>
        </is>
      </c>
      <c r="B15" t="inlineStr">
        <is>
          <t>(58)</t>
        </is>
      </c>
      <c r="C15" t="inlineStr">
        <is>
          <t>(41)</t>
        </is>
      </c>
      <c r="D15" t="inlineStr">
        <is>
          <t>(111)</t>
        </is>
      </c>
      <c r="E15" t="inlineStr">
        <is>
          <t>(42)</t>
        </is>
      </c>
      <c r="F15" t="inlineStr">
        <is>
          <t>15</t>
        </is>
      </c>
      <c r="G15" t="inlineStr">
        <is>
          <t>(24)</t>
        </is>
      </c>
      <c r="H15" t="inlineStr">
        <is>
          <t>(114)</t>
        </is>
      </c>
      <c r="I15" t="inlineStr">
        <is>
          <t>(37)</t>
        </is>
      </c>
      <c r="J15" t="inlineStr">
        <is>
          <t>(78)</t>
        </is>
      </c>
      <c r="K15" t="inlineStr">
        <is>
          <t>20</t>
        </is>
      </c>
      <c r="L15" t="inlineStr">
        <is>
          <t>(61)</t>
        </is>
      </c>
      <c r="M15" t="inlineStr">
        <is>
          <t>(43)</t>
        </is>
      </c>
      <c r="N15" t="inlineStr">
        <is>
          <t>(4)</t>
        </is>
      </c>
      <c r="O15" t="inlineStr">
        <is>
          <t>13</t>
        </is>
      </c>
      <c r="P15" t="inlineStr">
        <is>
          <t>80</t>
        </is>
      </c>
      <c r="Q15" t="inlineStr">
        <is>
          <t>(2)</t>
        </is>
      </c>
      <c r="R15" t="inlineStr">
        <is>
          <t>(31)</t>
        </is>
      </c>
    </row>
    <row r="16">
      <c r="A16" s="1" t="inlineStr">
        <is>
          <t>Income tax rate</t>
        </is>
      </c>
      <c r="B16" t="inlineStr">
        <is>
          <t>(45.0)%</t>
        </is>
      </c>
      <c r="C16" t="inlineStr">
        <is>
          <t>(4.8)%</t>
        </is>
      </c>
      <c r="D16" t="inlineStr">
        <is>
          <t>0.7%</t>
        </is>
      </c>
      <c r="E16" t="inlineStr">
        <is>
          <t>(2.7)%</t>
        </is>
      </c>
      <c r="F16" t="inlineStr">
        <is>
          <t>(631.6)%</t>
        </is>
      </c>
      <c r="G16" t="inlineStr">
        <is>
          <t>(8.8)%</t>
        </is>
      </c>
      <c r="H16" t="inlineStr">
        <is>
          <t>1.4%</t>
        </is>
      </c>
      <c r="I16" t="inlineStr">
        <is>
          <t>(3.9)%</t>
        </is>
      </c>
      <c r="J16" t="inlineStr">
        <is>
          <t>(7.1)%</t>
        </is>
      </c>
      <c r="K16" t="inlineStr">
        <is>
          <t>25.6%</t>
        </is>
      </c>
      <c r="L16" t="inlineStr">
        <is>
          <t>(15.6)%</t>
        </is>
      </c>
      <c r="M16" t="inlineStr">
        <is>
          <t>16.1%</t>
        </is>
      </c>
      <c r="N16" t="inlineStr">
        <is>
          <t>52.9%</t>
        </is>
      </c>
      <c r="O16" t="inlineStr">
        <is>
          <t>30.6%</t>
        </is>
      </c>
      <c r="P16" t="inlineStr">
        <is>
          <t>(1,080.9)%</t>
        </is>
      </c>
      <c r="Q16" t="inlineStr">
        <is>
          <t>88.6%</t>
        </is>
      </c>
      <c r="R16" t="inlineStr">
        <is>
          <t>38.0%</t>
        </is>
      </c>
    </row>
    <row r="17">
      <c r="A17" s="1" t="inlineStr">
        <is>
          <t>Net profit margin</t>
        </is>
      </c>
      <c r="B17" t="inlineStr">
        <is>
          <t>(17.7)%</t>
        </is>
      </c>
      <c r="C17" t="inlineStr">
        <is>
          <t>(21.1)%</t>
        </is>
      </c>
      <c r="D17" t="inlineStr">
        <is>
          <t>(38.8)%</t>
        </is>
      </c>
      <c r="E17" t="inlineStr">
        <is>
          <t>(12.4)%</t>
        </is>
      </c>
      <c r="F17" t="inlineStr">
        <is>
          <t>3.5%</t>
        </is>
      </c>
      <c r="G17" t="inlineStr">
        <is>
          <t>(3.4)%</t>
        </is>
      </c>
      <c r="H17" t="inlineStr">
        <is>
          <t>(11.8)%</t>
        </is>
      </c>
      <c r="I17" t="inlineStr">
        <is>
          <t>(4.4)%</t>
        </is>
      </c>
      <c r="J17" t="inlineStr">
        <is>
          <t>(10.2)%</t>
        </is>
      </c>
      <c r="K17" t="inlineStr">
        <is>
          <t>3.0%</t>
        </is>
      </c>
      <c r="L17" t="inlineStr">
        <is>
          <t>(11.2)%</t>
        </is>
      </c>
      <c r="M17" t="inlineStr">
        <is>
          <t>(5.7)%</t>
        </is>
      </c>
      <c r="N17" t="inlineStr">
        <is>
          <t>(0.6)%</t>
        </is>
      </c>
      <c r="O17" t="inlineStr">
        <is>
          <t>1.7%</t>
        </is>
      </c>
      <c r="P17" t="inlineStr">
        <is>
          <t>10.6%</t>
        </is>
      </c>
      <c r="Q17" t="inlineStr">
        <is>
          <t>(0.2)%</t>
        </is>
      </c>
      <c r="R17" t="inlineStr">
        <is>
          <t>(3.7)%</t>
        </is>
      </c>
    </row>
    <row r="18">
      <c r="A18" s="1" t="inlineStr">
        <is>
          <t>Working capital (m)</t>
        </is>
      </c>
      <c r="B18" t="inlineStr">
        <is>
          <t>(4)</t>
        </is>
      </c>
      <c r="C18" t="inlineStr">
        <is>
          <t>23</t>
        </is>
      </c>
      <c r="D18" t="inlineStr">
        <is>
          <t>35</t>
        </is>
      </c>
      <c r="E18" t="inlineStr">
        <is>
          <t>37</t>
        </is>
      </c>
      <c r="F18" t="inlineStr">
        <is>
          <t>66</t>
        </is>
      </c>
      <c r="G18" t="inlineStr">
        <is>
          <t>207</t>
        </is>
      </c>
      <c r="H18" t="inlineStr">
        <is>
          <t>177</t>
        </is>
      </c>
      <c r="I18" t="inlineStr">
        <is>
          <t>179</t>
        </is>
      </c>
      <c r="J18" t="inlineStr">
        <is>
          <t>147</t>
        </is>
      </c>
      <c r="K18" t="inlineStr">
        <is>
          <t>148</t>
        </is>
      </c>
      <c r="L18" t="inlineStr">
        <is>
          <t>177</t>
        </is>
      </c>
      <c r="M18" t="inlineStr">
        <is>
          <t>282</t>
        </is>
      </c>
      <c r="N18" t="inlineStr">
        <is>
          <t>330</t>
        </is>
      </c>
      <c r="O18" t="inlineStr">
        <is>
          <t>340</t>
        </is>
      </c>
      <c r="P18" t="inlineStr">
        <is>
          <t>567</t>
        </is>
      </c>
      <c r="Q18" t="inlineStr">
        <is>
          <t>537</t>
        </is>
      </c>
      <c r="R18" t="inlineStr">
        <is>
          <t>388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73</t>
        </is>
      </c>
      <c r="D19" t="inlineStr">
        <is>
          <t>77</t>
        </is>
      </c>
      <c r="E19" t="inlineStr">
        <is>
          <t>52</t>
        </is>
      </c>
      <c r="F19" t="inlineStr">
        <is>
          <t>226</t>
        </is>
      </c>
      <c r="G19" t="inlineStr">
        <is>
          <t>654</t>
        </is>
      </c>
      <c r="H19" t="inlineStr">
        <is>
          <t>649</t>
        </is>
      </c>
      <c r="I19" t="inlineStr">
        <is>
          <t>643</t>
        </is>
      </c>
      <c r="J19" t="inlineStr">
        <is>
          <t>655</t>
        </is>
      </c>
      <c r="K19" t="inlineStr">
        <is>
          <t>444</t>
        </is>
      </c>
      <c r="L19" t="inlineStr">
        <is>
          <t>431</t>
        </is>
      </c>
      <c r="M19" t="inlineStr">
        <is>
          <t>294</t>
        </is>
      </c>
      <c r="N19" t="inlineStr">
        <is>
          <t>294</t>
        </is>
      </c>
      <c r="O19" t="inlineStr">
        <is>
          <t>334</t>
        </is>
      </c>
      <c r="P19" t="inlineStr">
        <is>
          <t>340</t>
        </is>
      </c>
      <c r="Q19" t="inlineStr">
        <is>
          <t>329</t>
        </is>
      </c>
      <c r="R19" t="inlineStr">
        <is>
          <t>328</t>
        </is>
      </c>
    </row>
    <row r="20">
      <c r="A20" s="1" t="inlineStr">
        <is>
          <t>Equity (m)</t>
        </is>
      </c>
      <c r="B20" t="inlineStr">
        <is>
          <t>187</t>
        </is>
      </c>
      <c r="C20" t="inlineStr">
        <is>
          <t>167</t>
        </is>
      </c>
      <c r="D20" t="inlineStr">
        <is>
          <t>147</t>
        </is>
      </c>
      <c r="E20" t="inlineStr">
        <is>
          <t>125</t>
        </is>
      </c>
      <c r="F20" t="inlineStr">
        <is>
          <t>170</t>
        </is>
      </c>
      <c r="G20" t="inlineStr">
        <is>
          <t>313</t>
        </is>
      </c>
      <c r="H20" t="inlineStr">
        <is>
          <t>324</t>
        </is>
      </c>
      <c r="I20" t="inlineStr">
        <is>
          <t>296</t>
        </is>
      </c>
      <c r="J20" t="inlineStr">
        <is>
          <t>224</t>
        </is>
      </c>
      <c r="K20" t="inlineStr">
        <is>
          <t>254</t>
        </is>
      </c>
      <c r="L20" t="inlineStr">
        <is>
          <t>276</t>
        </is>
      </c>
      <c r="M20" t="inlineStr">
        <is>
          <t>512</t>
        </is>
      </c>
      <c r="N20" t="inlineStr">
        <is>
          <t>519</t>
        </is>
      </c>
      <c r="O20" t="inlineStr">
        <is>
          <t>574</t>
        </is>
      </c>
      <c r="P20" t="inlineStr">
        <is>
          <t>925</t>
        </is>
      </c>
      <c r="Q20" t="inlineStr">
        <is>
          <t>945</t>
        </is>
      </c>
      <c r="R20" t="inlineStr">
        <is>
          <t>935</t>
        </is>
      </c>
    </row>
    <row r="21">
      <c r="A21" s="1" t="inlineStr">
        <is>
          <t>ROIC</t>
        </is>
      </c>
      <c r="B21" t="inlineStr">
        <is>
          <t>(32.8)%</t>
        </is>
      </c>
      <c r="C21" t="inlineStr">
        <is>
          <t>(16.4)%</t>
        </is>
      </c>
      <c r="D21" t="inlineStr">
        <is>
          <t>(48.0)%</t>
        </is>
      </c>
      <c r="E21" t="inlineStr">
        <is>
          <t>(17.2)%</t>
        </is>
      </c>
      <c r="F21" t="inlineStr">
        <is>
          <t>43.6%</t>
        </is>
      </c>
      <c r="G21" t="inlineStr">
        <is>
          <t>3.1%</t>
        </is>
      </c>
      <c r="H21" t="inlineStr">
        <is>
          <t>(4.9)%</t>
        </is>
      </c>
      <c r="I21" t="inlineStr">
        <is>
          <t>3.0%</t>
        </is>
      </c>
      <c r="J21" t="inlineStr">
        <is>
          <t>(2.2)%</t>
        </is>
      </c>
      <c r="K21" t="inlineStr">
        <is>
          <t>4.5%</t>
        </is>
      </c>
      <c r="L21" t="inlineStr">
        <is>
          <t>(2.7)%</t>
        </is>
      </c>
      <c r="M21" t="inlineStr">
        <is>
          <t>(2.2)%</t>
        </is>
      </c>
      <c r="N21" t="inlineStr">
        <is>
          <t>1.3%</t>
        </is>
      </c>
      <c r="O21" t="inlineStr">
        <is>
          <t>2.8%</t>
        </is>
      </c>
      <c r="P21" t="inlineStr">
        <is>
          <t>25.7%</t>
        </is>
      </c>
      <c r="Q21" t="inlineStr">
        <is>
          <t>0.2%</t>
        </is>
      </c>
      <c r="R21" t="inlineStr">
        <is>
          <t>(0.5)%</t>
        </is>
      </c>
    </row>
    <row r="22">
      <c r="A22" s="1" t="inlineStr">
        <is>
          <t>Return on capital</t>
        </is>
      </c>
      <c r="B22" t="inlineStr">
        <is>
          <t>(12.9)%</t>
        </is>
      </c>
      <c r="C22" t="inlineStr">
        <is>
          <t>(11.8)%</t>
        </is>
      </c>
      <c r="D22" t="inlineStr">
        <is>
          <t>(35.8)%</t>
        </is>
      </c>
      <c r="E22" t="inlineStr">
        <is>
          <t>(12.5)%</t>
        </is>
      </c>
      <c r="F22" t="inlineStr">
        <is>
          <t>4.6%</t>
        </is>
      </c>
      <c r="G22" t="inlineStr">
        <is>
          <t>2.4%</t>
        </is>
      </c>
      <c r="H22" t="inlineStr">
        <is>
          <t>(3.9)%</t>
        </is>
      </c>
      <c r="I22" t="inlineStr">
        <is>
          <t>2.3%</t>
        </is>
      </c>
      <c r="J22" t="inlineStr">
        <is>
          <t>(1.6)%</t>
        </is>
      </c>
      <c r="K22" t="inlineStr">
        <is>
          <t>4.9%</t>
        </is>
      </c>
      <c r="L22" t="inlineStr">
        <is>
          <t>(1.9)%</t>
        </is>
      </c>
      <c r="M22" t="inlineStr">
        <is>
          <t>(2.1)%</t>
        </is>
      </c>
      <c r="N22" t="inlineStr">
        <is>
          <t>2.2%</t>
        </is>
      </c>
      <c r="O22" t="inlineStr">
        <is>
          <t>3.4%</t>
        </is>
      </c>
      <c r="P22" t="inlineStr">
        <is>
          <t>1.9%</t>
        </is>
      </c>
      <c r="Q22" t="inlineStr">
        <is>
          <t>1.6%</t>
        </is>
      </c>
      <c r="R22" t="inlineStr">
        <is>
          <t>(0.7)%</t>
        </is>
      </c>
    </row>
    <row r="23">
      <c r="A23" s="1" t="inlineStr">
        <is>
          <t>Return on equity</t>
        </is>
      </c>
      <c r="B23" t="inlineStr">
        <is>
          <t>(30.9)%</t>
        </is>
      </c>
      <c r="C23" t="inlineStr">
        <is>
          <t>(24.4)%</t>
        </is>
      </c>
      <c r="D23" t="inlineStr">
        <is>
          <t>(75.6)%</t>
        </is>
      </c>
      <c r="E23" t="inlineStr">
        <is>
          <t>(33.2)%</t>
        </is>
      </c>
      <c r="F23" t="inlineStr">
        <is>
          <t>8.5%</t>
        </is>
      </c>
      <c r="G23" t="inlineStr">
        <is>
          <t>(7.7)%</t>
        </is>
      </c>
      <c r="H23" t="inlineStr">
        <is>
          <t>(35.3)%</t>
        </is>
      </c>
      <c r="I23" t="inlineStr">
        <is>
          <t>(12.6)%</t>
        </is>
      </c>
      <c r="J23" t="inlineStr">
        <is>
          <t>(34.8)%</t>
        </is>
      </c>
      <c r="K23" t="inlineStr">
        <is>
          <t>7.8%</t>
        </is>
      </c>
      <c r="L23" t="inlineStr">
        <is>
          <t>(21.9)%</t>
        </is>
      </c>
      <c r="M23" t="inlineStr">
        <is>
          <t>(8.3)%</t>
        </is>
      </c>
      <c r="N23" t="inlineStr">
        <is>
          <t>(0.7)%</t>
        </is>
      </c>
      <c r="O23" t="inlineStr">
        <is>
          <t>2.2%</t>
        </is>
      </c>
      <c r="P23" t="inlineStr">
        <is>
          <t>8.6%</t>
        </is>
      </c>
      <c r="Q23" t="inlineStr">
        <is>
          <t>(0.2)%</t>
        </is>
      </c>
      <c r="R23" t="inlineStr">
        <is>
          <t>(3.3)%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(95.0)%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(2,246.7)%</t>
        </is>
      </c>
      <c r="Q25" t="inlineStr">
        <is>
          <t>- -</t>
        </is>
      </c>
      <c r="R25" t="inlineStr">
        <is>
          <t>- -</t>
        </is>
      </c>
    </row>
    <row r="29">
      <c r="A29" t="inlineStr">
        <is>
          <t xml:space="preserve">Market Price </t>
        </is>
      </c>
      <c r="B29">
        <f>B3*B9</f>
        <v/>
      </c>
      <c r="C29">
        <f>C3*C9</f>
        <v/>
      </c>
      <c r="D29">
        <f>D3*D9</f>
        <v/>
      </c>
      <c r="E29">
        <f>E3*E9</f>
        <v/>
      </c>
      <c r="F29">
        <f>F3*F9</f>
        <v/>
      </c>
      <c r="G29">
        <f>G3*G9</f>
        <v/>
      </c>
      <c r="H29">
        <f>H3*H9</f>
        <v/>
      </c>
      <c r="I29">
        <f>I3*I9</f>
        <v/>
      </c>
      <c r="J29">
        <f>J3*J9</f>
        <v/>
      </c>
      <c r="K29">
        <f>K3*K9</f>
        <v/>
      </c>
      <c r="L29">
        <f>L3*L9</f>
        <v/>
      </c>
      <c r="M29">
        <f>M3*M9</f>
        <v/>
      </c>
      <c r="N29">
        <f>N3*N9</f>
        <v/>
      </c>
      <c r="O29">
        <f>O3*O9</f>
        <v/>
      </c>
      <c r="P29">
        <f>P3*P9</f>
        <v/>
      </c>
      <c r="Q29">
        <f>Q3*Q9</f>
        <v/>
      </c>
      <c r="R29">
        <f>R3*R9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3</t>
        </is>
      </c>
      <c r="C2" t="inlineStr">
        <is>
          <t>34</t>
        </is>
      </c>
      <c r="D2" t="inlineStr">
        <is>
          <t>19</t>
        </is>
      </c>
      <c r="E2" t="inlineStr">
        <is>
          <t>61</t>
        </is>
      </c>
      <c r="F2" t="inlineStr">
        <is>
          <t>99</t>
        </is>
      </c>
      <c r="G2" t="inlineStr">
        <is>
          <t>79</t>
        </is>
      </c>
      <c r="H2" t="inlineStr">
        <is>
          <t>54</t>
        </is>
      </c>
      <c r="I2" t="inlineStr">
        <is>
          <t>13</t>
        </is>
      </c>
      <c r="J2" t="inlineStr">
        <is>
          <t>5</t>
        </is>
      </c>
      <c r="K2" t="inlineStr">
        <is>
          <t>9</t>
        </is>
      </c>
      <c r="L2" t="inlineStr">
        <is>
          <t>4</t>
        </is>
      </c>
      <c r="M2" t="inlineStr">
        <is>
          <t>10</t>
        </is>
      </c>
      <c r="N2" t="inlineStr">
        <is>
          <t>11</t>
        </is>
      </c>
      <c r="O2" t="inlineStr">
        <is>
          <t>70</t>
        </is>
      </c>
      <c r="P2" t="inlineStr">
        <is>
          <t>49</t>
        </is>
      </c>
      <c r="Q2" t="inlineStr">
        <is>
          <t>56</t>
        </is>
      </c>
      <c r="R2" t="inlineStr">
        <is>
          <t>34</t>
        </is>
      </c>
      <c r="S2" t="inlineStr">
        <is>
          <t>29</t>
        </is>
      </c>
      <c r="T2" t="inlineStr">
        <is>
          <t>69</t>
        </is>
      </c>
      <c r="U2" t="inlineStr">
        <is>
          <t>130</t>
        </is>
      </c>
      <c r="V2" t="inlineStr">
        <is>
          <t>183</t>
        </is>
      </c>
      <c r="W2" t="inlineStr">
        <is>
          <t>173</t>
        </is>
      </c>
      <c r="X2" t="inlineStr">
        <is>
          <t>381</t>
        </is>
      </c>
      <c r="Y2" t="inlineStr">
        <is>
          <t>349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38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35</t>
        </is>
      </c>
      <c r="H3" t="inlineStr">
        <is>
          <t>8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3</t>
        </is>
      </c>
      <c r="C4" t="inlineStr">
        <is>
          <t>72</t>
        </is>
      </c>
      <c r="D4" t="inlineStr">
        <is>
          <t>19</t>
        </is>
      </c>
      <c r="E4" t="inlineStr">
        <is>
          <t>61</t>
        </is>
      </c>
      <c r="F4" t="inlineStr">
        <is>
          <t>99</t>
        </is>
      </c>
      <c r="G4" t="inlineStr">
        <is>
          <t>114</t>
        </is>
      </c>
      <c r="H4" t="inlineStr">
        <is>
          <t>62</t>
        </is>
      </c>
      <c r="I4" t="inlineStr">
        <is>
          <t>13</t>
        </is>
      </c>
      <c r="J4" t="inlineStr">
        <is>
          <t>5</t>
        </is>
      </c>
      <c r="K4" t="inlineStr">
        <is>
          <t>9</t>
        </is>
      </c>
      <c r="L4" t="inlineStr">
        <is>
          <t>4</t>
        </is>
      </c>
      <c r="M4" t="inlineStr">
        <is>
          <t>10</t>
        </is>
      </c>
      <c r="N4" t="inlineStr">
        <is>
          <t>11</t>
        </is>
      </c>
      <c r="O4" t="inlineStr">
        <is>
          <t>70</t>
        </is>
      </c>
      <c r="P4" t="inlineStr">
        <is>
          <t>49</t>
        </is>
      </c>
      <c r="Q4" t="inlineStr">
        <is>
          <t>56</t>
        </is>
      </c>
      <c r="R4" t="inlineStr">
        <is>
          <t>34</t>
        </is>
      </c>
      <c r="S4" t="inlineStr">
        <is>
          <t>29</t>
        </is>
      </c>
      <c r="T4" t="inlineStr">
        <is>
          <t>69</t>
        </is>
      </c>
      <c r="U4" t="inlineStr">
        <is>
          <t>130</t>
        </is>
      </c>
      <c r="V4" t="inlineStr">
        <is>
          <t>183</t>
        </is>
      </c>
      <c r="W4" t="inlineStr">
        <is>
          <t>173</t>
        </is>
      </c>
      <c r="X4" t="inlineStr">
        <is>
          <t>381</t>
        </is>
      </c>
      <c r="Y4" t="inlineStr">
        <is>
          <t>349</t>
        </is>
      </c>
    </row>
    <row r="5">
      <c r="A5" s="1" t="inlineStr">
        <is>
          <t>Net Receivables</t>
        </is>
      </c>
      <c r="B5" t="inlineStr">
        <is>
          <t>48</t>
        </is>
      </c>
      <c r="C5" t="inlineStr">
        <is>
          <t>47</t>
        </is>
      </c>
      <c r="D5" t="inlineStr">
        <is>
          <t>153</t>
        </is>
      </c>
      <c r="E5" t="inlineStr">
        <is>
          <t>98</t>
        </is>
      </c>
      <c r="F5" t="inlineStr">
        <is>
          <t>66</t>
        </is>
      </c>
      <c r="G5" t="inlineStr">
        <is>
          <t>94</t>
        </is>
      </c>
      <c r="H5" t="inlineStr">
        <is>
          <t>133</t>
        </is>
      </c>
      <c r="I5" t="inlineStr">
        <is>
          <t>110</t>
        </is>
      </c>
      <c r="J5" t="inlineStr">
        <is>
          <t>118</t>
        </is>
      </c>
      <c r="K5" t="inlineStr">
        <is>
          <t>81</t>
        </is>
      </c>
      <c r="L5" t="inlineStr">
        <is>
          <t>97</t>
        </is>
      </c>
      <c r="M5" t="inlineStr">
        <is>
          <t>80</t>
        </is>
      </c>
      <c r="N5" t="inlineStr">
        <is>
          <t>129</t>
        </is>
      </c>
      <c r="O5" t="inlineStr">
        <is>
          <t>248</t>
        </is>
      </c>
      <c r="P5" t="inlineStr">
        <is>
          <t>276</t>
        </is>
      </c>
      <c r="Q5" t="inlineStr">
        <is>
          <t>268</t>
        </is>
      </c>
      <c r="R5" t="inlineStr">
        <is>
          <t>219</t>
        </is>
      </c>
      <c r="S5" t="inlineStr">
        <is>
          <t>211</t>
        </is>
      </c>
      <c r="T5" t="inlineStr">
        <is>
          <t>234</t>
        </is>
      </c>
      <c r="U5" t="inlineStr">
        <is>
          <t>271</t>
        </is>
      </c>
      <c r="V5" t="inlineStr">
        <is>
          <t>237</t>
        </is>
      </c>
      <c r="W5" t="inlineStr">
        <is>
          <t>264</t>
        </is>
      </c>
      <c r="X5" t="inlineStr">
        <is>
          <t>272</t>
        </is>
      </c>
      <c r="Y5" t="inlineStr">
        <is>
          <t>285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2</t>
        </is>
      </c>
      <c r="N6" t="inlineStr">
        <is>
          <t>26</t>
        </is>
      </c>
      <c r="O6" t="inlineStr">
        <is>
          <t>77</t>
        </is>
      </c>
      <c r="P6" t="inlineStr">
        <is>
          <t>94</t>
        </is>
      </c>
      <c r="Q6" t="inlineStr">
        <is>
          <t>75</t>
        </is>
      </c>
      <c r="R6" t="inlineStr">
        <is>
          <t>47</t>
        </is>
      </c>
      <c r="S6" t="inlineStr">
        <is>
          <t>56</t>
        </is>
      </c>
      <c r="T6" t="inlineStr">
        <is>
          <t>55</t>
        </is>
      </c>
      <c r="U6" t="inlineStr">
        <is>
          <t>50</t>
        </is>
      </c>
      <c r="V6" t="inlineStr">
        <is>
          <t>47</t>
        </is>
      </c>
      <c r="W6" t="inlineStr">
        <is>
          <t>61</t>
        </is>
      </c>
      <c r="X6" t="inlineStr">
        <is>
          <t>81</t>
        </is>
      </c>
      <c r="Y6" t="inlineStr">
        <is>
          <t>92</t>
        </is>
      </c>
    </row>
    <row r="7">
      <c r="A7" s="1" t="inlineStr">
        <is>
          <t>Other Current Assets</t>
        </is>
      </c>
      <c r="B7" t="inlineStr">
        <is>
          <t>0</t>
        </is>
      </c>
      <c r="C7" t="inlineStr">
        <is>
          <t>3</t>
        </is>
      </c>
      <c r="D7" t="inlineStr">
        <is>
          <t>14</t>
        </is>
      </c>
      <c r="E7" t="inlineStr">
        <is>
          <t>15</t>
        </is>
      </c>
      <c r="F7" t="inlineStr">
        <is>
          <t>5</t>
        </is>
      </c>
      <c r="G7" t="inlineStr">
        <is>
          <t>8</t>
        </is>
      </c>
      <c r="H7" t="inlineStr">
        <is>
          <t>10</t>
        </is>
      </c>
      <c r="I7" t="inlineStr">
        <is>
          <t>54</t>
        </is>
      </c>
      <c r="J7" t="inlineStr">
        <is>
          <t>17</t>
        </is>
      </c>
      <c r="K7" t="inlineStr">
        <is>
          <t>18</t>
        </is>
      </c>
      <c r="L7" t="inlineStr">
        <is>
          <t>15</t>
        </is>
      </c>
      <c r="M7" t="inlineStr">
        <is>
          <t>7</t>
        </is>
      </c>
      <c r="N7" t="inlineStr">
        <is>
          <t>19</t>
        </is>
      </c>
      <c r="O7" t="inlineStr">
        <is>
          <t>27</t>
        </is>
      </c>
      <c r="P7" t="inlineStr">
        <is>
          <t>37</t>
        </is>
      </c>
      <c r="Q7" t="inlineStr">
        <is>
          <t>32</t>
        </is>
      </c>
      <c r="R7" t="inlineStr">
        <is>
          <t>73</t>
        </is>
      </c>
      <c r="S7" t="inlineStr">
        <is>
          <t>25</t>
        </is>
      </c>
      <c r="T7" t="inlineStr">
        <is>
          <t>15</t>
        </is>
      </c>
      <c r="U7" t="inlineStr">
        <is>
          <t>21</t>
        </is>
      </c>
      <c r="V7" t="inlineStr">
        <is>
          <t>28</t>
        </is>
      </c>
      <c r="W7" t="inlineStr">
        <is>
          <t>24</t>
        </is>
      </c>
      <c r="X7" t="inlineStr">
        <is>
          <t>31</t>
        </is>
      </c>
      <c r="Y7" t="inlineStr">
        <is>
          <t>32</t>
        </is>
      </c>
    </row>
    <row r="8">
      <c r="A8" s="1" t="inlineStr">
        <is>
          <t>Total Current Assets</t>
        </is>
      </c>
      <c r="B8" t="inlineStr">
        <is>
          <t>52</t>
        </is>
      </c>
      <c r="C8" t="inlineStr">
        <is>
          <t>122</t>
        </is>
      </c>
      <c r="D8" t="inlineStr">
        <is>
          <t>185</t>
        </is>
      </c>
      <c r="E8" t="inlineStr">
        <is>
          <t>174</t>
        </is>
      </c>
      <c r="F8" t="inlineStr">
        <is>
          <t>171</t>
        </is>
      </c>
      <c r="G8" t="inlineStr">
        <is>
          <t>216</t>
        </is>
      </c>
      <c r="H8" t="inlineStr">
        <is>
          <t>205</t>
        </is>
      </c>
      <c r="I8" t="inlineStr">
        <is>
          <t>177</t>
        </is>
      </c>
      <c r="J8" t="inlineStr">
        <is>
          <t>140</t>
        </is>
      </c>
      <c r="K8" t="inlineStr">
        <is>
          <t>107</t>
        </is>
      </c>
      <c r="L8" t="inlineStr">
        <is>
          <t>116</t>
        </is>
      </c>
      <c r="M8" t="inlineStr">
        <is>
          <t>99</t>
        </is>
      </c>
      <c r="N8" t="inlineStr">
        <is>
          <t>184</t>
        </is>
      </c>
      <c r="O8" t="inlineStr">
        <is>
          <t>421</t>
        </is>
      </c>
      <c r="P8" t="inlineStr">
        <is>
          <t>455</t>
        </is>
      </c>
      <c r="Q8" t="inlineStr">
        <is>
          <t>430</t>
        </is>
      </c>
      <c r="R8" t="inlineStr">
        <is>
          <t>373</t>
        </is>
      </c>
      <c r="S8" t="inlineStr">
        <is>
          <t>320</t>
        </is>
      </c>
      <c r="T8" t="inlineStr">
        <is>
          <t>373</t>
        </is>
      </c>
      <c r="U8" t="inlineStr">
        <is>
          <t>471</t>
        </is>
      </c>
      <c r="V8" t="inlineStr">
        <is>
          <t>495</t>
        </is>
      </c>
      <c r="W8" t="inlineStr">
        <is>
          <t>522</t>
        </is>
      </c>
      <c r="X8" t="inlineStr">
        <is>
          <t>765</t>
        </is>
      </c>
      <c r="Y8" t="inlineStr">
        <is>
          <t>758</t>
        </is>
      </c>
    </row>
    <row r="9">
      <c r="A9" s="1" t="inlineStr">
        <is>
          <t>PP&amp;E</t>
        </is>
      </c>
      <c r="B9" t="inlineStr">
        <is>
          <t>1</t>
        </is>
      </c>
      <c r="C9" t="inlineStr">
        <is>
          <t>5</t>
        </is>
      </c>
      <c r="D9" t="inlineStr">
        <is>
          <t>20</t>
        </is>
      </c>
      <c r="E9" t="inlineStr">
        <is>
          <t>19</t>
        </is>
      </c>
      <c r="F9" t="inlineStr">
        <is>
          <t>13</t>
        </is>
      </c>
      <c r="G9" t="inlineStr">
        <is>
          <t>11</t>
        </is>
      </c>
      <c r="H9" t="inlineStr">
        <is>
          <t>13</t>
        </is>
      </c>
      <c r="I9" t="inlineStr">
        <is>
          <t>15</t>
        </is>
      </c>
      <c r="J9" t="inlineStr">
        <is>
          <t>14</t>
        </is>
      </c>
      <c r="K9" t="inlineStr">
        <is>
          <t>7</t>
        </is>
      </c>
      <c r="L9" t="inlineStr">
        <is>
          <t>6</t>
        </is>
      </c>
      <c r="M9" t="inlineStr">
        <is>
          <t>4</t>
        </is>
      </c>
      <c r="N9" t="inlineStr">
        <is>
          <t>28</t>
        </is>
      </c>
      <c r="O9" t="inlineStr">
        <is>
          <t>73</t>
        </is>
      </c>
      <c r="P9" t="inlineStr">
        <is>
          <t>86</t>
        </is>
      </c>
      <c r="Q9" t="inlineStr">
        <is>
          <t>85</t>
        </is>
      </c>
      <c r="R9" t="inlineStr">
        <is>
          <t>62</t>
        </is>
      </c>
      <c r="S9" t="inlineStr">
        <is>
          <t>56</t>
        </is>
      </c>
      <c r="T9" t="inlineStr">
        <is>
          <t>50</t>
        </is>
      </c>
      <c r="U9" t="inlineStr">
        <is>
          <t>61</t>
        </is>
      </c>
      <c r="V9" t="inlineStr">
        <is>
          <t>67</t>
        </is>
      </c>
      <c r="W9" t="inlineStr">
        <is>
          <t>159</t>
        </is>
      </c>
      <c r="X9" t="inlineStr">
        <is>
          <t>187</t>
        </is>
      </c>
      <c r="Y9" t="inlineStr">
        <is>
          <t>207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30</t>
        </is>
      </c>
      <c r="H10" t="inlineStr">
        <is>
          <t>83</t>
        </is>
      </c>
      <c r="I10" t="inlineStr">
        <is>
          <t>- -</t>
        </is>
      </c>
      <c r="J10" t="inlineStr">
        <is>
          <t>155</t>
        </is>
      </c>
      <c r="K10" t="inlineStr">
        <is>
          <t>195</t>
        </is>
      </c>
      <c r="L10" t="inlineStr">
        <is>
          <t>139</t>
        </is>
      </c>
      <c r="M10" t="inlineStr">
        <is>
          <t>93</t>
        </is>
      </c>
      <c r="N10" t="inlineStr">
        <is>
          <t>200</t>
        </is>
      </c>
      <c r="O10" t="inlineStr">
        <is>
          <t>507</t>
        </is>
      </c>
      <c r="P10" t="inlineStr">
        <is>
          <t>596</t>
        </is>
      </c>
      <c r="Q10" t="inlineStr">
        <is>
          <t>596</t>
        </is>
      </c>
      <c r="R10" t="inlineStr">
        <is>
          <t>483</t>
        </is>
      </c>
      <c r="S10" t="inlineStr">
        <is>
          <t>483</t>
        </is>
      </c>
      <c r="T10" t="inlineStr">
        <is>
          <t>485</t>
        </is>
      </c>
      <c r="U10" t="inlineStr">
        <is>
          <t>461</t>
        </is>
      </c>
      <c r="V10" t="inlineStr">
        <is>
          <t>426</t>
        </is>
      </c>
      <c r="W10" t="inlineStr">
        <is>
          <t>456</t>
        </is>
      </c>
      <c r="X10" t="inlineStr">
        <is>
          <t>484</t>
        </is>
      </c>
      <c r="Y10" t="inlineStr">
        <is>
          <t>494</t>
        </is>
      </c>
    </row>
    <row r="11">
      <c r="A11" s="1" t="inlineStr">
        <is>
          <t>Intangible Assets</t>
        </is>
      </c>
      <c r="B11" t="inlineStr">
        <is>
          <t>7</t>
        </is>
      </c>
      <c r="C11" t="inlineStr">
        <is>
          <t>7</t>
        </is>
      </c>
      <c r="D11" t="inlineStr">
        <is>
          <t>82</t>
        </is>
      </c>
      <c r="E11" t="inlineStr">
        <is>
          <t>63</t>
        </is>
      </c>
      <c r="F11" t="inlineStr">
        <is>
          <t>42</t>
        </is>
      </c>
      <c r="G11" t="inlineStr">
        <is>
          <t>3</t>
        </is>
      </c>
      <c r="H11" t="inlineStr">
        <is>
          <t>6</t>
        </is>
      </c>
      <c r="I11" t="inlineStr">
        <is>
          <t>127</t>
        </is>
      </c>
      <c r="J11" t="inlineStr">
        <is>
          <t>13</t>
        </is>
      </c>
      <c r="K11" t="inlineStr">
        <is>
          <t>20</t>
        </is>
      </c>
      <c r="L11" t="inlineStr">
        <is>
          <t>45</t>
        </is>
      </c>
      <c r="M11" t="inlineStr">
        <is>
          <t>44</t>
        </is>
      </c>
      <c r="N11" t="inlineStr">
        <is>
          <t>116</t>
        </is>
      </c>
      <c r="O11" t="inlineStr">
        <is>
          <t>189</t>
        </is>
      </c>
      <c r="P11" t="inlineStr">
        <is>
          <t>106</t>
        </is>
      </c>
      <c r="Q11" t="inlineStr">
        <is>
          <t>70</t>
        </is>
      </c>
      <c r="R11" t="inlineStr">
        <is>
          <t>50</t>
        </is>
      </c>
      <c r="S11" t="inlineStr">
        <is>
          <t>37</t>
        </is>
      </c>
      <c r="T11" t="inlineStr">
        <is>
          <t>33</t>
        </is>
      </c>
      <c r="U11" t="inlineStr">
        <is>
          <t>22</t>
        </is>
      </c>
      <c r="V11" t="inlineStr">
        <is>
          <t>16</t>
        </is>
      </c>
      <c r="W11" t="inlineStr">
        <is>
          <t>40</t>
        </is>
      </c>
      <c r="X11" t="inlineStr">
        <is>
          <t>43</t>
        </is>
      </c>
      <c r="Y11" t="inlineStr">
        <is>
          <t>43</t>
        </is>
      </c>
    </row>
    <row r="12">
      <c r="A12" s="1" t="inlineStr">
        <is>
          <t>Goodwill and Intangible Assets</t>
        </is>
      </c>
      <c r="B12" t="inlineStr">
        <is>
          <t>7</t>
        </is>
      </c>
      <c r="C12" t="inlineStr">
        <is>
          <t>7</t>
        </is>
      </c>
      <c r="D12" t="inlineStr">
        <is>
          <t>82</t>
        </is>
      </c>
      <c r="E12" t="inlineStr">
        <is>
          <t>63</t>
        </is>
      </c>
      <c r="F12" t="inlineStr">
        <is>
          <t>42</t>
        </is>
      </c>
      <c r="G12" t="inlineStr">
        <is>
          <t>33</t>
        </is>
      </c>
      <c r="H12" t="inlineStr">
        <is>
          <t>89</t>
        </is>
      </c>
      <c r="I12" t="inlineStr">
        <is>
          <t>127</t>
        </is>
      </c>
      <c r="J12" t="inlineStr">
        <is>
          <t>169</t>
        </is>
      </c>
      <c r="K12" t="inlineStr">
        <is>
          <t>214</t>
        </is>
      </c>
      <c r="L12" t="inlineStr">
        <is>
          <t>184</t>
        </is>
      </c>
      <c r="M12" t="inlineStr">
        <is>
          <t>137</t>
        </is>
      </c>
      <c r="N12" t="inlineStr">
        <is>
          <t>316</t>
        </is>
      </c>
      <c r="O12" t="inlineStr">
        <is>
          <t>696</t>
        </is>
      </c>
      <c r="P12" t="inlineStr">
        <is>
          <t>703</t>
        </is>
      </c>
      <c r="Q12" t="inlineStr">
        <is>
          <t>666</t>
        </is>
      </c>
      <c r="R12" t="inlineStr">
        <is>
          <t>533</t>
        </is>
      </c>
      <c r="S12" t="inlineStr">
        <is>
          <t>520</t>
        </is>
      </c>
      <c r="T12" t="inlineStr">
        <is>
          <t>518</t>
        </is>
      </c>
      <c r="U12" t="inlineStr">
        <is>
          <t>483</t>
        </is>
      </c>
      <c r="V12" t="inlineStr">
        <is>
          <t>442</t>
        </is>
      </c>
      <c r="W12" t="inlineStr">
        <is>
          <t>495</t>
        </is>
      </c>
      <c r="X12" t="inlineStr">
        <is>
          <t>527</t>
        </is>
      </c>
      <c r="Y12" t="inlineStr">
        <is>
          <t>537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10</t>
        </is>
      </c>
      <c r="F14" t="inlineStr">
        <is>
          <t>- -</t>
        </is>
      </c>
      <c r="G14" t="inlineStr">
        <is>
          <t>- -</t>
        </is>
      </c>
      <c r="H14" t="inlineStr">
        <is>
          <t>20</t>
        </is>
      </c>
      <c r="I14" t="inlineStr">
        <is>
          <t>13</t>
        </is>
      </c>
      <c r="J14" t="inlineStr">
        <is>
          <t>6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12</t>
        </is>
      </c>
      <c r="O14" t="inlineStr">
        <is>
          <t>3</t>
        </is>
      </c>
      <c r="P14" t="inlineStr">
        <is>
          <t>- -</t>
        </is>
      </c>
      <c r="Q14" t="inlineStr">
        <is>
          <t>1</t>
        </is>
      </c>
      <c r="R14" t="inlineStr">
        <is>
          <t>- -</t>
        </is>
      </c>
      <c r="S14" t="inlineStr">
        <is>
          <t>11</t>
        </is>
      </c>
      <c r="T14" t="inlineStr">
        <is>
          <t>17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1</t>
        </is>
      </c>
      <c r="C15" t="inlineStr">
        <is>
          <t>1</t>
        </is>
      </c>
      <c r="D15" t="inlineStr">
        <is>
          <t>10</t>
        </is>
      </c>
      <c r="E15" t="inlineStr">
        <is>
          <t>10</t>
        </is>
      </c>
      <c r="F15" t="inlineStr">
        <is>
          <t>9</t>
        </is>
      </c>
      <c r="G15" t="inlineStr">
        <is>
          <t>19</t>
        </is>
      </c>
      <c r="H15" t="inlineStr">
        <is>
          <t>3</t>
        </is>
      </c>
      <c r="I15" t="inlineStr">
        <is>
          <t>5</t>
        </is>
      </c>
      <c r="J15" t="inlineStr">
        <is>
          <t>7</t>
        </is>
      </c>
      <c r="K15" t="inlineStr">
        <is>
          <t>7</t>
        </is>
      </c>
      <c r="L15" t="inlineStr">
        <is>
          <t>5</t>
        </is>
      </c>
      <c r="M15" t="inlineStr">
        <is>
          <t>2</t>
        </is>
      </c>
      <c r="N15" t="inlineStr">
        <is>
          <t>(4)</t>
        </is>
      </c>
      <c r="O15" t="inlineStr">
        <is>
          <t>24</t>
        </is>
      </c>
      <c r="P15" t="inlineStr">
        <is>
          <t>40</t>
        </is>
      </c>
      <c r="Q15" t="inlineStr">
        <is>
          <t>35</t>
        </is>
      </c>
      <c r="R15" t="inlineStr">
        <is>
          <t>164</t>
        </is>
      </c>
      <c r="S15" t="inlineStr">
        <is>
          <t>(4)</t>
        </is>
      </c>
      <c r="T15" t="inlineStr">
        <is>
          <t>(10)</t>
        </is>
      </c>
      <c r="U15" t="inlineStr">
        <is>
          <t>8</t>
        </is>
      </c>
      <c r="V15" t="inlineStr">
        <is>
          <t>7</t>
        </is>
      </c>
      <c r="W15" t="inlineStr">
        <is>
          <t>10</t>
        </is>
      </c>
      <c r="X15" t="inlineStr">
        <is>
          <t>84</t>
        </is>
      </c>
      <c r="Y15" t="inlineStr">
        <is>
          <t>88</t>
        </is>
      </c>
    </row>
    <row r="16">
      <c r="A16" s="1" t="inlineStr">
        <is>
          <t>Total Non-Current Assets</t>
        </is>
      </c>
      <c r="B16" t="inlineStr">
        <is>
          <t>9</t>
        </is>
      </c>
      <c r="C16" t="inlineStr">
        <is>
          <t>13</t>
        </is>
      </c>
      <c r="D16" t="inlineStr">
        <is>
          <t>112</t>
        </is>
      </c>
      <c r="E16" t="inlineStr">
        <is>
          <t>102</t>
        </is>
      </c>
      <c r="F16" t="inlineStr">
        <is>
          <t>64</t>
        </is>
      </c>
      <c r="G16" t="inlineStr">
        <is>
          <t>63</t>
        </is>
      </c>
      <c r="H16" t="inlineStr">
        <is>
          <t>125</t>
        </is>
      </c>
      <c r="I16" t="inlineStr">
        <is>
          <t>160</t>
        </is>
      </c>
      <c r="J16" t="inlineStr">
        <is>
          <t>196</t>
        </is>
      </c>
      <c r="K16" t="inlineStr">
        <is>
          <t>228</t>
        </is>
      </c>
      <c r="L16" t="inlineStr">
        <is>
          <t>196</t>
        </is>
      </c>
      <c r="M16" t="inlineStr">
        <is>
          <t>143</t>
        </is>
      </c>
      <c r="N16" t="inlineStr">
        <is>
          <t>352</t>
        </is>
      </c>
      <c r="O16" t="inlineStr">
        <is>
          <t>795</t>
        </is>
      </c>
      <c r="P16" t="inlineStr">
        <is>
          <t>829</t>
        </is>
      </c>
      <c r="Q16" t="inlineStr">
        <is>
          <t>786</t>
        </is>
      </c>
      <c r="R16" t="inlineStr">
        <is>
          <t>758</t>
        </is>
      </c>
      <c r="S16" t="inlineStr">
        <is>
          <t>583</t>
        </is>
      </c>
      <c r="T16" t="inlineStr">
        <is>
          <t>576</t>
        </is>
      </c>
      <c r="U16" t="inlineStr">
        <is>
          <t>553</t>
        </is>
      </c>
      <c r="V16" t="inlineStr">
        <is>
          <t>515</t>
        </is>
      </c>
      <c r="W16" t="inlineStr">
        <is>
          <t>664</t>
        </is>
      </c>
      <c r="X16" t="inlineStr">
        <is>
          <t>798</t>
        </is>
      </c>
      <c r="Y16" t="inlineStr">
        <is>
          <t>831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</row>
    <row r="18">
      <c r="A18" s="1" t="inlineStr">
        <is>
          <t>Total Assets</t>
        </is>
      </c>
      <c r="B18" t="inlineStr">
        <is>
          <t>60</t>
        </is>
      </c>
      <c r="C18" t="inlineStr">
        <is>
          <t>135</t>
        </is>
      </c>
      <c r="D18" t="inlineStr">
        <is>
          <t>297</t>
        </is>
      </c>
      <c r="E18" t="inlineStr">
        <is>
          <t>276</t>
        </is>
      </c>
      <c r="F18" t="inlineStr">
        <is>
          <t>234</t>
        </is>
      </c>
      <c r="G18" t="inlineStr">
        <is>
          <t>279</t>
        </is>
      </c>
      <c r="H18" t="inlineStr">
        <is>
          <t>331</t>
        </is>
      </c>
      <c r="I18" t="inlineStr">
        <is>
          <t>336</t>
        </is>
      </c>
      <c r="J18" t="inlineStr">
        <is>
          <t>336</t>
        </is>
      </c>
      <c r="K18" t="inlineStr">
        <is>
          <t>335</t>
        </is>
      </c>
      <c r="L18" t="inlineStr">
        <is>
          <t>312</t>
        </is>
      </c>
      <c r="M18" t="inlineStr">
        <is>
          <t>242</t>
        </is>
      </c>
      <c r="N18" t="inlineStr">
        <is>
          <t>536</t>
        </is>
      </c>
      <c r="O18" t="inlineStr">
        <is>
          <t>1,216</t>
        </is>
      </c>
      <c r="P18" t="inlineStr">
        <is>
          <t>1,284</t>
        </is>
      </c>
      <c r="Q18" t="inlineStr">
        <is>
          <t>1,217</t>
        </is>
      </c>
      <c r="R18" t="inlineStr">
        <is>
          <t>1,131</t>
        </is>
      </c>
      <c r="S18" t="inlineStr">
        <is>
          <t>903</t>
        </is>
      </c>
      <c r="T18" t="inlineStr">
        <is>
          <t>949</t>
        </is>
      </c>
      <c r="U18" t="inlineStr">
        <is>
          <t>1,024</t>
        </is>
      </c>
      <c r="V18" t="inlineStr">
        <is>
          <t>1,010</t>
        </is>
      </c>
      <c r="W18" t="inlineStr">
        <is>
          <t>1,186</t>
        </is>
      </c>
      <c r="X18" t="inlineStr">
        <is>
          <t>1,563</t>
        </is>
      </c>
      <c r="Y18" t="inlineStr">
        <is>
          <t>1,590</t>
        </is>
      </c>
    </row>
    <row r="19">
      <c r="A19" s="1" t="inlineStr">
        <is>
          <t>Accounts Payable</t>
        </is>
      </c>
      <c r="B19" t="inlineStr">
        <is>
          <t>10</t>
        </is>
      </c>
      <c r="C19" t="inlineStr">
        <is>
          <t>5</t>
        </is>
      </c>
      <c r="D19" t="inlineStr">
        <is>
          <t>15</t>
        </is>
      </c>
      <c r="E19" t="inlineStr">
        <is>
          <t>11</t>
        </is>
      </c>
      <c r="F19" t="inlineStr">
        <is>
          <t>12</t>
        </is>
      </c>
      <c r="G19" t="inlineStr">
        <is>
          <t>14</t>
        </is>
      </c>
      <c r="H19" t="inlineStr">
        <is>
          <t>28</t>
        </is>
      </c>
      <c r="I19" t="inlineStr">
        <is>
          <t>24</t>
        </is>
      </c>
      <c r="J19" t="inlineStr">
        <is>
          <t>34</t>
        </is>
      </c>
      <c r="K19" t="inlineStr">
        <is>
          <t>23</t>
        </is>
      </c>
      <c r="L19" t="inlineStr">
        <is>
          <t>18</t>
        </is>
      </c>
      <c r="M19" t="inlineStr">
        <is>
          <t>19</t>
        </is>
      </c>
      <c r="N19" t="inlineStr">
        <is>
          <t>46</t>
        </is>
      </c>
      <c r="O19" t="inlineStr">
        <is>
          <t>49</t>
        </is>
      </c>
      <c r="P19" t="inlineStr">
        <is>
          <t>84</t>
        </is>
      </c>
      <c r="Q19" t="inlineStr">
        <is>
          <t>62</t>
        </is>
      </c>
      <c r="R19" t="inlineStr">
        <is>
          <t>45</t>
        </is>
      </c>
      <c r="S19" t="inlineStr">
        <is>
          <t>48</t>
        </is>
      </c>
      <c r="T19" t="inlineStr">
        <is>
          <t>53</t>
        </is>
      </c>
      <c r="U19" t="inlineStr">
        <is>
          <t>49</t>
        </is>
      </c>
      <c r="V19" t="inlineStr">
        <is>
          <t>47</t>
        </is>
      </c>
      <c r="W19" t="inlineStr">
        <is>
          <t>54</t>
        </is>
      </c>
      <c r="X19" t="inlineStr">
        <is>
          <t>55</t>
        </is>
      </c>
      <c r="Y19" t="inlineStr">
        <is>
          <t>50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0</t>
        </is>
      </c>
      <c r="D20" t="inlineStr">
        <is>
          <t>30</t>
        </is>
      </c>
      <c r="E20" t="inlineStr">
        <is>
          <t>38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51</t>
        </is>
      </c>
      <c r="K20" t="inlineStr">
        <is>
          <t>3</t>
        </is>
      </c>
      <c r="L20" t="inlineStr">
        <is>
          <t>6</t>
        </is>
      </c>
      <c r="M20" t="inlineStr">
        <is>
          <t>5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- -</t>
        </is>
      </c>
      <c r="W20" t="inlineStr">
        <is>
          <t>10</t>
        </is>
      </c>
      <c r="X20" t="inlineStr">
        <is>
          <t>9</t>
        </is>
      </c>
      <c r="Y20" t="inlineStr">
        <is>
          <t>10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0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34</t>
        </is>
      </c>
      <c r="C23" t="inlineStr">
        <is>
          <t>25</t>
        </is>
      </c>
      <c r="D23" t="inlineStr">
        <is>
          <t>37</t>
        </is>
      </c>
      <c r="E23" t="inlineStr">
        <is>
          <t>21</t>
        </is>
      </c>
      <c r="F23" t="inlineStr">
        <is>
          <t>25</t>
        </is>
      </c>
      <c r="G23" t="inlineStr">
        <is>
          <t>56</t>
        </is>
      </c>
      <c r="H23" t="inlineStr">
        <is>
          <t>79</t>
        </is>
      </c>
      <c r="I23" t="inlineStr">
        <is>
          <t>79</t>
        </is>
      </c>
      <c r="J23" t="inlineStr">
        <is>
          <t>58</t>
        </is>
      </c>
      <c r="K23" t="inlineStr">
        <is>
          <t>58</t>
        </is>
      </c>
      <c r="L23" t="inlineStr">
        <is>
          <t>58</t>
        </is>
      </c>
      <c r="M23" t="inlineStr">
        <is>
          <t>38</t>
        </is>
      </c>
      <c r="N23" t="inlineStr">
        <is>
          <t>61</t>
        </is>
      </c>
      <c r="O23" t="inlineStr">
        <is>
          <t>127</t>
        </is>
      </c>
      <c r="P23" t="inlineStr">
        <is>
          <t>150</t>
        </is>
      </c>
      <c r="Q23" t="inlineStr">
        <is>
          <t>135</t>
        </is>
      </c>
      <c r="R23" t="inlineStr">
        <is>
          <t>128</t>
        </is>
      </c>
      <c r="S23" t="inlineStr">
        <is>
          <t>81</t>
        </is>
      </c>
      <c r="T23" t="inlineStr">
        <is>
          <t>101</t>
        </is>
      </c>
      <c r="U23" t="inlineStr">
        <is>
          <t>92</t>
        </is>
      </c>
      <c r="V23" t="inlineStr">
        <is>
          <t>83</t>
        </is>
      </c>
      <c r="W23" t="inlineStr">
        <is>
          <t>119</t>
        </is>
      </c>
      <c r="X23" t="inlineStr">
        <is>
          <t>99</t>
        </is>
      </c>
      <c r="Y23" t="inlineStr">
        <is>
          <t>103</t>
        </is>
      </c>
    </row>
    <row r="24">
      <c r="A24" s="1" t="inlineStr">
        <is>
          <t>Total Current Liabilities</t>
        </is>
      </c>
      <c r="B24" t="inlineStr">
        <is>
          <t>44</t>
        </is>
      </c>
      <c r="C24" t="inlineStr">
        <is>
          <t>31</t>
        </is>
      </c>
      <c r="D24" t="inlineStr">
        <is>
          <t>82</t>
        </is>
      </c>
      <c r="E24" t="inlineStr">
        <is>
          <t>70</t>
        </is>
      </c>
      <c r="F24" t="inlineStr">
        <is>
          <t>40</t>
        </is>
      </c>
      <c r="G24" t="inlineStr">
        <is>
          <t>70</t>
        </is>
      </c>
      <c r="H24" t="inlineStr">
        <is>
          <t>107</t>
        </is>
      </c>
      <c r="I24" t="inlineStr">
        <is>
          <t>103</t>
        </is>
      </c>
      <c r="J24" t="inlineStr">
        <is>
          <t>144</t>
        </is>
      </c>
      <c r="K24" t="inlineStr">
        <is>
          <t>84</t>
        </is>
      </c>
      <c r="L24" t="inlineStr">
        <is>
          <t>81</t>
        </is>
      </c>
      <c r="M24" t="inlineStr">
        <is>
          <t>62</t>
        </is>
      </c>
      <c r="N24" t="inlineStr">
        <is>
          <t>118</t>
        </is>
      </c>
      <c r="O24" t="inlineStr">
        <is>
          <t>214</t>
        </is>
      </c>
      <c r="P24" t="inlineStr">
        <is>
          <t>279</t>
        </is>
      </c>
      <c r="Q24" t="inlineStr">
        <is>
          <t>251</t>
        </is>
      </c>
      <c r="R24" t="inlineStr">
        <is>
          <t>226</t>
        </is>
      </c>
      <c r="S24" t="inlineStr">
        <is>
          <t>172</t>
        </is>
      </c>
      <c r="T24" t="inlineStr">
        <is>
          <t>197</t>
        </is>
      </c>
      <c r="U24" t="inlineStr">
        <is>
          <t>189</t>
        </is>
      </c>
      <c r="V24" t="inlineStr">
        <is>
          <t>165</t>
        </is>
      </c>
      <c r="W24" t="inlineStr">
        <is>
          <t>183</t>
        </is>
      </c>
      <c r="X24" t="inlineStr">
        <is>
          <t>198</t>
        </is>
      </c>
      <c r="Y24" t="inlineStr">
        <is>
          <t>221</t>
        </is>
      </c>
    </row>
    <row r="25">
      <c r="A25" s="1" t="inlineStr">
        <is>
          <t>Long-Term Debt</t>
        </is>
      </c>
      <c r="B25" t="inlineStr">
        <is>
          <t>2</t>
        </is>
      </c>
      <c r="C25" t="inlineStr">
        <is>
          <t>3</t>
        </is>
      </c>
      <c r="D25" t="inlineStr">
        <is>
          <t>8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- -</t>
        </is>
      </c>
      <c r="I25" t="inlineStr">
        <is>
          <t>0</t>
        </is>
      </c>
      <c r="J25" t="inlineStr">
        <is>
          <t>- -</t>
        </is>
      </c>
      <c r="K25" t="inlineStr">
        <is>
          <t>73</t>
        </is>
      </c>
      <c r="L25" t="inlineStr">
        <is>
          <t>77</t>
        </is>
      </c>
      <c r="M25" t="inlineStr">
        <is>
          <t>52</t>
        </is>
      </c>
      <c r="N25" t="inlineStr">
        <is>
          <t>226</t>
        </is>
      </c>
      <c r="O25" t="inlineStr">
        <is>
          <t>654</t>
        </is>
      </c>
      <c r="P25" t="inlineStr">
        <is>
          <t>649</t>
        </is>
      </c>
      <c r="Q25" t="inlineStr">
        <is>
          <t>643</t>
        </is>
      </c>
      <c r="R25" t="inlineStr">
        <is>
          <t>655</t>
        </is>
      </c>
      <c r="S25" t="inlineStr">
        <is>
          <t>444</t>
        </is>
      </c>
      <c r="T25" t="inlineStr">
        <is>
          <t>431</t>
        </is>
      </c>
      <c r="U25" t="inlineStr">
        <is>
          <t>294</t>
        </is>
      </c>
      <c r="V25" t="inlineStr">
        <is>
          <t>294</t>
        </is>
      </c>
      <c r="W25" t="inlineStr">
        <is>
          <t>334</t>
        </is>
      </c>
      <c r="X25" t="inlineStr">
        <is>
          <t>340</t>
        </is>
      </c>
      <c r="Y25" t="inlineStr">
        <is>
          <t>329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2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2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3</t>
        </is>
      </c>
      <c r="P26" t="inlineStr">
        <is>
          <t>- -</t>
        </is>
      </c>
      <c r="Q26" t="inlineStr">
        <is>
          <t>1</t>
        </is>
      </c>
      <c r="R26" t="inlineStr">
        <is>
          <t>1</t>
        </is>
      </c>
      <c r="S26" t="inlineStr">
        <is>
          <t>11</t>
        </is>
      </c>
      <c r="T26" t="inlineStr">
        <is>
          <t>17</t>
        </is>
      </c>
      <c r="U26" t="inlineStr">
        <is>
          <t>7</t>
        </is>
      </c>
      <c r="V26" t="inlineStr">
        <is>
          <t>7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0</t>
        </is>
      </c>
      <c r="C27" t="inlineStr">
        <is>
          <t>0</t>
        </is>
      </c>
      <c r="D27" t="inlineStr">
        <is>
          <t>9</t>
        </is>
      </c>
      <c r="E27" t="inlineStr">
        <is>
          <t>8</t>
        </is>
      </c>
      <c r="F27" t="inlineStr">
        <is>
          <t>9</t>
        </is>
      </c>
      <c r="G27" t="inlineStr">
        <is>
          <t>4</t>
        </is>
      </c>
      <c r="H27" t="inlineStr">
        <is>
          <t>3</t>
        </is>
      </c>
      <c r="I27" t="inlineStr">
        <is>
          <t>3</t>
        </is>
      </c>
      <c r="J27" t="inlineStr">
        <is>
          <t>5</t>
        </is>
      </c>
      <c r="K27" t="inlineStr">
        <is>
          <t>10</t>
        </is>
      </c>
      <c r="L27" t="inlineStr">
        <is>
          <t>7</t>
        </is>
      </c>
      <c r="M27" t="inlineStr">
        <is>
          <t>3</t>
        </is>
      </c>
      <c r="N27" t="inlineStr">
        <is>
          <t>22</t>
        </is>
      </c>
      <c r="O27" t="inlineStr">
        <is>
          <t>33</t>
        </is>
      </c>
      <c r="P27" t="inlineStr">
        <is>
          <t>32</t>
        </is>
      </c>
      <c r="Q27" t="inlineStr">
        <is>
          <t>26</t>
        </is>
      </c>
      <c r="R27" t="inlineStr">
        <is>
          <t>25</t>
        </is>
      </c>
      <c r="S27" t="inlineStr">
        <is>
          <t>22</t>
        </is>
      </c>
      <c r="T27" t="inlineStr">
        <is>
          <t>27</t>
        </is>
      </c>
      <c r="U27" t="inlineStr">
        <is>
          <t>23</t>
        </is>
      </c>
      <c r="V27" t="inlineStr">
        <is>
          <t>25</t>
        </is>
      </c>
      <c r="W27" t="inlineStr">
        <is>
          <t>96</t>
        </is>
      </c>
      <c r="X27" t="inlineStr">
        <is>
          <t>100</t>
        </is>
      </c>
      <c r="Y27" t="inlineStr">
        <is>
          <t>79</t>
        </is>
      </c>
    </row>
    <row r="28">
      <c r="A28" s="1" t="inlineStr">
        <is>
          <t>Total Non-Current Liabilities</t>
        </is>
      </c>
      <c r="B28" t="inlineStr">
        <is>
          <t>2</t>
        </is>
      </c>
      <c r="C28" t="inlineStr">
        <is>
          <t>3</t>
        </is>
      </c>
      <c r="D28" t="inlineStr">
        <is>
          <t>17</t>
        </is>
      </c>
      <c r="E28" t="inlineStr">
        <is>
          <t>8</t>
        </is>
      </c>
      <c r="F28" t="inlineStr">
        <is>
          <t>11</t>
        </is>
      </c>
      <c r="G28" t="inlineStr">
        <is>
          <t>4</t>
        </is>
      </c>
      <c r="H28" t="inlineStr">
        <is>
          <t>3</t>
        </is>
      </c>
      <c r="I28" t="inlineStr">
        <is>
          <t>3</t>
        </is>
      </c>
      <c r="J28" t="inlineStr">
        <is>
          <t>5</t>
        </is>
      </c>
      <c r="K28" t="inlineStr">
        <is>
          <t>85</t>
        </is>
      </c>
      <c r="L28" t="inlineStr">
        <is>
          <t>84</t>
        </is>
      </c>
      <c r="M28" t="inlineStr">
        <is>
          <t>55</t>
        </is>
      </c>
      <c r="N28" t="inlineStr">
        <is>
          <t>248</t>
        </is>
      </c>
      <c r="O28" t="inlineStr">
        <is>
          <t>690</t>
        </is>
      </c>
      <c r="P28" t="inlineStr">
        <is>
          <t>681</t>
        </is>
      </c>
      <c r="Q28" t="inlineStr">
        <is>
          <t>670</t>
        </is>
      </c>
      <c r="R28" t="inlineStr">
        <is>
          <t>681</t>
        </is>
      </c>
      <c r="S28" t="inlineStr">
        <is>
          <t>477</t>
        </is>
      </c>
      <c r="T28" t="inlineStr">
        <is>
          <t>476</t>
        </is>
      </c>
      <c r="U28" t="inlineStr">
        <is>
          <t>324</t>
        </is>
      </c>
      <c r="V28" t="inlineStr">
        <is>
          <t>326</t>
        </is>
      </c>
      <c r="W28" t="inlineStr">
        <is>
          <t>429</t>
        </is>
      </c>
      <c r="X28" t="inlineStr">
        <is>
          <t>440</t>
        </is>
      </c>
      <c r="Y28" t="inlineStr">
        <is>
          <t>408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1</t>
        </is>
      </c>
      <c r="G30" t="inlineStr">
        <is>
          <t>0</t>
        </is>
      </c>
      <c r="H30" t="inlineStr">
        <is>
          <t>- -</t>
        </is>
      </c>
      <c r="I30" t="inlineStr">
        <is>
          <t>0</t>
        </is>
      </c>
      <c r="J30" t="inlineStr">
        <is>
          <t>- -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48</t>
        </is>
      </c>
      <c r="X30" t="inlineStr">
        <is>
          <t>48</t>
        </is>
      </c>
      <c r="Y30" t="inlineStr">
        <is>
          <t>43</t>
        </is>
      </c>
    </row>
    <row r="31">
      <c r="A31" s="1" t="inlineStr">
        <is>
          <t>Total Liabilities</t>
        </is>
      </c>
      <c r="B31" t="inlineStr">
        <is>
          <t>46</t>
        </is>
      </c>
      <c r="C31" t="inlineStr">
        <is>
          <t>33</t>
        </is>
      </c>
      <c r="D31" t="inlineStr">
        <is>
          <t>98</t>
        </is>
      </c>
      <c r="E31" t="inlineStr">
        <is>
          <t>78</t>
        </is>
      </c>
      <c r="F31" t="inlineStr">
        <is>
          <t>51</t>
        </is>
      </c>
      <c r="G31" t="inlineStr">
        <is>
          <t>74</t>
        </is>
      </c>
      <c r="H31" t="inlineStr">
        <is>
          <t>110</t>
        </is>
      </c>
      <c r="I31" t="inlineStr">
        <is>
          <t>106</t>
        </is>
      </c>
      <c r="J31" t="inlineStr">
        <is>
          <t>149</t>
        </is>
      </c>
      <c r="K31" t="inlineStr">
        <is>
          <t>168</t>
        </is>
      </c>
      <c r="L31" t="inlineStr">
        <is>
          <t>166</t>
        </is>
      </c>
      <c r="M31" t="inlineStr">
        <is>
          <t>117</t>
        </is>
      </c>
      <c r="N31" t="inlineStr">
        <is>
          <t>366</t>
        </is>
      </c>
      <c r="O31" t="inlineStr">
        <is>
          <t>903</t>
        </is>
      </c>
      <c r="P31" t="inlineStr">
        <is>
          <t>960</t>
        </is>
      </c>
      <c r="Q31" t="inlineStr">
        <is>
          <t>921</t>
        </is>
      </c>
      <c r="R31" t="inlineStr">
        <is>
          <t>907</t>
        </is>
      </c>
      <c r="S31" t="inlineStr">
        <is>
          <t>649</t>
        </is>
      </c>
      <c r="T31" t="inlineStr">
        <is>
          <t>672</t>
        </is>
      </c>
      <c r="U31" t="inlineStr">
        <is>
          <t>513</t>
        </is>
      </c>
      <c r="V31" t="inlineStr">
        <is>
          <t>491</t>
        </is>
      </c>
      <c r="W31" t="inlineStr">
        <is>
          <t>612</t>
        </is>
      </c>
      <c r="X31" t="inlineStr">
        <is>
          <t>638</t>
        </is>
      </c>
      <c r="Y31" t="inlineStr">
        <is>
          <t>629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0</t>
        </is>
      </c>
      <c r="H33" t="inlineStr">
        <is>
          <t>0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- -</t>
        </is>
      </c>
      <c r="Q33" t="inlineStr">
        <is>
          <t>- -</t>
        </is>
      </c>
      <c r="R33" t="inlineStr">
        <is>
          <t>- -</t>
        </is>
      </c>
      <c r="S33" t="inlineStr">
        <is>
          <t>- -</t>
        </is>
      </c>
      <c r="T33" t="inlineStr">
        <is>
          <t>- -</t>
        </is>
      </c>
      <c r="U33" t="inlineStr">
        <is>
          <t>- -</t>
        </is>
      </c>
      <c r="V33" t="inlineStr">
        <is>
          <t>- -</t>
        </is>
      </c>
      <c r="W33" t="inlineStr">
        <is>
          <t>- -</t>
        </is>
      </c>
      <c r="X33" t="inlineStr">
        <is>
          <t>- -</t>
        </is>
      </c>
      <c r="Y33" t="inlineStr">
        <is>
          <t>- -</t>
        </is>
      </c>
    </row>
    <row r="34">
      <c r="A34" s="1" t="inlineStr">
        <is>
          <t>Retained Earnings</t>
        </is>
      </c>
      <c r="B34" t="inlineStr">
        <is>
          <t>2</t>
        </is>
      </c>
      <c r="C34" t="inlineStr">
        <is>
          <t>11</t>
        </is>
      </c>
      <c r="D34" t="inlineStr">
        <is>
          <t>43</t>
        </is>
      </c>
      <c r="E34" t="inlineStr">
        <is>
          <t>(17)</t>
        </is>
      </c>
      <c r="F34" t="inlineStr">
        <is>
          <t>(81)</t>
        </is>
      </c>
      <c r="G34" t="inlineStr">
        <is>
          <t>(100)</t>
        </is>
      </c>
      <c r="H34" t="inlineStr">
        <is>
          <t>(95)</t>
        </is>
      </c>
      <c r="I34" t="inlineStr">
        <is>
          <t>(92)</t>
        </is>
      </c>
      <c r="J34" t="inlineStr">
        <is>
          <t>(205)</t>
        </is>
      </c>
      <c r="K34" t="inlineStr">
        <is>
          <t>(246)</t>
        </is>
      </c>
      <c r="L34" t="inlineStr">
        <is>
          <t>(357)</t>
        </is>
      </c>
      <c r="M34" t="inlineStr">
        <is>
          <t>(398)</t>
        </is>
      </c>
      <c r="N34" t="inlineStr">
        <is>
          <t>(384)</t>
        </is>
      </c>
      <c r="O34" t="inlineStr">
        <is>
          <t>(408)</t>
        </is>
      </c>
      <c r="P34" t="inlineStr">
        <is>
          <t>(522)</t>
        </is>
      </c>
      <c r="Q34" t="inlineStr">
        <is>
          <t>(559)</t>
        </is>
      </c>
      <c r="R34" t="inlineStr">
        <is>
          <t>(637)</t>
        </is>
      </c>
      <c r="S34" t="inlineStr">
        <is>
          <t>(618)</t>
        </is>
      </c>
      <c r="T34" t="inlineStr">
        <is>
          <t>(678)</t>
        </is>
      </c>
      <c r="U34" t="inlineStr">
        <is>
          <t>(721)</t>
        </is>
      </c>
      <c r="V34" t="inlineStr">
        <is>
          <t>(725)</t>
        </is>
      </c>
      <c r="W34" t="inlineStr">
        <is>
          <t>(712)</t>
        </is>
      </c>
      <c r="X34" t="inlineStr">
        <is>
          <t>(632)</t>
        </is>
      </c>
      <c r="Y34" t="inlineStr">
        <is>
          <t>(634)</t>
        </is>
      </c>
    </row>
    <row r="35">
      <c r="A35" s="1" t="inlineStr">
        <is>
          <t>Other Compreh. Income(Loss)</t>
        </is>
      </c>
      <c r="B35" t="inlineStr">
        <is>
          <t>(0)</t>
        </is>
      </c>
      <c r="C35" t="inlineStr">
        <is>
          <t>(0)</t>
        </is>
      </c>
      <c r="D35" t="inlineStr">
        <is>
          <t>(6)</t>
        </is>
      </c>
      <c r="E35" t="inlineStr">
        <is>
          <t>(14)</t>
        </is>
      </c>
      <c r="F35" t="inlineStr">
        <is>
          <t>(3)</t>
        </is>
      </c>
      <c r="G35" t="inlineStr">
        <is>
          <t>(4)</t>
        </is>
      </c>
      <c r="H35" t="inlineStr">
        <is>
          <t>(4)</t>
        </is>
      </c>
      <c r="I35" t="inlineStr">
        <is>
          <t>(3)</t>
        </is>
      </c>
      <c r="J35" t="inlineStr">
        <is>
          <t>(27)</t>
        </is>
      </c>
      <c r="K35" t="inlineStr">
        <is>
          <t>(9)</t>
        </is>
      </c>
      <c r="L35" t="inlineStr">
        <is>
          <t>(10)</t>
        </is>
      </c>
      <c r="M35" t="inlineStr">
        <is>
          <t>(12)</t>
        </is>
      </c>
      <c r="N35" t="inlineStr">
        <is>
          <t>(14)</t>
        </is>
      </c>
      <c r="O35" t="inlineStr">
        <is>
          <t>(0)</t>
        </is>
      </c>
      <c r="P35" t="inlineStr">
        <is>
          <t>(1)</t>
        </is>
      </c>
      <c r="Q35" t="inlineStr">
        <is>
          <t>(1)</t>
        </is>
      </c>
      <c r="R35" t="inlineStr">
        <is>
          <t>(2)</t>
        </is>
      </c>
      <c r="S35" t="inlineStr">
        <is>
          <t>(1)</t>
        </is>
      </c>
      <c r="T35" t="inlineStr">
        <is>
          <t>(2)</t>
        </is>
      </c>
      <c r="U35" t="inlineStr">
        <is>
          <t>(1)</t>
        </is>
      </c>
      <c r="V35" t="inlineStr">
        <is>
          <t>(1)</t>
        </is>
      </c>
      <c r="W35" t="inlineStr">
        <is>
          <t>(0)</t>
        </is>
      </c>
      <c r="X35" t="inlineStr">
        <is>
          <t>1</t>
        </is>
      </c>
      <c r="Y35" t="inlineStr">
        <is>
          <t>1</t>
        </is>
      </c>
    </row>
    <row r="36">
      <c r="A36" s="1" t="inlineStr">
        <is>
          <t>Other Total Stockhold. Equity</t>
        </is>
      </c>
      <c r="B36" t="inlineStr">
        <is>
          <t>13</t>
        </is>
      </c>
      <c r="C36" t="inlineStr">
        <is>
          <t>91</t>
        </is>
      </c>
      <c r="D36" t="inlineStr">
        <is>
          <t>161</t>
        </is>
      </c>
      <c r="E36" t="inlineStr">
        <is>
          <t>229</t>
        </is>
      </c>
      <c r="F36" t="inlineStr">
        <is>
          <t>- -</t>
        </is>
      </c>
      <c r="G36" t="inlineStr">
        <is>
          <t>346</t>
        </is>
      </c>
      <c r="H36" t="inlineStr">
        <is>
          <t>320</t>
        </is>
      </c>
      <c r="I36" t="inlineStr">
        <is>
          <t>- -</t>
        </is>
      </c>
      <c r="J36" t="inlineStr">
        <is>
          <t>419</t>
        </is>
      </c>
      <c r="K36" t="inlineStr">
        <is>
          <t>421</t>
        </is>
      </c>
      <c r="L36" t="inlineStr">
        <is>
          <t>513</t>
        </is>
      </c>
      <c r="M36" t="inlineStr">
        <is>
          <t>535</t>
        </is>
      </c>
      <c r="N36" t="inlineStr">
        <is>
          <t>568</t>
        </is>
      </c>
      <c r="O36" t="inlineStr">
        <is>
          <t>721</t>
        </is>
      </c>
      <c r="P36" t="inlineStr">
        <is>
          <t>847</t>
        </is>
      </c>
      <c r="Q36" t="inlineStr">
        <is>
          <t>856</t>
        </is>
      </c>
      <c r="R36" t="inlineStr">
        <is>
          <t>864</t>
        </is>
      </c>
      <c r="S36" t="inlineStr">
        <is>
          <t>873</t>
        </is>
      </c>
      <c r="T36" t="inlineStr">
        <is>
          <t>957</t>
        </is>
      </c>
      <c r="U36" t="inlineStr">
        <is>
          <t>1,233</t>
        </is>
      </c>
      <c r="V36" t="inlineStr">
        <is>
          <t>1,245</t>
        </is>
      </c>
      <c r="W36" t="inlineStr">
        <is>
          <t>1,287</t>
        </is>
      </c>
      <c r="X36" t="inlineStr">
        <is>
          <t>- -</t>
        </is>
      </c>
      <c r="Y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14</t>
        </is>
      </c>
      <c r="C37" t="inlineStr">
        <is>
          <t>102</t>
        </is>
      </c>
      <c r="D37" t="inlineStr">
        <is>
          <t>199</t>
        </is>
      </c>
      <c r="E37" t="inlineStr">
        <is>
          <t>198</t>
        </is>
      </c>
      <c r="F37" t="inlineStr">
        <is>
          <t>183</t>
        </is>
      </c>
      <c r="G37" t="inlineStr">
        <is>
          <t>242</t>
        </is>
      </c>
      <c r="H37" t="inlineStr">
        <is>
          <t>221</t>
        </is>
      </c>
      <c r="I37" t="inlineStr">
        <is>
          <t>230</t>
        </is>
      </c>
      <c r="J37" t="inlineStr">
        <is>
          <t>187</t>
        </is>
      </c>
      <c r="K37" t="inlineStr">
        <is>
          <t>167</t>
        </is>
      </c>
      <c r="L37" t="inlineStr">
        <is>
          <t>147</t>
        </is>
      </c>
      <c r="M37" t="inlineStr">
        <is>
          <t>125</t>
        </is>
      </c>
      <c r="N37" t="inlineStr">
        <is>
          <t>170</t>
        </is>
      </c>
      <c r="O37" t="inlineStr">
        <is>
          <t>313</t>
        </is>
      </c>
      <c r="P37" t="inlineStr">
        <is>
          <t>324</t>
        </is>
      </c>
      <c r="Q37" t="inlineStr">
        <is>
          <t>296</t>
        </is>
      </c>
      <c r="R37" t="inlineStr">
        <is>
          <t>224</t>
        </is>
      </c>
      <c r="S37" t="inlineStr">
        <is>
          <t>254</t>
        </is>
      </c>
      <c r="T37" t="inlineStr">
        <is>
          <t>276</t>
        </is>
      </c>
      <c r="U37" t="inlineStr">
        <is>
          <t>512</t>
        </is>
      </c>
      <c r="V37" t="inlineStr">
        <is>
          <t>519</t>
        </is>
      </c>
      <c r="W37" t="inlineStr">
        <is>
          <t>574</t>
        </is>
      </c>
      <c r="X37" t="inlineStr">
        <is>
          <t>925</t>
        </is>
      </c>
      <c r="Y37" t="inlineStr">
        <is>
          <t>945</t>
        </is>
      </c>
    </row>
    <row r="38">
      <c r="A38" s="1" t="inlineStr">
        <is>
          <t>Total Liab.&amp;Stockhold. Equity</t>
        </is>
      </c>
      <c r="B38" t="inlineStr">
        <is>
          <t>60</t>
        </is>
      </c>
      <c r="C38" t="inlineStr">
        <is>
          <t>135</t>
        </is>
      </c>
      <c r="D38" t="inlineStr">
        <is>
          <t>297</t>
        </is>
      </c>
      <c r="E38" t="inlineStr">
        <is>
          <t>276</t>
        </is>
      </c>
      <c r="F38" t="inlineStr">
        <is>
          <t>234</t>
        </is>
      </c>
      <c r="G38" t="inlineStr">
        <is>
          <t>316</t>
        </is>
      </c>
      <c r="H38" t="inlineStr">
        <is>
          <t>330</t>
        </is>
      </c>
      <c r="I38" t="inlineStr">
        <is>
          <t>336</t>
        </is>
      </c>
      <c r="J38" t="inlineStr">
        <is>
          <t>336</t>
        </is>
      </c>
      <c r="K38" t="inlineStr">
        <is>
          <t>335</t>
        </is>
      </c>
      <c r="L38" t="inlineStr">
        <is>
          <t>312</t>
        </is>
      </c>
      <c r="M38" t="inlineStr">
        <is>
          <t>242</t>
        </is>
      </c>
      <c r="N38" t="inlineStr">
        <is>
          <t>536</t>
        </is>
      </c>
      <c r="O38" t="inlineStr">
        <is>
          <t>1,216</t>
        </is>
      </c>
      <c r="P38" t="inlineStr">
        <is>
          <t>1,284</t>
        </is>
      </c>
      <c r="Q38" t="inlineStr">
        <is>
          <t>1,217</t>
        </is>
      </c>
      <c r="R38" t="inlineStr">
        <is>
          <t>1,131</t>
        </is>
      </c>
      <c r="S38" t="inlineStr">
        <is>
          <t>903</t>
        </is>
      </c>
      <c r="T38" t="inlineStr">
        <is>
          <t>949</t>
        </is>
      </c>
      <c r="U38" t="inlineStr">
        <is>
          <t>1,024</t>
        </is>
      </c>
      <c r="V38" t="inlineStr">
        <is>
          <t>1,010</t>
        </is>
      </c>
      <c r="W38" t="inlineStr">
        <is>
          <t>1,186</t>
        </is>
      </c>
      <c r="X38" t="inlineStr">
        <is>
          <t>1,563</t>
        </is>
      </c>
      <c r="Y38" t="inlineStr">
        <is>
          <t>1,574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0</t>
        </is>
      </c>
      <c r="G39" t="inlineStr">
        <is>
          <t>(37)</t>
        </is>
      </c>
      <c r="H39" t="inlineStr">
        <is>
          <t>0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15</t>
        </is>
      </c>
    </row>
    <row r="40">
      <c r="A40" s="1" t="inlineStr">
        <is>
          <t>Total Liabilities &amp; Equity</t>
        </is>
      </c>
      <c r="B40" t="inlineStr">
        <is>
          <t>60</t>
        </is>
      </c>
      <c r="C40" t="inlineStr">
        <is>
          <t>135</t>
        </is>
      </c>
      <c r="D40" t="inlineStr">
        <is>
          <t>297</t>
        </is>
      </c>
      <c r="E40" t="inlineStr">
        <is>
          <t>276</t>
        </is>
      </c>
      <c r="F40" t="inlineStr">
        <is>
          <t>234</t>
        </is>
      </c>
      <c r="G40" t="inlineStr">
        <is>
          <t>279</t>
        </is>
      </c>
      <c r="H40" t="inlineStr">
        <is>
          <t>331</t>
        </is>
      </c>
      <c r="I40" t="inlineStr">
        <is>
          <t>336</t>
        </is>
      </c>
      <c r="J40" t="inlineStr">
        <is>
          <t>336</t>
        </is>
      </c>
      <c r="K40" t="inlineStr">
        <is>
          <t>335</t>
        </is>
      </c>
      <c r="L40" t="inlineStr">
        <is>
          <t>312</t>
        </is>
      </c>
      <c r="M40" t="inlineStr">
        <is>
          <t>242</t>
        </is>
      </c>
      <c r="N40" t="inlineStr">
        <is>
          <t>536</t>
        </is>
      </c>
      <c r="O40" t="inlineStr">
        <is>
          <t>1,216</t>
        </is>
      </c>
      <c r="P40" t="inlineStr">
        <is>
          <t>1,284</t>
        </is>
      </c>
      <c r="Q40" t="inlineStr">
        <is>
          <t>1,217</t>
        </is>
      </c>
      <c r="R40" t="inlineStr">
        <is>
          <t>1,131</t>
        </is>
      </c>
      <c r="S40" t="inlineStr">
        <is>
          <t>903</t>
        </is>
      </c>
      <c r="T40" t="inlineStr">
        <is>
          <t>949</t>
        </is>
      </c>
      <c r="U40" t="inlineStr">
        <is>
          <t>1,024</t>
        </is>
      </c>
      <c r="V40" t="inlineStr">
        <is>
          <t>1,010</t>
        </is>
      </c>
      <c r="W40" t="inlineStr">
        <is>
          <t>1,186</t>
        </is>
      </c>
      <c r="X40" t="inlineStr">
        <is>
          <t>1,563</t>
        </is>
      </c>
      <c r="Y40" t="inlineStr">
        <is>
          <t>1,590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Net Income</t>
        </is>
      </c>
      <c r="B2" t="inlineStr">
        <is>
          <t>5</t>
        </is>
      </c>
      <c r="C2" t="inlineStr">
        <is>
          <t>10</t>
        </is>
      </c>
      <c r="D2" t="inlineStr">
        <is>
          <t>32</t>
        </is>
      </c>
      <c r="E2" t="inlineStr">
        <is>
          <t>(60)</t>
        </is>
      </c>
      <c r="F2" t="inlineStr">
        <is>
          <t>(64)</t>
        </is>
      </c>
      <c r="G2" t="inlineStr">
        <is>
          <t>10</t>
        </is>
      </c>
      <c r="H2" t="inlineStr">
        <is>
          <t>5</t>
        </is>
      </c>
      <c r="I2" t="inlineStr">
        <is>
          <t>4</t>
        </is>
      </c>
      <c r="J2" t="inlineStr">
        <is>
          <t>(58)</t>
        </is>
      </c>
      <c r="K2" t="inlineStr">
        <is>
          <t>(41)</t>
        </is>
      </c>
      <c r="L2" t="inlineStr">
        <is>
          <t>(111)</t>
        </is>
      </c>
      <c r="M2" t="inlineStr">
        <is>
          <t>(42)</t>
        </is>
      </c>
      <c r="N2" t="inlineStr">
        <is>
          <t>15</t>
        </is>
      </c>
      <c r="O2" t="inlineStr">
        <is>
          <t>(24)</t>
        </is>
      </c>
      <c r="P2" t="inlineStr">
        <is>
          <t>(114)</t>
        </is>
      </c>
      <c r="Q2" t="inlineStr">
        <is>
          <t>(37)</t>
        </is>
      </c>
      <c r="R2" t="inlineStr">
        <is>
          <t>(78)</t>
        </is>
      </c>
      <c r="S2" t="inlineStr">
        <is>
          <t>20</t>
        </is>
      </c>
      <c r="T2" t="inlineStr">
        <is>
          <t>(61)</t>
        </is>
      </c>
      <c r="U2" t="inlineStr">
        <is>
          <t>(43)</t>
        </is>
      </c>
      <c r="V2" t="inlineStr">
        <is>
          <t>(4)</t>
        </is>
      </c>
      <c r="W2" t="inlineStr">
        <is>
          <t>13</t>
        </is>
      </c>
      <c r="X2" t="inlineStr">
        <is>
          <t>80</t>
        </is>
      </c>
      <c r="Y2" t="inlineStr">
        <is>
          <t>(2)</t>
        </is>
      </c>
    </row>
    <row r="3">
      <c r="A3" s="1" t="inlineStr">
        <is>
          <t>Depreciation and Amortization</t>
        </is>
      </c>
      <c r="B3" t="inlineStr">
        <is>
          <t>1</t>
        </is>
      </c>
      <c r="C3" t="inlineStr">
        <is>
          <t>3</t>
        </is>
      </c>
      <c r="D3" t="inlineStr">
        <is>
          <t>11</t>
        </is>
      </c>
      <c r="E3" t="inlineStr">
        <is>
          <t>23</t>
        </is>
      </c>
      <c r="F3" t="inlineStr">
        <is>
          <t>9</t>
        </is>
      </c>
      <c r="G3" t="inlineStr">
        <is>
          <t>9</t>
        </is>
      </c>
      <c r="H3" t="inlineStr">
        <is>
          <t>7</t>
        </is>
      </c>
      <c r="I3" t="inlineStr">
        <is>
          <t>8</t>
        </is>
      </c>
      <c r="J3" t="inlineStr">
        <is>
          <t>7</t>
        </is>
      </c>
      <c r="K3" t="inlineStr">
        <is>
          <t>4</t>
        </is>
      </c>
      <c r="L3" t="inlineStr">
        <is>
          <t>8</t>
        </is>
      </c>
      <c r="M3" t="inlineStr">
        <is>
          <t>9</t>
        </is>
      </c>
      <c r="N3" t="inlineStr">
        <is>
          <t>13</t>
        </is>
      </c>
      <c r="O3" t="inlineStr">
        <is>
          <t>48</t>
        </is>
      </c>
      <c r="P3" t="inlineStr">
        <is>
          <t>58</t>
        </is>
      </c>
      <c r="Q3" t="inlineStr">
        <is>
          <t>53</t>
        </is>
      </c>
      <c r="R3" t="inlineStr">
        <is>
          <t>39</t>
        </is>
      </c>
      <c r="S3" t="inlineStr">
        <is>
          <t>26</t>
        </is>
      </c>
      <c r="T3" t="inlineStr">
        <is>
          <t>23</t>
        </is>
      </c>
      <c r="U3" t="inlineStr">
        <is>
          <t>23</t>
        </is>
      </c>
      <c r="V3" t="inlineStr">
        <is>
          <t>18</t>
        </is>
      </c>
      <c r="W3" t="inlineStr">
        <is>
          <t>35</t>
        </is>
      </c>
      <c r="X3" t="inlineStr">
        <is>
          <t>34</t>
        </is>
      </c>
      <c r="Y3" t="inlineStr">
        <is>
          <t>35</t>
        </is>
      </c>
    </row>
    <row r="4">
      <c r="A4" s="1" t="inlineStr">
        <is>
          <t>Deferred Income Tax</t>
        </is>
      </c>
      <c r="B4" t="inlineStr">
        <is>
          <t>1</t>
        </is>
      </c>
      <c r="C4" t="inlineStr">
        <is>
          <t>(2)</t>
        </is>
      </c>
      <c r="D4" t="inlineStr">
        <is>
          <t>9</t>
        </is>
      </c>
      <c r="E4" t="inlineStr">
        <is>
          <t>(19)</t>
        </is>
      </c>
      <c r="F4" t="inlineStr">
        <is>
          <t>- -</t>
        </is>
      </c>
      <c r="G4" t="inlineStr">
        <is>
          <t>- -</t>
        </is>
      </c>
      <c r="H4" t="inlineStr">
        <is>
          <t>(2)</t>
        </is>
      </c>
      <c r="I4" t="inlineStr">
        <is>
          <t>6</t>
        </is>
      </c>
      <c r="J4" t="inlineStr">
        <is>
          <t>14</t>
        </is>
      </c>
      <c r="K4" t="inlineStr">
        <is>
          <t>1</t>
        </is>
      </c>
      <c r="L4" t="inlineStr">
        <is>
          <t>(2)</t>
        </is>
      </c>
      <c r="M4" t="inlineStr">
        <is>
          <t>- -</t>
        </is>
      </c>
      <c r="N4" t="inlineStr">
        <is>
          <t>(14)</t>
        </is>
      </c>
      <c r="O4" t="inlineStr">
        <is>
          <t>(0)</t>
        </is>
      </c>
      <c r="P4" t="inlineStr">
        <is>
          <t>(3)</t>
        </is>
      </c>
      <c r="Q4" t="inlineStr">
        <is>
          <t>(0)</t>
        </is>
      </c>
      <c r="R4" t="inlineStr">
        <is>
          <t>2</t>
        </is>
      </c>
      <c r="S4" t="inlineStr">
        <is>
          <t>(18)</t>
        </is>
      </c>
      <c r="T4" t="inlineStr">
        <is>
          <t>5</t>
        </is>
      </c>
      <c r="U4" t="inlineStr">
        <is>
          <t>(10)</t>
        </is>
      </c>
      <c r="V4" t="inlineStr">
        <is>
          <t>(0)</t>
        </is>
      </c>
      <c r="W4" t="inlineStr">
        <is>
          <t>(5)</t>
        </is>
      </c>
      <c r="X4" t="inlineStr">
        <is>
          <t>(78)</t>
        </is>
      </c>
      <c r="Y4" t="inlineStr">
        <is>
          <t>(0)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2</t>
        </is>
      </c>
      <c r="N5" t="inlineStr">
        <is>
          <t>2</t>
        </is>
      </c>
      <c r="O5" t="inlineStr">
        <is>
          <t>3</t>
        </is>
      </c>
      <c r="P5" t="inlineStr">
        <is>
          <t>7</t>
        </is>
      </c>
      <c r="Q5" t="inlineStr">
        <is>
          <t>7</t>
        </is>
      </c>
      <c r="R5" t="inlineStr">
        <is>
          <t>4</t>
        </is>
      </c>
      <c r="S5" t="inlineStr">
        <is>
          <t>6</t>
        </is>
      </c>
      <c r="T5" t="inlineStr">
        <is>
          <t>5</t>
        </is>
      </c>
      <c r="U5" t="inlineStr">
        <is>
          <t>8</t>
        </is>
      </c>
      <c r="V5" t="inlineStr">
        <is>
          <t>7</t>
        </is>
      </c>
      <c r="W5" t="inlineStr">
        <is>
          <t>11</t>
        </is>
      </c>
      <c r="X5" t="inlineStr">
        <is>
          <t>21</t>
        </is>
      </c>
      <c r="Y5" t="inlineStr">
        <is>
          <t>26</t>
        </is>
      </c>
    </row>
    <row r="6">
      <c r="A6" s="1" t="inlineStr">
        <is>
          <t>Change in Working Capital</t>
        </is>
      </c>
      <c r="B6" t="inlineStr">
        <is>
          <t>(12)</t>
        </is>
      </c>
      <c r="C6" t="inlineStr">
        <is>
          <t>3</t>
        </is>
      </c>
      <c r="D6" t="inlineStr">
        <is>
          <t>(106)</t>
        </is>
      </c>
      <c r="E6" t="inlineStr">
        <is>
          <t>25</t>
        </is>
      </c>
      <c r="F6" t="inlineStr">
        <is>
          <t>46</t>
        </is>
      </c>
      <c r="G6" t="inlineStr">
        <is>
          <t>(23)</t>
        </is>
      </c>
      <c r="H6" t="inlineStr">
        <is>
          <t>(3)</t>
        </is>
      </c>
      <c r="I6" t="inlineStr">
        <is>
          <t>(7)</t>
        </is>
      </c>
      <c r="J6" t="inlineStr">
        <is>
          <t>(4)</t>
        </is>
      </c>
      <c r="K6" t="inlineStr">
        <is>
          <t>13</t>
        </is>
      </c>
      <c r="L6" t="inlineStr">
        <is>
          <t>(15)</t>
        </is>
      </c>
      <c r="M6" t="inlineStr">
        <is>
          <t>12</t>
        </is>
      </c>
      <c r="N6" t="inlineStr">
        <is>
          <t>9</t>
        </is>
      </c>
      <c r="O6" t="inlineStr">
        <is>
          <t>(26)</t>
        </is>
      </c>
      <c r="P6" t="inlineStr">
        <is>
          <t>3</t>
        </is>
      </c>
      <c r="Q6" t="inlineStr">
        <is>
          <t>(8)</t>
        </is>
      </c>
      <c r="R6" t="inlineStr">
        <is>
          <t>(2)</t>
        </is>
      </c>
      <c r="S6" t="inlineStr">
        <is>
          <t>(17)</t>
        </is>
      </c>
      <c r="T6" t="inlineStr">
        <is>
          <t>2</t>
        </is>
      </c>
      <c r="U6" t="inlineStr">
        <is>
          <t>(48)</t>
        </is>
      </c>
      <c r="V6" t="inlineStr">
        <is>
          <t>(14)</t>
        </is>
      </c>
      <c r="W6" t="inlineStr">
        <is>
          <t>(24)</t>
        </is>
      </c>
      <c r="X6" t="inlineStr">
        <is>
          <t>(13)</t>
        </is>
      </c>
      <c r="Y6" t="inlineStr">
        <is>
          <t>(26)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17</t>
        </is>
      </c>
      <c r="N7" t="inlineStr">
        <is>
          <t>3</t>
        </is>
      </c>
      <c r="O7" t="inlineStr">
        <is>
          <t>(16)</t>
        </is>
      </c>
      <c r="P7" t="inlineStr">
        <is>
          <t>3</t>
        </is>
      </c>
      <c r="Q7" t="inlineStr">
        <is>
          <t>5</t>
        </is>
      </c>
      <c r="R7" t="inlineStr">
        <is>
          <t>16</t>
        </is>
      </c>
      <c r="S7" t="inlineStr">
        <is>
          <t>10</t>
        </is>
      </c>
      <c r="T7" t="inlineStr">
        <is>
          <t>(25)</t>
        </is>
      </c>
      <c r="U7" t="inlineStr">
        <is>
          <t>(39)</t>
        </is>
      </c>
      <c r="V7" t="inlineStr">
        <is>
          <t>8</t>
        </is>
      </c>
      <c r="W7" t="inlineStr">
        <is>
          <t>(12)</t>
        </is>
      </c>
      <c r="X7" t="inlineStr">
        <is>
          <t>(4)</t>
        </is>
      </c>
      <c r="Y7" t="inlineStr">
        <is>
          <t>3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(5)</t>
        </is>
      </c>
      <c r="N8" t="inlineStr">
        <is>
          <t>- -</t>
        </is>
      </c>
      <c r="O8" t="inlineStr">
        <is>
          <t>4</t>
        </is>
      </c>
      <c r="P8" t="inlineStr">
        <is>
          <t>(5)</t>
        </is>
      </c>
      <c r="Q8" t="inlineStr">
        <is>
          <t>20</t>
        </is>
      </c>
      <c r="R8" t="inlineStr">
        <is>
          <t>7</t>
        </is>
      </c>
      <c r="S8" t="inlineStr">
        <is>
          <t>(8)</t>
        </is>
      </c>
      <c r="T8" t="inlineStr">
        <is>
          <t>(3)</t>
        </is>
      </c>
      <c r="U8" t="inlineStr">
        <is>
          <t>7</t>
        </is>
      </c>
      <c r="V8" t="inlineStr">
        <is>
          <t>2</t>
        </is>
      </c>
      <c r="W8" t="inlineStr">
        <is>
          <t>(5)</t>
        </is>
      </c>
      <c r="X8" t="inlineStr">
        <is>
          <t>(5)</t>
        </is>
      </c>
      <c r="Y8" t="inlineStr">
        <is>
          <t>(5)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2</t>
        </is>
      </c>
      <c r="N9" t="inlineStr">
        <is>
          <t>9</t>
        </is>
      </c>
      <c r="O9" t="inlineStr">
        <is>
          <t>(16)</t>
        </is>
      </c>
      <c r="P9" t="inlineStr">
        <is>
          <t>26</t>
        </is>
      </c>
      <c r="Q9" t="inlineStr">
        <is>
          <t>(22)</t>
        </is>
      </c>
      <c r="R9" t="inlineStr">
        <is>
          <t>(14)</t>
        </is>
      </c>
      <c r="S9" t="inlineStr">
        <is>
          <t>3</t>
        </is>
      </c>
      <c r="T9" t="inlineStr">
        <is>
          <t>3</t>
        </is>
      </c>
      <c r="U9" t="inlineStr">
        <is>
          <t>(3)</t>
        </is>
      </c>
      <c r="V9" t="inlineStr">
        <is>
          <t>12</t>
        </is>
      </c>
      <c r="W9" t="inlineStr">
        <is>
          <t>5</t>
        </is>
      </c>
      <c r="X9" t="inlineStr">
        <is>
          <t>(2)</t>
        </is>
      </c>
      <c r="Y9" t="inlineStr">
        <is>
          <t>(5)</t>
        </is>
      </c>
    </row>
    <row r="10">
      <c r="A10" s="1" t="inlineStr">
        <is>
          <t>Other Working Capital</t>
        </is>
      </c>
      <c r="B10" t="inlineStr">
        <is>
          <t>8</t>
        </is>
      </c>
      <c r="C10" t="inlineStr">
        <is>
          <t>92</t>
        </is>
      </c>
      <c r="D10" t="inlineStr">
        <is>
          <t>104</t>
        </is>
      </c>
      <c r="E10" t="inlineStr">
        <is>
          <t>104</t>
        </is>
      </c>
      <c r="F10" t="inlineStr">
        <is>
          <t>131</t>
        </is>
      </c>
      <c r="G10" t="inlineStr">
        <is>
          <t>146</t>
        </is>
      </c>
      <c r="H10" t="inlineStr">
        <is>
          <t>99</t>
        </is>
      </c>
      <c r="I10" t="inlineStr">
        <is>
          <t>74</t>
        </is>
      </c>
      <c r="J10" t="inlineStr">
        <is>
          <t>(3)</t>
        </is>
      </c>
      <c r="K10" t="inlineStr">
        <is>
          <t>5</t>
        </is>
      </c>
      <c r="L10" t="inlineStr">
        <is>
          <t>(1)</t>
        </is>
      </c>
      <c r="M10" t="inlineStr">
        <is>
          <t>1</t>
        </is>
      </c>
      <c r="N10" t="inlineStr">
        <is>
          <t>(0)</t>
        </is>
      </c>
      <c r="O10" t="inlineStr">
        <is>
          <t>1</t>
        </is>
      </c>
      <c r="P10" t="inlineStr">
        <is>
          <t>(13)</t>
        </is>
      </c>
      <c r="Q10" t="inlineStr">
        <is>
          <t>7</t>
        </is>
      </c>
      <c r="R10" t="inlineStr">
        <is>
          <t>(0)</t>
        </is>
      </c>
      <c r="S10" t="inlineStr">
        <is>
          <t>(15)</t>
        </is>
      </c>
      <c r="T10" t="inlineStr">
        <is>
          <t>3</t>
        </is>
      </c>
      <c r="U10" t="inlineStr">
        <is>
          <t>3</t>
        </is>
      </c>
      <c r="V10" t="inlineStr">
        <is>
          <t>(3)</t>
        </is>
      </c>
      <c r="W10" t="inlineStr">
        <is>
          <t>1</t>
        </is>
      </c>
      <c r="X10" t="inlineStr">
        <is>
          <t>2</t>
        </is>
      </c>
      <c r="Y10" t="inlineStr">
        <is>
          <t>24</t>
        </is>
      </c>
    </row>
    <row r="11">
      <c r="A11" s="1" t="inlineStr">
        <is>
          <t>Other Non-Cash Items</t>
        </is>
      </c>
      <c r="B11" t="inlineStr">
        <is>
          <t>0</t>
        </is>
      </c>
      <c r="C11" t="inlineStr">
        <is>
          <t>0</t>
        </is>
      </c>
      <c r="D11" t="inlineStr">
        <is>
          <t>16</t>
        </is>
      </c>
      <c r="E11" t="inlineStr">
        <is>
          <t>37</t>
        </is>
      </c>
      <c r="F11" t="inlineStr">
        <is>
          <t>41</t>
        </is>
      </c>
      <c r="G11" t="inlineStr">
        <is>
          <t>13</t>
        </is>
      </c>
      <c r="H11" t="inlineStr">
        <is>
          <t>1</t>
        </is>
      </c>
      <c r="I11" t="inlineStr">
        <is>
          <t>(3)</t>
        </is>
      </c>
      <c r="J11" t="inlineStr">
        <is>
          <t>45</t>
        </is>
      </c>
      <c r="K11" t="inlineStr">
        <is>
          <t>22</t>
        </is>
      </c>
      <c r="L11" t="inlineStr">
        <is>
          <t>115</t>
        </is>
      </c>
      <c r="M11" t="inlineStr">
        <is>
          <t>42</t>
        </is>
      </c>
      <c r="N11" t="inlineStr">
        <is>
          <t>5</t>
        </is>
      </c>
      <c r="O11" t="inlineStr">
        <is>
          <t>2</t>
        </is>
      </c>
      <c r="P11" t="inlineStr">
        <is>
          <t>103</t>
        </is>
      </c>
      <c r="Q11" t="inlineStr">
        <is>
          <t>6</t>
        </is>
      </c>
      <c r="R11" t="inlineStr">
        <is>
          <t>41</t>
        </is>
      </c>
      <c r="S11" t="inlineStr">
        <is>
          <t>(43)</t>
        </is>
      </c>
      <c r="T11" t="inlineStr">
        <is>
          <t>14</t>
        </is>
      </c>
      <c r="U11" t="inlineStr">
        <is>
          <t>44</t>
        </is>
      </c>
      <c r="V11" t="inlineStr">
        <is>
          <t>3</t>
        </is>
      </c>
      <c r="W11" t="inlineStr">
        <is>
          <t>0</t>
        </is>
      </c>
      <c r="X11" t="inlineStr">
        <is>
          <t>4</t>
        </is>
      </c>
      <c r="Y11" t="inlineStr">
        <is>
          <t>(1)</t>
        </is>
      </c>
    </row>
    <row r="12">
      <c r="A12" s="1" t="inlineStr">
        <is>
          <t>Cash Provided by Operating Activities</t>
        </is>
      </c>
      <c r="B12" t="inlineStr">
        <is>
          <t>(4)</t>
        </is>
      </c>
      <c r="C12" t="inlineStr">
        <is>
          <t>13</t>
        </is>
      </c>
      <c r="D12" t="inlineStr">
        <is>
          <t>(38)</t>
        </is>
      </c>
      <c r="E12" t="inlineStr">
        <is>
          <t>5</t>
        </is>
      </c>
      <c r="F12" t="inlineStr">
        <is>
          <t>33</t>
        </is>
      </c>
      <c r="G12" t="inlineStr">
        <is>
          <t>8</t>
        </is>
      </c>
      <c r="H12" t="inlineStr">
        <is>
          <t>9</t>
        </is>
      </c>
      <c r="I12" t="inlineStr">
        <is>
          <t>7</t>
        </is>
      </c>
      <c r="J12" t="inlineStr">
        <is>
          <t>4</t>
        </is>
      </c>
      <c r="K12" t="inlineStr">
        <is>
          <t>(1)</t>
        </is>
      </c>
      <c r="L12" t="inlineStr">
        <is>
          <t>(6)</t>
        </is>
      </c>
      <c r="M12" t="inlineStr">
        <is>
          <t>23</t>
        </is>
      </c>
      <c r="N12" t="inlineStr">
        <is>
          <t>28</t>
        </is>
      </c>
      <c r="O12" t="inlineStr">
        <is>
          <t>3</t>
        </is>
      </c>
      <c r="P12" t="inlineStr">
        <is>
          <t>54</t>
        </is>
      </c>
      <c r="Q12" t="inlineStr">
        <is>
          <t>21</t>
        </is>
      </c>
      <c r="R12" t="inlineStr">
        <is>
          <t>6</t>
        </is>
      </c>
      <c r="S12" t="inlineStr">
        <is>
          <t>(27)</t>
        </is>
      </c>
      <c r="T12" t="inlineStr">
        <is>
          <t>(12)</t>
        </is>
      </c>
      <c r="U12" t="inlineStr">
        <is>
          <t>(27)</t>
        </is>
      </c>
      <c r="V12" t="inlineStr">
        <is>
          <t>10</t>
        </is>
      </c>
      <c r="W12" t="inlineStr">
        <is>
          <t>30</t>
        </is>
      </c>
      <c r="X12" t="inlineStr">
        <is>
          <t>47</t>
        </is>
      </c>
      <c r="Y12" t="inlineStr">
        <is>
          <t>31</t>
        </is>
      </c>
    </row>
    <row r="13">
      <c r="A13" s="1" t="inlineStr">
        <is>
          <t>CAPEX</t>
        </is>
      </c>
      <c r="B13" t="inlineStr">
        <is>
          <t>(4)</t>
        </is>
      </c>
      <c r="C13" t="inlineStr">
        <is>
          <t>(3)</t>
        </is>
      </c>
      <c r="D13" t="inlineStr">
        <is>
          <t>(6)</t>
        </is>
      </c>
      <c r="E13" t="inlineStr">
        <is>
          <t>(5)</t>
        </is>
      </c>
      <c r="F13" t="inlineStr">
        <is>
          <t>(4)</t>
        </is>
      </c>
      <c r="G13" t="inlineStr">
        <is>
          <t>(7)</t>
        </is>
      </c>
      <c r="H13" t="inlineStr">
        <is>
          <t>(8)</t>
        </is>
      </c>
      <c r="I13" t="inlineStr">
        <is>
          <t>(8)</t>
        </is>
      </c>
      <c r="J13" t="inlineStr">
        <is>
          <t>(7)</t>
        </is>
      </c>
      <c r="K13" t="inlineStr">
        <is>
          <t>(1)</t>
        </is>
      </c>
      <c r="L13" t="inlineStr">
        <is>
          <t>(1)</t>
        </is>
      </c>
      <c r="M13" t="inlineStr">
        <is>
          <t>(0)</t>
        </is>
      </c>
      <c r="N13" t="inlineStr">
        <is>
          <t>(2)</t>
        </is>
      </c>
      <c r="O13" t="inlineStr">
        <is>
          <t>(8)</t>
        </is>
      </c>
      <c r="P13" t="inlineStr">
        <is>
          <t>(17)</t>
        </is>
      </c>
      <c r="Q13" t="inlineStr">
        <is>
          <t>(17)</t>
        </is>
      </c>
      <c r="R13" t="inlineStr">
        <is>
          <t>(14)</t>
        </is>
      </c>
      <c r="S13" t="inlineStr">
        <is>
          <t>(11)</t>
        </is>
      </c>
      <c r="T13" t="inlineStr">
        <is>
          <t>(9)</t>
        </is>
      </c>
      <c r="U13" t="inlineStr">
        <is>
          <t>(27)</t>
        </is>
      </c>
      <c r="V13" t="inlineStr">
        <is>
          <t>(23)</t>
        </is>
      </c>
      <c r="W13" t="inlineStr">
        <is>
          <t>(26)</t>
        </is>
      </c>
      <c r="X13" t="inlineStr">
        <is>
          <t>(36)</t>
        </is>
      </c>
      <c r="Y13" t="inlineStr">
        <is>
          <t>(47)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(2)</t>
        </is>
      </c>
      <c r="D14" t="inlineStr">
        <is>
          <t>(38)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(54)</t>
        </is>
      </c>
      <c r="I14" t="inlineStr">
        <is>
          <t>(34)</t>
        </is>
      </c>
      <c r="J14" t="inlineStr">
        <is>
          <t>(59)</t>
        </is>
      </c>
      <c r="K14" t="inlineStr">
        <is>
          <t>(73)</t>
        </is>
      </c>
      <c r="L14" t="inlineStr">
        <is>
          <t>(1)</t>
        </is>
      </c>
      <c r="M14" t="inlineStr">
        <is>
          <t>(7)</t>
        </is>
      </c>
      <c r="N14" t="inlineStr">
        <is>
          <t>(207)</t>
        </is>
      </c>
      <c r="O14" t="inlineStr">
        <is>
          <t>(391)</t>
        </is>
      </c>
      <c r="P14" t="inlineStr">
        <is>
          <t>(149)</t>
        </is>
      </c>
      <c r="Q14" t="inlineStr">
        <is>
          <t>2</t>
        </is>
      </c>
      <c r="R14" t="inlineStr">
        <is>
          <t>(3)</t>
        </is>
      </c>
      <c r="S14" t="inlineStr">
        <is>
          <t>- -</t>
        </is>
      </c>
      <c r="T14" t="inlineStr">
        <is>
          <t>(5)</t>
        </is>
      </c>
      <c r="U14" t="inlineStr">
        <is>
          <t>- -</t>
        </is>
      </c>
      <c r="V14" t="inlineStr">
        <is>
          <t>(3)</t>
        </is>
      </c>
      <c r="W14" t="inlineStr">
        <is>
          <t>(18)</t>
        </is>
      </c>
      <c r="X14" t="inlineStr">
        <is>
          <t>(52)</t>
        </is>
      </c>
      <c r="Y14" t="inlineStr">
        <is>
          <t>(12)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(38)</t>
        </is>
      </c>
      <c r="D15" t="inlineStr">
        <is>
          <t>(9)</t>
        </is>
      </c>
      <c r="E15" t="inlineStr">
        <is>
          <t>- -</t>
        </is>
      </c>
      <c r="F15" t="inlineStr">
        <is>
          <t>- -</t>
        </is>
      </c>
      <c r="G15" t="inlineStr">
        <is>
          <t>(34)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38</t>
        </is>
      </c>
      <c r="E16" t="inlineStr">
        <is>
          <t>- -</t>
        </is>
      </c>
      <c r="F16" t="inlineStr">
        <is>
          <t>- -</t>
        </is>
      </c>
      <c r="G16" t="inlineStr">
        <is>
          <t>10</t>
        </is>
      </c>
      <c r="H16" t="inlineStr">
        <is>
          <t>28</t>
        </is>
      </c>
      <c r="I16" t="inlineStr">
        <is>
          <t>8</t>
        </is>
      </c>
      <c r="J16" t="inlineStr">
        <is>
          <t>- -</t>
        </is>
      </c>
      <c r="K16" t="inlineStr">
        <is>
          <t>- -</t>
        </is>
      </c>
      <c r="L16" t="inlineStr">
        <is>
          <t>0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(1)</t>
        </is>
      </c>
      <c r="C17" t="inlineStr">
        <is>
          <t>(0)</t>
        </is>
      </c>
      <c r="D17" t="inlineStr">
        <is>
          <t>0</t>
        </is>
      </c>
      <c r="E17" t="inlineStr">
        <is>
          <t>- -</t>
        </is>
      </c>
      <c r="F17" t="inlineStr">
        <is>
          <t>- -</t>
        </is>
      </c>
      <c r="G17" t="inlineStr">
        <is>
          <t>(11)</t>
        </is>
      </c>
      <c r="H17" t="inlineStr">
        <is>
          <t>(9)</t>
        </is>
      </c>
      <c r="I17" t="inlineStr">
        <is>
          <t>(18)</t>
        </is>
      </c>
      <c r="J17" t="inlineStr">
        <is>
          <t>9</t>
        </is>
      </c>
      <c r="K17" t="inlineStr">
        <is>
          <t>57</t>
        </is>
      </c>
      <c r="L17" t="inlineStr">
        <is>
          <t>(1)</t>
        </is>
      </c>
      <c r="M17" t="inlineStr">
        <is>
          <t>1</t>
        </is>
      </c>
      <c r="N17" t="inlineStr">
        <is>
          <t>(2)</t>
        </is>
      </c>
      <c r="O17" t="inlineStr">
        <is>
          <t>(5)</t>
        </is>
      </c>
      <c r="P17" t="inlineStr">
        <is>
          <t>(16)</t>
        </is>
      </c>
      <c r="Q17" t="inlineStr">
        <is>
          <t>(15)</t>
        </is>
      </c>
      <c r="R17" t="inlineStr">
        <is>
          <t>(15)</t>
        </is>
      </c>
      <c r="S17" t="inlineStr">
        <is>
          <t>237</t>
        </is>
      </c>
      <c r="T17" t="inlineStr">
        <is>
          <t>(5)</t>
        </is>
      </c>
      <c r="U17" t="inlineStr">
        <is>
          <t>(26)</t>
        </is>
      </c>
      <c r="V17" t="inlineStr">
        <is>
          <t>43</t>
        </is>
      </c>
      <c r="W17" t="inlineStr">
        <is>
          <t>(26)</t>
        </is>
      </c>
      <c r="X17" t="inlineStr">
        <is>
          <t>(36)</t>
        </is>
      </c>
      <c r="Y17" t="inlineStr">
        <is>
          <t>(40)</t>
        </is>
      </c>
    </row>
    <row r="18">
      <c r="A18" s="1" t="inlineStr">
        <is>
          <t>Cash Used for Investing Activities</t>
        </is>
      </c>
      <c r="B18" t="inlineStr">
        <is>
          <t>(5)</t>
        </is>
      </c>
      <c r="C18" t="inlineStr">
        <is>
          <t>(43)</t>
        </is>
      </c>
      <c r="D18" t="inlineStr">
        <is>
          <t>(15)</t>
        </is>
      </c>
      <c r="E18" t="inlineStr">
        <is>
          <t>(5)</t>
        </is>
      </c>
      <c r="F18" t="inlineStr">
        <is>
          <t>(4)</t>
        </is>
      </c>
      <c r="G18" t="inlineStr">
        <is>
          <t>(43)</t>
        </is>
      </c>
      <c r="H18" t="inlineStr">
        <is>
          <t>(44)</t>
        </is>
      </c>
      <c r="I18" t="inlineStr">
        <is>
          <t>(52)</t>
        </is>
      </c>
      <c r="J18" t="inlineStr">
        <is>
          <t>(58)</t>
        </is>
      </c>
      <c r="K18" t="inlineStr">
        <is>
          <t>(17)</t>
        </is>
      </c>
      <c r="L18" t="inlineStr">
        <is>
          <t>(2)</t>
        </is>
      </c>
      <c r="M18" t="inlineStr">
        <is>
          <t>(8)</t>
        </is>
      </c>
      <c r="N18" t="inlineStr">
        <is>
          <t>(209)</t>
        </is>
      </c>
      <c r="O18" t="inlineStr">
        <is>
          <t>(396)</t>
        </is>
      </c>
      <c r="P18" t="inlineStr">
        <is>
          <t>(165)</t>
        </is>
      </c>
      <c r="Q18" t="inlineStr">
        <is>
          <t>(13)</t>
        </is>
      </c>
      <c r="R18" t="inlineStr">
        <is>
          <t>(17)</t>
        </is>
      </c>
      <c r="S18" t="inlineStr">
        <is>
          <t>237</t>
        </is>
      </c>
      <c r="T18" t="inlineStr">
        <is>
          <t>(10)</t>
        </is>
      </c>
      <c r="U18" t="inlineStr">
        <is>
          <t>(26)</t>
        </is>
      </c>
      <c r="V18" t="inlineStr">
        <is>
          <t>41</t>
        </is>
      </c>
      <c r="W18" t="inlineStr">
        <is>
          <t>(44)</t>
        </is>
      </c>
      <c r="X18" t="inlineStr">
        <is>
          <t>(87)</t>
        </is>
      </c>
      <c r="Y18" t="inlineStr">
        <is>
          <t>(52)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(50)</t>
        </is>
      </c>
      <c r="N19" t="inlineStr">
        <is>
          <t>(120)</t>
        </is>
      </c>
      <c r="O19" t="inlineStr">
        <is>
          <t>(3)</t>
        </is>
      </c>
      <c r="P19" t="inlineStr">
        <is>
          <t>(51)</t>
        </is>
      </c>
      <c r="Q19" t="inlineStr">
        <is>
          <t>(1)</t>
        </is>
      </c>
      <c r="R19" t="inlineStr">
        <is>
          <t>(663)</t>
        </is>
      </c>
      <c r="S19" t="inlineStr">
        <is>
          <t>(217)</t>
        </is>
      </c>
      <c r="T19" t="inlineStr">
        <is>
          <t>(15)</t>
        </is>
      </c>
      <c r="U19" t="inlineStr">
        <is>
          <t>(450)</t>
        </is>
      </c>
      <c r="V19" t="inlineStr">
        <is>
          <t>(1)</t>
        </is>
      </c>
      <c r="W19" t="inlineStr">
        <is>
          <t>(1)</t>
        </is>
      </c>
      <c r="X19" t="inlineStr">
        <is>
          <t>(1)</t>
        </is>
      </c>
      <c r="Y19" t="inlineStr">
        <is>
          <t>(6)</t>
        </is>
      </c>
    </row>
    <row r="20">
      <c r="A20" s="1" t="inlineStr">
        <is>
          <t>Common Stock Issued</t>
        </is>
      </c>
      <c r="B20" t="inlineStr">
        <is>
          <t>22</t>
        </is>
      </c>
      <c r="C20" t="inlineStr">
        <is>
          <t>77</t>
        </is>
      </c>
      <c r="D20" t="inlineStr">
        <is>
          <t>13</t>
        </is>
      </c>
      <c r="E20" t="inlineStr">
        <is>
          <t>41</t>
        </is>
      </c>
      <c r="F20" t="inlineStr">
        <is>
          <t>50</t>
        </is>
      </c>
      <c r="G20" t="inlineStr">
        <is>
          <t>30</t>
        </is>
      </c>
      <c r="H20" t="inlineStr">
        <is>
          <t>11</t>
        </is>
      </c>
      <c r="I20" t="inlineStr">
        <is>
          <t>5</t>
        </is>
      </c>
      <c r="J20" t="inlineStr">
        <is>
          <t>1</t>
        </is>
      </c>
      <c r="K20" t="inlineStr">
        <is>
          <t>89</t>
        </is>
      </c>
      <c r="L20" t="inlineStr">
        <is>
          <t>0</t>
        </is>
      </c>
      <c r="M20" t="inlineStr">
        <is>
          <t>18</t>
        </is>
      </c>
      <c r="N20" t="inlineStr">
        <is>
          <t>25</t>
        </is>
      </c>
      <c r="O20" t="inlineStr">
        <is>
          <t>61</t>
        </is>
      </c>
      <c r="P20" t="inlineStr">
        <is>
          <t>97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76</t>
        </is>
      </c>
      <c r="U20" t="inlineStr">
        <is>
          <t>269</t>
        </is>
      </c>
      <c r="V20" t="inlineStr">
        <is>
          <t>- -</t>
        </is>
      </c>
      <c r="W20" t="inlineStr">
        <is>
          <t>- -</t>
        </is>
      </c>
      <c r="X20" t="inlineStr">
        <is>
          <t>240</t>
        </is>
      </c>
      <c r="Y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(17)</t>
        </is>
      </c>
      <c r="C21" t="inlineStr">
        <is>
          <t>(0)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(11)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(1)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5</t>
        </is>
      </c>
      <c r="C23" t="inlineStr">
        <is>
          <t>(16)</t>
        </is>
      </c>
      <c r="D23" t="inlineStr">
        <is>
          <t>25</t>
        </is>
      </c>
      <c r="E23" t="inlineStr">
        <is>
          <t>2</t>
        </is>
      </c>
      <c r="F23" t="inlineStr">
        <is>
          <t>(39)</t>
        </is>
      </c>
      <c r="G23" t="inlineStr">
        <is>
          <t>(3)</t>
        </is>
      </c>
      <c r="H23" t="inlineStr">
        <is>
          <t>(1)</t>
        </is>
      </c>
      <c r="I23" t="inlineStr">
        <is>
          <t>(0)</t>
        </is>
      </c>
      <c r="J23" t="inlineStr">
        <is>
          <t>51</t>
        </is>
      </c>
      <c r="K23" t="inlineStr">
        <is>
          <t>(67)</t>
        </is>
      </c>
      <c r="L23" t="inlineStr">
        <is>
          <t>3</t>
        </is>
      </c>
      <c r="M23" t="inlineStr">
        <is>
          <t>23</t>
        </is>
      </c>
      <c r="N23" t="inlineStr">
        <is>
          <t>278</t>
        </is>
      </c>
      <c r="O23" t="inlineStr">
        <is>
          <t>406</t>
        </is>
      </c>
      <c r="P23" t="inlineStr">
        <is>
          <t>45</t>
        </is>
      </c>
      <c r="Q23" t="inlineStr">
        <is>
          <t>(1)</t>
        </is>
      </c>
      <c r="R23" t="inlineStr">
        <is>
          <t>653</t>
        </is>
      </c>
      <c r="S23" t="inlineStr">
        <is>
          <t>2</t>
        </is>
      </c>
      <c r="T23" t="inlineStr">
        <is>
          <t>2</t>
        </is>
      </c>
      <c r="U23" t="inlineStr">
        <is>
          <t>294</t>
        </is>
      </c>
      <c r="V23" t="inlineStr">
        <is>
          <t>4</t>
        </is>
      </c>
      <c r="W23" t="inlineStr">
        <is>
          <t>4</t>
        </is>
      </c>
      <c r="X23" t="inlineStr">
        <is>
          <t>9</t>
        </is>
      </c>
      <c r="Y23" t="inlineStr">
        <is>
          <t>(3)</t>
        </is>
      </c>
    </row>
    <row r="24">
      <c r="A24" s="1" t="inlineStr">
        <is>
          <t>Cash Used/Provided by Financing Activities</t>
        </is>
      </c>
      <c r="B24" t="inlineStr">
        <is>
          <t>11</t>
        </is>
      </c>
      <c r="C24" t="inlineStr">
        <is>
          <t>61</t>
        </is>
      </c>
      <c r="D24" t="inlineStr">
        <is>
          <t>38</t>
        </is>
      </c>
      <c r="E24" t="inlineStr">
        <is>
          <t>42</t>
        </is>
      </c>
      <c r="F24" t="inlineStr">
        <is>
          <t>11</t>
        </is>
      </c>
      <c r="G24" t="inlineStr">
        <is>
          <t>26</t>
        </is>
      </c>
      <c r="H24" t="inlineStr">
        <is>
          <t>10</t>
        </is>
      </c>
      <c r="I24" t="inlineStr">
        <is>
          <t>5</t>
        </is>
      </c>
      <c r="J24" t="inlineStr">
        <is>
          <t>51</t>
        </is>
      </c>
      <c r="K24" t="inlineStr">
        <is>
          <t>21</t>
        </is>
      </c>
      <c r="L24" t="inlineStr">
        <is>
          <t>3</t>
        </is>
      </c>
      <c r="M24" t="inlineStr">
        <is>
          <t>(9)</t>
        </is>
      </c>
      <c r="N24" t="inlineStr">
        <is>
          <t>182</t>
        </is>
      </c>
      <c r="O24" t="inlineStr">
        <is>
          <t>452</t>
        </is>
      </c>
      <c r="P24" t="inlineStr">
        <is>
          <t>91</t>
        </is>
      </c>
      <c r="Q24" t="inlineStr">
        <is>
          <t>(2)</t>
        </is>
      </c>
      <c r="R24" t="inlineStr">
        <is>
          <t>(10)</t>
        </is>
      </c>
      <c r="S24" t="inlineStr">
        <is>
          <t>(215)</t>
        </is>
      </c>
      <c r="T24" t="inlineStr">
        <is>
          <t>63</t>
        </is>
      </c>
      <c r="U24" t="inlineStr">
        <is>
          <t>113</t>
        </is>
      </c>
      <c r="V24" t="inlineStr">
        <is>
          <t>2</t>
        </is>
      </c>
      <c r="W24" t="inlineStr">
        <is>
          <t>4</t>
        </is>
      </c>
      <c r="X24" t="inlineStr">
        <is>
          <t>248</t>
        </is>
      </c>
      <c r="Y24" t="inlineStr">
        <is>
          <t>(9)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(0)</t>
        </is>
      </c>
      <c r="D25" t="inlineStr">
        <is>
          <t>(0)</t>
        </is>
      </c>
      <c r="E25" t="inlineStr">
        <is>
          <t>0</t>
        </is>
      </c>
      <c r="F25" t="inlineStr">
        <is>
          <t>(2)</t>
        </is>
      </c>
      <c r="G25" t="inlineStr">
        <is>
          <t>(1)</t>
        </is>
      </c>
      <c r="H25" t="inlineStr">
        <is>
          <t>0</t>
        </is>
      </c>
      <c r="I25" t="inlineStr">
        <is>
          <t>1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(1)</t>
        </is>
      </c>
      <c r="P25" t="inlineStr">
        <is>
          <t>- -</t>
        </is>
      </c>
      <c r="Q25" t="inlineStr">
        <is>
          <t>0</t>
        </is>
      </c>
      <c r="R25" t="inlineStr">
        <is>
          <t>(0)</t>
        </is>
      </c>
      <c r="S25" t="inlineStr">
        <is>
          <t>(0)</t>
        </is>
      </c>
      <c r="T25" t="inlineStr">
        <is>
          <t>(0)</t>
        </is>
      </c>
      <c r="U25" t="inlineStr">
        <is>
          <t>1</t>
        </is>
      </c>
      <c r="V25" t="inlineStr">
        <is>
          <t>(1)</t>
        </is>
      </c>
      <c r="W25" t="inlineStr">
        <is>
          <t>(0)</t>
        </is>
      </c>
      <c r="X25" t="inlineStr">
        <is>
          <t>2</t>
        </is>
      </c>
      <c r="Y25" t="inlineStr">
        <is>
          <t>(2)</t>
        </is>
      </c>
    </row>
    <row r="26">
      <c r="A26" s="1" t="inlineStr">
        <is>
          <t>Net Change In Cash</t>
        </is>
      </c>
      <c r="B26" t="inlineStr">
        <is>
          <t>2</t>
        </is>
      </c>
      <c r="C26" t="inlineStr">
        <is>
          <t>31</t>
        </is>
      </c>
      <c r="D26" t="inlineStr">
        <is>
          <t>(16)</t>
        </is>
      </c>
      <c r="E26" t="inlineStr">
        <is>
          <t>43</t>
        </is>
      </c>
      <c r="F26" t="inlineStr">
        <is>
          <t>38</t>
        </is>
      </c>
      <c r="G26" t="inlineStr">
        <is>
          <t>(10)</t>
        </is>
      </c>
      <c r="H26" t="inlineStr">
        <is>
          <t>(25)</t>
        </is>
      </c>
      <c r="I26" t="inlineStr">
        <is>
          <t>(39)</t>
        </is>
      </c>
      <c r="J26" t="inlineStr">
        <is>
          <t>(2)</t>
        </is>
      </c>
      <c r="K26" t="inlineStr">
        <is>
          <t>3</t>
        </is>
      </c>
      <c r="L26" t="inlineStr">
        <is>
          <t>(5)</t>
        </is>
      </c>
      <c r="M26" t="inlineStr">
        <is>
          <t>6</t>
        </is>
      </c>
      <c r="N26" t="inlineStr">
        <is>
          <t>1</t>
        </is>
      </c>
      <c r="O26" t="inlineStr">
        <is>
          <t>59</t>
        </is>
      </c>
      <c r="P26" t="inlineStr">
        <is>
          <t>(21)</t>
        </is>
      </c>
      <c r="Q26" t="inlineStr">
        <is>
          <t>7</t>
        </is>
      </c>
      <c r="R26" t="inlineStr">
        <is>
          <t>(21)</t>
        </is>
      </c>
      <c r="S26" t="inlineStr">
        <is>
          <t>(5)</t>
        </is>
      </c>
      <c r="T26" t="inlineStr">
        <is>
          <t>41</t>
        </is>
      </c>
      <c r="U26" t="inlineStr">
        <is>
          <t>61</t>
        </is>
      </c>
      <c r="V26" t="inlineStr">
        <is>
          <t>52</t>
        </is>
      </c>
      <c r="W26" t="inlineStr">
        <is>
          <t>(10)</t>
        </is>
      </c>
      <c r="X26" t="inlineStr">
        <is>
          <t>209</t>
        </is>
      </c>
      <c r="Y26" t="inlineStr">
        <is>
          <t>(32)</t>
        </is>
      </c>
    </row>
    <row r="27">
      <c r="A27" s="1" t="inlineStr">
        <is>
          <t>Cash at the End of Period</t>
        </is>
      </c>
      <c r="B27" t="inlineStr">
        <is>
          <t>3</t>
        </is>
      </c>
      <c r="C27" t="inlineStr">
        <is>
          <t>34</t>
        </is>
      </c>
      <c r="D27" t="inlineStr">
        <is>
          <t>19</t>
        </is>
      </c>
      <c r="E27" t="inlineStr">
        <is>
          <t>61</t>
        </is>
      </c>
      <c r="F27" t="inlineStr">
        <is>
          <t>99</t>
        </is>
      </c>
      <c r="G27" t="inlineStr">
        <is>
          <t>90</t>
        </is>
      </c>
      <c r="H27" t="inlineStr">
        <is>
          <t>54</t>
        </is>
      </c>
      <c r="I27" t="inlineStr">
        <is>
          <t>13</t>
        </is>
      </c>
      <c r="J27" t="inlineStr">
        <is>
          <t>5</t>
        </is>
      </c>
      <c r="K27" t="inlineStr">
        <is>
          <t>9</t>
        </is>
      </c>
      <c r="L27" t="inlineStr">
        <is>
          <t>3</t>
        </is>
      </c>
      <c r="M27" t="inlineStr">
        <is>
          <t>10</t>
        </is>
      </c>
      <c r="N27" t="inlineStr">
        <is>
          <t>11</t>
        </is>
      </c>
      <c r="O27" t="inlineStr">
        <is>
          <t>70</t>
        </is>
      </c>
      <c r="P27" t="inlineStr">
        <is>
          <t>49</t>
        </is>
      </c>
      <c r="Q27" t="inlineStr">
        <is>
          <t>56</t>
        </is>
      </c>
      <c r="R27" t="inlineStr">
        <is>
          <t>35</t>
        </is>
      </c>
      <c r="S27" t="inlineStr">
        <is>
          <t>29</t>
        </is>
      </c>
      <c r="T27" t="inlineStr">
        <is>
          <t>69</t>
        </is>
      </c>
      <c r="U27" t="inlineStr">
        <is>
          <t>130</t>
        </is>
      </c>
      <c r="V27" t="inlineStr">
        <is>
          <t>183</t>
        </is>
      </c>
      <c r="W27" t="inlineStr">
        <is>
          <t>173</t>
        </is>
      </c>
      <c r="X27" t="inlineStr">
        <is>
          <t>382</t>
        </is>
      </c>
      <c r="Y27" t="inlineStr">
        <is>
          <t>349</t>
        </is>
      </c>
    </row>
    <row r="28">
      <c r="A28" s="1" t="inlineStr">
        <is>
          <t>Cash at the Beginning of Period</t>
        </is>
      </c>
      <c r="B28" t="inlineStr">
        <is>
          <t>1</t>
        </is>
      </c>
      <c r="C28" t="inlineStr">
        <is>
          <t>3</t>
        </is>
      </c>
      <c r="D28" t="inlineStr">
        <is>
          <t>34</t>
        </is>
      </c>
      <c r="E28" t="inlineStr">
        <is>
          <t>19</t>
        </is>
      </c>
      <c r="F28" t="inlineStr">
        <is>
          <t>61</t>
        </is>
      </c>
      <c r="G28" t="inlineStr">
        <is>
          <t>99</t>
        </is>
      </c>
      <c r="H28" t="inlineStr">
        <is>
          <t>79</t>
        </is>
      </c>
      <c r="I28" t="inlineStr">
        <is>
          <t>52</t>
        </is>
      </c>
      <c r="J28" t="inlineStr">
        <is>
          <t>8</t>
        </is>
      </c>
      <c r="K28" t="inlineStr">
        <is>
          <t>5</t>
        </is>
      </c>
      <c r="L28" t="inlineStr">
        <is>
          <t>9</t>
        </is>
      </c>
      <c r="M28" t="inlineStr">
        <is>
          <t>4</t>
        </is>
      </c>
      <c r="N28" t="inlineStr">
        <is>
          <t>10</t>
        </is>
      </c>
      <c r="O28" t="inlineStr">
        <is>
          <t>11</t>
        </is>
      </c>
      <c r="P28" t="inlineStr">
        <is>
          <t>70</t>
        </is>
      </c>
      <c r="Q28" t="inlineStr">
        <is>
          <t>49</t>
        </is>
      </c>
      <c r="R28" t="inlineStr">
        <is>
          <t>56</t>
        </is>
      </c>
      <c r="S28" t="inlineStr">
        <is>
          <t>34</t>
        </is>
      </c>
      <c r="T28" t="inlineStr">
        <is>
          <t>29</t>
        </is>
      </c>
      <c r="U28" t="inlineStr">
        <is>
          <t>69</t>
        </is>
      </c>
      <c r="V28" t="inlineStr">
        <is>
          <t>131</t>
        </is>
      </c>
      <c r="W28" t="inlineStr">
        <is>
          <t>183</t>
        </is>
      </c>
      <c r="X28" t="inlineStr">
        <is>
          <t>173</t>
        </is>
      </c>
      <c r="Y28" t="inlineStr">
        <is>
          <t>382</t>
        </is>
      </c>
    </row>
    <row r="29">
      <c r="A29" s="1" t="inlineStr">
        <is>
          <t>Free Cash Flow</t>
        </is>
      </c>
      <c r="B29" t="inlineStr">
        <is>
          <t>(8)</t>
        </is>
      </c>
      <c r="C29" t="inlineStr">
        <is>
          <t>10</t>
        </is>
      </c>
      <c r="D29" t="inlineStr">
        <is>
          <t>(44)</t>
        </is>
      </c>
      <c r="E29" t="inlineStr">
        <is>
          <t>0</t>
        </is>
      </c>
      <c r="F29" t="inlineStr">
        <is>
          <t>29</t>
        </is>
      </c>
      <c r="G29" t="inlineStr">
        <is>
          <t>1</t>
        </is>
      </c>
      <c r="H29" t="inlineStr">
        <is>
          <t>1</t>
        </is>
      </c>
      <c r="I29" t="inlineStr">
        <is>
          <t>(1)</t>
        </is>
      </c>
      <c r="J29" t="inlineStr">
        <is>
          <t>(3)</t>
        </is>
      </c>
      <c r="K29" t="inlineStr">
        <is>
          <t>(2)</t>
        </is>
      </c>
      <c r="L29" t="inlineStr">
        <is>
          <t>(7)</t>
        </is>
      </c>
      <c r="M29" t="inlineStr">
        <is>
          <t>22</t>
        </is>
      </c>
      <c r="N29" t="inlineStr">
        <is>
          <t>26</t>
        </is>
      </c>
      <c r="O29" t="inlineStr">
        <is>
          <t>(5)</t>
        </is>
      </c>
      <c r="P29" t="inlineStr">
        <is>
          <t>37</t>
        </is>
      </c>
      <c r="Q29" t="inlineStr">
        <is>
          <t>5</t>
        </is>
      </c>
      <c r="R29" t="inlineStr">
        <is>
          <t>(8)</t>
        </is>
      </c>
      <c r="S29" t="inlineStr">
        <is>
          <t>(38)</t>
        </is>
      </c>
      <c r="T29" t="inlineStr">
        <is>
          <t>(22)</t>
        </is>
      </c>
      <c r="U29" t="inlineStr">
        <is>
          <t>(54)</t>
        </is>
      </c>
      <c r="V29" t="inlineStr">
        <is>
          <t>(12)</t>
        </is>
      </c>
      <c r="W29" t="inlineStr">
        <is>
          <t>4</t>
        </is>
      </c>
      <c r="X29" t="inlineStr">
        <is>
          <t>11</t>
        </is>
      </c>
      <c r="Y29" t="inlineStr">
        <is>
          <t>(16)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2022-11-25T06:01:12Z</dcterms:created>
  <dcterms:modified xmlns:dcterms="http://purl.org/dc/terms/" xmlns:xsi="http://www.w3.org/2001/XMLSchema-instance" xsi:type="dcterms:W3CDTF">2023-03-21T03:05:16Z</dcterms:modified>
  <cp:lastModifiedBy>William Kruta</cp:lastModifiedBy>
</cp:coreProperties>
</file>