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80" yWindow="825" windowWidth="21600" windowHeight="11385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_([$$-409]* #,##0.00_);_([$$-409]* \(#,##0.00\);_([$$-409]* &quot;-&quot;??_);_(@_)"/>
    <numFmt numFmtId="166" formatCode="_([$$-409]* #,##0_);_([$$-409]* \(#,##0\);_([$$-409]* &quot;-&quot;_);_(@_)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0" fillId="2" borderId="0" pivotButton="0" quotePrefix="0" xfId="0"/>
    <xf numFmtId="0" fontId="2" fillId="2" borderId="0" pivotButton="0" quotePrefix="0" xfId="0"/>
    <xf numFmtId="14" fontId="0" fillId="0" borderId="2" pivotButton="0" quotePrefix="0" xfId="0"/>
    <xf numFmtId="2" fontId="0" fillId="0" borderId="0" pivotButton="0" quotePrefix="0" xfId="0"/>
    <xf numFmtId="3" fontId="0" fillId="0" borderId="0" pivotButton="0" quotePrefix="0" xfId="0"/>
    <xf numFmtId="3" fontId="0" fillId="0" borderId="2" pivotButton="0" quotePrefix="0" xfId="0"/>
    <xf numFmtId="3" fontId="0" fillId="0" borderId="3" pivotButton="0" quotePrefix="0" xfId="0"/>
    <xf numFmtId="3" fontId="2" fillId="2" borderId="0" pivotButton="0" quotePrefix="0" xfId="0"/>
    <xf numFmtId="14" fontId="0" fillId="0" borderId="0" pivotButton="0" quotePrefix="0" xfId="0"/>
    <xf numFmtId="3" fontId="0" fillId="2" borderId="0" pivotButton="0" quotePrefix="0" xfId="0"/>
    <xf numFmtId="1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165" fontId="0" fillId="0" borderId="0" pivotButton="0" quotePrefix="0" xfId="0"/>
    <xf numFmtId="166" fontId="0" fillId="0" borderId="0" pivotButton="0" quotePrefix="0" xfId="0"/>
    <xf numFmtId="3" fontId="1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William</author>
  </authors>
  <commentList>
    <comment ref="AG49" authorId="0" shapeId="0">
      <text>
        <t>William:
Figure enlarged due to including "Current Assets of discontinued operations" being included. I figured "other current assets" fit this entry.</t>
      </text>
    </comment>
    <comment ref="AL55" authorId="0" shapeId="0">
      <text>
        <t>William:
Newer 10-q's list "Deferred income tax" in the "Current Liabilities" section. So this is how it will be handled for previous 10-q forms. Some numbers may be slightly different.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7"/>
  <sheetViews>
    <sheetView workbookViewId="0">
      <selection activeCell="C15" sqref="C15"/>
    </sheetView>
  </sheetViews>
  <sheetFormatPr baseColWidth="8" defaultRowHeight="15"/>
  <cols>
    <col width="13.7109375" bestFit="1" customWidth="1" min="3" max="3"/>
  </cols>
  <sheetData>
    <row r="1" ht="15.75" customHeight="1" thickBot="1">
      <c r="B1" t="e">
        <v>#VALUE!</v>
      </c>
    </row>
    <row r="2">
      <c r="B2" s="17" t="inlineStr">
        <is>
          <t>Price</t>
        </is>
      </c>
      <c r="C2" s="23">
        <f t="array" ref="C2">_FV(B1,"Price")</f>
        <v/>
      </c>
    </row>
    <row r="3">
      <c r="B3" s="18" t="inlineStr">
        <is>
          <t>Shares</t>
        </is>
      </c>
      <c r="C3" s="8">
        <f t="array" ref="C3">_FV(B1,"Shares outstanding",TRUE)/1000000</f>
        <v/>
      </c>
    </row>
    <row r="4">
      <c r="B4" s="18" t="inlineStr">
        <is>
          <t>MC</t>
        </is>
      </c>
      <c r="C4" s="24">
        <f>C2*C3</f>
        <v/>
      </c>
    </row>
    <row r="5">
      <c r="B5" s="18" t="inlineStr">
        <is>
          <t>Cash</t>
        </is>
      </c>
    </row>
    <row r="6">
      <c r="B6" s="18" t="inlineStr">
        <is>
          <t>Debt</t>
        </is>
      </c>
    </row>
    <row r="7" ht="15.75" customHeight="1" thickBot="1">
      <c r="B7" s="19" t="inlineStr">
        <is>
          <t>EV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9" sqref="C9"/>
    </sheetView>
  </sheetViews>
  <sheetFormatPr baseColWidth="8" defaultRowHeight="15"/>
  <cols>
    <col width="6.42578125" customWidth="1" min="1" max="1"/>
    <col width="16.28515625" customWidth="1" min="2" max="2"/>
  </cols>
  <sheetData>
    <row r="1">
      <c r="B1" t="inlineStr">
        <is>
          <t>Company Name</t>
        </is>
      </c>
      <c r="C1" t="inlineStr">
        <is>
          <t>Smith &amp; Wesson Brands, Inc.</t>
        </is>
      </c>
    </row>
    <row r="2">
      <c r="B2" t="inlineStr">
        <is>
          <t>Ticker</t>
        </is>
      </c>
      <c r="C2" t="inlineStr">
        <is>
          <t>SWBI</t>
        </is>
      </c>
    </row>
    <row r="3">
      <c r="B3" t="inlineStr">
        <is>
          <t>Country</t>
        </is>
      </c>
      <c r="C3" t="inlineStr">
        <is>
          <t>USA</t>
        </is>
      </c>
    </row>
    <row r="4">
      <c r="B4" t="inlineStr">
        <is>
          <t>Sector</t>
        </is>
      </c>
      <c r="C4" t="inlineStr">
        <is>
          <t>Industrials</t>
        </is>
      </c>
    </row>
    <row r="5">
      <c r="B5" t="inlineStr">
        <is>
          <t>Industry</t>
        </is>
      </c>
      <c r="C5" t="inlineStr">
        <is>
          <t>Aerospace &amp; Defense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07"/>
  <sheetViews>
    <sheetView zoomScale="70" zoomScaleNormal="70" workbookViewId="0">
      <pane xSplit="1" ySplit="3" topLeftCell="P55" activePane="bottomRight" state="frozen"/>
      <selection pane="topRight" activeCell="B1" sqref="B1"/>
      <selection pane="bottomLeft" activeCell="A4" sqref="A4"/>
      <selection pane="bottomRight" activeCell="V85" sqref="V85"/>
    </sheetView>
  </sheetViews>
  <sheetFormatPr baseColWidth="8" defaultRowHeight="15"/>
  <cols>
    <col width="16.5703125" customWidth="1" min="1" max="1"/>
    <col width="11.5703125" customWidth="1" min="2" max="79"/>
  </cols>
  <sheetData>
    <row r="1">
      <c r="A1" t="inlineStr">
        <is>
          <t>Quarter</t>
        </is>
      </c>
      <c r="AD1" t="inlineStr">
        <is>
          <t>Q120</t>
        </is>
      </c>
      <c r="AE1" t="inlineStr">
        <is>
          <t>Q220</t>
        </is>
      </c>
      <c r="AF1" t="inlineStr">
        <is>
          <t>Q320</t>
        </is>
      </c>
      <c r="AG1" t="inlineStr">
        <is>
          <t>Q420</t>
        </is>
      </c>
      <c r="AH1" t="inlineStr">
        <is>
          <t>Q121</t>
        </is>
      </c>
      <c r="AI1" t="inlineStr">
        <is>
          <t>Q221</t>
        </is>
      </c>
      <c r="AJ1" t="inlineStr">
        <is>
          <t>Q321</t>
        </is>
      </c>
      <c r="AK1" t="inlineStr">
        <is>
          <t>Q421</t>
        </is>
      </c>
      <c r="AL1" t="inlineStr">
        <is>
          <t>Q122</t>
        </is>
      </c>
      <c r="AM1" t="inlineStr">
        <is>
          <t>Q222</t>
        </is>
      </c>
      <c r="AN1" t="inlineStr">
        <is>
          <t>Q322</t>
        </is>
      </c>
      <c r="AO1" t="inlineStr">
        <is>
          <t>Q422</t>
        </is>
      </c>
      <c r="AP1" t="inlineStr">
        <is>
          <t>Q123</t>
        </is>
      </c>
      <c r="AQ1" t="inlineStr">
        <is>
          <t>Q223</t>
        </is>
      </c>
      <c r="AR1" t="inlineStr">
        <is>
          <t>Q323</t>
        </is>
      </c>
      <c r="AS1" t="inlineStr">
        <is>
          <t>Q423</t>
        </is>
      </c>
    </row>
    <row r="2">
      <c r="A2" t="inlineStr">
        <is>
          <t>Filing Date</t>
        </is>
      </c>
      <c r="AD2" s="12" t="n">
        <v>43706</v>
      </c>
      <c r="AE2" s="12" t="n">
        <v>43804</v>
      </c>
      <c r="AF2" s="12" t="n">
        <v>43895</v>
      </c>
      <c r="AH2" s="12" t="n">
        <v>44077</v>
      </c>
      <c r="AI2" s="12" t="n">
        <v>44168</v>
      </c>
      <c r="AJ2" s="12" t="n">
        <v>44259</v>
      </c>
      <c r="AL2" s="12" t="n">
        <v>44440</v>
      </c>
      <c r="AM2" s="12" t="n">
        <v>44532</v>
      </c>
      <c r="AN2" s="12" t="n">
        <v>44623</v>
      </c>
      <c r="AP2" s="12" t="n">
        <v>44812</v>
      </c>
      <c r="AQ2" s="12" t="n">
        <v>44901</v>
      </c>
      <c r="AU2" s="12" t="n">
        <v>42177</v>
      </c>
      <c r="AV2" s="12" t="n">
        <v>42537</v>
      </c>
      <c r="AW2" s="12" t="n">
        <v>42915</v>
      </c>
      <c r="AX2" s="12" t="n">
        <v>43271</v>
      </c>
      <c r="AY2" s="12" t="n">
        <v>43635</v>
      </c>
      <c r="AZ2" s="12" t="n">
        <v>44001</v>
      </c>
      <c r="BA2" s="12" t="n">
        <v>44364</v>
      </c>
      <c r="BB2" s="12" t="n">
        <v>44735</v>
      </c>
    </row>
    <row r="3" customFormat="1" s="2">
      <c r="A3" s="2" t="inlineStr">
        <is>
          <t>Period of Report</t>
        </is>
      </c>
      <c r="AD3" s="6" t="n">
        <v>43677</v>
      </c>
      <c r="AE3" s="6" t="n">
        <v>43769</v>
      </c>
      <c r="AF3" s="6" t="n">
        <v>43861</v>
      </c>
      <c r="AG3" s="6" t="n">
        <v>43951</v>
      </c>
      <c r="AH3" s="6" t="n">
        <v>44043</v>
      </c>
      <c r="AI3" s="6" t="n">
        <v>44135</v>
      </c>
      <c r="AJ3" s="6" t="n">
        <v>44227</v>
      </c>
      <c r="AK3" s="6" t="n">
        <v>44316</v>
      </c>
      <c r="AL3" s="6" t="n">
        <v>44408</v>
      </c>
      <c r="AM3" s="6" t="n">
        <v>44500</v>
      </c>
      <c r="AN3" s="6" t="n">
        <v>44592</v>
      </c>
      <c r="AO3" s="6" t="n">
        <v>44681</v>
      </c>
      <c r="AP3" s="6" t="n">
        <v>44773</v>
      </c>
      <c r="AQ3" s="6" t="n">
        <v>44865</v>
      </c>
      <c r="AU3" s="2" t="n">
        <v>2015</v>
      </c>
      <c r="AV3" s="2">
        <f>AU3+1</f>
        <v/>
      </c>
      <c r="AW3" s="2">
        <f>AV3+1</f>
        <v/>
      </c>
      <c r="AX3" s="2">
        <f>AW3+1</f>
        <v/>
      </c>
      <c r="AY3" s="2">
        <f>AX3+1</f>
        <v/>
      </c>
      <c r="AZ3" s="2">
        <f>AY3+1</f>
        <v/>
      </c>
      <c r="BA3" s="2">
        <f>AZ3+1</f>
        <v/>
      </c>
      <c r="BB3" s="2">
        <f>BA3+1</f>
        <v/>
      </c>
      <c r="BC3" s="2">
        <f>BB3+1</f>
        <v/>
      </c>
      <c r="BD3" s="2">
        <f>BC3+1</f>
        <v/>
      </c>
    </row>
    <row r="4">
      <c r="AL4" s="12" t="n"/>
      <c r="AN4" s="12" t="n"/>
      <c r="AO4" s="12" t="n"/>
      <c r="AP4" s="12" t="n"/>
    </row>
    <row r="5" customFormat="1" s="4">
      <c r="A5" s="11" t="inlineStr">
        <is>
          <t>Revenue Breakdown</t>
        </is>
      </c>
      <c r="B5" s="13" t="n"/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</row>
    <row r="6">
      <c r="A6" s="8" t="inlineStr">
        <is>
          <t>Handguns</t>
        </is>
      </c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>
        <v>69710</v>
      </c>
      <c r="AE6" s="8" t="n">
        <v>81394</v>
      </c>
      <c r="AF6" s="8" t="n">
        <v>94251</v>
      </c>
      <c r="AG6" s="8">
        <f>AZ6-AF6-AE6-AD6</f>
        <v/>
      </c>
      <c r="AH6" s="8" t="n">
        <v>165169</v>
      </c>
      <c r="AI6" s="8" t="n">
        <v>161034</v>
      </c>
      <c r="AJ6" s="8" t="n">
        <v>183106</v>
      </c>
      <c r="AK6" s="8">
        <f>BA6-AJ6-AI6-AH6</f>
        <v/>
      </c>
      <c r="AL6" s="8" t="n">
        <v>197856</v>
      </c>
      <c r="AM6" s="8" t="n">
        <v>157525</v>
      </c>
      <c r="AN6" s="8" t="n">
        <v>132921</v>
      </c>
      <c r="AO6" s="8">
        <f>BB6-AN6-AM6-AL6</f>
        <v/>
      </c>
      <c r="AP6" s="8" t="n">
        <v>59367</v>
      </c>
      <c r="AQ6" s="8" t="n">
        <v>93037</v>
      </c>
      <c r="AR6" s="8" t="n"/>
      <c r="AS6" s="8" t="n"/>
      <c r="AT6" s="8" t="n"/>
      <c r="AU6" s="8" t="n">
        <v>395500</v>
      </c>
      <c r="AV6" s="8" t="n">
        <v>485413</v>
      </c>
      <c r="AW6" s="8" t="n">
        <v>556566</v>
      </c>
      <c r="AX6" s="8" t="n">
        <v>326290</v>
      </c>
      <c r="AY6" s="8" t="n">
        <v>336901</v>
      </c>
      <c r="AZ6" s="8" t="n">
        <v>390711</v>
      </c>
      <c r="BA6" s="8" t="n">
        <v>755735</v>
      </c>
      <c r="BB6" s="8" t="n">
        <v>624219</v>
      </c>
    </row>
    <row r="7">
      <c r="A7" s="8" t="inlineStr">
        <is>
          <t>Long Guns</t>
        </is>
      </c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>
        <v>16600</v>
      </c>
      <c r="AE7" s="8" t="n">
        <v>23947</v>
      </c>
      <c r="AF7" s="8" t="n">
        <v>24656</v>
      </c>
      <c r="AG7" s="8">
        <f>AZ7-AF7-AE7-AD7</f>
        <v/>
      </c>
      <c r="AH7" s="8" t="n">
        <v>53847</v>
      </c>
      <c r="AI7" s="8" t="n">
        <v>75987</v>
      </c>
      <c r="AJ7" s="8" t="n">
        <v>61581</v>
      </c>
      <c r="AK7" s="8">
        <f>BA7-AJ7-AI7-AH7</f>
        <v/>
      </c>
      <c r="AL7" s="8" t="n">
        <v>67691</v>
      </c>
      <c r="AM7" s="8" t="n">
        <v>60320</v>
      </c>
      <c r="AN7" s="8" t="n">
        <v>29459</v>
      </c>
      <c r="AO7" s="8">
        <f>BB7-AN7-AM7-AL7</f>
        <v/>
      </c>
      <c r="AP7" s="8" t="n">
        <v>14105</v>
      </c>
      <c r="AQ7" s="8" t="n">
        <v>16999</v>
      </c>
      <c r="AR7" s="8" t="n"/>
      <c r="AS7" s="8" t="n"/>
      <c r="AT7" s="8" t="n"/>
      <c r="AU7" s="8" t="n">
        <v>90178</v>
      </c>
      <c r="AV7" s="8" t="n">
        <v>127607</v>
      </c>
      <c r="AW7" s="8" t="n">
        <v>179612</v>
      </c>
      <c r="AX7" s="8" t="n">
        <v>90222</v>
      </c>
      <c r="AY7" s="8" t="n">
        <v>107717</v>
      </c>
      <c r="AZ7" s="8" t="n">
        <v>101540</v>
      </c>
      <c r="BA7" s="8" t="n">
        <v>253340</v>
      </c>
      <c r="BB7" s="8" t="n">
        <v>189467</v>
      </c>
    </row>
    <row r="8">
      <c r="A8" s="8" t="inlineStr">
        <is>
          <t>Other Products &amp; Services</t>
        </is>
      </c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>
        <v>9127</v>
      </c>
      <c r="AE8" s="8" t="n">
        <v>8376</v>
      </c>
      <c r="AF8" s="8" t="n">
        <v>8509</v>
      </c>
      <c r="AG8" s="8">
        <f>AZ8-AF8-AE8-AD8</f>
        <v/>
      </c>
      <c r="AH8" s="8" t="n">
        <v>10869</v>
      </c>
      <c r="AI8" s="8" t="n">
        <v>11708</v>
      </c>
      <c r="AJ8" s="8" t="n">
        <v>12947</v>
      </c>
      <c r="AK8" s="8">
        <f>BA8-AJ8-AI8-AH8</f>
        <v/>
      </c>
      <c r="AL8" s="8" t="n">
        <v>9062</v>
      </c>
      <c r="AM8" s="8" t="n">
        <v>12634</v>
      </c>
      <c r="AN8" s="8" t="n">
        <v>15358</v>
      </c>
      <c r="AO8" s="8">
        <f>BB8-AN8-AM8-AL8</f>
        <v/>
      </c>
      <c r="AP8" s="8" t="n">
        <v>10922</v>
      </c>
      <c r="AQ8" s="8" t="n">
        <v>10999</v>
      </c>
      <c r="AR8" s="8" t="n"/>
      <c r="AS8" s="8" t="n"/>
      <c r="AT8" s="8" t="n"/>
      <c r="AU8" s="8">
        <f>506+45038</f>
        <v/>
      </c>
      <c r="AV8" s="8" t="n">
        <v>44598</v>
      </c>
      <c r="AW8" s="8" t="n">
        <v>36819</v>
      </c>
      <c r="AX8" s="8" t="n">
        <v>32474</v>
      </c>
      <c r="AY8" s="8" t="n">
        <v>36717</v>
      </c>
      <c r="AZ8" s="8" t="n">
        <v>37361</v>
      </c>
      <c r="BA8" s="8" t="n">
        <v>50120</v>
      </c>
      <c r="BB8" s="8" t="n">
        <v>50440</v>
      </c>
    </row>
    <row r="9" customFormat="1" s="2">
      <c r="A9" s="9" t="inlineStr">
        <is>
          <t>Outdoor Products &amp; Accessories Segment</t>
        </is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>
        <v>0</v>
      </c>
      <c r="AE9" s="9" t="n">
        <v>0</v>
      </c>
      <c r="AF9" s="9" t="n">
        <v>0</v>
      </c>
      <c r="AG9" s="9">
        <f>AZ9-AF9-AE9-AD9</f>
        <v/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R9" s="9" t="n"/>
      <c r="AS9" s="9" t="n"/>
      <c r="AT9" s="9" t="n"/>
      <c r="AU9" s="9" t="n">
        <v>20640</v>
      </c>
      <c r="AV9" s="9" t="n">
        <v>65290</v>
      </c>
      <c r="AW9" s="9" t="n">
        <v>130191</v>
      </c>
      <c r="AX9" s="9" t="n">
        <v>157864</v>
      </c>
      <c r="AY9" s="9" t="n">
        <v>0</v>
      </c>
      <c r="AZ9" s="9" t="n">
        <v>0</v>
      </c>
      <c r="BA9" s="9" t="n">
        <v>0</v>
      </c>
      <c r="BB9" s="9" t="n">
        <v>0</v>
      </c>
    </row>
    <row r="10">
      <c r="A10" s="8" t="inlineStr">
        <is>
          <t xml:space="preserve">Revenue  </t>
        </is>
      </c>
      <c r="B10" s="8">
        <f>SUM(B6:B8)</f>
        <v/>
      </c>
      <c r="C10" s="8">
        <f>SUM(C6:C8)</f>
        <v/>
      </c>
      <c r="D10" s="8">
        <f>SUM(D6:D8)</f>
        <v/>
      </c>
      <c r="E10" s="8">
        <f>SUM(E6:E8)</f>
        <v/>
      </c>
      <c r="F10" s="8">
        <f>SUM(F6:F8)</f>
        <v/>
      </c>
      <c r="G10" s="8">
        <f>SUM(G6:G8)</f>
        <v/>
      </c>
      <c r="H10" s="8">
        <f>SUM(H6:H8)</f>
        <v/>
      </c>
      <c r="I10" s="8">
        <f>SUM(I6:I8)</f>
        <v/>
      </c>
      <c r="J10" s="8">
        <f>SUM(J6:J8)</f>
        <v/>
      </c>
      <c r="K10" s="8">
        <f>SUM(K6:K8)</f>
        <v/>
      </c>
      <c r="L10" s="8">
        <f>SUM(L6:L8)</f>
        <v/>
      </c>
      <c r="M10" s="8">
        <f>SUM(M6:M8)</f>
        <v/>
      </c>
      <c r="N10" s="8">
        <f>SUM(N6:N8)</f>
        <v/>
      </c>
      <c r="O10" s="8">
        <f>SUM(O6:O8)</f>
        <v/>
      </c>
      <c r="P10" s="8">
        <f>SUM(P6:P8)</f>
        <v/>
      </c>
      <c r="Q10" s="8">
        <f>SUM(Q6:Q8)</f>
        <v/>
      </c>
      <c r="R10" s="8">
        <f>SUM(R6:R8)</f>
        <v/>
      </c>
      <c r="S10" s="8">
        <f>SUM(S6:S8)</f>
        <v/>
      </c>
      <c r="T10" s="8">
        <f>SUM(T6:T8)</f>
        <v/>
      </c>
      <c r="U10" s="8">
        <f>SUM(U6:U8)</f>
        <v/>
      </c>
      <c r="V10" s="8">
        <f>SUM(V6:V8)</f>
        <v/>
      </c>
      <c r="W10" s="8">
        <f>SUM(W6:W8)</f>
        <v/>
      </c>
      <c r="X10" s="8">
        <f>SUM(X6:X8)</f>
        <v/>
      </c>
      <c r="Y10" s="8">
        <f>SUM(Y6:Y8)</f>
        <v/>
      </c>
      <c r="Z10" s="8">
        <f>SUM(Z6:Z8)</f>
        <v/>
      </c>
      <c r="AA10" s="8">
        <f>SUM(AA6:AA8)</f>
        <v/>
      </c>
      <c r="AB10" s="8">
        <f>SUM(AB6:AB8)</f>
        <v/>
      </c>
      <c r="AC10" s="8">
        <f>SUM(AC6:AC8)</f>
        <v/>
      </c>
      <c r="AD10" s="8">
        <f>SUM(AD6:AD9)</f>
        <v/>
      </c>
      <c r="AE10" s="8">
        <f>SUM(AE6:AE9)</f>
        <v/>
      </c>
      <c r="AF10" s="8">
        <f>SUM(AF6:AF9)</f>
        <v/>
      </c>
      <c r="AG10" s="8">
        <f>SUM(AG6:AG8)</f>
        <v/>
      </c>
      <c r="AH10" s="8">
        <f>SUM(AH6:AH9)</f>
        <v/>
      </c>
      <c r="AI10" s="8">
        <f>SUM(AI6:AI9)</f>
        <v/>
      </c>
      <c r="AJ10" s="8">
        <f>SUM(AJ6:AJ9)</f>
        <v/>
      </c>
      <c r="AK10" s="8">
        <f>SUM(AK6:AK8)</f>
        <v/>
      </c>
      <c r="AL10" s="8">
        <f>SUM(AL6:AL9)</f>
        <v/>
      </c>
      <c r="AM10" s="8">
        <f>SUM(AM6:AM9)</f>
        <v/>
      </c>
      <c r="AN10" s="8">
        <f>SUM(AN6:AN9)</f>
        <v/>
      </c>
      <c r="AO10" s="8">
        <f>SUM(AO6:AO8)</f>
        <v/>
      </c>
      <c r="AP10" s="8">
        <f>SUM(AP6:AP9)</f>
        <v/>
      </c>
      <c r="AQ10" s="8">
        <f>SUM(AQ6:AQ9)</f>
        <v/>
      </c>
      <c r="AR10" s="8" t="n"/>
      <c r="AS10" s="8" t="n"/>
      <c r="AT10" s="8" t="n"/>
      <c r="AU10" s="8">
        <f>SUM(AU6:AU9)</f>
        <v/>
      </c>
      <c r="AV10" s="8">
        <f>SUM(AV6:AV9)</f>
        <v/>
      </c>
      <c r="AW10" s="8">
        <f>SUM(AW6:AW9)</f>
        <v/>
      </c>
      <c r="AX10" s="8">
        <f>SUM(AX6:AX9)</f>
        <v/>
      </c>
      <c r="AY10" s="8">
        <f>SUM(AY6:AY8)</f>
        <v/>
      </c>
      <c r="AZ10" s="8">
        <f>SUM(AZ6:AZ8)</f>
        <v/>
      </c>
      <c r="BA10" s="8">
        <f>SUM(BA6:BA8)</f>
        <v/>
      </c>
      <c r="BB10" s="8">
        <f>SUM(BB6:BB8)</f>
        <v/>
      </c>
    </row>
    <row r="11">
      <c r="A11" s="8" t="inlineStr">
        <is>
          <t>% of Revenue</t>
        </is>
      </c>
      <c r="B11" s="8" t="n"/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14">
        <f>Z10/Z16</f>
        <v/>
      </c>
      <c r="AA11" s="14">
        <f>AA10/AA16</f>
        <v/>
      </c>
      <c r="AB11" s="14">
        <f>AB10/AB16</f>
        <v/>
      </c>
      <c r="AC11" s="14">
        <f>AC10/AC16</f>
        <v/>
      </c>
      <c r="AD11" s="14">
        <f>AD10/AD16</f>
        <v/>
      </c>
      <c r="AE11" s="14">
        <f>AE10/AE16</f>
        <v/>
      </c>
      <c r="AF11" s="14">
        <f>AF10/AF16</f>
        <v/>
      </c>
      <c r="AG11" s="14">
        <f>AG10/AG16</f>
        <v/>
      </c>
      <c r="AH11" s="8" t="n"/>
      <c r="AI11" s="8" t="n"/>
      <c r="AJ11" s="8" t="n"/>
      <c r="AK11" s="8" t="n"/>
      <c r="AL11" s="8" t="n"/>
      <c r="AM11" s="8" t="n"/>
      <c r="AN11" s="8" t="n"/>
      <c r="AO11" s="8" t="n"/>
      <c r="AP11" s="8" t="n"/>
      <c r="AQ11" s="8" t="n"/>
      <c r="AR11" s="8" t="n"/>
      <c r="AS11" s="8" t="n"/>
      <c r="AT11" s="8" t="n"/>
      <c r="AU11" s="8" t="n"/>
      <c r="AV11" s="8" t="n"/>
      <c r="AW11" s="8" t="n"/>
      <c r="AX11" s="8" t="n"/>
      <c r="AY11" s="8" t="n"/>
      <c r="AZ11" s="8" t="n"/>
      <c r="BA11" s="8" t="n"/>
      <c r="BB11" s="8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P12" s="8" t="n"/>
      <c r="AQ12" s="8" t="n"/>
      <c r="AR12" s="8" t="n"/>
      <c r="AS12" s="8" t="n"/>
      <c r="AT12" s="8" t="n"/>
      <c r="AU12" s="8" t="n"/>
      <c r="AV12" s="8" t="n"/>
      <c r="AW12" s="8" t="n"/>
      <c r="AX12" s="8" t="n"/>
      <c r="AY12" s="8" t="n"/>
      <c r="AZ12" s="8" t="n"/>
      <c r="BA12" s="8" t="n"/>
      <c r="BB12" s="8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  <c r="AH13" s="8" t="n"/>
      <c r="AI13" s="8" t="n"/>
      <c r="AJ13" s="8" t="n"/>
      <c r="AK13" s="8" t="n"/>
      <c r="AL13" s="8" t="n"/>
      <c r="AM13" s="8" t="n"/>
      <c r="AN13" s="8" t="n"/>
      <c r="AO13" s="8" t="n"/>
      <c r="AP13" s="8" t="n"/>
      <c r="AQ13" s="8" t="n"/>
      <c r="AR13" s="8" t="n"/>
      <c r="AS13" s="8" t="n"/>
      <c r="AT13" s="8" t="n"/>
      <c r="AU13" s="8" t="n"/>
      <c r="AV13" s="8" t="n"/>
      <c r="AW13" s="8" t="n"/>
      <c r="AX13" s="8" t="n"/>
      <c r="AY13" s="8" t="n"/>
      <c r="AZ13" s="8" t="n"/>
      <c r="BA13" s="8" t="n"/>
      <c r="BB13" s="8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R14" s="8" t="n"/>
      <c r="AS14" s="8" t="n"/>
      <c r="AT14" s="8" t="n"/>
      <c r="AU14" s="8" t="n"/>
      <c r="AV14" s="8" t="n"/>
      <c r="AW14" s="8" t="n"/>
      <c r="AX14" s="8" t="n"/>
      <c r="AY14" s="8" t="n"/>
      <c r="AZ14" s="8" t="n"/>
      <c r="BA14" s="8" t="n"/>
      <c r="BB14" s="8" t="n"/>
    </row>
    <row r="15" customFormat="1" s="4">
      <c r="A15" s="11" t="inlineStr">
        <is>
          <t>Income Statement</t>
        </is>
      </c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  <c r="BA15" s="13" t="n"/>
      <c r="BB15" s="13" t="n"/>
    </row>
    <row r="16" customFormat="1" s="16">
      <c r="A16" s="16" t="inlineStr">
        <is>
          <t>Revenue</t>
        </is>
      </c>
      <c r="B16" s="22" t="n"/>
      <c r="C16" s="22" t="n"/>
      <c r="D16" s="22" t="n"/>
      <c r="E16" s="22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2" t="n"/>
      <c r="O16" s="22" t="n"/>
      <c r="P16" s="22" t="n"/>
      <c r="Q16" s="22" t="n"/>
      <c r="R16" s="22" t="n"/>
      <c r="S16" s="22" t="n"/>
      <c r="T16" s="22" t="n"/>
      <c r="U16" s="22" t="n"/>
      <c r="V16" s="22" t="n"/>
      <c r="W16" s="22" t="n"/>
      <c r="X16" s="22" t="n"/>
      <c r="Y16" s="22" t="n"/>
      <c r="Z16" s="22" t="n"/>
      <c r="AA16" s="22" t="n"/>
      <c r="AB16" s="22" t="n"/>
      <c r="AC16" s="22" t="n"/>
      <c r="AD16" s="22" t="n">
        <v>123665</v>
      </c>
      <c r="AE16" s="22" t="n">
        <v>113717</v>
      </c>
      <c r="AF16" s="22" t="n">
        <v>166695</v>
      </c>
      <c r="AG16" s="22">
        <f>AZ16-AF16-AE16-AD16</f>
        <v/>
      </c>
      <c r="AH16" s="22" t="n">
        <v>229885</v>
      </c>
      <c r="AI16" s="22" t="n">
        <v>248729</v>
      </c>
      <c r="AJ16" s="22" t="n">
        <v>257634</v>
      </c>
      <c r="AK16" s="22">
        <f>BA16-AJ16-AI16-AH16</f>
        <v/>
      </c>
      <c r="AL16" s="22" t="n">
        <v>274609</v>
      </c>
      <c r="AM16" s="22" t="n">
        <v>230479</v>
      </c>
      <c r="AN16" s="22" t="n">
        <v>177738</v>
      </c>
      <c r="AO16" s="22">
        <f>BB16-AN16-AM16-AL16</f>
        <v/>
      </c>
      <c r="AP16" s="22" t="n">
        <v>84394</v>
      </c>
      <c r="AQ16" s="22" t="n">
        <v>121035</v>
      </c>
      <c r="AR16" s="22" t="n"/>
      <c r="AS16" s="22" t="n"/>
      <c r="AT16" s="22" t="n"/>
      <c r="AU16" s="22" t="n">
        <v>551862</v>
      </c>
      <c r="AV16" s="22" t="n">
        <v>722908</v>
      </c>
      <c r="AW16" s="22" t="n">
        <v>903188</v>
      </c>
      <c r="AX16" s="22" t="n">
        <v>606850</v>
      </c>
      <c r="AY16" s="22" t="n">
        <v>638277</v>
      </c>
      <c r="AZ16" s="22" t="n">
        <v>529618</v>
      </c>
      <c r="BA16" s="22" t="n">
        <v>1059195</v>
      </c>
      <c r="BB16" s="22" t="n">
        <v>864126</v>
      </c>
    </row>
    <row r="17" customFormat="1" s="2">
      <c r="A17" s="2" t="inlineStr">
        <is>
          <t>COGs</t>
        </is>
      </c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>
        <v>75811</v>
      </c>
      <c r="AE17" s="9" t="n">
        <v>81405</v>
      </c>
      <c r="AF17" s="9" t="n">
        <v>111492</v>
      </c>
      <c r="AG17" s="9">
        <f>AZ17-AF17-AE17-AD17</f>
        <v/>
      </c>
      <c r="AH17" s="9" t="n">
        <v>137461</v>
      </c>
      <c r="AI17" s="9" t="n">
        <v>147656</v>
      </c>
      <c r="AJ17" s="9" t="n">
        <v>147955</v>
      </c>
      <c r="AK17" s="9">
        <f>BA17-AJ17-AI17-AH17</f>
        <v/>
      </c>
      <c r="AL17" s="9" t="n">
        <v>144667</v>
      </c>
      <c r="AM17" s="9" t="n">
        <v>128484</v>
      </c>
      <c r="AN17" s="9" t="n">
        <v>107339</v>
      </c>
      <c r="AO17" s="9">
        <f>BB17-AN17-AM17-AL17</f>
        <v/>
      </c>
      <c r="AP17" s="9" t="n">
        <v>52923</v>
      </c>
      <c r="AQ17" s="9" t="n">
        <v>81773</v>
      </c>
      <c r="AR17" s="9" t="n"/>
      <c r="AS17" s="9" t="n"/>
      <c r="AT17" s="9" t="n"/>
      <c r="AU17" s="9" t="n">
        <v>356936</v>
      </c>
      <c r="AV17" s="9" t="n">
        <v>429096</v>
      </c>
      <c r="AW17" s="9" t="n">
        <v>527916</v>
      </c>
      <c r="AX17" s="9" t="n">
        <v>411098</v>
      </c>
      <c r="AY17" s="9" t="n">
        <v>412046</v>
      </c>
      <c r="AZ17" s="9" t="n">
        <v>363929</v>
      </c>
      <c r="BA17" s="9" t="n">
        <v>610212</v>
      </c>
      <c r="BB17" s="9" t="n">
        <v>489562</v>
      </c>
    </row>
    <row r="18">
      <c r="A18" t="inlineStr">
        <is>
          <t>Gross Profit</t>
        </is>
      </c>
      <c r="B18" s="8">
        <f>B16-B17</f>
        <v/>
      </c>
      <c r="C18" s="8">
        <f>C16-C17</f>
        <v/>
      </c>
      <c r="D18" s="8">
        <f>D16-D17</f>
        <v/>
      </c>
      <c r="E18" s="8">
        <f>E16-E17</f>
        <v/>
      </c>
      <c r="F18" s="8">
        <f>F16-F17</f>
        <v/>
      </c>
      <c r="G18" s="8">
        <f>G16-G17</f>
        <v/>
      </c>
      <c r="H18" s="8">
        <f>H16-H17</f>
        <v/>
      </c>
      <c r="I18" s="8">
        <f>I16-I17</f>
        <v/>
      </c>
      <c r="J18" s="8">
        <f>J16-J17</f>
        <v/>
      </c>
      <c r="K18" s="8">
        <f>K16-K17</f>
        <v/>
      </c>
      <c r="L18" s="8">
        <f>L16-L17</f>
        <v/>
      </c>
      <c r="M18" s="8">
        <f>M16-M17</f>
        <v/>
      </c>
      <c r="N18" s="8">
        <f>N16-N17</f>
        <v/>
      </c>
      <c r="O18" s="8">
        <f>O16-O17</f>
        <v/>
      </c>
      <c r="P18" s="8">
        <f>P16-P17</f>
        <v/>
      </c>
      <c r="Q18" s="8">
        <f>Q16-Q17</f>
        <v/>
      </c>
      <c r="R18" s="8">
        <f>R16-R17</f>
        <v/>
      </c>
      <c r="S18" s="8">
        <f>S16-S17</f>
        <v/>
      </c>
      <c r="T18" s="8">
        <f>T16-T17</f>
        <v/>
      </c>
      <c r="U18" s="8">
        <f>U16-U17</f>
        <v/>
      </c>
      <c r="V18" s="8">
        <f>V16-V17</f>
        <v/>
      </c>
      <c r="W18" s="8">
        <f>W16-W17</f>
        <v/>
      </c>
      <c r="X18" s="8">
        <f>X16-X17</f>
        <v/>
      </c>
      <c r="Y18" s="8">
        <f>Y16-Y17</f>
        <v/>
      </c>
      <c r="Z18" s="8">
        <f>Z16-Z17</f>
        <v/>
      </c>
      <c r="AA18" s="8">
        <f>AA16-AA17</f>
        <v/>
      </c>
      <c r="AB18" s="8">
        <f>AB16-AB17</f>
        <v/>
      </c>
      <c r="AC18" s="8">
        <f>AC16-AC17</f>
        <v/>
      </c>
      <c r="AD18" s="8">
        <f>AD16-AD17</f>
        <v/>
      </c>
      <c r="AE18" s="8">
        <f>AE16-AE17</f>
        <v/>
      </c>
      <c r="AF18" s="8">
        <f>AF16-AF17</f>
        <v/>
      </c>
      <c r="AG18" s="8">
        <f>AZ18-AF18-AE18-AD18</f>
        <v/>
      </c>
      <c r="AH18" s="8">
        <f>AH16-AH17</f>
        <v/>
      </c>
      <c r="AI18" s="8">
        <f>AI16-AI17</f>
        <v/>
      </c>
      <c r="AJ18" s="8">
        <f>AJ16-AJ17</f>
        <v/>
      </c>
      <c r="AK18" s="8">
        <f>BA18-AJ18-AI18-AH18</f>
        <v/>
      </c>
      <c r="AL18" s="8">
        <f>AL16-AL17</f>
        <v/>
      </c>
      <c r="AM18" s="8">
        <f>AM16-AM17</f>
        <v/>
      </c>
      <c r="AN18" s="8">
        <f>AN16-AN17</f>
        <v/>
      </c>
      <c r="AO18" s="8">
        <f>BB18-AN18-AM18-AL18</f>
        <v/>
      </c>
      <c r="AP18" s="8">
        <f>AP16-AP17</f>
        <v/>
      </c>
      <c r="AQ18" s="8">
        <f>AQ16-AQ17</f>
        <v/>
      </c>
      <c r="AR18" s="8">
        <f>AR16-AR17</f>
        <v/>
      </c>
      <c r="AS18" s="8">
        <f>AS16-AS17</f>
        <v/>
      </c>
      <c r="AT18" s="8" t="n"/>
      <c r="AU18" s="8">
        <f>AU16-AU17</f>
        <v/>
      </c>
      <c r="AV18" s="8">
        <f>AV16-AV17</f>
        <v/>
      </c>
      <c r="AW18" s="8">
        <f>AW16-AW17</f>
        <v/>
      </c>
      <c r="AX18" s="8">
        <f>AX16-AX17</f>
        <v/>
      </c>
      <c r="AY18" s="8">
        <f>AY16-AY17</f>
        <v/>
      </c>
      <c r="AZ18" s="8">
        <f>AZ16-AZ17</f>
        <v/>
      </c>
      <c r="BA18" s="8">
        <f>BA16-BA17</f>
        <v/>
      </c>
      <c r="BB18" s="8">
        <f>BB16-BB17</f>
        <v/>
      </c>
    </row>
    <row r="19">
      <c r="A19" t="inlineStr">
        <is>
          <t>R&amp;D</t>
        </is>
      </c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>
        <v>3229</v>
      </c>
      <c r="AE19" s="8" t="n">
        <v>1795</v>
      </c>
      <c r="AF19" s="8" t="n">
        <v>3192</v>
      </c>
      <c r="AG19" s="8">
        <f>AZ19-AF19-AE19-AD19</f>
        <v/>
      </c>
      <c r="AH19" s="8" t="n">
        <v>1906</v>
      </c>
      <c r="AI19" s="8" t="n">
        <v>1855</v>
      </c>
      <c r="AJ19" s="8" t="n">
        <v>1757</v>
      </c>
      <c r="AK19" s="8">
        <f>BA19-AJ19-AI19-AH19</f>
        <v/>
      </c>
      <c r="AL19" s="8" t="n">
        <v>1808</v>
      </c>
      <c r="AM19" s="8" t="n">
        <v>1744</v>
      </c>
      <c r="AN19" s="8" t="n">
        <v>1716</v>
      </c>
      <c r="AO19" s="8">
        <f>BB19-AN19-AM19-AL19</f>
        <v/>
      </c>
      <c r="AP19" s="8" t="n">
        <v>1673</v>
      </c>
      <c r="AQ19" s="8" t="n">
        <v>1869</v>
      </c>
      <c r="AR19" s="8" t="n"/>
      <c r="AS19" s="8" t="n"/>
      <c r="AT19" s="8" t="n"/>
      <c r="AU19" s="8" t="n">
        <v>6943</v>
      </c>
      <c r="AV19" s="8" t="n">
        <v>10005</v>
      </c>
      <c r="AW19" s="8" t="n">
        <v>10238</v>
      </c>
      <c r="AX19" s="8" t="n">
        <v>11361</v>
      </c>
      <c r="AY19" s="8" t="n">
        <v>12866</v>
      </c>
      <c r="AZ19" s="8" t="n">
        <v>7364</v>
      </c>
      <c r="BA19" s="8" t="n">
        <v>7480</v>
      </c>
      <c r="BB19" s="8" t="n">
        <v>7262</v>
      </c>
    </row>
    <row r="20">
      <c r="A20" t="inlineStr">
        <is>
          <t>Selling, Marketing, and Distribution</t>
        </is>
      </c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>
        <v>16773</v>
      </c>
      <c r="AE20" s="8" t="n">
        <v>10841</v>
      </c>
      <c r="AF20" s="8" t="n">
        <v>19294</v>
      </c>
      <c r="AG20" s="8">
        <f>AZ20-AF20-AE20-AD20</f>
        <v/>
      </c>
      <c r="AH20" s="8" t="n">
        <v>9995</v>
      </c>
      <c r="AI20" s="8" t="n">
        <v>11614</v>
      </c>
      <c r="AJ20" s="8" t="n">
        <v>10487</v>
      </c>
      <c r="AK20" s="8">
        <f>BA20-AJ20-AI20-AH20</f>
        <v/>
      </c>
      <c r="AL20" s="8" t="n">
        <v>10634</v>
      </c>
      <c r="AM20" s="8" t="n">
        <v>11423</v>
      </c>
      <c r="AN20" s="8" t="n">
        <v>11518</v>
      </c>
      <c r="AO20" s="8">
        <f>BB20-AN20-AM20-AL20</f>
        <v/>
      </c>
      <c r="AP20" s="8" t="n">
        <v>8027</v>
      </c>
      <c r="AQ20" s="8" t="n">
        <v>9431</v>
      </c>
      <c r="AR20" s="8" t="n"/>
      <c r="AS20" s="8" t="n"/>
      <c r="AT20" s="8" t="n"/>
      <c r="AU20" s="8" t="n">
        <v>36033</v>
      </c>
      <c r="AV20" s="8" t="n">
        <v>42257</v>
      </c>
      <c r="AW20" s="8" t="n">
        <v>49338</v>
      </c>
      <c r="AX20" s="8" t="n">
        <v>55805</v>
      </c>
      <c r="AY20" s="8" t="n">
        <v>57263</v>
      </c>
      <c r="AZ20" s="8" t="n">
        <v>41987</v>
      </c>
      <c r="BA20" s="8" t="n">
        <v>42603</v>
      </c>
      <c r="BB20" s="8" t="n">
        <v>43156</v>
      </c>
    </row>
    <row r="21">
      <c r="A21" t="inlineStr">
        <is>
          <t>General &amp; Administrative</t>
        </is>
      </c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>
        <v>26709</v>
      </c>
      <c r="AE21" s="8" t="n">
        <v>16103</v>
      </c>
      <c r="AF21" s="8" t="n">
        <v>21810</v>
      </c>
      <c r="AG21" s="8">
        <f>AZ21-AF21-AE21-AD21</f>
        <v/>
      </c>
      <c r="AH21" s="8" t="n">
        <v>21780</v>
      </c>
      <c r="AI21" s="8" t="n">
        <v>23224</v>
      </c>
      <c r="AJ21" s="8" t="n">
        <v>17054</v>
      </c>
      <c r="AK21" s="8">
        <f>BA21-AJ21-AI21-AH21</f>
        <v/>
      </c>
      <c r="AL21" s="8" t="n">
        <v>17614</v>
      </c>
      <c r="AM21" s="8" t="n">
        <v>23436</v>
      </c>
      <c r="AN21" s="8" t="n">
        <v>17443</v>
      </c>
      <c r="AO21" s="8">
        <f>BB21-AN21-AM21-AL21</f>
        <v/>
      </c>
      <c r="AP21" s="8" t="n">
        <v>17854</v>
      </c>
      <c r="AQ21" s="8" t="n">
        <v>15435</v>
      </c>
      <c r="AR21" s="8" t="n"/>
      <c r="AS21" s="8" t="n"/>
      <c r="AT21" s="8" t="n"/>
      <c r="AU21" s="8" t="n">
        <v>62322</v>
      </c>
      <c r="AV21" s="8" t="n">
        <v>82907</v>
      </c>
      <c r="AW21" s="8" t="n">
        <v>115757</v>
      </c>
      <c r="AX21" s="8" t="n">
        <v>101538</v>
      </c>
      <c r="AY21" s="8" t="n">
        <v>107650</v>
      </c>
      <c r="AZ21" s="8" t="n">
        <v>66033</v>
      </c>
      <c r="BA21" s="8" t="n">
        <v>79268</v>
      </c>
      <c r="BB21" s="8" t="n">
        <v>72493</v>
      </c>
    </row>
    <row r="22" customFormat="1" s="2">
      <c r="A22" s="2" t="inlineStr">
        <is>
          <t>Goodwill impairment</t>
        </is>
      </c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>
        <v>0</v>
      </c>
      <c r="AE22" s="9" t="n">
        <v>0</v>
      </c>
      <c r="AF22" s="9" t="n">
        <v>0</v>
      </c>
      <c r="AG22" s="9">
        <f>AZ22-AF22-AE22-AD22</f>
        <v/>
      </c>
      <c r="AH22" s="9" t="n">
        <v>0</v>
      </c>
      <c r="AI22" s="9" t="n">
        <v>0</v>
      </c>
      <c r="AJ22" s="9" t="n">
        <v>0</v>
      </c>
      <c r="AK22" s="9">
        <f>BA22-AJ22-AI22-AH22</f>
        <v/>
      </c>
      <c r="AL22" s="9" t="n">
        <v>0</v>
      </c>
      <c r="AM22" s="9" t="n">
        <v>0</v>
      </c>
      <c r="AN22" s="9" t="n">
        <v>0</v>
      </c>
      <c r="AO22" s="9">
        <f>BB22-AN22-AM22-AL22</f>
        <v/>
      </c>
      <c r="AP22" s="9" t="n">
        <v>0</v>
      </c>
      <c r="AQ22" s="9" t="n">
        <v>0</v>
      </c>
      <c r="AR22" s="9" t="n"/>
      <c r="AS22" s="9" t="n"/>
      <c r="AT22" s="9" t="n"/>
      <c r="AU22" s="9" t="n">
        <v>0</v>
      </c>
      <c r="AV22" s="9" t="n">
        <v>0</v>
      </c>
      <c r="AW22" s="9" t="n">
        <v>0</v>
      </c>
      <c r="AX22" s="9" t="n">
        <v>0</v>
      </c>
      <c r="AY22" s="9" t="n">
        <v>10396</v>
      </c>
      <c r="AZ22" s="9" t="n">
        <v>0</v>
      </c>
      <c r="BA22" s="9" t="n">
        <v>0</v>
      </c>
      <c r="BB22" s="9" t="n">
        <v>0</v>
      </c>
    </row>
    <row r="23" customFormat="1" s="3">
      <c r="A23" s="3" t="inlineStr">
        <is>
          <t>Total operating expenses</t>
        </is>
      </c>
      <c r="B23" s="10">
        <f>SUM(B19:B22)</f>
        <v/>
      </c>
      <c r="C23" s="10">
        <f>SUM(C19:C22)</f>
        <v/>
      </c>
      <c r="D23" s="10">
        <f>SUM(D19:D22)</f>
        <v/>
      </c>
      <c r="E23" s="10">
        <f>SUM(E19:E22)</f>
        <v/>
      </c>
      <c r="F23" s="10">
        <f>SUM(F19:F22)</f>
        <v/>
      </c>
      <c r="G23" s="10">
        <f>SUM(G19:G22)</f>
        <v/>
      </c>
      <c r="H23" s="10">
        <f>SUM(H19:H22)</f>
        <v/>
      </c>
      <c r="I23" s="10">
        <f>SUM(I19:I22)</f>
        <v/>
      </c>
      <c r="J23" s="10">
        <f>SUM(J19:J22)</f>
        <v/>
      </c>
      <c r="K23" s="10">
        <f>SUM(K19:K22)</f>
        <v/>
      </c>
      <c r="L23" s="10">
        <f>SUM(L19:L22)</f>
        <v/>
      </c>
      <c r="M23" s="10">
        <f>SUM(M19:M22)</f>
        <v/>
      </c>
      <c r="N23" s="10">
        <f>SUM(N19:N22)</f>
        <v/>
      </c>
      <c r="O23" s="10">
        <f>SUM(O19:O22)</f>
        <v/>
      </c>
      <c r="P23" s="10">
        <f>SUM(P19:P22)</f>
        <v/>
      </c>
      <c r="Q23" s="10">
        <f>SUM(Q19:Q22)</f>
        <v/>
      </c>
      <c r="R23" s="10">
        <f>SUM(R19:R22)</f>
        <v/>
      </c>
      <c r="S23" s="10">
        <f>SUM(S19:S22)</f>
        <v/>
      </c>
      <c r="T23" s="10">
        <f>SUM(T19:T22)</f>
        <v/>
      </c>
      <c r="U23" s="10">
        <f>SUM(U19:U22)</f>
        <v/>
      </c>
      <c r="V23" s="10">
        <f>SUM(V19:V22)</f>
        <v/>
      </c>
      <c r="W23" s="10">
        <f>SUM(W19:W22)</f>
        <v/>
      </c>
      <c r="X23" s="10">
        <f>SUM(X19:X22)</f>
        <v/>
      </c>
      <c r="Y23" s="10">
        <f>SUM(Y19:Y22)</f>
        <v/>
      </c>
      <c r="Z23" s="10">
        <f>SUM(Z19:Z22)</f>
        <v/>
      </c>
      <c r="AA23" s="10">
        <f>SUM(AA19:AA22)</f>
        <v/>
      </c>
      <c r="AB23" s="10">
        <f>SUM(AB19:AB22)</f>
        <v/>
      </c>
      <c r="AC23" s="10">
        <f>SUM(AC19:AC22)</f>
        <v/>
      </c>
      <c r="AD23" s="10">
        <f>SUM(AD19:AD22)</f>
        <v/>
      </c>
      <c r="AE23" s="10">
        <f>SUM(AE19:AE22)</f>
        <v/>
      </c>
      <c r="AF23" s="10">
        <f>SUM(AF19:AF22)</f>
        <v/>
      </c>
      <c r="AG23" s="10">
        <f>AZ23-AF23-AE23-AD23</f>
        <v/>
      </c>
      <c r="AH23" s="10">
        <f>SUM(AH19:AH22)</f>
        <v/>
      </c>
      <c r="AI23" s="10">
        <f>SUM(AI19:AI22)</f>
        <v/>
      </c>
      <c r="AJ23" s="10">
        <f>SUM(AJ19:AJ22)</f>
        <v/>
      </c>
      <c r="AK23" s="10">
        <f>BA23-AJ23-AI23-AH23</f>
        <v/>
      </c>
      <c r="AL23" s="10">
        <f>SUM(AL19:AL22)</f>
        <v/>
      </c>
      <c r="AM23" s="10">
        <f>SUM(AM19:AM22)</f>
        <v/>
      </c>
      <c r="AN23" s="10">
        <f>SUM(AN19:AN22)</f>
        <v/>
      </c>
      <c r="AO23" s="10">
        <f>BB23-AN23-AM23-AL23</f>
        <v/>
      </c>
      <c r="AP23" s="10">
        <f>SUM(AP19:AP22)</f>
        <v/>
      </c>
      <c r="AQ23" s="10">
        <f>SUM(AQ19:AQ22)</f>
        <v/>
      </c>
      <c r="AR23" s="10">
        <f>SUM(AR19:AR22)</f>
        <v/>
      </c>
      <c r="AS23" s="10">
        <f>SUM(AS19:AS22)</f>
        <v/>
      </c>
      <c r="AT23" s="10" t="n"/>
      <c r="AU23" s="10">
        <f>SUM(AU19:AU22)</f>
        <v/>
      </c>
      <c r="AV23" s="10">
        <f>SUM(AV19:AV22)</f>
        <v/>
      </c>
      <c r="AW23" s="10">
        <f>SUM(AW19:AW22)</f>
        <v/>
      </c>
      <c r="AX23" s="10">
        <f>SUM(AX19:AX22)</f>
        <v/>
      </c>
      <c r="AY23" s="10">
        <f>SUM(AY19:AY22)</f>
        <v/>
      </c>
      <c r="AZ23" s="10">
        <f>SUM(AZ19:AZ22)</f>
        <v/>
      </c>
      <c r="BA23" s="10">
        <f>SUM(BA19:BA22)</f>
        <v/>
      </c>
      <c r="BB23" s="10">
        <f>SUM(BB19:BB22)</f>
        <v/>
      </c>
    </row>
    <row r="24" customFormat="1" s="16">
      <c r="A24" s="16" t="inlineStr">
        <is>
          <t>Operating income</t>
        </is>
      </c>
      <c r="B24" s="22">
        <f>B18-B23</f>
        <v/>
      </c>
      <c r="C24" s="22">
        <f>C18-C23</f>
        <v/>
      </c>
      <c r="D24" s="22">
        <f>D18-D23</f>
        <v/>
      </c>
      <c r="E24" s="22">
        <f>E18-E23</f>
        <v/>
      </c>
      <c r="F24" s="22">
        <f>F18-F23</f>
        <v/>
      </c>
      <c r="G24" s="22">
        <f>G18-G23</f>
        <v/>
      </c>
      <c r="H24" s="22">
        <f>H18-H23</f>
        <v/>
      </c>
      <c r="I24" s="22">
        <f>I18-I23</f>
        <v/>
      </c>
      <c r="J24" s="22">
        <f>J18-J23</f>
        <v/>
      </c>
      <c r="K24" s="22">
        <f>K18-K23</f>
        <v/>
      </c>
      <c r="L24" s="22">
        <f>L18-L23</f>
        <v/>
      </c>
      <c r="M24" s="22">
        <f>M18-M23</f>
        <v/>
      </c>
      <c r="N24" s="22">
        <f>N18-N23</f>
        <v/>
      </c>
      <c r="O24" s="22">
        <f>O18-O23</f>
        <v/>
      </c>
      <c r="P24" s="22">
        <f>P18-P23</f>
        <v/>
      </c>
      <c r="Q24" s="22">
        <f>Q18-Q23</f>
        <v/>
      </c>
      <c r="R24" s="22">
        <f>R18-R23</f>
        <v/>
      </c>
      <c r="S24" s="22">
        <f>S18-S23</f>
        <v/>
      </c>
      <c r="T24" s="22">
        <f>T18-T23</f>
        <v/>
      </c>
      <c r="U24" s="22">
        <f>U18-U23</f>
        <v/>
      </c>
      <c r="V24" s="22">
        <f>V18-V23</f>
        <v/>
      </c>
      <c r="W24" s="22">
        <f>W18-W23</f>
        <v/>
      </c>
      <c r="X24" s="22">
        <f>X18-X23</f>
        <v/>
      </c>
      <c r="Y24" s="22">
        <f>Y18-Y23</f>
        <v/>
      </c>
      <c r="Z24" s="22">
        <f>Z18-Z23</f>
        <v/>
      </c>
      <c r="AA24" s="22">
        <f>AA18-AA23</f>
        <v/>
      </c>
      <c r="AB24" s="22">
        <f>AB18-AB23</f>
        <v/>
      </c>
      <c r="AC24" s="22">
        <f>AC18-AC23</f>
        <v/>
      </c>
      <c r="AD24" s="22">
        <f>AD18-AD23</f>
        <v/>
      </c>
      <c r="AE24" s="22">
        <f>AE18-AE23</f>
        <v/>
      </c>
      <c r="AF24" s="22">
        <f>AF18-AF23</f>
        <v/>
      </c>
      <c r="AG24" s="22">
        <f>AZ24-AF24-AE24-AD24</f>
        <v/>
      </c>
      <c r="AH24" s="22">
        <f>AH18-AH23</f>
        <v/>
      </c>
      <c r="AI24" s="22">
        <f>AI18-AI23</f>
        <v/>
      </c>
      <c r="AJ24" s="22">
        <f>AJ18-AJ23</f>
        <v/>
      </c>
      <c r="AK24" s="22">
        <f>BA24-AJ24-AI24-AH24</f>
        <v/>
      </c>
      <c r="AL24" s="22">
        <f>AL18-AL23</f>
        <v/>
      </c>
      <c r="AM24" s="22">
        <f>AM18-AM23</f>
        <v/>
      </c>
      <c r="AN24" s="22">
        <f>AN18-AN23</f>
        <v/>
      </c>
      <c r="AO24" s="22">
        <f>BB24-AN24-AM24-AL24</f>
        <v/>
      </c>
      <c r="AP24" s="22">
        <f>AP18-AP23</f>
        <v/>
      </c>
      <c r="AQ24" s="22">
        <f>AQ18-AQ23</f>
        <v/>
      </c>
      <c r="AR24" s="22">
        <f>AR18-AR23</f>
        <v/>
      </c>
      <c r="AS24" s="22">
        <f>AS18-AS23</f>
        <v/>
      </c>
      <c r="AT24" s="22" t="n"/>
      <c r="AU24" s="22">
        <f>AU18-AU23</f>
        <v/>
      </c>
      <c r="AV24" s="22">
        <f>AV18-AV23</f>
        <v/>
      </c>
      <c r="AW24" s="22">
        <f>AW18-AW23</f>
        <v/>
      </c>
      <c r="AX24" s="22">
        <f>AX18-AX23</f>
        <v/>
      </c>
      <c r="AY24" s="22">
        <f>AY18-AY23</f>
        <v/>
      </c>
      <c r="AZ24" s="22">
        <f>AZ18-AZ23</f>
        <v/>
      </c>
      <c r="BA24" s="22">
        <f>BA18-BA23</f>
        <v/>
      </c>
      <c r="BB24" s="22">
        <f>BB18-BB23</f>
        <v/>
      </c>
    </row>
    <row r="25">
      <c r="A25" t="inlineStr">
        <is>
          <t>Other income/(expense)</t>
        </is>
      </c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>
        <v>5</v>
      </c>
      <c r="AE25" s="8" t="n">
        <v>83</v>
      </c>
      <c r="AF25" s="8" t="n">
        <v>-18</v>
      </c>
      <c r="AG25" s="8">
        <f>AZ25-AF25-AE25-AD25</f>
        <v/>
      </c>
      <c r="AH25" s="8" t="n">
        <v>67</v>
      </c>
      <c r="AI25" s="8" t="n">
        <v>693</v>
      </c>
      <c r="AJ25" s="8" t="n">
        <v>952</v>
      </c>
      <c r="AK25" s="8">
        <f>BA25-AJ25-AI25-AH25</f>
        <v/>
      </c>
      <c r="AL25" s="8" t="n">
        <v>660</v>
      </c>
      <c r="AM25" s="8" t="n">
        <v>833</v>
      </c>
      <c r="AN25" s="8" t="n">
        <v>751</v>
      </c>
      <c r="AO25" s="8">
        <f>BB25-AN25-AM25-AL25</f>
        <v/>
      </c>
      <c r="AP25" s="8" t="n">
        <v>673</v>
      </c>
      <c r="AQ25" s="8" t="n">
        <v>790</v>
      </c>
      <c r="AR25" s="8" t="n"/>
      <c r="AS25" s="8" t="n"/>
      <c r="AT25" s="8" t="n"/>
      <c r="AU25" s="8" t="n">
        <v>39</v>
      </c>
      <c r="AV25" s="8" t="n">
        <v>-22</v>
      </c>
      <c r="AW25" s="8" t="n">
        <v>-52</v>
      </c>
      <c r="AX25" s="8" t="n">
        <v>1737</v>
      </c>
      <c r="AY25" s="8" t="n">
        <v>33</v>
      </c>
      <c r="AZ25" s="8" t="n">
        <v>495</v>
      </c>
      <c r="BA25" s="8" t="n">
        <v>2252</v>
      </c>
      <c r="BB25" s="8" t="n">
        <v>2868</v>
      </c>
    </row>
    <row r="26">
      <c r="A26" t="inlineStr">
        <is>
          <t>Interest income</t>
        </is>
      </c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>
        <v>0</v>
      </c>
      <c r="AE26" s="8" t="n">
        <v>0</v>
      </c>
      <c r="AF26" s="8" t="n">
        <v>0</v>
      </c>
      <c r="AG26" s="8">
        <f>AZ26-AF26-AE26-AD26</f>
        <v/>
      </c>
      <c r="AH26" s="8" t="n"/>
      <c r="AI26" s="8" t="n"/>
      <c r="AJ26" s="8" t="n">
        <v>0</v>
      </c>
      <c r="AK26" s="8">
        <f>BA26-AJ26-AI26-AH26</f>
        <v/>
      </c>
      <c r="AL26" s="8" t="n"/>
      <c r="AM26" s="8" t="n"/>
      <c r="AN26" s="8" t="n">
        <v>0</v>
      </c>
      <c r="AO26" s="8">
        <f>BB26-AN26-AM26-AL26</f>
        <v/>
      </c>
      <c r="AP26" s="8" t="n"/>
      <c r="AQ26" s="8" t="n">
        <v>0</v>
      </c>
      <c r="AR26" s="8" t="n"/>
      <c r="AS26" s="8" t="n"/>
      <c r="AT26" s="8" t="n"/>
      <c r="AU26" s="8" t="n">
        <v>395</v>
      </c>
      <c r="AV26" s="8" t="n">
        <v>176</v>
      </c>
      <c r="AW26" s="8" t="n">
        <v>0</v>
      </c>
      <c r="AX26" s="8" t="n">
        <v>0</v>
      </c>
      <c r="AY26" s="8" t="n">
        <v>0</v>
      </c>
      <c r="AZ26" s="8" t="n">
        <v>0</v>
      </c>
      <c r="BA26" s="8" t="n">
        <v>0</v>
      </c>
      <c r="BB26" s="8" t="n">
        <v>0</v>
      </c>
    </row>
    <row r="27" customFormat="1" s="2">
      <c r="A27" s="2" t="inlineStr">
        <is>
          <t>Interest expense</t>
        </is>
      </c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>
        <v>-2627</v>
      </c>
      <c r="AE27" s="9" t="n">
        <v>-3046</v>
      </c>
      <c r="AF27" s="9" t="n">
        <v>-2885</v>
      </c>
      <c r="AG27" s="9">
        <f>AZ27-AF27-AE27-AD27</f>
        <v/>
      </c>
      <c r="AH27" s="9" t="n">
        <v>-1316</v>
      </c>
      <c r="AI27" s="9" t="n">
        <v>-1490</v>
      </c>
      <c r="AJ27" s="9" t="n">
        <v>-550</v>
      </c>
      <c r="AK27" s="9">
        <f>BA27-AJ27-AI27-AH27</f>
        <v/>
      </c>
      <c r="AL27" s="9" t="n">
        <v>-544</v>
      </c>
      <c r="AM27" s="9" t="n">
        <v>-466</v>
      </c>
      <c r="AN27" s="9" t="n">
        <v>-594</v>
      </c>
      <c r="AO27" s="9">
        <f>BB27-AN27-AM27-AL27</f>
        <v/>
      </c>
      <c r="AP27" s="9" t="n">
        <v>-433</v>
      </c>
      <c r="AQ27" s="9" t="n">
        <v>-420</v>
      </c>
      <c r="AR27" s="9" t="n"/>
      <c r="AS27" s="9" t="n"/>
      <c r="AT27" s="9" t="n"/>
      <c r="AU27" s="9" t="n">
        <v>-11330</v>
      </c>
      <c r="AV27" s="9" t="n">
        <v>-13704</v>
      </c>
      <c r="AW27" s="9" t="n">
        <v>-8581</v>
      </c>
      <c r="AX27" s="9" t="n">
        <v>-11168</v>
      </c>
      <c r="AY27" s="9" t="n">
        <v>-9351</v>
      </c>
      <c r="AZ27" s="9" t="n">
        <v>-11625</v>
      </c>
      <c r="BA27" s="9" t="n">
        <v>-3919</v>
      </c>
      <c r="BB27" s="9" t="n">
        <v>-2135</v>
      </c>
    </row>
    <row r="28">
      <c r="A28" t="inlineStr">
        <is>
          <t>Income before tax</t>
        </is>
      </c>
      <c r="B28" s="8">
        <f>SUM(B24:B27)</f>
        <v/>
      </c>
      <c r="C28" s="8">
        <f>SUM(C24:C27)</f>
        <v/>
      </c>
      <c r="D28" s="8">
        <f>SUM(D24:D27)</f>
        <v/>
      </c>
      <c r="E28" s="8">
        <f>SUM(E24:E27)</f>
        <v/>
      </c>
      <c r="F28" s="8">
        <f>SUM(F24:F27)</f>
        <v/>
      </c>
      <c r="G28" s="8">
        <f>SUM(G24:G27)</f>
        <v/>
      </c>
      <c r="H28" s="8">
        <f>SUM(H24:H27)</f>
        <v/>
      </c>
      <c r="I28" s="8">
        <f>SUM(I24:I27)</f>
        <v/>
      </c>
      <c r="J28" s="8">
        <f>SUM(J24:J27)</f>
        <v/>
      </c>
      <c r="K28" s="8">
        <f>SUM(K24:K27)</f>
        <v/>
      </c>
      <c r="L28" s="8">
        <f>SUM(L24:L27)</f>
        <v/>
      </c>
      <c r="M28" s="8">
        <f>SUM(M24:M27)</f>
        <v/>
      </c>
      <c r="N28" s="8">
        <f>SUM(N24:N27)</f>
        <v/>
      </c>
      <c r="O28" s="8">
        <f>SUM(O24:O27)</f>
        <v/>
      </c>
      <c r="P28" s="8">
        <f>SUM(P24:P27)</f>
        <v/>
      </c>
      <c r="Q28" s="8">
        <f>SUM(Q24:Q27)</f>
        <v/>
      </c>
      <c r="R28" s="8">
        <f>SUM(R24:R27)</f>
        <v/>
      </c>
      <c r="S28" s="8">
        <f>SUM(S24:S27)</f>
        <v/>
      </c>
      <c r="T28" s="8">
        <f>SUM(T24:T27)</f>
        <v/>
      </c>
      <c r="U28" s="8">
        <f>SUM(U24:U27)</f>
        <v/>
      </c>
      <c r="V28" s="8">
        <f>SUM(V24:V27)</f>
        <v/>
      </c>
      <c r="W28" s="8">
        <f>SUM(W24:W27)</f>
        <v/>
      </c>
      <c r="X28" s="8">
        <f>SUM(X24:X27)</f>
        <v/>
      </c>
      <c r="Y28" s="8">
        <f>SUM(Y24:Y27)</f>
        <v/>
      </c>
      <c r="Z28" s="8">
        <f>SUM(Z24:Z27)</f>
        <v/>
      </c>
      <c r="AA28" s="8">
        <f>SUM(AA24:AA27)</f>
        <v/>
      </c>
      <c r="AB28" s="8">
        <f>SUM(AB24:AB27)</f>
        <v/>
      </c>
      <c r="AC28" s="8">
        <f>SUM(AC24:AC27)</f>
        <v/>
      </c>
      <c r="AD28" s="8">
        <f>SUM(AD24:AD27)</f>
        <v/>
      </c>
      <c r="AE28" s="8">
        <f>SUM(AE24:AE27)</f>
        <v/>
      </c>
      <c r="AF28" s="8">
        <f>SUM(AF24:AF27)</f>
        <v/>
      </c>
      <c r="AG28" s="8">
        <f>AZ28-AF28-AE28-AD28</f>
        <v/>
      </c>
      <c r="AH28" s="8">
        <f>SUM(AH24:AH27)</f>
        <v/>
      </c>
      <c r="AI28" s="8">
        <f>SUM(AI24:AI27)</f>
        <v/>
      </c>
      <c r="AJ28" s="8">
        <f>SUM(AJ24:AJ27)</f>
        <v/>
      </c>
      <c r="AK28" s="8">
        <f>BA28-AJ28-AI28-AH28</f>
        <v/>
      </c>
      <c r="AL28" s="8">
        <f>SUM(AL24:AL27)</f>
        <v/>
      </c>
      <c r="AM28" s="8">
        <f>SUM(AM24:AM27)</f>
        <v/>
      </c>
      <c r="AN28" s="8">
        <f>SUM(AN24:AN27)</f>
        <v/>
      </c>
      <c r="AO28" s="8">
        <f>BB28-AN28-AM28-AL28</f>
        <v/>
      </c>
      <c r="AP28" s="8">
        <f>SUM(AP24:AP27)</f>
        <v/>
      </c>
      <c r="AQ28" s="8">
        <f>SUM(AQ24:AQ27)</f>
        <v/>
      </c>
      <c r="AR28" s="8">
        <f>SUM(AR24:AR27)</f>
        <v/>
      </c>
      <c r="AS28" s="8">
        <f>SUM(AS24:AS27)</f>
        <v/>
      </c>
      <c r="AT28" s="8" t="n"/>
      <c r="AU28" s="8">
        <f>SUM(AU24:AU27)</f>
        <v/>
      </c>
      <c r="AV28" s="8">
        <f>SUM(AV24:AV27)</f>
        <v/>
      </c>
      <c r="AW28" s="8">
        <f>SUM(AW24:AW27)</f>
        <v/>
      </c>
      <c r="AX28" s="8">
        <f>SUM(AX24:AX27)</f>
        <v/>
      </c>
      <c r="AY28" s="8">
        <f>SUM(AY24:AY27)</f>
        <v/>
      </c>
      <c r="AZ28" s="8">
        <f>SUM(AZ24:AZ27)</f>
        <v/>
      </c>
      <c r="BA28" s="8">
        <f>SUM(BA24:BA27)</f>
        <v/>
      </c>
      <c r="BB28" s="8">
        <f>SUM(BB24:BB27)</f>
        <v/>
      </c>
    </row>
    <row r="29">
      <c r="A29" t="inlineStr">
        <is>
          <t>Tax Expense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>
        <v>629</v>
      </c>
      <c r="AE29" s="8" t="n">
        <v>267</v>
      </c>
      <c r="AF29" s="8" t="n">
        <v>2273</v>
      </c>
      <c r="AG29" s="8">
        <f>AZ29-AF29-AE29-AD29</f>
        <v/>
      </c>
      <c r="AH29" s="8" t="n">
        <v>14193</v>
      </c>
      <c r="AI29" s="8" t="n">
        <v>14465</v>
      </c>
      <c r="AJ29" s="8" t="n">
        <v>18520</v>
      </c>
      <c r="AK29" s="8">
        <f>BA29-AJ29-AI29-AH29</f>
        <v/>
      </c>
      <c r="AL29" s="8" t="n">
        <v>23120</v>
      </c>
      <c r="AM29" s="8" t="n">
        <v>14824</v>
      </c>
      <c r="AN29" s="8" t="n">
        <v>9337</v>
      </c>
      <c r="AO29" s="8">
        <f>BB29-AN29-AM29-AL29</f>
        <v/>
      </c>
      <c r="AP29" s="8" t="n">
        <v>845</v>
      </c>
      <c r="AQ29" s="8" t="n">
        <v>3249</v>
      </c>
      <c r="AR29" s="8" t="n"/>
      <c r="AS29" s="8" t="n"/>
      <c r="AT29" s="8" t="n"/>
      <c r="AU29" s="8" t="n">
        <v>28905</v>
      </c>
      <c r="AV29" s="8" t="n">
        <v>51135</v>
      </c>
      <c r="AW29" s="8" t="n">
        <v>63452</v>
      </c>
      <c r="AX29" s="8" t="n">
        <v>-2511</v>
      </c>
      <c r="AY29" s="8" t="n">
        <v>10328</v>
      </c>
      <c r="AZ29" s="8" t="n">
        <v>11522</v>
      </c>
      <c r="BA29" s="8" t="n">
        <v>74394</v>
      </c>
      <c r="BB29" s="8" t="n">
        <v>57892</v>
      </c>
    </row>
    <row r="30">
      <c r="A30" t="inlineStr">
        <is>
          <t>Income(loss) from discontinueed operations</t>
        </is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>
        <v>0</v>
      </c>
      <c r="AE30" s="8" t="n">
        <v>950</v>
      </c>
      <c r="AF30" s="8" t="n">
        <v>0</v>
      </c>
      <c r="AG30" s="8">
        <f>AZ30-AF30-AE30-AD30</f>
        <v/>
      </c>
      <c r="AH30" s="8" t="n">
        <v>0</v>
      </c>
      <c r="AI30" s="8" t="n">
        <v>0</v>
      </c>
      <c r="AJ30" s="8" t="n">
        <v>127</v>
      </c>
      <c r="AK30" s="8">
        <f>BA30-AJ30-AI30-AH30</f>
        <v/>
      </c>
      <c r="AL30" s="8" t="n">
        <v>0</v>
      </c>
      <c r="AM30" s="8" t="n">
        <v>0</v>
      </c>
      <c r="AN30" s="8" t="n">
        <v>0</v>
      </c>
      <c r="AO30" s="8">
        <f>BB30-AN30-AM30-AL30</f>
        <v/>
      </c>
      <c r="AP30" s="8" t="n">
        <v>0</v>
      </c>
      <c r="AQ30" s="8" t="n">
        <v>0</v>
      </c>
      <c r="AR30" s="8" t="n"/>
      <c r="AS30" s="8" t="n"/>
      <c r="AT30" s="8" t="n"/>
      <c r="AU30" s="8" t="n">
        <v>-214</v>
      </c>
      <c r="AV30" s="8" t="n">
        <v>0</v>
      </c>
      <c r="AW30" s="8" t="n">
        <v>0</v>
      </c>
      <c r="AX30" s="8" t="n">
        <v>0</v>
      </c>
      <c r="AY30" s="8" t="n">
        <v>0</v>
      </c>
      <c r="AZ30" s="8" t="n">
        <v>-88883</v>
      </c>
      <c r="BA30" s="8" t="n">
        <v>8478</v>
      </c>
      <c r="BB30" s="8" t="n">
        <v>0</v>
      </c>
    </row>
    <row r="31" customFormat="1" s="2">
      <c r="A31" s="2" t="inlineStr">
        <is>
          <t>Other comprehsive loss</t>
        </is>
      </c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>
        <v>-328</v>
      </c>
      <c r="AE31" s="9" t="n">
        <v>-153</v>
      </c>
      <c r="AF31" s="9" t="n">
        <v>-66</v>
      </c>
      <c r="AG31" s="9">
        <f>AZ31-AF31-AE31-AD31</f>
        <v/>
      </c>
      <c r="AH31" s="9" t="n">
        <v>0</v>
      </c>
      <c r="AI31" s="9" t="n">
        <v>0</v>
      </c>
      <c r="AJ31" s="9" t="n">
        <v>0</v>
      </c>
      <c r="AK31" s="9">
        <f>BA31-AJ31-AI31-AH31</f>
        <v/>
      </c>
      <c r="AL31" s="9" t="n">
        <v>0</v>
      </c>
      <c r="AM31" s="9" t="n">
        <v>0</v>
      </c>
      <c r="AN31" s="9" t="n">
        <v>0</v>
      </c>
      <c r="AO31" s="9">
        <f>BB31-AN31-AM31-AL31</f>
        <v/>
      </c>
      <c r="AP31" s="9" t="n">
        <v>0</v>
      </c>
      <c r="AQ31" s="9" t="n">
        <v>0</v>
      </c>
      <c r="AR31" s="9" t="n"/>
      <c r="AS31" s="9" t="n"/>
      <c r="AT31" s="9" t="n"/>
      <c r="AU31" s="9" t="n">
        <v>0</v>
      </c>
      <c r="AV31" s="9" t="n">
        <v>-821</v>
      </c>
      <c r="AW31" s="9" t="n">
        <v>1184</v>
      </c>
      <c r="AX31" s="9" t="n">
        <v>1107</v>
      </c>
      <c r="AY31" s="9" t="n">
        <v>-1069</v>
      </c>
      <c r="AZ31" s="9" t="n">
        <v>-547</v>
      </c>
      <c r="BA31" s="9" t="n">
        <v>0</v>
      </c>
      <c r="BB31" s="9" t="n">
        <v>0</v>
      </c>
    </row>
    <row r="32" customFormat="1" s="16">
      <c r="A32" s="16" t="inlineStr">
        <is>
          <t>Net Income</t>
        </is>
      </c>
      <c r="B32" s="22">
        <f>+B28-B29+B30+B31</f>
        <v/>
      </c>
      <c r="C32" s="22">
        <f>+C28-C29+C30+C31</f>
        <v/>
      </c>
      <c r="D32" s="22">
        <f>+D28-D29+D30+D31</f>
        <v/>
      </c>
      <c r="E32" s="22">
        <f>+E28-E29+E30+E31</f>
        <v/>
      </c>
      <c r="F32" s="22">
        <f>+F28-F29+F30+F31</f>
        <v/>
      </c>
      <c r="G32" s="22">
        <f>+G28-G29+G30+G31</f>
        <v/>
      </c>
      <c r="H32" s="22">
        <f>+H28-H29+H30+H31</f>
        <v/>
      </c>
      <c r="I32" s="22">
        <f>+I28-I29+I30+I31</f>
        <v/>
      </c>
      <c r="J32" s="22">
        <f>+J28-J29+J30+J31</f>
        <v/>
      </c>
      <c r="K32" s="22">
        <f>+K28-K29+K30+K31</f>
        <v/>
      </c>
      <c r="L32" s="22">
        <f>+L28-L29+L30+L31</f>
        <v/>
      </c>
      <c r="M32" s="22">
        <f>+M28-M29+M30+M31</f>
        <v/>
      </c>
      <c r="N32" s="22">
        <f>+N28-N29+N30+N31</f>
        <v/>
      </c>
      <c r="O32" s="22">
        <f>+O28-O29+O30+O31</f>
        <v/>
      </c>
      <c r="P32" s="22">
        <f>+P28-P29+P30+P31</f>
        <v/>
      </c>
      <c r="Q32" s="22">
        <f>+Q28-Q29+Q30+Q31</f>
        <v/>
      </c>
      <c r="R32" s="22">
        <f>+R28-R29+R30+R31</f>
        <v/>
      </c>
      <c r="S32" s="22">
        <f>+S28-S29+S30+S31</f>
        <v/>
      </c>
      <c r="T32" s="22">
        <f>+T28-T29+T30+T31</f>
        <v/>
      </c>
      <c r="U32" s="22">
        <f>+U28-U29+U30+U31</f>
        <v/>
      </c>
      <c r="V32" s="22">
        <f>+V28-V29+V30+V31</f>
        <v/>
      </c>
      <c r="W32" s="22">
        <f>+W28-W29+W30+W31</f>
        <v/>
      </c>
      <c r="X32" s="22">
        <f>+X28-X29+X30+X31</f>
        <v/>
      </c>
      <c r="Y32" s="22">
        <f>+Y28-Y29+Y30+Y31</f>
        <v/>
      </c>
      <c r="Z32" s="22">
        <f>+Z28-Z29+Z30+Z31</f>
        <v/>
      </c>
      <c r="AA32" s="22">
        <f>+AA28-AA29+AA30+AA31</f>
        <v/>
      </c>
      <c r="AB32" s="22">
        <f>+AB28-AB29+AB30+AB31</f>
        <v/>
      </c>
      <c r="AC32" s="22">
        <f>+AC28-AC29+AC30+AC31</f>
        <v/>
      </c>
      <c r="AD32" s="22">
        <f>+AD28-AD29+AD30+AD31</f>
        <v/>
      </c>
      <c r="AE32" s="22">
        <f>+AE28-AE29+AE30+AE31</f>
        <v/>
      </c>
      <c r="AF32" s="22">
        <f>+AF28-AF29+AF30+AF31</f>
        <v/>
      </c>
      <c r="AG32" s="22">
        <f>AZ32-AF32-AE32-AD32</f>
        <v/>
      </c>
      <c r="AH32" s="22">
        <f>+AH28-AH29+AH30+AH31</f>
        <v/>
      </c>
      <c r="AI32" s="22">
        <f>+AI28-AI29+AI30+AI31</f>
        <v/>
      </c>
      <c r="AJ32" s="22">
        <f>+AJ28-AJ29+AJ30+AJ31</f>
        <v/>
      </c>
      <c r="AK32" s="22">
        <f>BA32-AJ32-AI32-AH32</f>
        <v/>
      </c>
      <c r="AL32" s="22">
        <f>+AL28-AL29+AL30+AL31</f>
        <v/>
      </c>
      <c r="AM32" s="22">
        <f>+AM28-AM29+AM30+AM31</f>
        <v/>
      </c>
      <c r="AN32" s="22">
        <f>+AN28-AN29+AN30+AN31</f>
        <v/>
      </c>
      <c r="AO32" s="22">
        <f>BB32-AN32-AM32-AL32</f>
        <v/>
      </c>
      <c r="AP32" s="22">
        <f>+AP28-AP29+AP30+AP31</f>
        <v/>
      </c>
      <c r="AQ32" s="22">
        <f>+AQ28-AQ29+AQ30+AQ31</f>
        <v/>
      </c>
      <c r="AR32" s="22">
        <f>+AR28-AR29+AR30+AR31</f>
        <v/>
      </c>
      <c r="AS32" s="22">
        <f>+AS28-AS29+AS30+AS31</f>
        <v/>
      </c>
      <c r="AT32" s="22" t="n"/>
      <c r="AU32" s="22">
        <f>+AU28-AU29+AU30+AU31</f>
        <v/>
      </c>
      <c r="AV32" s="22">
        <f>+AV28-AV29+AV30+AV31</f>
        <v/>
      </c>
      <c r="AW32" s="22">
        <f>+AW28-AW29+AW30+AW31</f>
        <v/>
      </c>
      <c r="AX32" s="22">
        <f>+AX28-AX29+AX30+AX31</f>
        <v/>
      </c>
      <c r="AY32" s="22">
        <f>+AY28-AY29+AY30+AY31</f>
        <v/>
      </c>
      <c r="AZ32" s="22">
        <f>+AZ28-AZ29+AZ30+AZ31</f>
        <v/>
      </c>
      <c r="BA32" s="22">
        <f>+BA28-BA29+BA30+BA31</f>
        <v/>
      </c>
      <c r="BB32" s="22">
        <f>+BB28-BB29+BB30+BB31</f>
        <v/>
      </c>
    </row>
    <row r="33">
      <c r="A33" t="inlineStr">
        <is>
          <t>Shares - Basic</t>
        </is>
      </c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>
        <v>54783</v>
      </c>
      <c r="AE33" s="8" t="n">
        <v>54912</v>
      </c>
      <c r="AF33" s="8" t="n">
        <v>55064</v>
      </c>
      <c r="AG33" s="8">
        <f>AZ33</f>
        <v/>
      </c>
      <c r="AH33" s="8" t="n">
        <v>55494</v>
      </c>
      <c r="AI33" s="8" t="n">
        <v>55914</v>
      </c>
      <c r="AJ33" s="8" t="n">
        <v>55137</v>
      </c>
      <c r="AK33" s="8">
        <f>BA33</f>
        <v/>
      </c>
      <c r="AL33" s="8" t="n">
        <v>48394</v>
      </c>
      <c r="AM33" s="8" t="n">
        <v>48147</v>
      </c>
      <c r="AN33" s="8" t="n">
        <v>46763</v>
      </c>
      <c r="AO33" s="8">
        <f>BB33</f>
        <v/>
      </c>
      <c r="AP33" s="8" t="n">
        <v>45739</v>
      </c>
      <c r="AQ33" s="8" t="n">
        <v>45815</v>
      </c>
      <c r="AR33" s="8" t="n"/>
      <c r="AS33" s="8" t="n"/>
      <c r="AT33" s="8" t="n"/>
      <c r="AU33" s="8" t="n">
        <v>53988</v>
      </c>
      <c r="AV33" s="8" t="n">
        <v>54765</v>
      </c>
      <c r="AW33" s="8" t="n">
        <v>55930</v>
      </c>
      <c r="AX33" s="8" t="n">
        <v>54061</v>
      </c>
      <c r="AY33" s="8" t="n">
        <v>54483</v>
      </c>
      <c r="AZ33" s="8" t="n">
        <v>54983</v>
      </c>
      <c r="BA33" s="8" t="n">
        <v>54613</v>
      </c>
      <c r="BB33" s="8" t="n">
        <v>47227</v>
      </c>
    </row>
    <row r="34">
      <c r="A34" t="inlineStr">
        <is>
          <t>Shares - Diluted</t>
        </is>
      </c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>
        <v>54783</v>
      </c>
      <c r="AE34" s="8" t="n">
        <v>55424</v>
      </c>
      <c r="AF34" s="8" t="n">
        <v>55744</v>
      </c>
      <c r="AG34" s="8">
        <f>AZ34</f>
        <v/>
      </c>
      <c r="AH34" s="8" t="n">
        <v>56277</v>
      </c>
      <c r="AI34" s="8" t="n">
        <v>56531</v>
      </c>
      <c r="AJ34" s="8" t="n">
        <v>55702</v>
      </c>
      <c r="AK34" s="8">
        <f>BA34</f>
        <v/>
      </c>
      <c r="AL34" s="8" t="n">
        <v>49050</v>
      </c>
      <c r="AM34" s="8" t="n">
        <v>48692</v>
      </c>
      <c r="AN34" s="8" t="n">
        <v>47175</v>
      </c>
      <c r="AO34" s="8">
        <f>BB34</f>
        <v/>
      </c>
      <c r="AP34" s="8" t="n">
        <v>46102</v>
      </c>
      <c r="AQ34" s="8" t="n">
        <v>46106</v>
      </c>
      <c r="AR34" s="8" t="n"/>
      <c r="AS34" s="8" t="n"/>
      <c r="AT34" s="8" t="n"/>
      <c r="AU34" s="8" t="n">
        <v>55228</v>
      </c>
      <c r="AV34" s="8" t="n">
        <v>55965</v>
      </c>
      <c r="AW34" s="8" t="n">
        <v>56891</v>
      </c>
      <c r="AX34" s="8" t="n">
        <v>54834</v>
      </c>
      <c r="AY34" s="8" t="n">
        <v>55216</v>
      </c>
      <c r="AZ34" s="8" t="n">
        <v>55665</v>
      </c>
      <c r="BA34" s="8" t="n">
        <v>55352</v>
      </c>
      <c r="BB34" s="8" t="n">
        <v>47728</v>
      </c>
    </row>
    <row r="35">
      <c r="A35" t="inlineStr">
        <is>
          <t>EPS - Basic</t>
        </is>
      </c>
      <c r="B35" s="7">
        <f>B$32/B33</f>
        <v/>
      </c>
      <c r="C35" s="7">
        <f>C$32/C33</f>
        <v/>
      </c>
      <c r="D35" s="7">
        <f>D$32/D33</f>
        <v/>
      </c>
      <c r="E35" s="7">
        <f>E$32/E33</f>
        <v/>
      </c>
      <c r="F35" s="7">
        <f>F$32/F33</f>
        <v/>
      </c>
      <c r="G35" s="7">
        <f>G$32/G33</f>
        <v/>
      </c>
      <c r="H35" s="7">
        <f>H$32/H33</f>
        <v/>
      </c>
      <c r="I35" s="7">
        <f>I$32/I33</f>
        <v/>
      </c>
      <c r="J35" s="7">
        <f>J$32/J33</f>
        <v/>
      </c>
      <c r="K35" s="7">
        <f>K$32/K33</f>
        <v/>
      </c>
      <c r="L35" s="7">
        <f>L$32/L33</f>
        <v/>
      </c>
      <c r="M35" s="7">
        <f>M$32/M33</f>
        <v/>
      </c>
      <c r="N35" s="7">
        <f>N$32/N33</f>
        <v/>
      </c>
      <c r="O35" s="7">
        <f>O$32/O33</f>
        <v/>
      </c>
      <c r="P35" s="7">
        <f>P$32/P33</f>
        <v/>
      </c>
      <c r="Q35" s="7">
        <f>Q$32/Q33</f>
        <v/>
      </c>
      <c r="R35" s="7">
        <f>R$32/R33</f>
        <v/>
      </c>
      <c r="S35" s="7">
        <f>S$32/S33</f>
        <v/>
      </c>
      <c r="T35" s="7">
        <f>T$32/T33</f>
        <v/>
      </c>
      <c r="U35" s="7">
        <f>U$32/U33</f>
        <v/>
      </c>
      <c r="V35" s="7">
        <f>V$32/V33</f>
        <v/>
      </c>
      <c r="W35" s="7">
        <f>W$32/W33</f>
        <v/>
      </c>
      <c r="X35" s="7">
        <f>X$32/X33</f>
        <v/>
      </c>
      <c r="Y35" s="7">
        <f>Y$32/Y33</f>
        <v/>
      </c>
      <c r="Z35" s="7">
        <f>Z$32/Z33</f>
        <v/>
      </c>
      <c r="AA35" s="7">
        <f>AA$32/AA33</f>
        <v/>
      </c>
      <c r="AB35" s="7">
        <f>AB$32/AB33</f>
        <v/>
      </c>
      <c r="AC35" s="7">
        <f>AC$32/AC33</f>
        <v/>
      </c>
      <c r="AD35" s="7">
        <f>AD$32/AD33</f>
        <v/>
      </c>
      <c r="AE35" s="7">
        <f>AE$32/AE33</f>
        <v/>
      </c>
      <c r="AF35" s="7">
        <f>AF$32/AF33</f>
        <v/>
      </c>
      <c r="AG35" s="7">
        <f>AG$32/AG33</f>
        <v/>
      </c>
      <c r="AH35" s="7">
        <f>AH$32/AH33</f>
        <v/>
      </c>
      <c r="AI35" s="7">
        <f>AI$32/AI33</f>
        <v/>
      </c>
      <c r="AJ35" s="7">
        <f>AJ$32/AJ33</f>
        <v/>
      </c>
      <c r="AK35" s="7">
        <f>AK$32/AK33</f>
        <v/>
      </c>
      <c r="AL35" s="7">
        <f>AL$32/AL33</f>
        <v/>
      </c>
      <c r="AM35" s="7">
        <f>AM$32/AM33</f>
        <v/>
      </c>
      <c r="AN35" s="7">
        <f>AN$32/AN33</f>
        <v/>
      </c>
      <c r="AO35" s="7">
        <f>AO$32/AO33</f>
        <v/>
      </c>
      <c r="AP35" s="7">
        <f>AP$32/AP33</f>
        <v/>
      </c>
      <c r="AQ35" s="7">
        <f>AQ$32/AQ33</f>
        <v/>
      </c>
      <c r="AR35" s="7">
        <f>AR$32/AR33</f>
        <v/>
      </c>
      <c r="AS35" s="7">
        <f>AS$32/AS33</f>
        <v/>
      </c>
      <c r="AU35" s="7">
        <f>AU$32/AU33</f>
        <v/>
      </c>
      <c r="AV35" s="7">
        <f>AV$32/AV33</f>
        <v/>
      </c>
      <c r="AW35" s="7">
        <f>AW$32/AW33</f>
        <v/>
      </c>
      <c r="AX35" s="7">
        <f>AX$32/AX33</f>
        <v/>
      </c>
      <c r="AY35" s="7">
        <f>AY$32/AY33</f>
        <v/>
      </c>
      <c r="AZ35" s="7">
        <f>AZ$32/AZ33</f>
        <v/>
      </c>
      <c r="BA35" s="7">
        <f>BA$32/BA33</f>
        <v/>
      </c>
      <c r="BB35" s="7">
        <f>BB$32/BB33</f>
        <v/>
      </c>
    </row>
    <row r="36">
      <c r="A36" t="inlineStr">
        <is>
          <t>EPS - Diluted</t>
        </is>
      </c>
      <c r="B36" s="7">
        <f>B$32/B34</f>
        <v/>
      </c>
      <c r="C36" s="7">
        <f>C$32/C34</f>
        <v/>
      </c>
      <c r="D36" s="7">
        <f>D$32/D34</f>
        <v/>
      </c>
      <c r="E36" s="7">
        <f>E$32/E34</f>
        <v/>
      </c>
      <c r="F36" s="7">
        <f>F$32/F34</f>
        <v/>
      </c>
      <c r="G36" s="7">
        <f>G$32/G34</f>
        <v/>
      </c>
      <c r="H36" s="7">
        <f>H$32/H34</f>
        <v/>
      </c>
      <c r="I36" s="7">
        <f>I$32/I34</f>
        <v/>
      </c>
      <c r="J36" s="7">
        <f>J$32/J34</f>
        <v/>
      </c>
      <c r="K36" s="7">
        <f>K$32/K34</f>
        <v/>
      </c>
      <c r="L36" s="7">
        <f>L$32/L34</f>
        <v/>
      </c>
      <c r="M36" s="7">
        <f>M$32/M34</f>
        <v/>
      </c>
      <c r="N36" s="7">
        <f>N$32/N34</f>
        <v/>
      </c>
      <c r="O36" s="7">
        <f>O$32/O34</f>
        <v/>
      </c>
      <c r="P36" s="7">
        <f>P$32/P34</f>
        <v/>
      </c>
      <c r="Q36" s="7">
        <f>Q$32/Q34</f>
        <v/>
      </c>
      <c r="R36" s="7">
        <f>R$32/R34</f>
        <v/>
      </c>
      <c r="S36" s="7">
        <f>S$32/S34</f>
        <v/>
      </c>
      <c r="T36" s="7">
        <f>T$32/T34</f>
        <v/>
      </c>
      <c r="U36" s="7">
        <f>U$32/U34</f>
        <v/>
      </c>
      <c r="V36" s="7">
        <f>V$32/V34</f>
        <v/>
      </c>
      <c r="W36" s="7">
        <f>W$32/W34</f>
        <v/>
      </c>
      <c r="X36" s="7">
        <f>X$32/X34</f>
        <v/>
      </c>
      <c r="Y36" s="7">
        <f>Y$32/Y34</f>
        <v/>
      </c>
      <c r="Z36" s="7">
        <f>Z$32/Z34</f>
        <v/>
      </c>
      <c r="AA36" s="7">
        <f>AA$32/AA34</f>
        <v/>
      </c>
      <c r="AB36" s="7">
        <f>AB$32/AB34</f>
        <v/>
      </c>
      <c r="AC36" s="7">
        <f>AC$32/AC34</f>
        <v/>
      </c>
      <c r="AD36" s="7">
        <f>AD$32/AD34</f>
        <v/>
      </c>
      <c r="AE36" s="7">
        <f>AE$32/AE34</f>
        <v/>
      </c>
      <c r="AF36" s="7">
        <f>AF$32/AF34</f>
        <v/>
      </c>
      <c r="AG36" s="7">
        <f>AG$32/AG34</f>
        <v/>
      </c>
      <c r="AH36" s="7">
        <f>AH$32/AH34</f>
        <v/>
      </c>
      <c r="AI36" s="7">
        <f>AI$32/AI34</f>
        <v/>
      </c>
      <c r="AJ36" s="7">
        <f>AJ$32/AJ34</f>
        <v/>
      </c>
      <c r="AK36" s="7">
        <f>AK$32/AK34</f>
        <v/>
      </c>
      <c r="AL36" s="7">
        <f>AL$32/AL34</f>
        <v/>
      </c>
      <c r="AM36" s="7">
        <f>AM$32/AM34</f>
        <v/>
      </c>
      <c r="AN36" s="7">
        <f>AN$32/AN34</f>
        <v/>
      </c>
      <c r="AO36" s="7">
        <f>AO$32/AO34</f>
        <v/>
      </c>
      <c r="AP36" s="7">
        <f>AP$32/AP34</f>
        <v/>
      </c>
      <c r="AQ36" s="7">
        <f>AQ$32/AQ34</f>
        <v/>
      </c>
      <c r="AR36" s="7">
        <f>AR$32/AR34</f>
        <v/>
      </c>
      <c r="AS36" s="7">
        <f>AS$32/AS34</f>
        <v/>
      </c>
      <c r="AU36" s="7">
        <f>AU$32/AU34</f>
        <v/>
      </c>
      <c r="AV36" s="7">
        <f>AV$32/AV34</f>
        <v/>
      </c>
      <c r="AW36" s="7">
        <f>AW$32/AW34</f>
        <v/>
      </c>
      <c r="AX36" s="7">
        <f>AX$32/AX34</f>
        <v/>
      </c>
      <c r="AY36" s="7">
        <f>AY$32/AY34</f>
        <v/>
      </c>
      <c r="AZ36" s="7">
        <f>AZ$32/AZ34</f>
        <v/>
      </c>
      <c r="BA36" s="7">
        <f>BA$32/BA34</f>
        <v/>
      </c>
      <c r="BB36" s="7">
        <f>BB$32/BB34</f>
        <v/>
      </c>
    </row>
    <row r="37"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U37" s="7" t="n"/>
      <c r="AV37" s="7" t="n"/>
      <c r="AW37" s="7" t="n"/>
      <c r="AX37" s="7" t="n"/>
      <c r="AY37" s="7" t="n"/>
      <c r="AZ37" s="7" t="n"/>
      <c r="BA37" s="7" t="n"/>
      <c r="BB37" s="7" t="n"/>
    </row>
    <row r="38">
      <c r="A38" t="inlineStr">
        <is>
          <t>Gross Margin</t>
        </is>
      </c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14">
        <f>AD18/AD16</f>
        <v/>
      </c>
      <c r="AE38" s="14">
        <f>AE18/AE16</f>
        <v/>
      </c>
      <c r="AF38" s="14">
        <f>AF18/AF16</f>
        <v/>
      </c>
      <c r="AG38" s="14">
        <f>AG18/AG16</f>
        <v/>
      </c>
      <c r="AH38" s="14">
        <f>AH18/AH16</f>
        <v/>
      </c>
      <c r="AI38" s="14">
        <f>AI18/AI16</f>
        <v/>
      </c>
      <c r="AJ38" s="14">
        <f>AJ18/AJ16</f>
        <v/>
      </c>
      <c r="AK38" s="14">
        <f>AK18/AK16</f>
        <v/>
      </c>
      <c r="AL38" s="14">
        <f>AL18/AL16</f>
        <v/>
      </c>
      <c r="AM38" s="14">
        <f>AM18/AM16</f>
        <v/>
      </c>
      <c r="AN38" s="14">
        <f>AN18/AN16</f>
        <v/>
      </c>
      <c r="AO38" s="14">
        <f>AO18/AO16</f>
        <v/>
      </c>
      <c r="AP38" s="14">
        <f>AP18/AP16</f>
        <v/>
      </c>
      <c r="AQ38" s="14">
        <f>AQ18/AQ16</f>
        <v/>
      </c>
      <c r="AR38" s="7" t="n"/>
      <c r="AS38" s="7" t="n"/>
      <c r="AU38" s="7" t="n"/>
      <c r="AV38" s="7" t="n"/>
      <c r="AW38" s="7" t="n"/>
      <c r="AX38" s="7" t="n"/>
      <c r="AY38" s="7" t="n"/>
      <c r="AZ38" s="7" t="n"/>
      <c r="BA38" s="7" t="n"/>
      <c r="BB38" s="7" t="n"/>
    </row>
    <row r="39">
      <c r="A39" t="inlineStr">
        <is>
          <t>Operating Margin</t>
        </is>
      </c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14">
        <f>AD24/AD16</f>
        <v/>
      </c>
      <c r="AE39" s="14">
        <f>AE24/AE16</f>
        <v/>
      </c>
      <c r="AF39" s="14">
        <f>AF24/AF16</f>
        <v/>
      </c>
      <c r="AG39" s="14">
        <f>AG24/AG16</f>
        <v/>
      </c>
      <c r="AH39" s="14">
        <f>AH24/AH16</f>
        <v/>
      </c>
      <c r="AI39" s="14">
        <f>AI24/AI16</f>
        <v/>
      </c>
      <c r="AJ39" s="14">
        <f>AJ24/AJ16</f>
        <v/>
      </c>
      <c r="AK39" s="14">
        <f>AK24/AK16</f>
        <v/>
      </c>
      <c r="AL39" s="14">
        <f>AL24/AL16</f>
        <v/>
      </c>
      <c r="AM39" s="14">
        <f>AM24/AM16</f>
        <v/>
      </c>
      <c r="AN39" s="14">
        <f>AN24/AN16</f>
        <v/>
      </c>
      <c r="AO39" s="14">
        <f>AO24/AO16</f>
        <v/>
      </c>
      <c r="AP39" s="14">
        <f>AP24/AP16</f>
        <v/>
      </c>
      <c r="AQ39" s="14">
        <f>AQ24/AQ16</f>
        <v/>
      </c>
      <c r="AR39" s="7" t="n"/>
      <c r="AS39" s="7" t="n"/>
      <c r="AU39" s="7" t="n"/>
      <c r="AV39" s="7" t="n"/>
      <c r="AW39" s="7" t="n"/>
      <c r="AX39" s="7" t="n"/>
      <c r="AY39" s="7" t="n"/>
      <c r="AZ39" s="7" t="n"/>
      <c r="BA39" s="7" t="n"/>
      <c r="BB39" s="7" t="n"/>
    </row>
    <row r="40">
      <c r="A40" t="inlineStr">
        <is>
          <t>Net Profit Margin</t>
        </is>
      </c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14">
        <f>AD32/AD16</f>
        <v/>
      </c>
      <c r="AE40" s="14">
        <f>AE32/AE16</f>
        <v/>
      </c>
      <c r="AF40" s="14">
        <f>AF32/AF16</f>
        <v/>
      </c>
      <c r="AG40" s="14">
        <f>AG32/AG16</f>
        <v/>
      </c>
      <c r="AH40" s="14">
        <f>AH32/AH16</f>
        <v/>
      </c>
      <c r="AI40" s="14">
        <f>AI32/AI16</f>
        <v/>
      </c>
      <c r="AJ40" s="14">
        <f>AJ32/AJ16</f>
        <v/>
      </c>
      <c r="AK40" s="14">
        <f>AK32/AK16</f>
        <v/>
      </c>
      <c r="AL40" s="14">
        <f>AL32/AL16</f>
        <v/>
      </c>
      <c r="AM40" s="14">
        <f>AM32/AM16</f>
        <v/>
      </c>
      <c r="AN40" s="14">
        <f>AN32/AN16</f>
        <v/>
      </c>
      <c r="AO40" s="14">
        <f>AO32/AO16</f>
        <v/>
      </c>
      <c r="AP40" s="14">
        <f>AP32/AP16</f>
        <v/>
      </c>
      <c r="AQ40" s="14">
        <f>AQ32/AQ16</f>
        <v/>
      </c>
      <c r="AR40" s="7" t="n"/>
      <c r="AS40" s="7" t="n"/>
      <c r="AU40" s="7" t="n"/>
      <c r="AV40" s="7" t="n"/>
      <c r="AW40" s="7" t="n"/>
      <c r="AX40" s="7" t="n"/>
      <c r="AY40" s="7" t="n"/>
      <c r="AZ40" s="7" t="n"/>
      <c r="BA40" s="7" t="n"/>
      <c r="BB40" s="7" t="n"/>
    </row>
    <row r="41"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R41" s="7" t="n"/>
      <c r="AS41" s="7" t="n"/>
      <c r="AU41" s="7" t="n"/>
      <c r="AV41" s="7" t="n"/>
      <c r="AW41" s="7" t="n"/>
      <c r="AX41" s="7" t="n"/>
      <c r="AY41" s="7" t="n"/>
      <c r="AZ41" s="7" t="n"/>
      <c r="BA41" s="7" t="n"/>
      <c r="BB41" s="7" t="n"/>
    </row>
    <row r="42"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U42" s="7" t="n"/>
      <c r="AV42" s="7" t="n"/>
      <c r="AW42" s="7" t="n"/>
      <c r="AX42" s="7" t="n"/>
      <c r="AY42" s="7" t="n"/>
      <c r="AZ42" s="7" t="n"/>
      <c r="BA42" s="7" t="n"/>
      <c r="BB42" s="7" t="n"/>
    </row>
    <row r="43"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R43" s="7" t="n"/>
      <c r="AS43" s="7" t="n"/>
      <c r="AU43" s="7" t="n"/>
      <c r="AV43" s="7" t="n"/>
      <c r="AW43" s="7" t="n"/>
      <c r="AX43" s="7" t="n"/>
      <c r="AY43" s="7" t="n"/>
      <c r="AZ43" s="7" t="n"/>
      <c r="BA43" s="7" t="n"/>
      <c r="BB43" s="7" t="n"/>
    </row>
    <row r="45" customFormat="1" s="4">
      <c r="A45" s="5" t="inlineStr">
        <is>
          <t>Balance Sheet</t>
        </is>
      </c>
    </row>
    <row r="46">
      <c r="A46" t="inlineStr">
        <is>
          <t>Cash &amp; cash equivalents</t>
        </is>
      </c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>
        <v>46101</v>
      </c>
      <c r="AG46" s="8" t="n">
        <v>125011</v>
      </c>
      <c r="AH46" s="8" t="n">
        <v>65271</v>
      </c>
      <c r="AI46" s="8" t="n">
        <v>55549</v>
      </c>
      <c r="AJ46" s="8" t="n">
        <v>59676</v>
      </c>
      <c r="AK46" s="8" t="n">
        <v>113017</v>
      </c>
      <c r="AL46" s="8" t="n">
        <v>171413</v>
      </c>
      <c r="AM46" s="8" t="n">
        <v>159391</v>
      </c>
      <c r="AN46" s="8" t="n">
        <v>107268</v>
      </c>
      <c r="AO46" s="8" t="n">
        <v>120728</v>
      </c>
      <c r="AP46" s="8" t="n">
        <v>110452</v>
      </c>
      <c r="AQ46" s="8" t="n">
        <v>42975</v>
      </c>
      <c r="AR46" s="8" t="n"/>
      <c r="AS46" s="8" t="n"/>
      <c r="AT46" s="8" t="n"/>
      <c r="AU46" s="8" t="n">
        <v>42222</v>
      </c>
      <c r="AV46" s="8" t="n">
        <v>191279</v>
      </c>
      <c r="AW46" s="8" t="n">
        <v>61549</v>
      </c>
      <c r="AX46" s="8" t="n">
        <v>48860</v>
      </c>
      <c r="AY46" s="8" t="n">
        <v>41015</v>
      </c>
      <c r="AZ46" s="8" t="n">
        <v>125398</v>
      </c>
      <c r="BA46" s="8" t="n">
        <v>113017</v>
      </c>
      <c r="BB46" s="8" t="n">
        <v>120728</v>
      </c>
      <c r="BC46" s="8" t="n"/>
      <c r="BD46" s="8" t="n"/>
      <c r="BE46" s="8" t="n"/>
    </row>
    <row r="47">
      <c r="A47" t="inlineStr">
        <is>
          <t>AR</t>
        </is>
      </c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>
        <v>101822</v>
      </c>
      <c r="AG47" s="8" t="n">
        <v>60879</v>
      </c>
      <c r="AH47" s="8" t="n">
        <v>101358</v>
      </c>
      <c r="AI47" s="8" t="n">
        <v>68637</v>
      </c>
      <c r="AJ47" s="8" t="n">
        <v>61564</v>
      </c>
      <c r="AK47" s="8" t="n">
        <v>67442</v>
      </c>
      <c r="AL47" s="8" t="n">
        <v>41198</v>
      </c>
      <c r="AM47" s="8" t="n">
        <v>44226</v>
      </c>
      <c r="AN47" s="8" t="n">
        <v>49386</v>
      </c>
      <c r="AO47" s="8" t="n">
        <v>62695</v>
      </c>
      <c r="AP47" s="8" t="n">
        <v>23781</v>
      </c>
      <c r="AQ47" s="8" t="n">
        <v>44384</v>
      </c>
      <c r="AR47" s="8" t="n"/>
      <c r="AS47" s="8" t="n"/>
      <c r="AT47" s="8" t="n"/>
      <c r="AU47" s="8" t="n">
        <v>55280</v>
      </c>
      <c r="AV47" s="8" t="n">
        <v>57792</v>
      </c>
      <c r="AW47" s="8" t="n">
        <v>108444</v>
      </c>
      <c r="AX47" s="8" t="n">
        <v>56676</v>
      </c>
      <c r="AY47" s="8" t="n">
        <v>84907</v>
      </c>
      <c r="AZ47" s="8" t="n">
        <v>93433</v>
      </c>
      <c r="BA47" s="8" t="n">
        <v>67442</v>
      </c>
      <c r="BB47" s="8" t="n">
        <v>62695</v>
      </c>
      <c r="BC47" s="8" t="n"/>
      <c r="BD47" s="8" t="n"/>
      <c r="BE47" s="8" t="n"/>
    </row>
    <row r="48">
      <c r="A48" t="inlineStr">
        <is>
          <t>Inventories</t>
        </is>
      </c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>
        <v>201536</v>
      </c>
      <c r="AG48" s="8" t="n">
        <v>103741</v>
      </c>
      <c r="AH48" s="8" t="n">
        <v>149567</v>
      </c>
      <c r="AI48" s="8" t="n">
        <v>78889</v>
      </c>
      <c r="AJ48" s="8" t="n">
        <v>84446</v>
      </c>
      <c r="AK48" s="8" t="n">
        <v>78477</v>
      </c>
      <c r="AL48" s="8" t="n">
        <v>97140</v>
      </c>
      <c r="AM48" s="8" t="n">
        <v>120277</v>
      </c>
      <c r="AN48" s="8" t="n">
        <v>134268</v>
      </c>
      <c r="AO48" s="8" t="n">
        <v>136660</v>
      </c>
      <c r="AP48" s="8" t="n">
        <v>182501</v>
      </c>
      <c r="AQ48" s="8" t="n">
        <v>196474</v>
      </c>
      <c r="AR48" s="8" t="n"/>
      <c r="AS48" s="8" t="n"/>
      <c r="AT48" s="8" t="n"/>
      <c r="AU48" s="8" t="n">
        <v>76895</v>
      </c>
      <c r="AV48" s="8" t="n">
        <v>77789</v>
      </c>
      <c r="AW48" s="8" t="n">
        <v>131682</v>
      </c>
      <c r="AX48" s="8" t="n">
        <v>153353</v>
      </c>
      <c r="AY48" s="8" t="n">
        <v>163770</v>
      </c>
      <c r="AZ48" s="8" t="n">
        <v>164191</v>
      </c>
      <c r="BA48" s="8" t="n">
        <v>78477</v>
      </c>
      <c r="BB48" s="8" t="n">
        <v>136660</v>
      </c>
      <c r="BC48" s="8" t="n"/>
      <c r="BD48" s="8" t="n"/>
      <c r="BE48" s="8" t="n"/>
    </row>
    <row r="49">
      <c r="A49" t="inlineStr">
        <is>
          <t>Prepaid expenses and other current asset</t>
        </is>
      </c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>
        <v>9575</v>
      </c>
      <c r="AG49" s="8">
        <f>7556+94673</f>
        <v/>
      </c>
      <c r="AH49" s="8" t="n">
        <v>11015</v>
      </c>
      <c r="AI49" s="8" t="n">
        <v>7599</v>
      </c>
      <c r="AJ49" s="8" t="n">
        <v>8674</v>
      </c>
      <c r="AK49" s="8" t="n">
        <v>8408</v>
      </c>
      <c r="AL49" s="8" t="n">
        <v>8504</v>
      </c>
      <c r="AM49" s="8" t="n">
        <v>8321</v>
      </c>
      <c r="AN49" s="8" t="n">
        <v>7521</v>
      </c>
      <c r="AO49" s="8" t="n">
        <v>5569</v>
      </c>
      <c r="AP49" s="8" t="n">
        <v>8893</v>
      </c>
      <c r="AQ49" s="8" t="n">
        <v>8062</v>
      </c>
      <c r="AR49" s="8" t="n"/>
      <c r="AS49" s="8" t="n"/>
      <c r="AT49" s="8" t="n"/>
      <c r="AU49" s="8" t="n">
        <v>6306</v>
      </c>
      <c r="AV49" s="8" t="n">
        <v>4307</v>
      </c>
      <c r="AW49" s="8" t="n">
        <v>6123</v>
      </c>
      <c r="AX49" s="8" t="n">
        <v>6893</v>
      </c>
      <c r="AY49" s="8" t="n">
        <v>6528</v>
      </c>
      <c r="AZ49" s="8" t="n">
        <v>8838</v>
      </c>
      <c r="BA49" s="8" t="n">
        <v>8408</v>
      </c>
      <c r="BB49" s="8" t="n">
        <v>5569</v>
      </c>
      <c r="BC49" s="8" t="n"/>
      <c r="BD49" s="8" t="n"/>
      <c r="BE49" s="8" t="n"/>
    </row>
    <row r="50" customFormat="1" s="2">
      <c r="A50" s="2" t="inlineStr">
        <is>
          <t>Income tax receivable</t>
        </is>
      </c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  <c r="AE50" s="9" t="n"/>
      <c r="AF50" s="9" t="n">
        <v>4749</v>
      </c>
      <c r="AG50" s="9" t="n">
        <v>1595</v>
      </c>
      <c r="AH50" s="9" t="n">
        <v>656</v>
      </c>
      <c r="AI50" s="9" t="n">
        <v>4713</v>
      </c>
      <c r="AJ50" s="9" t="n">
        <v>9277</v>
      </c>
      <c r="AK50" s="9" t="n">
        <v>909</v>
      </c>
      <c r="AL50" s="9" t="n">
        <v>0</v>
      </c>
      <c r="AM50" s="9" t="n">
        <v>1717</v>
      </c>
      <c r="AN50" s="9" t="n">
        <v>2233</v>
      </c>
      <c r="AO50" s="9" t="n">
        <v>1945</v>
      </c>
      <c r="AP50" s="9" t="n">
        <v>748</v>
      </c>
      <c r="AQ50" s="9" t="n">
        <v>10988</v>
      </c>
      <c r="AR50" s="9" t="n"/>
      <c r="AS50" s="9" t="n"/>
      <c r="AT50" s="9" t="n"/>
      <c r="AU50" s="9" t="n">
        <v>0</v>
      </c>
      <c r="AV50" s="9" t="n">
        <v>2064</v>
      </c>
      <c r="AW50" s="9" t="n">
        <v>10643</v>
      </c>
      <c r="AX50" s="9" t="n">
        <v>4582</v>
      </c>
      <c r="AY50" s="9" t="n">
        <v>2464</v>
      </c>
      <c r="AZ50" s="9" t="n">
        <v>1595</v>
      </c>
      <c r="BA50" s="9" t="n">
        <v>909</v>
      </c>
      <c r="BB50" s="9" t="n">
        <v>1945</v>
      </c>
      <c r="BC50" s="9" t="n"/>
      <c r="BD50" s="9" t="n"/>
      <c r="BE50" s="9" t="n"/>
    </row>
    <row r="51" customFormat="1" s="16">
      <c r="A51" s="16" t="inlineStr">
        <is>
          <t>Total current assets</t>
        </is>
      </c>
      <c r="B51" s="22">
        <f>SUM(B46:B50)</f>
        <v/>
      </c>
      <c r="C51" s="22">
        <f>SUM(C46:C50)</f>
        <v/>
      </c>
      <c r="D51" s="22">
        <f>SUM(D46:D50)</f>
        <v/>
      </c>
      <c r="E51" s="22">
        <f>SUM(E46:E50)</f>
        <v/>
      </c>
      <c r="F51" s="22">
        <f>SUM(F46:F50)</f>
        <v/>
      </c>
      <c r="G51" s="22">
        <f>SUM(G46:G50)</f>
        <v/>
      </c>
      <c r="H51" s="22">
        <f>SUM(H46:H50)</f>
        <v/>
      </c>
      <c r="I51" s="22">
        <f>SUM(I46:I50)</f>
        <v/>
      </c>
      <c r="J51" s="22">
        <f>SUM(J46:J50)</f>
        <v/>
      </c>
      <c r="K51" s="22">
        <f>SUM(K46:K50)</f>
        <v/>
      </c>
      <c r="L51" s="22">
        <f>SUM(L46:L50)</f>
        <v/>
      </c>
      <c r="M51" s="22">
        <f>SUM(M46:M50)</f>
        <v/>
      </c>
      <c r="N51" s="22">
        <f>SUM(N46:N50)</f>
        <v/>
      </c>
      <c r="O51" s="22">
        <f>SUM(O46:O50)</f>
        <v/>
      </c>
      <c r="P51" s="22">
        <f>SUM(P46:P50)</f>
        <v/>
      </c>
      <c r="Q51" s="22">
        <f>SUM(Q46:Q50)</f>
        <v/>
      </c>
      <c r="R51" s="22">
        <f>SUM(R46:R50)</f>
        <v/>
      </c>
      <c r="S51" s="22">
        <f>SUM(S46:S50)</f>
        <v/>
      </c>
      <c r="T51" s="22">
        <f>SUM(T46:T50)</f>
        <v/>
      </c>
      <c r="U51" s="22">
        <f>SUM(U46:U50)</f>
        <v/>
      </c>
      <c r="V51" s="22">
        <f>SUM(V46:V50)</f>
        <v/>
      </c>
      <c r="W51" s="22">
        <f>SUM(W46:W50)</f>
        <v/>
      </c>
      <c r="X51" s="22">
        <f>SUM(X46:X50)</f>
        <v/>
      </c>
      <c r="Y51" s="22">
        <f>SUM(Y46:Y50)</f>
        <v/>
      </c>
      <c r="Z51" s="22">
        <f>SUM(Z46:Z50)</f>
        <v/>
      </c>
      <c r="AA51" s="22">
        <f>SUM(AA46:AA50)</f>
        <v/>
      </c>
      <c r="AB51" s="22">
        <f>SUM(AB46:AB50)</f>
        <v/>
      </c>
      <c r="AC51" s="22">
        <f>SUM(AC46:AC50)</f>
        <v/>
      </c>
      <c r="AD51" s="22">
        <f>SUM(AD46:AD50)</f>
        <v/>
      </c>
      <c r="AE51" s="22">
        <f>SUM(AE46:AE50)</f>
        <v/>
      </c>
      <c r="AF51" s="22">
        <f>SUM(AF46:AF50)</f>
        <v/>
      </c>
      <c r="AG51" s="22">
        <f>SUM(AG46:AG50)</f>
        <v/>
      </c>
      <c r="AH51" s="22">
        <f>SUM(AH46:AH50)</f>
        <v/>
      </c>
      <c r="AI51" s="22">
        <f>SUM(AI46:AI50)</f>
        <v/>
      </c>
      <c r="AJ51" s="22">
        <f>SUM(AJ46:AJ50)</f>
        <v/>
      </c>
      <c r="AK51" s="22">
        <f>SUM(AK46:AK50)</f>
        <v/>
      </c>
      <c r="AL51" s="22">
        <f>SUM(AL46:AL50)</f>
        <v/>
      </c>
      <c r="AM51" s="22">
        <f>SUM(AM46:AM50)</f>
        <v/>
      </c>
      <c r="AN51" s="22">
        <f>SUM(AN46:AN50)</f>
        <v/>
      </c>
      <c r="AO51" s="22">
        <f>SUM(AO46:AO50)</f>
        <v/>
      </c>
      <c r="AP51" s="22">
        <f>SUM(AP46:AP50)</f>
        <v/>
      </c>
      <c r="AQ51" s="22">
        <f>SUM(AQ46:AQ50)</f>
        <v/>
      </c>
      <c r="AR51" s="22">
        <f>SUM(AR46:AR50)</f>
        <v/>
      </c>
      <c r="AS51" s="22">
        <f>SUM(AS46:AS50)</f>
        <v/>
      </c>
      <c r="AT51" s="22" t="n"/>
      <c r="AU51" s="22">
        <f>SUM(AU46:AU50)</f>
        <v/>
      </c>
      <c r="AV51" s="22">
        <f>SUM(AV46:AV50)</f>
        <v/>
      </c>
      <c r="AW51" s="22">
        <f>SUM(AW46:AW50)</f>
        <v/>
      </c>
      <c r="AX51" s="22">
        <f>SUM(AX46:AX50)</f>
        <v/>
      </c>
      <c r="AY51" s="22">
        <f>SUM(AY46:AY50)</f>
        <v/>
      </c>
      <c r="AZ51" s="22">
        <f>SUM(AZ46:AZ50)</f>
        <v/>
      </c>
      <c r="BA51" s="22">
        <f>SUM(BA46:BA50)</f>
        <v/>
      </c>
      <c r="BB51" s="22">
        <f>SUM(BB46:BB50)</f>
        <v/>
      </c>
      <c r="BC51" s="22" t="n"/>
      <c r="BD51" s="22" t="n"/>
      <c r="BE51" s="22" t="n"/>
    </row>
    <row r="52">
      <c r="A52" t="inlineStr">
        <is>
          <t>PP&amp;E</t>
        </is>
      </c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>
        <v>164341</v>
      </c>
      <c r="AG52" s="8" t="n">
        <v>147739</v>
      </c>
      <c r="AH52" s="8" t="n">
        <v>156785</v>
      </c>
      <c r="AI52" s="8" t="n">
        <v>147907</v>
      </c>
      <c r="AJ52" s="8" t="n">
        <v>145398</v>
      </c>
      <c r="AK52" s="8" t="n">
        <v>141612</v>
      </c>
      <c r="AL52" s="8" t="n">
        <v>139626</v>
      </c>
      <c r="AM52" s="8" t="n">
        <v>136932</v>
      </c>
      <c r="AN52" s="8" t="n">
        <v>134540</v>
      </c>
      <c r="AO52" s="8" t="n">
        <v>135591</v>
      </c>
      <c r="AP52" s="8" t="n">
        <v>160793</v>
      </c>
      <c r="AQ52" s="8" t="n">
        <v>169265</v>
      </c>
      <c r="AR52" s="8" t="n"/>
      <c r="AS52" s="8" t="n"/>
      <c r="AT52" s="8" t="n"/>
      <c r="AU52" s="8" t="n">
        <v>133844</v>
      </c>
      <c r="AV52" s="8" t="n">
        <v>135405</v>
      </c>
      <c r="AW52" s="8" t="n">
        <v>149685</v>
      </c>
      <c r="AX52" s="8" t="n">
        <v>159125</v>
      </c>
      <c r="AY52" s="8" t="n">
        <v>183268</v>
      </c>
      <c r="AZ52" s="8" t="n">
        <v>157417</v>
      </c>
      <c r="BA52" s="8" t="n">
        <v>141612</v>
      </c>
      <c r="BB52" s="8" t="n">
        <v>135591</v>
      </c>
      <c r="BC52" s="8" t="n"/>
      <c r="BD52" s="8" t="n"/>
      <c r="BE52" s="8" t="n"/>
    </row>
    <row r="53">
      <c r="A53" t="inlineStr">
        <is>
          <t>Intangibles, net</t>
        </is>
      </c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>
        <v>78346</v>
      </c>
      <c r="AG53" s="8" t="n">
        <v>4375</v>
      </c>
      <c r="AH53" s="8" t="n">
        <v>69842</v>
      </c>
      <c r="AI53" s="8" t="n">
        <v>4458</v>
      </c>
      <c r="AJ53" s="8" t="n">
        <v>4436</v>
      </c>
      <c r="AK53" s="8" t="n">
        <v>4417</v>
      </c>
      <c r="AL53" s="8" t="n">
        <v>4360</v>
      </c>
      <c r="AM53" s="8" t="n">
        <v>4322</v>
      </c>
      <c r="AN53" s="8" t="n">
        <v>4257</v>
      </c>
      <c r="AO53" s="8" t="n">
        <v>3608</v>
      </c>
      <c r="AP53" s="8" t="n">
        <v>3614</v>
      </c>
      <c r="AQ53" s="8" t="n">
        <v>3688</v>
      </c>
      <c r="AR53" s="8" t="n"/>
      <c r="AS53" s="8" t="n"/>
      <c r="AT53" s="8" t="n"/>
      <c r="AU53" s="8" t="n">
        <v>73768</v>
      </c>
      <c r="AV53" s="8" t="n">
        <v>62924</v>
      </c>
      <c r="AW53" s="8" t="n">
        <v>141317</v>
      </c>
      <c r="AX53" s="8" t="n">
        <v>112760</v>
      </c>
      <c r="AY53" s="8" t="n">
        <v>91840</v>
      </c>
      <c r="AZ53" s="8" t="n">
        <v>73754</v>
      </c>
      <c r="BA53" s="8" t="n">
        <v>4417</v>
      </c>
      <c r="BB53" s="8" t="n">
        <v>3608</v>
      </c>
      <c r="BC53" s="8" t="n"/>
      <c r="BD53" s="8" t="n"/>
      <c r="BE53" s="8" t="n"/>
    </row>
    <row r="54">
      <c r="A54" t="inlineStr">
        <is>
          <t>Goodwill</t>
        </is>
      </c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>
        <v>182267</v>
      </c>
      <c r="AG54" s="8" t="n">
        <v>19024</v>
      </c>
      <c r="AH54" s="8" t="n">
        <v>83605</v>
      </c>
      <c r="AI54" s="8" t="n">
        <v>19024</v>
      </c>
      <c r="AJ54" s="8" t="n">
        <v>19024</v>
      </c>
      <c r="AK54" s="8" t="n">
        <v>19024</v>
      </c>
      <c r="AL54" s="8" t="n">
        <v>19024</v>
      </c>
      <c r="AM54" s="8" t="n">
        <v>19024</v>
      </c>
      <c r="AN54" s="8" t="n">
        <v>19024</v>
      </c>
      <c r="AO54" s="8" t="n">
        <v>19024</v>
      </c>
      <c r="AP54" s="8" t="n">
        <v>19124</v>
      </c>
      <c r="AQ54" s="8" t="n">
        <v>19024</v>
      </c>
      <c r="AR54" s="8" t="n"/>
      <c r="AS54" s="8" t="n"/>
      <c r="AT54" s="8" t="n"/>
      <c r="AU54" s="8" t="n">
        <v>75426</v>
      </c>
      <c r="AV54" s="8" t="n">
        <v>76357</v>
      </c>
      <c r="AW54" s="8" t="n">
        <v>169017</v>
      </c>
      <c r="AX54" s="8" t="n">
        <v>191287</v>
      </c>
      <c r="AY54" s="8" t="n">
        <v>182268</v>
      </c>
      <c r="AZ54" s="8" t="n">
        <v>83605</v>
      </c>
      <c r="BA54" s="8" t="n">
        <v>19024</v>
      </c>
      <c r="BB54" s="8" t="n">
        <v>19024</v>
      </c>
      <c r="BC54" s="8" t="n"/>
      <c r="BD54" s="8" t="n"/>
      <c r="BE54" s="8" t="n"/>
    </row>
    <row r="55">
      <c r="A55" t="inlineStr">
        <is>
          <t>Deferred income taxes</t>
        </is>
      </c>
      <c r="B55" s="8" t="n"/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>
        <v>0</v>
      </c>
      <c r="AG55" s="8" t="n">
        <v>148485</v>
      </c>
      <c r="AH55" s="8" t="n">
        <v>2396</v>
      </c>
      <c r="AI55" s="8" t="n">
        <v>0</v>
      </c>
      <c r="AJ55" s="8" t="n">
        <v>0</v>
      </c>
      <c r="AK55" s="8" t="n">
        <v>0</v>
      </c>
      <c r="AL55" s="8" t="n">
        <v>0</v>
      </c>
      <c r="AM55" s="8" t="n">
        <v>0</v>
      </c>
      <c r="AN55" s="8" t="n">
        <v>0</v>
      </c>
      <c r="AO55" s="8" t="n">
        <v>1221</v>
      </c>
      <c r="AP55" s="8" t="n">
        <v>1221</v>
      </c>
      <c r="AQ55" s="8" t="n">
        <v>1221</v>
      </c>
      <c r="AR55" s="8" t="n"/>
      <c r="AS55" s="8" t="n"/>
      <c r="AT55" s="8" t="n"/>
      <c r="AU55" s="8" t="n">
        <v>16373</v>
      </c>
      <c r="AV55" s="8" t="n">
        <v>0</v>
      </c>
      <c r="AW55" s="8" t="n">
        <v>0</v>
      </c>
      <c r="AX55" s="8" t="n">
        <v>0</v>
      </c>
      <c r="AY55" s="8" t="n">
        <v>0</v>
      </c>
      <c r="AZ55" s="8" t="n">
        <v>2396</v>
      </c>
      <c r="BA55" s="8" t="n">
        <v>0</v>
      </c>
      <c r="BB55" s="8" t="n">
        <v>1221</v>
      </c>
      <c r="BC55" s="8" t="n"/>
      <c r="BD55" s="8" t="n"/>
      <c r="BE55" s="8" t="n"/>
    </row>
    <row r="56" customFormat="1" s="2">
      <c r="A56" s="2" t="inlineStr">
        <is>
          <t>Other assets</t>
        </is>
      </c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  <c r="AC56" s="9" t="n"/>
      <c r="AD56" s="9" t="n"/>
      <c r="AE56" s="9" t="n"/>
      <c r="AF56" s="9" t="n">
        <v>19410</v>
      </c>
      <c r="AG56" s="9" t="n">
        <v>16437</v>
      </c>
      <c r="AH56" s="9" t="n">
        <v>17674</v>
      </c>
      <c r="AI56" s="9" t="n">
        <v>14309</v>
      </c>
      <c r="AJ56" s="9" t="n">
        <v>13456</v>
      </c>
      <c r="AK56" s="9" t="n">
        <v>13082</v>
      </c>
      <c r="AL56" s="9" t="n">
        <v>11405</v>
      </c>
      <c r="AM56" s="9" t="n">
        <v>10966</v>
      </c>
      <c r="AN56" s="9" t="n">
        <v>10808</v>
      </c>
      <c r="AO56" s="9" t="n">
        <v>10435</v>
      </c>
      <c r="AP56" s="9" t="n">
        <v>10229</v>
      </c>
      <c r="AQ56" s="9" t="n">
        <v>9914</v>
      </c>
      <c r="AR56" s="9" t="n"/>
      <c r="AS56" s="9" t="n"/>
      <c r="AT56" s="9" t="n"/>
      <c r="AU56" s="9" t="n">
        <v>10811</v>
      </c>
      <c r="AV56" s="9" t="n">
        <v>11586</v>
      </c>
      <c r="AW56" s="9" t="n">
        <v>9576</v>
      </c>
      <c r="AX56" s="9" t="n">
        <v>11524</v>
      </c>
      <c r="AY56" s="9" t="n">
        <v>10728</v>
      </c>
      <c r="AZ56" s="9" t="n">
        <v>18334</v>
      </c>
      <c r="BA56" s="9" t="n">
        <v>13082</v>
      </c>
      <c r="BB56" s="9" t="n">
        <v>10435</v>
      </c>
      <c r="BC56" s="9" t="n"/>
      <c r="BD56" s="9" t="n"/>
      <c r="BE56" s="9" t="n"/>
    </row>
    <row r="57" customFormat="1" s="16">
      <c r="A57" s="16" t="inlineStr">
        <is>
          <t>Total assets</t>
        </is>
      </c>
      <c r="B57" s="22">
        <f>SUM(B51:B56)</f>
        <v/>
      </c>
      <c r="C57" s="22">
        <f>SUM(C51:C56)</f>
        <v/>
      </c>
      <c r="D57" s="22">
        <f>SUM(D51:D56)</f>
        <v/>
      </c>
      <c r="E57" s="22">
        <f>SUM(E51:E56)</f>
        <v/>
      </c>
      <c r="F57" s="22">
        <f>SUM(F51:F56)</f>
        <v/>
      </c>
      <c r="G57" s="22">
        <f>SUM(G51:G56)</f>
        <v/>
      </c>
      <c r="H57" s="22">
        <f>SUM(H51:H56)</f>
        <v/>
      </c>
      <c r="I57" s="22">
        <f>SUM(I51:I56)</f>
        <v/>
      </c>
      <c r="J57" s="22">
        <f>SUM(J51:J56)</f>
        <v/>
      </c>
      <c r="K57" s="22">
        <f>SUM(K51:K56)</f>
        <v/>
      </c>
      <c r="L57" s="22">
        <f>SUM(L51:L56)</f>
        <v/>
      </c>
      <c r="M57" s="22">
        <f>SUM(M51:M56)</f>
        <v/>
      </c>
      <c r="N57" s="22">
        <f>SUM(N51:N56)</f>
        <v/>
      </c>
      <c r="O57" s="22">
        <f>SUM(O51:O56)</f>
        <v/>
      </c>
      <c r="P57" s="22">
        <f>SUM(P51:P56)</f>
        <v/>
      </c>
      <c r="Q57" s="22">
        <f>SUM(Q51:Q56)</f>
        <v/>
      </c>
      <c r="R57" s="22">
        <f>SUM(R51:R56)</f>
        <v/>
      </c>
      <c r="S57" s="22">
        <f>SUM(S51:S56)</f>
        <v/>
      </c>
      <c r="T57" s="22">
        <f>SUM(T51:T56)</f>
        <v/>
      </c>
      <c r="U57" s="22">
        <f>SUM(U51:U56)</f>
        <v/>
      </c>
      <c r="V57" s="22">
        <f>SUM(V51:V56)</f>
        <v/>
      </c>
      <c r="W57" s="22">
        <f>SUM(W51:W56)</f>
        <v/>
      </c>
      <c r="X57" s="22">
        <f>SUM(X51:X56)</f>
        <v/>
      </c>
      <c r="Y57" s="22">
        <f>SUM(Y51:Y56)</f>
        <v/>
      </c>
      <c r="Z57" s="22">
        <f>SUM(Z51:Z56)</f>
        <v/>
      </c>
      <c r="AA57" s="22">
        <f>SUM(AA51:AA56)</f>
        <v/>
      </c>
      <c r="AB57" s="22">
        <f>SUM(AB51:AB56)</f>
        <v/>
      </c>
      <c r="AC57" s="22">
        <f>SUM(AC51:AC56)</f>
        <v/>
      </c>
      <c r="AD57" s="22">
        <f>SUM(AD51:AD56)</f>
        <v/>
      </c>
      <c r="AE57" s="22">
        <f>SUM(AE51:AE56)</f>
        <v/>
      </c>
      <c r="AF57" s="22">
        <f>SUM(AF51:AF56)</f>
        <v/>
      </c>
      <c r="AG57" s="22">
        <f>SUM(AG51:AG56)</f>
        <v/>
      </c>
      <c r="AH57" s="22">
        <f>SUM(AH51:AH56)</f>
        <v/>
      </c>
      <c r="AI57" s="22">
        <f>SUM(AI51:AI56)</f>
        <v/>
      </c>
      <c r="AJ57" s="22">
        <f>SUM(AJ51:AJ56)</f>
        <v/>
      </c>
      <c r="AK57" s="22">
        <f>SUM(AK51:AK56)</f>
        <v/>
      </c>
      <c r="AL57" s="22">
        <f>SUM(AL51:AL56)</f>
        <v/>
      </c>
      <c r="AM57" s="22">
        <f>SUM(AM51:AM56)</f>
        <v/>
      </c>
      <c r="AN57" s="22">
        <f>SUM(AN51:AN56)</f>
        <v/>
      </c>
      <c r="AO57" s="22">
        <f>SUM(AO51:AO56)</f>
        <v/>
      </c>
      <c r="AP57" s="22">
        <f>SUM(AP51:AP56)</f>
        <v/>
      </c>
      <c r="AQ57" s="22">
        <f>SUM(AQ51:AQ56)</f>
        <v/>
      </c>
      <c r="AR57" s="22">
        <f>SUM(AR51:AR56)</f>
        <v/>
      </c>
      <c r="AS57" s="22">
        <f>SUM(AS51:AS56)</f>
        <v/>
      </c>
      <c r="AT57" s="22" t="n"/>
      <c r="AU57" s="22">
        <f>SUM(AU51:AU56)</f>
        <v/>
      </c>
      <c r="AV57" s="22">
        <f>SUM(AV51:AV56)</f>
        <v/>
      </c>
      <c r="AW57" s="22">
        <f>SUM(AW51:AW56)</f>
        <v/>
      </c>
      <c r="AX57" s="22">
        <f>SUM(AX51:AX56)</f>
        <v/>
      </c>
      <c r="AY57" s="22">
        <f>SUM(AY51:AY56)</f>
        <v/>
      </c>
      <c r="AZ57" s="22">
        <f>SUM(AZ51:AZ56)</f>
        <v/>
      </c>
      <c r="BA57" s="22">
        <f>SUM(BA51:BA56)</f>
        <v/>
      </c>
      <c r="BB57" s="22">
        <f>SUM(BB51:BB56)</f>
        <v/>
      </c>
      <c r="BC57" s="22" t="n"/>
      <c r="BD57" s="22" t="n"/>
      <c r="BE57" s="22" t="n"/>
    </row>
    <row r="58">
      <c r="A58" t="inlineStr">
        <is>
          <t>Accounts payable</t>
        </is>
      </c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>
        <v>31843</v>
      </c>
      <c r="AG58" s="8" t="n">
        <v>31476</v>
      </c>
      <c r="AH58" s="8" t="n">
        <v>53829</v>
      </c>
      <c r="AI58" s="8" t="n">
        <v>60985</v>
      </c>
      <c r="AJ58" s="8" t="n">
        <v>49166</v>
      </c>
      <c r="AK58" s="8" t="n">
        <v>57337</v>
      </c>
      <c r="AL58" s="8" t="n">
        <v>54583</v>
      </c>
      <c r="AM58" s="8" t="n">
        <v>49070</v>
      </c>
      <c r="AN58" s="8" t="n">
        <v>36060</v>
      </c>
      <c r="AO58" s="8" t="n">
        <v>30042</v>
      </c>
      <c r="AP58" s="8" t="n">
        <v>53865</v>
      </c>
      <c r="AQ58" s="8" t="n">
        <v>45178</v>
      </c>
      <c r="AR58" s="8" t="n"/>
      <c r="AS58" s="8" t="n"/>
      <c r="AT58" s="8" t="n"/>
      <c r="AU58" s="8" t="n">
        <v>32360</v>
      </c>
      <c r="AV58" s="8" t="n">
        <v>45513</v>
      </c>
      <c r="AW58" s="8" t="n">
        <v>53447</v>
      </c>
      <c r="AX58" s="8" t="n">
        <v>33617</v>
      </c>
      <c r="AY58" s="8" t="n">
        <v>35584</v>
      </c>
      <c r="AZ58" s="8" t="n">
        <v>39196</v>
      </c>
      <c r="BA58" s="8" t="n">
        <v>57337</v>
      </c>
      <c r="BB58" s="8" t="n">
        <v>30042</v>
      </c>
      <c r="BC58" s="8" t="n"/>
      <c r="BD58" s="8" t="n"/>
      <c r="BE58" s="8" t="n"/>
    </row>
    <row r="59">
      <c r="A59" t="inlineStr">
        <is>
          <t>Accrued expenses and deferred revenue</t>
        </is>
      </c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>
        <v>43131</v>
      </c>
      <c r="AG59" s="8" t="n">
        <v>57678</v>
      </c>
      <c r="AH59" s="8" t="n">
        <v>49987</v>
      </c>
      <c r="AI59" s="8" t="n">
        <v>41254</v>
      </c>
      <c r="AJ59" s="8" t="n">
        <v>37805</v>
      </c>
      <c r="AK59" s="8" t="n">
        <v>33136</v>
      </c>
      <c r="AL59" s="8" t="n">
        <v>33554</v>
      </c>
      <c r="AM59" s="8" t="n">
        <v>31958</v>
      </c>
      <c r="AN59" s="8" t="n">
        <v>26857</v>
      </c>
      <c r="AO59" s="8" t="n">
        <v>23482</v>
      </c>
      <c r="AP59" s="8" t="n">
        <v>24628</v>
      </c>
      <c r="AQ59" s="8" t="n">
        <v>23845</v>
      </c>
      <c r="AR59" s="8" t="n"/>
      <c r="AS59" s="8" t="n"/>
      <c r="AT59" s="8" t="n"/>
      <c r="AU59" s="8" t="n">
        <v>24302</v>
      </c>
      <c r="AV59" s="8" t="n">
        <v>28447</v>
      </c>
      <c r="AW59" s="8" t="n">
        <v>51686</v>
      </c>
      <c r="AX59" s="8" t="n">
        <v>41632</v>
      </c>
      <c r="AY59" s="8" t="n">
        <v>39322</v>
      </c>
      <c r="AZ59" s="8" t="n">
        <v>64602</v>
      </c>
      <c r="BA59" s="8" t="n">
        <v>33136</v>
      </c>
      <c r="BB59" s="8" t="n">
        <v>23482</v>
      </c>
      <c r="BC59" s="8" t="n"/>
      <c r="BD59" s="8" t="n"/>
      <c r="BE59" s="8" t="n"/>
    </row>
    <row r="60">
      <c r="A60" t="inlineStr">
        <is>
          <t>Accrued payroll and incentives</t>
        </is>
      </c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>
        <v>14189</v>
      </c>
      <c r="AG60" s="8" t="n">
        <v>12448</v>
      </c>
      <c r="AH60" s="8" t="n">
        <v>13241</v>
      </c>
      <c r="AI60" s="8" t="n">
        <v>11405</v>
      </c>
      <c r="AJ60" s="8" t="n">
        <v>14488</v>
      </c>
      <c r="AK60" s="8" t="n">
        <v>17381</v>
      </c>
      <c r="AL60" s="8" t="n">
        <v>8267</v>
      </c>
      <c r="AM60" s="8" t="n">
        <v>11068</v>
      </c>
      <c r="AN60" s="8" t="n">
        <v>16223</v>
      </c>
      <c r="AO60" s="8" t="n">
        <v>17371</v>
      </c>
      <c r="AP60" s="8" t="n">
        <v>15936</v>
      </c>
      <c r="AQ60" s="8" t="n">
        <v>17042</v>
      </c>
      <c r="AR60" s="8" t="n"/>
      <c r="AS60" s="8" t="n"/>
      <c r="AT60" s="8" t="n"/>
      <c r="AU60" s="8" t="n">
        <v>7556</v>
      </c>
      <c r="AV60" s="8" t="n">
        <v>18784</v>
      </c>
      <c r="AW60" s="8" t="n">
        <v>21174</v>
      </c>
      <c r="AX60" s="8" t="n">
        <v>10514</v>
      </c>
      <c r="AY60" s="8" t="n">
        <v>21473</v>
      </c>
      <c r="AZ60" s="8" t="n">
        <v>14623</v>
      </c>
      <c r="BA60" s="8" t="n">
        <v>17381</v>
      </c>
      <c r="BB60" s="8" t="n">
        <v>17371</v>
      </c>
      <c r="BC60" s="8" t="n"/>
      <c r="BD60" s="8" t="n"/>
      <c r="BE60" s="8" t="n"/>
    </row>
    <row r="61">
      <c r="A61" t="inlineStr">
        <is>
          <t>Accrued income taxes</t>
        </is>
      </c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>
        <v>265</v>
      </c>
      <c r="AG61" s="8" t="n">
        <v>5503</v>
      </c>
      <c r="AH61" s="8" t="n">
        <v>18905</v>
      </c>
      <c r="AI61" s="8" t="n">
        <v>337</v>
      </c>
      <c r="AJ61" s="8" t="n">
        <v>337</v>
      </c>
      <c r="AK61" s="8" t="n">
        <v>1157</v>
      </c>
      <c r="AL61" s="8" t="n">
        <v>22236</v>
      </c>
      <c r="AM61" s="8" t="n">
        <v>1722</v>
      </c>
      <c r="AN61" s="8" t="n">
        <v>362</v>
      </c>
      <c r="AO61" s="8" t="n">
        <v>2673</v>
      </c>
      <c r="AP61" s="8" t="n">
        <v>1829</v>
      </c>
      <c r="AQ61" s="8" t="n">
        <v>161</v>
      </c>
      <c r="AR61" s="8" t="n"/>
      <c r="AS61" s="8" t="n"/>
      <c r="AT61" s="8" t="n"/>
      <c r="AU61" s="8" t="n">
        <v>4224</v>
      </c>
      <c r="AV61" s="8" t="n">
        <v>5960</v>
      </c>
      <c r="AW61" s="8" t="n">
        <v>726</v>
      </c>
      <c r="AX61" s="8" t="n">
        <v>513</v>
      </c>
      <c r="AY61" s="8" t="n">
        <v>175</v>
      </c>
      <c r="AZ61" s="8" t="n">
        <v>5503</v>
      </c>
      <c r="BA61" s="8" t="n">
        <v>1157</v>
      </c>
      <c r="BB61" s="8" t="n">
        <v>2673</v>
      </c>
      <c r="BC61" s="8" t="n"/>
      <c r="BD61" s="8" t="n"/>
      <c r="BE61" s="8" t="n"/>
    </row>
    <row r="62">
      <c r="A62" t="inlineStr">
        <is>
          <t xml:space="preserve">Accrued profit sharing </t>
        </is>
      </c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>
        <v>1699</v>
      </c>
      <c r="AG62" s="8" t="n">
        <v>2197</v>
      </c>
      <c r="AH62" s="8" t="n">
        <v>5877</v>
      </c>
      <c r="AI62" s="8" t="n">
        <v>6810</v>
      </c>
      <c r="AJ62" s="8" t="n">
        <v>10860</v>
      </c>
      <c r="AK62" s="8" t="n">
        <v>14445</v>
      </c>
      <c r="AL62" s="8" t="n">
        <v>18279</v>
      </c>
      <c r="AM62" s="8" t="n">
        <v>7777</v>
      </c>
      <c r="AN62" s="8" t="n">
        <v>11502</v>
      </c>
      <c r="AO62" s="8" t="n">
        <v>13543</v>
      </c>
      <c r="AP62" s="8" t="n">
        <v>17031</v>
      </c>
      <c r="AQ62" s="8" t="n">
        <v>5628</v>
      </c>
      <c r="AR62" s="8" t="n"/>
      <c r="AS62" s="8" t="n"/>
      <c r="AT62" s="8" t="n"/>
      <c r="AU62" s="8" t="n">
        <v>6165</v>
      </c>
      <c r="AV62" s="8" t="n">
        <v>11459</v>
      </c>
      <c r="AW62" s="8" t="n">
        <v>13004</v>
      </c>
      <c r="AX62" s="8" t="n">
        <v>1283</v>
      </c>
      <c r="AY62" s="8" t="n">
        <v>2830</v>
      </c>
      <c r="AZ62" s="8" t="n">
        <v>2414</v>
      </c>
      <c r="BA62" s="8" t="n">
        <v>14445</v>
      </c>
      <c r="BB62" s="8" t="n">
        <v>13543</v>
      </c>
      <c r="BC62" s="8" t="n"/>
      <c r="BD62" s="8" t="n"/>
      <c r="BE62" s="8" t="n"/>
    </row>
    <row r="63">
      <c r="A63" t="inlineStr">
        <is>
          <t>Accrued warranty</t>
        </is>
      </c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>
        <v>4208</v>
      </c>
      <c r="AG63" s="8" t="n">
        <v>3297</v>
      </c>
      <c r="AH63" s="8" t="n">
        <v>3462</v>
      </c>
      <c r="AI63" s="8" t="n">
        <v>4352</v>
      </c>
      <c r="AJ63" s="8" t="n">
        <v>3718</v>
      </c>
      <c r="AK63" s="8" t="n">
        <v>2199</v>
      </c>
      <c r="AL63" s="8" t="n">
        <v>1902</v>
      </c>
      <c r="AM63" s="8" t="n">
        <v>2142</v>
      </c>
      <c r="AN63" s="8" t="n">
        <v>2040</v>
      </c>
      <c r="AO63" s="8" t="n">
        <v>1838</v>
      </c>
      <c r="AP63" s="8" t="n">
        <v>1763</v>
      </c>
      <c r="AQ63" s="8" t="n">
        <v>1708</v>
      </c>
      <c r="AR63" s="8" t="n"/>
      <c r="AS63" s="8" t="n"/>
      <c r="AT63" s="8" t="n"/>
      <c r="AU63" s="8" t="n">
        <v>6404</v>
      </c>
      <c r="AV63" s="8" t="n">
        <v>6129</v>
      </c>
      <c r="AW63" s="8" t="n">
        <v>4908</v>
      </c>
      <c r="AX63" s="8" t="n">
        <v>6823</v>
      </c>
      <c r="AY63" s="8" t="n">
        <v>5599</v>
      </c>
      <c r="AZ63" s="8" t="n">
        <v>3633</v>
      </c>
      <c r="BA63" s="8" t="n">
        <v>2199</v>
      </c>
      <c r="BB63" s="8" t="n">
        <v>1838</v>
      </c>
      <c r="BC63" s="8" t="n"/>
      <c r="BD63" s="8" t="n"/>
      <c r="BE63" s="8" t="n"/>
    </row>
    <row r="64" customFormat="1" s="2">
      <c r="A64" s="2" t="inlineStr">
        <is>
          <t>Current portion of notes and loans payable</t>
        </is>
      </c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>
        <v>0</v>
      </c>
      <c r="AG64" s="9" t="n">
        <v>17372</v>
      </c>
      <c r="AH64" s="9" t="n">
        <v>0</v>
      </c>
      <c r="AI64" s="9" t="n">
        <v>0</v>
      </c>
      <c r="AJ64" s="9" t="n">
        <v>0</v>
      </c>
      <c r="AK64" s="9" t="n">
        <v>0</v>
      </c>
      <c r="AL64" s="9" t="n">
        <v>0</v>
      </c>
      <c r="AM64" s="9" t="n">
        <v>0</v>
      </c>
      <c r="AN64" s="9" t="n">
        <v>0</v>
      </c>
      <c r="AO64" s="9" t="n">
        <v>0</v>
      </c>
      <c r="AP64" s="9" t="n">
        <v>0</v>
      </c>
      <c r="AQ64" s="9" t="n">
        <v>0</v>
      </c>
      <c r="AR64" s="9" t="n"/>
      <c r="AS64" s="9" t="n"/>
      <c r="AT64" s="9" t="n"/>
      <c r="AU64" s="9" t="n">
        <v>0</v>
      </c>
      <c r="AV64" s="9" t="n">
        <v>6300</v>
      </c>
      <c r="AW64" s="9" t="n">
        <v>6300</v>
      </c>
      <c r="AX64" s="9" t="n">
        <v>6300</v>
      </c>
      <c r="AY64" s="9" t="n">
        <v>6300</v>
      </c>
      <c r="AZ64" s="9" t="n">
        <v>0</v>
      </c>
      <c r="BA64" s="9" t="n"/>
      <c r="BB64" s="9" t="n"/>
      <c r="BC64" s="9" t="n"/>
      <c r="BD64" s="9" t="n"/>
      <c r="BE64" s="9" t="n"/>
    </row>
    <row r="65" customFormat="1" s="16">
      <c r="A65" s="16" t="inlineStr">
        <is>
          <t>Total Current Liabilities</t>
        </is>
      </c>
      <c r="B65" s="22">
        <f>SUM(B58:B63)</f>
        <v/>
      </c>
      <c r="C65" s="22">
        <f>SUM(C58:C63)</f>
        <v/>
      </c>
      <c r="D65" s="22">
        <f>SUM(D58:D63)</f>
        <v/>
      </c>
      <c r="E65" s="22">
        <f>SUM(E58:E63)</f>
        <v/>
      </c>
      <c r="F65" s="22">
        <f>SUM(F58:F63)</f>
        <v/>
      </c>
      <c r="G65" s="22">
        <f>SUM(G58:G63)</f>
        <v/>
      </c>
      <c r="H65" s="22">
        <f>SUM(H58:H63)</f>
        <v/>
      </c>
      <c r="I65" s="22">
        <f>SUM(I58:I63)</f>
        <v/>
      </c>
      <c r="J65" s="22">
        <f>SUM(J58:J63)</f>
        <v/>
      </c>
      <c r="K65" s="22">
        <f>SUM(K58:K63)</f>
        <v/>
      </c>
      <c r="L65" s="22">
        <f>SUM(L58:L63)</f>
        <v/>
      </c>
      <c r="M65" s="22">
        <f>SUM(M58:M63)</f>
        <v/>
      </c>
      <c r="N65" s="22">
        <f>SUM(N58:N63)</f>
        <v/>
      </c>
      <c r="O65" s="22">
        <f>SUM(O58:O63)</f>
        <v/>
      </c>
      <c r="P65" s="22">
        <f>SUM(P58:P63)</f>
        <v/>
      </c>
      <c r="Q65" s="22">
        <f>SUM(Q58:Q63)</f>
        <v/>
      </c>
      <c r="R65" s="22">
        <f>SUM(R58:R63)</f>
        <v/>
      </c>
      <c r="S65" s="22">
        <f>SUM(S58:S63)</f>
        <v/>
      </c>
      <c r="T65" s="22">
        <f>SUM(T58:T63)</f>
        <v/>
      </c>
      <c r="U65" s="22">
        <f>SUM(U58:U63)</f>
        <v/>
      </c>
      <c r="V65" s="22">
        <f>SUM(V58:V63)</f>
        <v/>
      </c>
      <c r="W65" s="22">
        <f>SUM(W58:W63)</f>
        <v/>
      </c>
      <c r="X65" s="22">
        <f>SUM(X58:X63)</f>
        <v/>
      </c>
      <c r="Y65" s="22">
        <f>SUM(Y58:Y63)</f>
        <v/>
      </c>
      <c r="Z65" s="22">
        <f>SUM(Z58:Z63)</f>
        <v/>
      </c>
      <c r="AA65" s="22">
        <f>SUM(AA58:AA63)</f>
        <v/>
      </c>
      <c r="AB65" s="22">
        <f>SUM(AB58:AB63)</f>
        <v/>
      </c>
      <c r="AC65" s="22">
        <f>SUM(AC58:AC63)</f>
        <v/>
      </c>
      <c r="AD65" s="22">
        <f>SUM(AD58:AD63)</f>
        <v/>
      </c>
      <c r="AE65" s="22">
        <f>SUM(AE58:AE63)</f>
        <v/>
      </c>
      <c r="AF65" s="22">
        <f>SUM(AF58:AF64)</f>
        <v/>
      </c>
      <c r="AG65" s="22">
        <f>SUM(AG58:AG64)</f>
        <v/>
      </c>
      <c r="AH65" s="22">
        <f>SUM(AH58:AH64)</f>
        <v/>
      </c>
      <c r="AI65" s="22">
        <f>SUM(AI58:AI64)</f>
        <v/>
      </c>
      <c r="AJ65" s="22">
        <f>SUM(AJ58:AJ64)</f>
        <v/>
      </c>
      <c r="AK65" s="22">
        <f>SUM(AK58:AK64)</f>
        <v/>
      </c>
      <c r="AL65" s="22">
        <f>SUM(AL58:AL64)</f>
        <v/>
      </c>
      <c r="AM65" s="22">
        <f>SUM(AM58:AM64)</f>
        <v/>
      </c>
      <c r="AN65" s="22">
        <f>SUM(AN58:AN64)</f>
        <v/>
      </c>
      <c r="AO65" s="22">
        <f>SUM(AO58:AO64)</f>
        <v/>
      </c>
      <c r="AP65" s="22">
        <f>SUM(AP58:AP64)</f>
        <v/>
      </c>
      <c r="AQ65" s="22">
        <f>SUM(AQ58:AQ64)</f>
        <v/>
      </c>
      <c r="AR65" s="22">
        <f>SUM(AR58:AR64)</f>
        <v/>
      </c>
      <c r="AS65" s="22">
        <f>SUM(AS58:AS64)</f>
        <v/>
      </c>
      <c r="AT65" s="22" t="n"/>
      <c r="AU65" s="22">
        <f>SUM(AU58:AU64)</f>
        <v/>
      </c>
      <c r="AV65" s="22">
        <f>SUM(AV58:AV64)</f>
        <v/>
      </c>
      <c r="AW65" s="22">
        <f>SUM(AW58:AW64)</f>
        <v/>
      </c>
      <c r="AX65" s="22">
        <f>SUM(AX58:AX64)</f>
        <v/>
      </c>
      <c r="AY65" s="22">
        <f>SUM(AY58:AY64)</f>
        <v/>
      </c>
      <c r="AZ65" s="22">
        <f>SUM(AZ58:AZ64)</f>
        <v/>
      </c>
      <c r="BA65" s="22">
        <f>SUM(BA58:BA64)</f>
        <v/>
      </c>
      <c r="BB65" s="22">
        <f>SUM(BB58:BB64)</f>
        <v/>
      </c>
      <c r="BC65" s="22" t="n"/>
      <c r="BD65" s="22" t="n"/>
      <c r="BE65" s="22" t="n"/>
    </row>
    <row r="66">
      <c r="A66" t="inlineStr">
        <is>
          <t>Deferred income taxes</t>
        </is>
      </c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>
        <v>9595</v>
      </c>
      <c r="AG66" s="8" t="n">
        <v>457</v>
      </c>
      <c r="AH66" s="8" t="n">
        <v>0</v>
      </c>
      <c r="AI66" s="8" t="n">
        <v>457</v>
      </c>
      <c r="AJ66" s="8" t="n">
        <v>773</v>
      </c>
      <c r="AK66" s="8" t="n">
        <v>0</v>
      </c>
      <c r="AL66" s="8" t="n">
        <v>0</v>
      </c>
      <c r="AM66" s="8" t="n">
        <v>0</v>
      </c>
      <c r="AN66" s="8" t="n">
        <v>904</v>
      </c>
      <c r="AO66" s="8" t="n">
        <v>0</v>
      </c>
      <c r="AP66" s="8" t="n">
        <v>0</v>
      </c>
      <c r="AQ66" s="8" t="n">
        <v>0</v>
      </c>
      <c r="AR66" s="8" t="n"/>
      <c r="AS66" s="8" t="n"/>
      <c r="AT66" s="8" t="n"/>
      <c r="AU66" s="8" t="n">
        <v>33905</v>
      </c>
      <c r="AV66" s="8" t="n">
        <v>12161</v>
      </c>
      <c r="AW66" s="8" t="n">
        <v>25620</v>
      </c>
      <c r="AX66" s="8" t="n">
        <v>12895</v>
      </c>
      <c r="AY66" s="8" t="n">
        <v>9776</v>
      </c>
      <c r="AZ66" s="8" t="n">
        <v>0</v>
      </c>
      <c r="BA66" s="8" t="n"/>
      <c r="BB66" s="8" t="n"/>
      <c r="BC66" s="8" t="n"/>
      <c r="BD66" s="8" t="n"/>
      <c r="BE66" s="8" t="n"/>
    </row>
    <row r="67">
      <c r="A67" t="inlineStr">
        <is>
          <t>Notes and loan payable</t>
        </is>
      </c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>
        <v>199034</v>
      </c>
      <c r="AG67" s="8" t="n">
        <v>159171</v>
      </c>
      <c r="AH67" s="8" t="n">
        <v>24311</v>
      </c>
      <c r="AI67" s="8" t="n">
        <v>0</v>
      </c>
      <c r="AJ67" s="8" t="n">
        <v>0</v>
      </c>
      <c r="AK67" s="8" t="n">
        <v>0</v>
      </c>
      <c r="AL67" s="8" t="n">
        <v>0</v>
      </c>
      <c r="AM67" s="8" t="n">
        <v>0</v>
      </c>
      <c r="AN67" s="8" t="n">
        <v>0</v>
      </c>
      <c r="AO67" s="8" t="n">
        <v>0</v>
      </c>
      <c r="AP67" s="8" t="n">
        <v>0</v>
      </c>
      <c r="AQ67" s="8" t="n">
        <v>0</v>
      </c>
      <c r="AR67" s="8" t="n"/>
      <c r="AS67" s="8" t="n"/>
      <c r="AT67" s="8" t="n"/>
      <c r="AU67" s="8" t="n">
        <v>170933</v>
      </c>
      <c r="AV67" s="8" t="n">
        <v>166564</v>
      </c>
      <c r="AW67" s="8" t="n">
        <v>210657</v>
      </c>
      <c r="AX67" s="8" t="n">
        <v>180304</v>
      </c>
      <c r="AY67" s="8" t="n">
        <v>149434</v>
      </c>
      <c r="AZ67" s="8" t="n">
        <v>159171</v>
      </c>
      <c r="BA67" s="8" t="n"/>
      <c r="BB67" s="8" t="n"/>
      <c r="BC67" s="8" t="n"/>
      <c r="BD67" s="8" t="n"/>
      <c r="BE67" s="8" t="n"/>
    </row>
    <row r="68">
      <c r="A68" t="inlineStr">
        <is>
          <t>Finance lease payable, net of current portion</t>
        </is>
      </c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>
        <v>40202</v>
      </c>
      <c r="AG68" s="8" t="n">
        <v>39873</v>
      </c>
      <c r="AH68" s="8" t="n">
        <v>39610</v>
      </c>
      <c r="AI68" s="8" t="n">
        <v>39343</v>
      </c>
      <c r="AJ68" s="8" t="n">
        <v>39060</v>
      </c>
      <c r="AK68" s="8">
        <f>38786+904</f>
        <v/>
      </c>
      <c r="AL68" s="8">
        <f>38509+904</f>
        <v/>
      </c>
      <c r="AM68" s="8">
        <f>38228+904</f>
        <v/>
      </c>
      <c r="AN68" s="8" t="n">
        <v>37930</v>
      </c>
      <c r="AO68" s="8" t="n">
        <v>37628</v>
      </c>
      <c r="AP68" s="8" t="n">
        <v>37323</v>
      </c>
      <c r="AQ68" s="8" t="n">
        <v>37013</v>
      </c>
      <c r="AR68" s="8" t="n"/>
      <c r="AS68" s="8" t="n"/>
      <c r="AT68" s="8" t="n"/>
      <c r="AU68" s="8" t="n">
        <v>0</v>
      </c>
      <c r="AV68" s="8" t="n">
        <v>0</v>
      </c>
      <c r="AW68" s="8" t="n">
        <v>0</v>
      </c>
      <c r="AX68" s="8" t="n">
        <v>22143</v>
      </c>
      <c r="AY68" s="8" t="n">
        <v>45400</v>
      </c>
      <c r="AZ68" s="8" t="n">
        <v>39873</v>
      </c>
      <c r="BA68" s="8">
        <f>38786+904</f>
        <v/>
      </c>
      <c r="BB68" s="8" t="n">
        <v>37628</v>
      </c>
      <c r="BC68" s="8" t="n"/>
      <c r="BD68" s="8" t="n"/>
      <c r="BE68" s="8" t="n"/>
    </row>
    <row r="69" customFormat="1" s="2">
      <c r="A69" s="2" t="inlineStr">
        <is>
          <t>Other non-current liabilities</t>
        </is>
      </c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>
        <v>13482</v>
      </c>
      <c r="AG69" s="9">
        <f>2299+10626</f>
        <v/>
      </c>
      <c r="AH69" s="9" t="n">
        <v>11882</v>
      </c>
      <c r="AI69" s="9" t="n">
        <v>9264</v>
      </c>
      <c r="AJ69" s="9" t="n">
        <v>11935</v>
      </c>
      <c r="AK69" s="9" t="n">
        <v>14659</v>
      </c>
      <c r="AL69" s="9" t="n">
        <v>14377</v>
      </c>
      <c r="AM69" s="9" t="n">
        <v>13999</v>
      </c>
      <c r="AN69" s="9" t="n">
        <v>11118</v>
      </c>
      <c r="AO69" s="9" t="n">
        <v>10385</v>
      </c>
      <c r="AP69" s="9" t="n">
        <v>9435</v>
      </c>
      <c r="AQ69" s="9" t="n">
        <v>8780</v>
      </c>
      <c r="AR69" s="9" t="n"/>
      <c r="AS69" s="9" t="n"/>
      <c r="AT69" s="9" t="n"/>
      <c r="AU69" s="9" t="n">
        <v>10706</v>
      </c>
      <c r="AV69" s="9" t="n">
        <v>10370</v>
      </c>
      <c r="AW69" s="9" t="n">
        <v>7352</v>
      </c>
      <c r="AX69" s="9" t="n">
        <v>6888</v>
      </c>
      <c r="AY69" s="9" t="n">
        <v>6452</v>
      </c>
      <c r="AZ69" s="9" t="n">
        <v>12828</v>
      </c>
      <c r="BA69" s="9" t="n">
        <v>14659</v>
      </c>
      <c r="BB69" s="9" t="n">
        <v>10385</v>
      </c>
      <c r="BC69" s="9" t="n"/>
      <c r="BD69" s="9" t="n"/>
      <c r="BE69" s="9" t="n"/>
    </row>
    <row r="70" customFormat="1" s="16">
      <c r="A70" s="16" t="inlineStr">
        <is>
          <t xml:space="preserve">Total Liabilities   </t>
        </is>
      </c>
      <c r="B70" s="22">
        <f>SUM(B65:B69)</f>
        <v/>
      </c>
      <c r="C70" s="22">
        <f>SUM(C65:C69)</f>
        <v/>
      </c>
      <c r="D70" s="22">
        <f>SUM(D65:D69)</f>
        <v/>
      </c>
      <c r="E70" s="22">
        <f>SUM(E65:E69)</f>
        <v/>
      </c>
      <c r="F70" s="22">
        <f>SUM(F65:F69)</f>
        <v/>
      </c>
      <c r="G70" s="22">
        <f>SUM(G65:G69)</f>
        <v/>
      </c>
      <c r="H70" s="22">
        <f>SUM(H65:H69)</f>
        <v/>
      </c>
      <c r="I70" s="22">
        <f>SUM(I65:I69)</f>
        <v/>
      </c>
      <c r="J70" s="22">
        <f>SUM(J65:J69)</f>
        <v/>
      </c>
      <c r="K70" s="22">
        <f>SUM(K65:K69)</f>
        <v/>
      </c>
      <c r="L70" s="22">
        <f>SUM(L65:L69)</f>
        <v/>
      </c>
      <c r="M70" s="22">
        <f>SUM(M65:M69)</f>
        <v/>
      </c>
      <c r="N70" s="22">
        <f>SUM(N65:N69)</f>
        <v/>
      </c>
      <c r="O70" s="22">
        <f>SUM(O65:O69)</f>
        <v/>
      </c>
      <c r="P70" s="22">
        <f>SUM(P65:P69)</f>
        <v/>
      </c>
      <c r="Q70" s="22">
        <f>SUM(Q65:Q69)</f>
        <v/>
      </c>
      <c r="R70" s="22">
        <f>SUM(R65:R69)</f>
        <v/>
      </c>
      <c r="S70" s="22">
        <f>SUM(S65:S69)</f>
        <v/>
      </c>
      <c r="T70" s="22">
        <f>SUM(T65:T69)</f>
        <v/>
      </c>
      <c r="U70" s="22">
        <f>SUM(U65:U69)</f>
        <v/>
      </c>
      <c r="V70" s="22">
        <f>SUM(V65:V69)</f>
        <v/>
      </c>
      <c r="W70" s="22">
        <f>SUM(W65:W69)</f>
        <v/>
      </c>
      <c r="X70" s="22">
        <f>SUM(X65:X69)</f>
        <v/>
      </c>
      <c r="Y70" s="22">
        <f>SUM(Y65:Y69)</f>
        <v/>
      </c>
      <c r="Z70" s="22">
        <f>SUM(Z65:Z69)</f>
        <v/>
      </c>
      <c r="AA70" s="22">
        <f>SUM(AA65:AA69)</f>
        <v/>
      </c>
      <c r="AB70" s="22">
        <f>SUM(AB65:AB69)</f>
        <v/>
      </c>
      <c r="AC70" s="22">
        <f>SUM(AC65:AC69)</f>
        <v/>
      </c>
      <c r="AD70" s="22">
        <f>SUM(AD65:AD69)</f>
        <v/>
      </c>
      <c r="AE70" s="22">
        <f>SUM(AE65:AE69)</f>
        <v/>
      </c>
      <c r="AF70" s="22">
        <f>SUM(AF65:AF69)</f>
        <v/>
      </c>
      <c r="AG70" s="22">
        <f>SUM(AG65:AG69)</f>
        <v/>
      </c>
      <c r="AH70" s="22">
        <f>SUM(AH65:AH69)</f>
        <v/>
      </c>
      <c r="AI70" s="22">
        <f>SUM(AI65:AI69)</f>
        <v/>
      </c>
      <c r="AJ70" s="22">
        <f>SUM(AJ65:AJ69)</f>
        <v/>
      </c>
      <c r="AK70" s="22">
        <f>SUM(AK65:AK69)</f>
        <v/>
      </c>
      <c r="AL70" s="22">
        <f>SUM(AL65:AL69)</f>
        <v/>
      </c>
      <c r="AM70" s="22">
        <f>SUM(AM65:AM69)</f>
        <v/>
      </c>
      <c r="AN70" s="22">
        <f>SUM(AN65:AN69)</f>
        <v/>
      </c>
      <c r="AO70" s="22">
        <f>SUM(AO65:AO69)</f>
        <v/>
      </c>
      <c r="AP70" s="22">
        <f>SUM(AP65:AP69)</f>
        <v/>
      </c>
      <c r="AQ70" s="22">
        <f>SUM(AQ65:AQ69)</f>
        <v/>
      </c>
      <c r="AR70" s="22">
        <f>SUM(AR65:AR69)</f>
        <v/>
      </c>
      <c r="AS70" s="22">
        <f>SUM(AS65:AS69)</f>
        <v/>
      </c>
      <c r="AT70" s="22" t="n"/>
      <c r="AU70" s="22">
        <f>SUM(AU65:AU69)</f>
        <v/>
      </c>
      <c r="AV70" s="22">
        <f>SUM(AV65:AV69)</f>
        <v/>
      </c>
      <c r="AW70" s="22">
        <f>SUM(AW65:AW69)</f>
        <v/>
      </c>
      <c r="AX70" s="22">
        <f>SUM(AX65:AX69)</f>
        <v/>
      </c>
      <c r="AY70" s="22">
        <f>SUM(AY65:AY69)</f>
        <v/>
      </c>
      <c r="AZ70" s="22">
        <f>SUM(AZ65:AZ69)</f>
        <v/>
      </c>
      <c r="BA70" s="22">
        <f>SUM(BA65:BA69)</f>
        <v/>
      </c>
      <c r="BB70" s="22">
        <f>SUM(BB65:BB69)</f>
        <v/>
      </c>
      <c r="BC70" s="22" t="n"/>
      <c r="BD70" s="22" t="n"/>
      <c r="BE70" s="22" t="n"/>
    </row>
    <row r="71">
      <c r="A71" t="inlineStr">
        <is>
          <t>Preferred stock</t>
        </is>
      </c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>
        <v>0</v>
      </c>
      <c r="AG71" s="8" t="n">
        <v>0</v>
      </c>
      <c r="AH71" s="8" t="n">
        <v>0</v>
      </c>
      <c r="AI71" s="8" t="n">
        <v>0</v>
      </c>
      <c r="AJ71" s="8" t="n">
        <v>0</v>
      </c>
      <c r="AK71" s="8" t="n">
        <v>0</v>
      </c>
      <c r="AL71" s="8" t="n">
        <v>0</v>
      </c>
      <c r="AM71" s="8" t="n">
        <v>0</v>
      </c>
      <c r="AN71" s="8" t="n">
        <v>0</v>
      </c>
      <c r="AO71" s="8" t="n">
        <v>0</v>
      </c>
      <c r="AP71" s="8" t="n">
        <v>0</v>
      </c>
      <c r="AQ71" s="8" t="n">
        <v>0</v>
      </c>
      <c r="AR71" s="8" t="n"/>
      <c r="AS71" s="8" t="n"/>
      <c r="AT71" s="8" t="n"/>
      <c r="AU71" s="8" t="n">
        <v>0</v>
      </c>
      <c r="AV71" s="8" t="n">
        <v>0</v>
      </c>
      <c r="AW71" s="8" t="n">
        <v>0</v>
      </c>
      <c r="AX71" s="8" t="n">
        <v>0</v>
      </c>
      <c r="AY71" s="8" t="n">
        <v>0</v>
      </c>
      <c r="AZ71" s="8" t="n">
        <v>0</v>
      </c>
      <c r="BA71" s="8" t="n">
        <v>0</v>
      </c>
      <c r="BB71" s="8" t="n">
        <v>0</v>
      </c>
      <c r="BC71" s="8" t="n"/>
      <c r="BD71" s="8" t="n"/>
      <c r="BE71" s="8" t="n"/>
    </row>
    <row r="72">
      <c r="A72" t="inlineStr">
        <is>
          <t>Common stock</t>
        </is>
      </c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>
        <v>73</v>
      </c>
      <c r="AG72" s="8" t="n">
        <v>74</v>
      </c>
      <c r="AH72" s="8" t="n">
        <v>74</v>
      </c>
      <c r="AI72" s="8" t="n">
        <v>74</v>
      </c>
      <c r="AJ72" s="8" t="n">
        <v>74</v>
      </c>
      <c r="AK72" s="8" t="n">
        <v>74</v>
      </c>
      <c r="AL72" s="8" t="n">
        <v>74</v>
      </c>
      <c r="AM72" s="8" t="n">
        <v>75</v>
      </c>
      <c r="AN72" s="8" t="n">
        <v>75</v>
      </c>
      <c r="AO72" s="8" t="n">
        <v>75</v>
      </c>
      <c r="AP72" s="8" t="n">
        <v>75</v>
      </c>
      <c r="AQ72" s="8" t="n">
        <v>75</v>
      </c>
      <c r="AR72" s="8" t="n"/>
      <c r="AS72" s="8" t="n"/>
      <c r="AT72" s="8" t="n"/>
      <c r="AU72" s="8" t="n">
        <v>70</v>
      </c>
      <c r="AV72" s="8" t="n">
        <v>72</v>
      </c>
      <c r="AW72" s="8" t="n">
        <v>72</v>
      </c>
      <c r="AX72" s="8" t="n">
        <v>72</v>
      </c>
      <c r="AY72" s="8" t="n">
        <v>73</v>
      </c>
      <c r="AZ72" s="8" t="n">
        <v>74</v>
      </c>
      <c r="BA72" s="8" t="n">
        <v>74</v>
      </c>
      <c r="BB72" s="8" t="n">
        <v>75</v>
      </c>
      <c r="BC72" s="8" t="n"/>
      <c r="BD72" s="8" t="n"/>
      <c r="BE72" s="8" t="n"/>
    </row>
    <row r="73">
      <c r="A73" t="inlineStr">
        <is>
          <t xml:space="preserve">Additional paid-in capital </t>
        </is>
      </c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>
        <v>264866</v>
      </c>
      <c r="AG73" s="8" t="n">
        <v>267630</v>
      </c>
      <c r="AH73" s="8" t="n">
        <v>269192</v>
      </c>
      <c r="AI73" s="8" t="n">
        <v>269911</v>
      </c>
      <c r="AJ73" s="8" t="n">
        <v>271222</v>
      </c>
      <c r="AK73" s="8" t="n">
        <v>273431</v>
      </c>
      <c r="AL73" s="8" t="n">
        <v>274068</v>
      </c>
      <c r="AM73" s="8" t="n">
        <v>275229</v>
      </c>
      <c r="AN73" s="8" t="n">
        <v>276389</v>
      </c>
      <c r="AO73" s="8" t="n">
        <v>278101</v>
      </c>
      <c r="AP73" s="8" t="n">
        <v>278297</v>
      </c>
      <c r="AQ73" s="8" t="n">
        <v>280420</v>
      </c>
      <c r="AR73" s="8" t="n"/>
      <c r="AS73" s="8" t="n"/>
      <c r="AT73" s="8" t="n"/>
      <c r="AU73" s="8" t="n">
        <v>219198</v>
      </c>
      <c r="AV73" s="8" t="n">
        <v>239505</v>
      </c>
      <c r="AW73" s="8" t="n">
        <v>245865</v>
      </c>
      <c r="AX73" s="8" t="n">
        <v>253616</v>
      </c>
      <c r="AY73" s="8" t="n">
        <v>263180</v>
      </c>
      <c r="AZ73" s="8" t="n">
        <v>267630</v>
      </c>
      <c r="BA73" s="8" t="n">
        <v>273431</v>
      </c>
      <c r="BB73" s="8" t="n">
        <v>278101</v>
      </c>
      <c r="BC73" s="8" t="n"/>
      <c r="BD73" s="8" t="n"/>
      <c r="BE73" s="8" t="n"/>
    </row>
    <row r="74">
      <c r="A74" t="inlineStr">
        <is>
          <t xml:space="preserve">Retained earnings </t>
        </is>
      </c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>
        <v>407862</v>
      </c>
      <c r="AG74" s="8" t="n">
        <v>341716</v>
      </c>
      <c r="AH74" s="8" t="n">
        <v>390101</v>
      </c>
      <c r="AI74" s="8" t="n">
        <v>179195</v>
      </c>
      <c r="AJ74" s="8" t="n">
        <v>238715</v>
      </c>
      <c r="AK74" s="8" t="n">
        <v>325181</v>
      </c>
      <c r="AL74" s="8" t="n">
        <v>398219</v>
      </c>
      <c r="AM74" s="8" t="n">
        <v>445306</v>
      </c>
      <c r="AN74" s="8" t="n">
        <v>472147</v>
      </c>
      <c r="AO74" s="8" t="n">
        <v>504640</v>
      </c>
      <c r="AP74" s="8" t="n">
        <v>503376</v>
      </c>
      <c r="AQ74" s="8" t="n">
        <v>508447</v>
      </c>
      <c r="AR74" s="8" t="n"/>
      <c r="AS74" s="8" t="n"/>
      <c r="AT74" s="8" t="n"/>
      <c r="AU74" s="8" t="n">
        <v>147352</v>
      </c>
      <c r="AV74" s="8" t="n">
        <v>241310</v>
      </c>
      <c r="AW74" s="8" t="n">
        <v>369164</v>
      </c>
      <c r="AX74" s="8" t="n">
        <v>389146</v>
      </c>
      <c r="AY74" s="8" t="n">
        <v>402946</v>
      </c>
      <c r="AZ74" s="8" t="n">
        <v>341716</v>
      </c>
      <c r="BA74" s="8" t="n">
        <v>325181</v>
      </c>
      <c r="BB74" s="8" t="n">
        <v>504640</v>
      </c>
      <c r="BC74" s="8" t="n"/>
      <c r="BD74" s="8" t="n"/>
      <c r="BE74" s="8" t="n"/>
    </row>
    <row r="75">
      <c r="A75" t="inlineStr">
        <is>
          <t>Accumulated other comprehensive income</t>
        </is>
      </c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>
        <v>73</v>
      </c>
      <c r="AG75" s="8" t="n">
        <v>73</v>
      </c>
      <c r="AH75" s="8" t="n">
        <v>73</v>
      </c>
      <c r="AI75" s="8" t="n">
        <v>73</v>
      </c>
      <c r="AJ75" s="8" t="n">
        <v>73</v>
      </c>
      <c r="AK75" s="8" t="n">
        <v>73</v>
      </c>
      <c r="AL75" s="8" t="n">
        <v>73</v>
      </c>
      <c r="AM75" s="8" t="n">
        <v>73</v>
      </c>
      <c r="AN75" s="8" t="n">
        <v>73</v>
      </c>
      <c r="AO75" s="8" t="n">
        <v>73</v>
      </c>
      <c r="AP75" s="8" t="n">
        <v>73</v>
      </c>
      <c r="AQ75" s="8" t="n">
        <v>73</v>
      </c>
      <c r="AR75" s="8" t="n"/>
      <c r="AS75" s="8" t="n"/>
      <c r="AT75" s="8" t="n"/>
      <c r="AU75" s="8" t="n">
        <v>73</v>
      </c>
      <c r="AV75" s="8" t="n">
        <v>-748</v>
      </c>
      <c r="AW75" s="8" t="n">
        <v>436</v>
      </c>
      <c r="AX75" s="8" t="n">
        <v>1689</v>
      </c>
      <c r="AY75" s="8" t="n">
        <v>620</v>
      </c>
      <c r="AZ75" s="8" t="n">
        <v>73</v>
      </c>
      <c r="BA75" s="8" t="n">
        <v>73</v>
      </c>
      <c r="BB75" s="8" t="n">
        <v>73</v>
      </c>
      <c r="BC75" s="8" t="n"/>
      <c r="BD75" s="8" t="n"/>
      <c r="BE75" s="8" t="n"/>
    </row>
    <row r="76" customFormat="1" s="2">
      <c r="A76" s="2" t="inlineStr">
        <is>
          <t>Treasury stock</t>
        </is>
      </c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  <c r="AB76" s="9" t="n"/>
      <c r="AC76" s="9" t="n"/>
      <c r="AD76" s="9" t="n"/>
      <c r="AE76" s="9" t="n"/>
      <c r="AF76" s="9" t="n">
        <v>-222375</v>
      </c>
      <c r="AG76" s="9" t="n">
        <v>-222375</v>
      </c>
      <c r="AH76" s="9" t="n">
        <v>-222375</v>
      </c>
      <c r="AI76" s="9" t="n">
        <v>-222375</v>
      </c>
      <c r="AJ76" s="9" t="n">
        <v>-272375</v>
      </c>
      <c r="AK76" s="9" t="n">
        <v>-332375</v>
      </c>
      <c r="AL76" s="9" t="n">
        <v>-372375</v>
      </c>
      <c r="AM76" s="9" t="n">
        <v>-372375</v>
      </c>
      <c r="AN76" s="9" t="n">
        <v>-422375</v>
      </c>
      <c r="AO76" s="9" t="n">
        <v>-422375</v>
      </c>
      <c r="AP76" s="9" t="n">
        <v>-422375</v>
      </c>
      <c r="AQ76" s="9" t="n">
        <v>-422375</v>
      </c>
      <c r="AR76" s="9" t="n"/>
      <c r="AS76" s="9" t="n"/>
      <c r="AT76" s="9" t="n"/>
      <c r="AU76" s="9" t="n">
        <v>-172323</v>
      </c>
      <c r="AV76" s="9" t="n">
        <v>-172323</v>
      </c>
      <c r="AW76" s="9" t="n">
        <v>-222375</v>
      </c>
      <c r="AX76" s="9" t="n">
        <v>-222375</v>
      </c>
      <c r="AY76" s="9" t="n">
        <v>-222375</v>
      </c>
      <c r="AZ76" s="9" t="n">
        <v>-222375</v>
      </c>
      <c r="BA76" s="9" t="n">
        <v>-332375</v>
      </c>
      <c r="BB76" s="9" t="n">
        <v>-422375</v>
      </c>
      <c r="BC76" s="9" t="n"/>
      <c r="BD76" s="9" t="n"/>
      <c r="BE76" s="9" t="n"/>
    </row>
    <row r="77" customFormat="1" s="16">
      <c r="A77" s="16" t="inlineStr">
        <is>
          <t>Total stockholders' equity</t>
        </is>
      </c>
      <c r="B77" s="22">
        <f>SUM(B71:B76)</f>
        <v/>
      </c>
      <c r="C77" s="22">
        <f>SUM(C71:C76)</f>
        <v/>
      </c>
      <c r="D77" s="22">
        <f>SUM(D71:D76)</f>
        <v/>
      </c>
      <c r="E77" s="22">
        <f>SUM(E71:E76)</f>
        <v/>
      </c>
      <c r="F77" s="22">
        <f>SUM(F71:F76)</f>
        <v/>
      </c>
      <c r="G77" s="22">
        <f>SUM(G71:G76)</f>
        <v/>
      </c>
      <c r="H77" s="22">
        <f>SUM(H71:H76)</f>
        <v/>
      </c>
      <c r="I77" s="22">
        <f>SUM(I71:I76)</f>
        <v/>
      </c>
      <c r="J77" s="22">
        <f>SUM(J71:J76)</f>
        <v/>
      </c>
      <c r="K77" s="22">
        <f>SUM(K71:K76)</f>
        <v/>
      </c>
      <c r="L77" s="22">
        <f>SUM(L71:L76)</f>
        <v/>
      </c>
      <c r="M77" s="22">
        <f>SUM(M71:M76)</f>
        <v/>
      </c>
      <c r="N77" s="22">
        <f>SUM(N71:N76)</f>
        <v/>
      </c>
      <c r="O77" s="22">
        <f>SUM(O71:O76)</f>
        <v/>
      </c>
      <c r="P77" s="22">
        <f>SUM(P71:P76)</f>
        <v/>
      </c>
      <c r="Q77" s="22">
        <f>SUM(Q71:Q76)</f>
        <v/>
      </c>
      <c r="R77" s="22">
        <f>SUM(R71:R76)</f>
        <v/>
      </c>
      <c r="S77" s="22">
        <f>SUM(S71:S76)</f>
        <v/>
      </c>
      <c r="T77" s="22">
        <f>SUM(T71:T76)</f>
        <v/>
      </c>
      <c r="U77" s="22">
        <f>SUM(U71:U76)</f>
        <v/>
      </c>
      <c r="V77" s="22">
        <f>SUM(V71:V76)</f>
        <v/>
      </c>
      <c r="W77" s="22">
        <f>SUM(W71:W76)</f>
        <v/>
      </c>
      <c r="X77" s="22">
        <f>SUM(X71:X76)</f>
        <v/>
      </c>
      <c r="Y77" s="22">
        <f>SUM(Y71:Y76)</f>
        <v/>
      </c>
      <c r="Z77" s="22">
        <f>SUM(Z71:Z76)</f>
        <v/>
      </c>
      <c r="AA77" s="22">
        <f>SUM(AA71:AA76)</f>
        <v/>
      </c>
      <c r="AB77" s="22">
        <f>SUM(AB71:AB76)</f>
        <v/>
      </c>
      <c r="AC77" s="22">
        <f>SUM(AC71:AC76)</f>
        <v/>
      </c>
      <c r="AD77" s="22">
        <f>SUM(AD71:AD76)</f>
        <v/>
      </c>
      <c r="AE77" s="22">
        <f>SUM(AE71:AE76)</f>
        <v/>
      </c>
      <c r="AF77" s="22">
        <f>SUM(AF71:AF76)</f>
        <v/>
      </c>
      <c r="AG77" s="22">
        <f>SUM(AG71:AG76)</f>
        <v/>
      </c>
      <c r="AH77" s="22">
        <f>SUM(AH71:AH76)</f>
        <v/>
      </c>
      <c r="AI77" s="22">
        <f>SUM(AI71:AI76)</f>
        <v/>
      </c>
      <c r="AJ77" s="22">
        <f>SUM(AJ71:AJ76)</f>
        <v/>
      </c>
      <c r="AK77" s="22">
        <f>SUM(AK71:AK76)</f>
        <v/>
      </c>
      <c r="AL77" s="22">
        <f>SUM(AL71:AL76)</f>
        <v/>
      </c>
      <c r="AM77" s="22">
        <f>SUM(AM71:AM76)</f>
        <v/>
      </c>
      <c r="AN77" s="22">
        <f>SUM(AN71:AN76)</f>
        <v/>
      </c>
      <c r="AO77" s="22">
        <f>SUM(AO71:AO76)</f>
        <v/>
      </c>
      <c r="AP77" s="22">
        <f>SUM(AP71:AP76)</f>
        <v/>
      </c>
      <c r="AQ77" s="22">
        <f>SUM(AQ71:AQ76)</f>
        <v/>
      </c>
      <c r="AR77" s="22">
        <f>SUM(AR71:AR76)</f>
        <v/>
      </c>
      <c r="AS77" s="22">
        <f>SUM(AS71:AS76)</f>
        <v/>
      </c>
      <c r="AT77" s="22" t="n"/>
      <c r="AU77" s="22">
        <f>SUM(AU71:AU76)</f>
        <v/>
      </c>
      <c r="AV77" s="22">
        <f>SUM(AV71:AV76)</f>
        <v/>
      </c>
      <c r="AW77" s="22">
        <f>SUM(AW71:AW76)</f>
        <v/>
      </c>
      <c r="AX77" s="22">
        <f>SUM(AX71:AX76)</f>
        <v/>
      </c>
      <c r="AY77" s="22">
        <f>SUM(AY71:AY76)</f>
        <v/>
      </c>
      <c r="AZ77" s="22">
        <f>SUM(AZ71:AZ76)</f>
        <v/>
      </c>
      <c r="BA77" s="22">
        <f>SUM(BA71:BA76)</f>
        <v/>
      </c>
      <c r="BB77" s="22">
        <f>SUM(BB71:BB76)</f>
        <v/>
      </c>
      <c r="BC77" s="22" t="n"/>
      <c r="BD77" s="22" t="n"/>
      <c r="BE77" s="22" t="n"/>
    </row>
    <row r="78" customFormat="1" s="16">
      <c r="A78" s="16" t="inlineStr">
        <is>
          <t>Total liabilities and stockholders' equity</t>
        </is>
      </c>
      <c r="B78" s="22">
        <f>B77+B70</f>
        <v/>
      </c>
      <c r="C78" s="22">
        <f>C77+C70</f>
        <v/>
      </c>
      <c r="D78" s="22">
        <f>D77+D70</f>
        <v/>
      </c>
      <c r="E78" s="22">
        <f>E77+E70</f>
        <v/>
      </c>
      <c r="F78" s="22">
        <f>F77+F70</f>
        <v/>
      </c>
      <c r="G78" s="22">
        <f>G77+G70</f>
        <v/>
      </c>
      <c r="H78" s="22">
        <f>H77+H70</f>
        <v/>
      </c>
      <c r="I78" s="22">
        <f>I77+I70</f>
        <v/>
      </c>
      <c r="J78" s="22">
        <f>J77+J70</f>
        <v/>
      </c>
      <c r="K78" s="22">
        <f>K77+K70</f>
        <v/>
      </c>
      <c r="L78" s="22">
        <f>L77+L70</f>
        <v/>
      </c>
      <c r="M78" s="22">
        <f>M77+M70</f>
        <v/>
      </c>
      <c r="N78" s="22">
        <f>N77+N70</f>
        <v/>
      </c>
      <c r="O78" s="22">
        <f>O77+O70</f>
        <v/>
      </c>
      <c r="P78" s="22">
        <f>P77+P70</f>
        <v/>
      </c>
      <c r="Q78" s="22">
        <f>Q77+Q70</f>
        <v/>
      </c>
      <c r="R78" s="22">
        <f>R77+R70</f>
        <v/>
      </c>
      <c r="S78" s="22">
        <f>S77+S70</f>
        <v/>
      </c>
      <c r="T78" s="22">
        <f>T77+T70</f>
        <v/>
      </c>
      <c r="U78" s="22">
        <f>U77+U70</f>
        <v/>
      </c>
      <c r="V78" s="22">
        <f>V77+V70</f>
        <v/>
      </c>
      <c r="W78" s="22">
        <f>W77+W70</f>
        <v/>
      </c>
      <c r="X78" s="22">
        <f>X77+X70</f>
        <v/>
      </c>
      <c r="Y78" s="22">
        <f>Y77+Y70</f>
        <v/>
      </c>
      <c r="Z78" s="22">
        <f>Z77+Z70</f>
        <v/>
      </c>
      <c r="AA78" s="22">
        <f>AA77+AA70</f>
        <v/>
      </c>
      <c r="AB78" s="22">
        <f>AB77+AB70</f>
        <v/>
      </c>
      <c r="AC78" s="22">
        <f>AC77+AC70</f>
        <v/>
      </c>
      <c r="AD78" s="22">
        <f>AD77+AD70</f>
        <v/>
      </c>
      <c r="AE78" s="22">
        <f>AE77+AE70</f>
        <v/>
      </c>
      <c r="AF78" s="22">
        <f>AF77+AF70</f>
        <v/>
      </c>
      <c r="AG78" s="22">
        <f>AG77+AG70</f>
        <v/>
      </c>
      <c r="AH78" s="22">
        <f>AH77+AH70</f>
        <v/>
      </c>
      <c r="AI78" s="22">
        <f>AI77+AI70</f>
        <v/>
      </c>
      <c r="AJ78" s="22">
        <f>AJ77+AJ70</f>
        <v/>
      </c>
      <c r="AK78" s="22">
        <f>AK77+AK70</f>
        <v/>
      </c>
      <c r="AL78" s="22">
        <f>AL77+AL70</f>
        <v/>
      </c>
      <c r="AM78" s="22">
        <f>AM77+AM70</f>
        <v/>
      </c>
      <c r="AN78" s="22">
        <f>AN77+AN70</f>
        <v/>
      </c>
      <c r="AO78" s="22">
        <f>AO77+AO70</f>
        <v/>
      </c>
      <c r="AP78" s="22">
        <f>AP77+AP70</f>
        <v/>
      </c>
      <c r="AQ78" s="22">
        <f>AQ77+AQ70</f>
        <v/>
      </c>
      <c r="AR78" s="22">
        <f>AR77+AR70</f>
        <v/>
      </c>
      <c r="AS78" s="22">
        <f>AS77+AS70</f>
        <v/>
      </c>
      <c r="AT78" s="22" t="n"/>
      <c r="AU78" s="22">
        <f>AU77+AU70</f>
        <v/>
      </c>
      <c r="AV78" s="22">
        <f>AV77+AV70</f>
        <v/>
      </c>
      <c r="AW78" s="22">
        <f>AW77+AW70</f>
        <v/>
      </c>
      <c r="AX78" s="22">
        <f>AX77+AX70</f>
        <v/>
      </c>
      <c r="AY78" s="22">
        <f>AY77+AY70</f>
        <v/>
      </c>
      <c r="AZ78" s="22">
        <f>AZ77+AZ70</f>
        <v/>
      </c>
      <c r="BA78" s="22">
        <f>BA77+BA70</f>
        <v/>
      </c>
      <c r="BB78" s="22">
        <f>BB77+BB70</f>
        <v/>
      </c>
      <c r="BC78" s="22" t="n"/>
      <c r="BD78" s="22" t="n"/>
      <c r="BE78" s="22" t="n"/>
    </row>
    <row r="79"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8" t="n"/>
      <c r="BA79" s="8" t="n"/>
      <c r="BB79" s="8" t="n"/>
      <c r="BC79" s="8" t="n"/>
      <c r="BD79" s="8" t="n"/>
      <c r="BE79" s="8" t="n"/>
    </row>
    <row r="80" customFormat="1" s="5">
      <c r="A80" s="5" t="inlineStr">
        <is>
          <t>Cash Flow</t>
        </is>
      </c>
      <c r="B80" s="11" t="n"/>
      <c r="C80" s="11" t="n"/>
      <c r="D80" s="11" t="n"/>
      <c r="E80" s="11" t="n"/>
      <c r="F80" s="11" t="n"/>
      <c r="G80" s="11" t="n"/>
      <c r="H80" s="11" t="n"/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  <c r="Y80" s="11" t="n"/>
      <c r="Z80" s="11" t="n"/>
      <c r="AA80" s="11" t="n"/>
      <c r="AB80" s="11" t="n"/>
      <c r="AC80" s="11" t="n"/>
      <c r="AD80" s="11" t="n"/>
      <c r="AE80" s="11" t="n"/>
      <c r="AF80" s="11" t="n"/>
      <c r="AG80" s="11" t="n"/>
      <c r="AH80" s="11" t="n"/>
      <c r="AI80" s="11" t="n"/>
      <c r="AJ80" s="11" t="n"/>
      <c r="AK80" s="11" t="n"/>
      <c r="AL80" s="11" t="n"/>
      <c r="AM80" s="11" t="n"/>
      <c r="AN80" s="11" t="n"/>
      <c r="AO80" s="11" t="n"/>
      <c r="AP80" s="11" t="n"/>
      <c r="AQ80" s="11" t="n"/>
      <c r="AR80" s="11" t="n"/>
      <c r="AS80" s="11" t="n"/>
      <c r="AT80" s="11" t="n"/>
      <c r="AU80" s="11" t="n"/>
      <c r="AV80" s="11" t="n"/>
      <c r="AW80" s="11" t="n"/>
      <c r="AX80" s="11" t="n"/>
      <c r="AY80" s="11" t="n"/>
      <c r="AZ80" s="11" t="n"/>
      <c r="BA80" s="11" t="n"/>
      <c r="BB80" s="11" t="n"/>
      <c r="BC80" s="11" t="n"/>
      <c r="BD80" s="11" t="n"/>
      <c r="BE80" s="11" t="n"/>
    </row>
    <row r="81">
      <c r="A81" t="inlineStr">
        <is>
          <t>Operating Cash Flow</t>
        </is>
      </c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>
        <f>135863</f>
        <v/>
      </c>
      <c r="AF81" s="8" t="n">
        <v>-24833</v>
      </c>
      <c r="AG81" s="8" t="n"/>
      <c r="AH81" s="8" t="n">
        <v>81723</v>
      </c>
      <c r="AI81" s="8">
        <f>135863-AH81</f>
        <v/>
      </c>
      <c r="AJ81" s="8">
        <f>196308-AI81-AH81</f>
        <v/>
      </c>
      <c r="AK81" s="8">
        <f>BA81-AJ81-AI81-AH81</f>
        <v/>
      </c>
      <c r="AL81" s="8" t="n">
        <v>109087</v>
      </c>
      <c r="AM81" s="8">
        <f>105364-AL81</f>
        <v/>
      </c>
      <c r="AN81" s="8">
        <f>112275-AM81-AL81</f>
        <v/>
      </c>
      <c r="AO81" s="8">
        <f>BB81-AN81-AM81-AL81</f>
        <v/>
      </c>
      <c r="AP81" s="8" t="n">
        <v>7145</v>
      </c>
      <c r="AQ81" s="8">
        <f>-28165-AP81</f>
        <v/>
      </c>
      <c r="AR81" s="8" t="n"/>
      <c r="AS81" s="8" t="n"/>
      <c r="AT81" s="8" t="n"/>
      <c r="AU81" s="8" t="n">
        <v>114807</v>
      </c>
      <c r="AV81" s="8" t="n">
        <v>168557</v>
      </c>
      <c r="AW81" s="8" t="n">
        <v>123576</v>
      </c>
      <c r="AX81" s="8" t="n">
        <v>61643</v>
      </c>
      <c r="AY81" s="8" t="n">
        <v>57450</v>
      </c>
      <c r="AZ81" s="8" t="n">
        <v>94736</v>
      </c>
      <c r="BA81" s="8" t="n">
        <v>315334</v>
      </c>
      <c r="BB81" s="8" t="n">
        <v>137814</v>
      </c>
      <c r="BC81" s="8" t="n"/>
      <c r="BD81" s="8" t="n"/>
      <c r="BE81" s="8" t="n"/>
    </row>
    <row r="82" customFormat="1" s="2">
      <c r="A82" s="2" t="inlineStr">
        <is>
          <t>CapEx</t>
        </is>
      </c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  <c r="AB82" s="9" t="n"/>
      <c r="AC82" s="9" t="n"/>
      <c r="AD82" s="9" t="n"/>
      <c r="AE82" s="9">
        <f>+-279-8249</f>
        <v/>
      </c>
      <c r="AF82" s="9">
        <f>-303-10504</f>
        <v/>
      </c>
      <c r="AG82" s="9" t="n"/>
      <c r="AH82" s="9">
        <f>+-187-6465</f>
        <v/>
      </c>
      <c r="AI82" s="9">
        <f>+-156+-10113-AH82</f>
        <v/>
      </c>
      <c r="AJ82" s="9">
        <f>+-502+-18378</f>
        <v/>
      </c>
      <c r="AK82" s="9">
        <f>BA82-AJ82-AI82-AH82</f>
        <v/>
      </c>
      <c r="AL82" s="9">
        <f>+-69+-5769</f>
        <v/>
      </c>
      <c r="AM82" s="9">
        <f>+-156+-10113-AL82</f>
        <v/>
      </c>
      <c r="AN82" s="9">
        <f>+-218+-15090-AM82-AL82</f>
        <v/>
      </c>
      <c r="AO82" s="9">
        <f>BB82-AN82-AM82-AL82</f>
        <v/>
      </c>
      <c r="AP82" s="9">
        <f>+-94+-11538</f>
        <v/>
      </c>
      <c r="AQ82" s="9">
        <f>+-256-39419-AP82</f>
        <v/>
      </c>
      <c r="AR82" s="9" t="n"/>
      <c r="AS82" s="9" t="n"/>
      <c r="AT82" s="9" t="n"/>
      <c r="AU82" s="9">
        <f>+-392+-28199</f>
        <v/>
      </c>
      <c r="AV82" s="9">
        <f>+-315+-29474</f>
        <v/>
      </c>
      <c r="AW82" s="9">
        <f>+-638-34876</f>
        <v/>
      </c>
      <c r="AX82" s="9">
        <f>+-560+-18490</f>
        <v/>
      </c>
      <c r="AY82" s="9">
        <f>+-516-33949</f>
        <v/>
      </c>
      <c r="AZ82" s="9">
        <f>+-429+-12441</f>
        <v/>
      </c>
      <c r="BA82" s="9">
        <f>-632-22052</f>
        <v/>
      </c>
      <c r="BB82" s="9">
        <f>+-283+-23972</f>
        <v/>
      </c>
      <c r="BC82" s="9" t="n"/>
      <c r="BD82" s="9" t="n"/>
      <c r="BE82" s="9" t="n"/>
    </row>
    <row r="83" customFormat="1" s="16">
      <c r="A83" s="16" t="inlineStr">
        <is>
          <t>FCF</t>
        </is>
      </c>
      <c r="B83" s="22">
        <f>B81+B82</f>
        <v/>
      </c>
      <c r="C83" s="22">
        <f>C81+C82</f>
        <v/>
      </c>
      <c r="D83" s="22">
        <f>D81+D82</f>
        <v/>
      </c>
      <c r="E83" s="22">
        <f>E81+E82</f>
        <v/>
      </c>
      <c r="F83" s="22">
        <f>F81+F82</f>
        <v/>
      </c>
      <c r="G83" s="22">
        <f>G81+G82</f>
        <v/>
      </c>
      <c r="H83" s="22">
        <f>H81+H82</f>
        <v/>
      </c>
      <c r="I83" s="22">
        <f>I81+I82</f>
        <v/>
      </c>
      <c r="J83" s="22">
        <f>J81+J82</f>
        <v/>
      </c>
      <c r="K83" s="22">
        <f>K81+K82</f>
        <v/>
      </c>
      <c r="L83" s="22">
        <f>L81+L82</f>
        <v/>
      </c>
      <c r="M83" s="22">
        <f>M81+M82</f>
        <v/>
      </c>
      <c r="N83" s="22">
        <f>N81+N82</f>
        <v/>
      </c>
      <c r="O83" s="22">
        <f>O81+O82</f>
        <v/>
      </c>
      <c r="P83" s="22">
        <f>P81+P82</f>
        <v/>
      </c>
      <c r="Q83" s="22">
        <f>Q81+Q82</f>
        <v/>
      </c>
      <c r="R83" s="22">
        <f>R81+R82</f>
        <v/>
      </c>
      <c r="S83" s="22">
        <f>S81+S82</f>
        <v/>
      </c>
      <c r="T83" s="22">
        <f>T81+T82</f>
        <v/>
      </c>
      <c r="U83" s="22">
        <f>U81+U82</f>
        <v/>
      </c>
      <c r="V83" s="22">
        <f>V81+V82</f>
        <v/>
      </c>
      <c r="W83" s="22">
        <f>W81+W82</f>
        <v/>
      </c>
      <c r="X83" s="22">
        <f>X81+X82</f>
        <v/>
      </c>
      <c r="Y83" s="22">
        <f>Y81+Y82</f>
        <v/>
      </c>
      <c r="Z83" s="22">
        <f>Z81+Z82</f>
        <v/>
      </c>
      <c r="AA83" s="22">
        <f>AA81+AA82</f>
        <v/>
      </c>
      <c r="AB83" s="22">
        <f>AB81+AB82</f>
        <v/>
      </c>
      <c r="AC83" s="22">
        <f>AC81+AC82</f>
        <v/>
      </c>
      <c r="AD83" s="22">
        <f>AD81+AD82</f>
        <v/>
      </c>
      <c r="AE83" s="22">
        <f>AE81+AE82</f>
        <v/>
      </c>
      <c r="AF83" s="22">
        <f>AF81+AF82</f>
        <v/>
      </c>
      <c r="AG83" s="22">
        <f>AG81+AG82</f>
        <v/>
      </c>
      <c r="AH83" s="22">
        <f>AH81+AH82</f>
        <v/>
      </c>
      <c r="AI83" s="22">
        <f>AI81+AI82</f>
        <v/>
      </c>
      <c r="AJ83" s="22">
        <f>AJ81+AJ82</f>
        <v/>
      </c>
      <c r="AK83" s="22">
        <f>AK81+AK82</f>
        <v/>
      </c>
      <c r="AL83" s="22">
        <f>AL81+AL82</f>
        <v/>
      </c>
      <c r="AM83" s="22">
        <f>AM81+AM82</f>
        <v/>
      </c>
      <c r="AN83" s="22">
        <f>AN81+AN82</f>
        <v/>
      </c>
      <c r="AO83" s="22">
        <f>AO81+AO82</f>
        <v/>
      </c>
      <c r="AP83" s="22">
        <f>AP81+AP82</f>
        <v/>
      </c>
      <c r="AQ83" s="22">
        <f>AQ81+AQ82</f>
        <v/>
      </c>
      <c r="AR83" s="22">
        <f>AR81+AR82</f>
        <v/>
      </c>
      <c r="AS83" s="22">
        <f>AS81+AS82</f>
        <v/>
      </c>
      <c r="AT83" s="22" t="n"/>
      <c r="AU83" s="22">
        <f>SUM(AU81:AU82)</f>
        <v/>
      </c>
      <c r="AV83" s="22">
        <f>SUM(AV81:AV82)</f>
        <v/>
      </c>
      <c r="AW83" s="22">
        <f>SUM(AW81:AW82)</f>
        <v/>
      </c>
      <c r="AX83" s="22">
        <f>SUM(AX81:AX82)</f>
        <v/>
      </c>
      <c r="AY83" s="22">
        <f>SUM(AY81:AY82)</f>
        <v/>
      </c>
      <c r="AZ83" s="22">
        <f>SUM(AZ81:AZ82)</f>
        <v/>
      </c>
      <c r="BA83" s="22">
        <f>SUM(BA81:BA82)</f>
        <v/>
      </c>
      <c r="BB83" s="22">
        <f>SUM(BB81:BB82)</f>
        <v/>
      </c>
      <c r="BC83" s="22" t="n"/>
      <c r="BD83" s="22" t="n"/>
      <c r="BE83" s="22" t="n"/>
    </row>
    <row r="84"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8" t="n"/>
      <c r="BA84" s="8" t="n"/>
      <c r="BB84" s="8" t="n"/>
      <c r="BC84" s="8" t="n"/>
      <c r="BD84" s="8" t="n"/>
      <c r="BE84" s="8" t="n"/>
    </row>
    <row r="85"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8" t="n"/>
      <c r="BA85" s="8" t="n"/>
      <c r="BB85" s="8" t="n"/>
      <c r="BC85" s="8" t="n"/>
      <c r="BD85" s="8" t="n"/>
      <c r="BE85" s="8" t="n"/>
    </row>
    <row r="86"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AZ86" s="8" t="n"/>
      <c r="BA86" s="8" t="n"/>
      <c r="BB86" s="8" t="n"/>
      <c r="BC86" s="8" t="n"/>
      <c r="BD86" s="8" t="n"/>
      <c r="BE86" s="8" t="n"/>
    </row>
    <row r="87">
      <c r="AT87" s="8" t="n"/>
      <c r="AU87" s="8" t="n"/>
      <c r="AV87" s="8" t="n"/>
      <c r="AW87" s="8" t="n"/>
      <c r="AX87" s="8" t="n"/>
      <c r="AY87" s="8" t="n"/>
      <c r="AZ87" s="8" t="n"/>
      <c r="BA87" s="8" t="n"/>
      <c r="BB87" s="8" t="n"/>
      <c r="BC87" s="8" t="n"/>
      <c r="BD87" s="8" t="n"/>
      <c r="BE87" s="8" t="n"/>
    </row>
    <row r="88">
      <c r="AO88" s="8" t="n"/>
    </row>
    <row r="91">
      <c r="AA91" t="n">
        <v>34.5</v>
      </c>
      <c r="AC91" t="n">
        <v>23</v>
      </c>
    </row>
    <row r="92">
      <c r="AA92" t="n">
        <v>2</v>
      </c>
      <c r="AC92" t="n">
        <v>18</v>
      </c>
    </row>
    <row r="93">
      <c r="AC93">
        <f>AC91-AC92</f>
        <v/>
      </c>
    </row>
    <row r="95">
      <c r="AC95" t="n">
        <v>1.04</v>
      </c>
    </row>
    <row r="96">
      <c r="AA96" t="n">
        <v>34.5</v>
      </c>
    </row>
    <row r="97">
      <c r="AA97" t="n">
        <v>27</v>
      </c>
      <c r="AC97">
        <f>(4/60)</f>
        <v/>
      </c>
    </row>
    <row r="98">
      <c r="AA98">
        <f>AA96-AA97</f>
        <v/>
      </c>
    </row>
    <row r="99">
      <c r="AC99">
        <f>5*AC97</f>
        <v/>
      </c>
    </row>
    <row r="100">
      <c r="AA100" t="n">
        <v>2.41</v>
      </c>
    </row>
    <row r="101">
      <c r="AC101" s="15">
        <f>5+AC99</f>
        <v/>
      </c>
    </row>
    <row r="102">
      <c r="Z102" s="16" t="inlineStr">
        <is>
          <t>Two Hours</t>
        </is>
      </c>
      <c r="AA102" s="15">
        <f>2*7.5</f>
        <v/>
      </c>
    </row>
    <row r="103">
      <c r="Z103" s="16" t="inlineStr">
        <is>
          <t>41 Minutes</t>
        </is>
      </c>
      <c r="AA103" s="15">
        <f>7.5*(41/60)</f>
        <v/>
      </c>
    </row>
    <row r="105">
      <c r="AA105" s="15">
        <f>SUM(AA102:AA103)</f>
        <v/>
      </c>
    </row>
    <row r="107">
      <c r="AB107" s="15">
        <f>AA105+AC101</f>
        <v/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F31" sqref="F31"/>
    </sheetView>
  </sheetViews>
  <sheetFormatPr baseColWidth="8" defaultRowHeight="15"/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</row>
    <row r="2">
      <c r="A2" s="1" t="inlineStr">
        <is>
          <t>Revenue per share</t>
        </is>
      </c>
      <c r="B2" t="inlineStr">
        <is>
          <t>5.97</t>
        </is>
      </c>
      <c r="C2" t="inlineStr">
        <is>
          <t>7.06</t>
        </is>
      </c>
      <c r="D2" t="inlineStr">
        <is>
          <t>7.16</t>
        </is>
      </c>
      <c r="E2" t="inlineStr">
        <is>
          <t>6.98</t>
        </is>
      </c>
      <c r="F2" t="inlineStr">
        <is>
          <t>6.47</t>
        </is>
      </c>
      <c r="G2" t="inlineStr">
        <is>
          <t>6.36</t>
        </is>
      </c>
      <c r="H2" t="inlineStr">
        <is>
          <t>9.02</t>
        </is>
      </c>
      <c r="I2" t="inlineStr">
        <is>
          <t>10.68</t>
        </is>
      </c>
      <c r="J2" t="inlineStr">
        <is>
          <t>10.22</t>
        </is>
      </c>
      <c r="K2" t="inlineStr">
        <is>
          <t>13.20</t>
        </is>
      </c>
      <c r="L2" t="inlineStr">
        <is>
          <t>16.15</t>
        </is>
      </c>
      <c r="M2" t="inlineStr">
        <is>
          <t>11.23</t>
        </is>
      </c>
      <c r="N2" t="inlineStr">
        <is>
          <t>11.72</t>
        </is>
      </c>
      <c r="O2" t="inlineStr">
        <is>
          <t>12.34</t>
        </is>
      </c>
      <c r="P2" t="inlineStr">
        <is>
          <t>19.39</t>
        </is>
      </c>
      <c r="Q2" t="inlineStr">
        <is>
          <t>18.30</t>
        </is>
      </c>
    </row>
    <row r="3">
      <c r="A3" s="1" t="inlineStr">
        <is>
          <t>Earnings per share</t>
        </is>
      </c>
      <c r="B3" t="inlineStr">
        <is>
          <t>0.33</t>
        </is>
      </c>
      <c r="C3" t="inlineStr">
        <is>
          <t>0.22</t>
        </is>
      </c>
      <c r="D3" t="inlineStr">
        <is>
          <t>(1.37)</t>
        </is>
      </c>
      <c r="E3" t="inlineStr">
        <is>
          <t>0.56</t>
        </is>
      </c>
      <c r="F3" t="inlineStr">
        <is>
          <t>(1.37)</t>
        </is>
      </c>
      <c r="G3" t="inlineStr">
        <is>
          <t>0.25</t>
        </is>
      </c>
      <c r="H3" t="inlineStr">
        <is>
          <t>1.21</t>
        </is>
      </c>
      <c r="I3" t="inlineStr">
        <is>
          <t>1.52</t>
        </is>
      </c>
      <c r="J3" t="inlineStr">
        <is>
          <t>0.92</t>
        </is>
      </c>
      <c r="K3" t="inlineStr">
        <is>
          <t>1.72</t>
        </is>
      </c>
      <c r="L3" t="inlineStr">
        <is>
          <t>2.29</t>
        </is>
      </c>
      <c r="M3" t="inlineStr">
        <is>
          <t>0.37</t>
        </is>
      </c>
      <c r="N3" t="inlineStr">
        <is>
          <t>0.34</t>
        </is>
      </c>
      <c r="O3" t="inlineStr">
        <is>
          <t>(1.11)</t>
        </is>
      </c>
      <c r="P3" t="inlineStr">
        <is>
          <t>4.62</t>
        </is>
      </c>
      <c r="Q3" t="inlineStr">
        <is>
          <t>4.12</t>
        </is>
      </c>
    </row>
    <row r="4">
      <c r="A4" s="1" t="inlineStr">
        <is>
          <t>FCF per share</t>
        </is>
      </c>
      <c r="B4" t="inlineStr">
        <is>
          <t>0.00</t>
        </is>
      </c>
      <c r="C4" t="inlineStr">
        <is>
          <t>(0.19)</t>
        </is>
      </c>
      <c r="D4" t="inlineStr">
        <is>
          <t>0.93</t>
        </is>
      </c>
      <c r="E4" t="inlineStr">
        <is>
          <t>0.09</t>
        </is>
      </c>
      <c r="F4" t="inlineStr">
        <is>
          <t>0.30</t>
        </is>
      </c>
      <c r="G4" t="inlineStr">
        <is>
          <t>0.36</t>
        </is>
      </c>
      <c r="H4" t="inlineStr">
        <is>
          <t>0.87</t>
        </is>
      </c>
      <c r="I4" t="inlineStr">
        <is>
          <t>0.47</t>
        </is>
      </c>
      <c r="J4" t="inlineStr">
        <is>
          <t>1.60</t>
        </is>
      </c>
      <c r="K4" t="inlineStr">
        <is>
          <t>2.51</t>
        </is>
      </c>
      <c r="L4" t="inlineStr">
        <is>
          <t>1.57</t>
        </is>
      </c>
      <c r="M4" t="inlineStr">
        <is>
          <t>0.79</t>
        </is>
      </c>
      <c r="N4" t="inlineStr">
        <is>
          <t>0.42</t>
        </is>
      </c>
      <c r="O4" t="inlineStr">
        <is>
          <t>1.46</t>
        </is>
      </c>
      <c r="P4" t="inlineStr">
        <is>
          <t>5.36</t>
        </is>
      </c>
      <c r="Q4" t="inlineStr">
        <is>
          <t>2.41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0.15</t>
        </is>
      </c>
      <c r="Q5" t="inlineStr">
        <is>
          <t>0.32</t>
        </is>
      </c>
    </row>
    <row r="6">
      <c r="A6" s="1" t="inlineStr">
        <is>
          <t>CAPEX per share</t>
        </is>
      </c>
      <c r="B6" t="inlineStr">
        <is>
          <t>0.40</t>
        </is>
      </c>
      <c r="C6" t="inlineStr">
        <is>
          <t>0.34</t>
        </is>
      </c>
      <c r="D6" t="inlineStr">
        <is>
          <t>0.20</t>
        </is>
      </c>
      <c r="E6" t="inlineStr">
        <is>
          <t>0.30</t>
        </is>
      </c>
      <c r="F6" t="inlineStr">
        <is>
          <t>0.35</t>
        </is>
      </c>
      <c r="G6" t="inlineStr">
        <is>
          <t>0.23</t>
        </is>
      </c>
      <c r="H6" t="inlineStr">
        <is>
          <t>0.64</t>
        </is>
      </c>
      <c r="I6" t="inlineStr">
        <is>
          <t>1.07</t>
        </is>
      </c>
      <c r="J6" t="inlineStr">
        <is>
          <t>0.53</t>
        </is>
      </c>
      <c r="K6" t="inlineStr">
        <is>
          <t>0.56</t>
        </is>
      </c>
      <c r="L6" t="inlineStr">
        <is>
          <t>0.63</t>
        </is>
      </c>
      <c r="M6" t="inlineStr">
        <is>
          <t>0.35</t>
        </is>
      </c>
      <c r="N6" t="inlineStr">
        <is>
          <t>0.63</t>
        </is>
      </c>
      <c r="O6" t="inlineStr">
        <is>
          <t>0.27</t>
        </is>
      </c>
      <c r="P6" t="inlineStr">
        <is>
          <t>0.42</t>
        </is>
      </c>
      <c r="Q6" t="inlineStr">
        <is>
          <t>0.51</t>
        </is>
      </c>
    </row>
    <row r="7">
      <c r="A7" s="1" t="inlineStr">
        <is>
          <t>Book Value per sh.</t>
        </is>
      </c>
      <c r="B7" t="inlineStr">
        <is>
          <t>1.49</t>
        </is>
      </c>
      <c r="C7" t="inlineStr">
        <is>
          <t>1.86</t>
        </is>
      </c>
      <c r="D7" t="inlineStr">
        <is>
          <t>1.08</t>
        </is>
      </c>
      <c r="E7" t="inlineStr">
        <is>
          <t>2.76</t>
        </is>
      </c>
      <c r="F7" t="inlineStr">
        <is>
          <t>1.57</t>
        </is>
      </c>
      <c r="G7" t="inlineStr">
        <is>
          <t>1.74</t>
        </is>
      </c>
      <c r="H7" t="inlineStr">
        <is>
          <t>2.78</t>
        </is>
      </c>
      <c r="I7" t="inlineStr">
        <is>
          <t>2.84</t>
        </is>
      </c>
      <c r="J7" t="inlineStr">
        <is>
          <t>3.60</t>
        </is>
      </c>
      <c r="K7" t="inlineStr">
        <is>
          <t>5.62</t>
        </is>
      </c>
      <c r="L7" t="inlineStr">
        <is>
          <t>7.03</t>
        </is>
      </c>
      <c r="M7" t="inlineStr">
        <is>
          <t>7.81</t>
        </is>
      </c>
      <c r="N7" t="inlineStr">
        <is>
          <t>8.16</t>
        </is>
      </c>
      <c r="O7" t="inlineStr">
        <is>
          <t>7.04</t>
        </is>
      </c>
      <c r="P7" t="inlineStr">
        <is>
          <t>4.88</t>
        </is>
      </c>
      <c r="Q7" t="inlineStr">
        <is>
          <t>7.63</t>
        </is>
      </c>
    </row>
    <row r="8">
      <c r="A8" s="1" t="inlineStr">
        <is>
          <t>Comm.Shares outs.</t>
        </is>
      </c>
      <c r="B8" t="inlineStr">
        <is>
          <t>40</t>
        </is>
      </c>
      <c r="C8" t="inlineStr">
        <is>
          <t>42</t>
        </is>
      </c>
      <c r="D8" t="inlineStr">
        <is>
          <t>47</t>
        </is>
      </c>
      <c r="E8" t="inlineStr">
        <is>
          <t>58</t>
        </is>
      </c>
      <c r="F8" t="inlineStr">
        <is>
          <t>61</t>
        </is>
      </c>
      <c r="G8" t="inlineStr">
        <is>
          <t>65</t>
        </is>
      </c>
      <c r="H8" t="inlineStr">
        <is>
          <t>65</t>
        </is>
      </c>
      <c r="I8" t="inlineStr">
        <is>
          <t>59</t>
        </is>
      </c>
      <c r="J8" t="inlineStr">
        <is>
          <t>54</t>
        </is>
      </c>
      <c r="K8" t="inlineStr">
        <is>
          <t>55</t>
        </is>
      </c>
      <c r="L8" t="inlineStr">
        <is>
          <t>56</t>
        </is>
      </c>
      <c r="M8" t="inlineStr">
        <is>
          <t>54</t>
        </is>
      </c>
      <c r="N8" t="inlineStr">
        <is>
          <t>54</t>
        </is>
      </c>
      <c r="O8" t="inlineStr">
        <is>
          <t>55</t>
        </is>
      </c>
      <c r="P8" t="inlineStr">
        <is>
          <t>55</t>
        </is>
      </c>
      <c r="Q8" t="inlineStr">
        <is>
          <t>47</t>
        </is>
      </c>
    </row>
    <row r="9">
      <c r="A9" s="1" t="inlineStr">
        <is>
          <t>Avg. annual P/E ratio</t>
        </is>
      </c>
      <c r="B9" t="inlineStr">
        <is>
          <t>33.9</t>
        </is>
      </c>
      <c r="C9" t="inlineStr">
        <is>
          <t>16.1</t>
        </is>
      </c>
      <c r="D9" t="inlineStr">
        <is>
          <t>(2.8)</t>
        </is>
      </c>
      <c r="E9" t="inlineStr">
        <is>
          <t>5.6</t>
        </is>
      </c>
      <c r="F9" t="inlineStr">
        <is>
          <t>(1.9)</t>
        </is>
      </c>
      <c r="G9" t="inlineStr">
        <is>
          <t>24.8</t>
        </is>
      </c>
      <c r="H9" t="inlineStr">
        <is>
          <t>6.5</t>
        </is>
      </c>
      <c r="I9" t="inlineStr">
        <is>
          <t>6.3</t>
        </is>
      </c>
      <c r="J9" t="inlineStr">
        <is>
          <t>13.2</t>
        </is>
      </c>
      <c r="K9" t="inlineStr">
        <is>
          <t>11.3</t>
        </is>
      </c>
      <c r="L9" t="inlineStr">
        <is>
          <t>6.3</t>
        </is>
      </c>
      <c r="M9" t="inlineStr">
        <is>
          <t>25.1</t>
        </is>
      </c>
      <c r="N9" t="inlineStr">
        <is>
          <t>21.0</t>
        </is>
      </c>
      <c r="O9" t="inlineStr">
        <is>
          <t>(11.5)</t>
        </is>
      </c>
      <c r="P9" t="inlineStr">
        <is>
          <t>4.7</t>
        </is>
      </c>
      <c r="Q9" t="inlineStr">
        <is>
          <t>3.7</t>
        </is>
      </c>
    </row>
    <row r="10">
      <c r="A10" s="1" t="inlineStr">
        <is>
          <t>P/E to S&amp;P500</t>
        </is>
      </c>
      <c r="B10" t="inlineStr">
        <is>
          <t>2.0</t>
        </is>
      </c>
      <c r="C10" t="inlineStr">
        <is>
          <t>0.8</t>
        </is>
      </c>
      <c r="D10" t="inlineStr">
        <is>
          <t>(0.0)</t>
        </is>
      </c>
      <c r="E10" t="inlineStr">
        <is>
          <t>0.3</t>
        </is>
      </c>
      <c r="F10" t="inlineStr">
        <is>
          <t>(0.1)</t>
        </is>
      </c>
      <c r="G10" t="inlineStr">
        <is>
          <t>1.7</t>
        </is>
      </c>
      <c r="H10" t="inlineStr">
        <is>
          <t>0.4</t>
        </is>
      </c>
      <c r="I10" t="inlineStr">
        <is>
          <t>0.3</t>
        </is>
      </c>
      <c r="J10" t="inlineStr">
        <is>
          <t>0.7</t>
        </is>
      </c>
      <c r="K10" t="inlineStr">
        <is>
          <t>0.5</t>
        </is>
      </c>
      <c r="L10" t="inlineStr">
        <is>
          <t>0.3</t>
        </is>
      </c>
      <c r="M10" t="inlineStr">
        <is>
          <t>1.0</t>
        </is>
      </c>
      <c r="N10" t="inlineStr">
        <is>
          <t>0.9</t>
        </is>
      </c>
      <c r="O10" t="inlineStr">
        <is>
          <t>(0.3)</t>
        </is>
      </c>
      <c r="P10" t="inlineStr">
        <is>
          <t>0.2</t>
        </is>
      </c>
      <c r="Q10" t="inlineStr">
        <is>
          <t>0.2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0.7%</t>
        </is>
      </c>
      <c r="Q11" t="inlineStr">
        <is>
          <t>2.1%</t>
        </is>
      </c>
    </row>
    <row r="12">
      <c r="A12" s="1" t="inlineStr">
        <is>
          <t>Revenue (m)</t>
        </is>
      </c>
      <c r="B12" t="inlineStr">
        <is>
          <t>237</t>
        </is>
      </c>
      <c r="C12" t="inlineStr">
        <is>
          <t>296</t>
        </is>
      </c>
      <c r="D12" t="inlineStr">
        <is>
          <t>335</t>
        </is>
      </c>
      <c r="E12" t="inlineStr">
        <is>
          <t>406</t>
        </is>
      </c>
      <c r="F12" t="inlineStr">
        <is>
          <t>392</t>
        </is>
      </c>
      <c r="G12" t="inlineStr">
        <is>
          <t>412</t>
        </is>
      </c>
      <c r="H12" t="inlineStr">
        <is>
          <t>588</t>
        </is>
      </c>
      <c r="I12" t="inlineStr">
        <is>
          <t>627</t>
        </is>
      </c>
      <c r="J12" t="inlineStr">
        <is>
          <t>552</t>
        </is>
      </c>
      <c r="K12" t="inlineStr">
        <is>
          <t>723</t>
        </is>
      </c>
      <c r="L12" t="inlineStr">
        <is>
          <t>903</t>
        </is>
      </c>
      <c r="M12" t="inlineStr">
        <is>
          <t>607</t>
        </is>
      </c>
      <c r="N12" t="inlineStr">
        <is>
          <t>638</t>
        </is>
      </c>
      <c r="O12" t="inlineStr">
        <is>
          <t>678</t>
        </is>
      </c>
      <c r="P12" t="inlineStr">
        <is>
          <t>1,059</t>
        </is>
      </c>
      <c r="Q12" t="inlineStr">
        <is>
          <t>864</t>
        </is>
      </c>
    </row>
    <row r="13">
      <c r="A13" s="1" t="inlineStr">
        <is>
          <t>Operating margin</t>
        </is>
      </c>
      <c r="B13" t="inlineStr">
        <is>
          <t>10.3%</t>
        </is>
      </c>
      <c r="C13" t="inlineStr">
        <is>
          <t>8.2%</t>
        </is>
      </c>
      <c r="D13" t="inlineStr">
        <is>
          <t>(21.7)%</t>
        </is>
      </c>
      <c r="E13" t="inlineStr">
        <is>
          <t>10.4%</t>
        </is>
      </c>
      <c r="F13" t="inlineStr">
        <is>
          <t>(20.5)%</t>
        </is>
      </c>
      <c r="G13" t="inlineStr">
        <is>
          <t>10.9%</t>
        </is>
      </c>
      <c r="H13" t="inlineStr">
        <is>
          <t>22.6%</t>
        </is>
      </c>
      <c r="I13" t="inlineStr">
        <is>
          <t>24.1%</t>
        </is>
      </c>
      <c r="J13" t="inlineStr">
        <is>
          <t>16.2%</t>
        </is>
      </c>
      <c r="K13" t="inlineStr">
        <is>
          <t>21.9%</t>
        </is>
      </c>
      <c r="L13" t="inlineStr">
        <is>
          <t>22.1%</t>
        </is>
      </c>
      <c r="M13" t="inlineStr">
        <is>
          <t>4.5%</t>
        </is>
      </c>
      <c r="N13" t="inlineStr">
        <is>
          <t>6.0%</t>
        </is>
      </c>
      <c r="O13" t="inlineStr">
        <is>
          <t>(7.2)%</t>
        </is>
      </c>
      <c r="P13" t="inlineStr">
        <is>
          <t>30.2%</t>
        </is>
      </c>
      <c r="Q13" t="inlineStr">
        <is>
          <t>29.1%</t>
        </is>
      </c>
    </row>
    <row r="14">
      <c r="A14" s="1" t="inlineStr">
        <is>
          <t>Depreciation (m)</t>
        </is>
      </c>
      <c r="B14" t="inlineStr">
        <is>
          <t>7</t>
        </is>
      </c>
      <c r="C14" t="inlineStr">
        <is>
          <t>13</t>
        </is>
      </c>
      <c r="D14" t="inlineStr">
        <is>
          <t>13</t>
        </is>
      </c>
      <c r="E14" t="inlineStr">
        <is>
          <t>14</t>
        </is>
      </c>
      <c r="F14" t="inlineStr">
        <is>
          <t>15</t>
        </is>
      </c>
      <c r="G14" t="inlineStr">
        <is>
          <t>17</t>
        </is>
      </c>
      <c r="H14" t="inlineStr">
        <is>
          <t>17</t>
        </is>
      </c>
      <c r="I14" t="inlineStr">
        <is>
          <t>22</t>
        </is>
      </c>
      <c r="J14" t="inlineStr">
        <is>
          <t>31</t>
        </is>
      </c>
      <c r="K14" t="inlineStr">
        <is>
          <t>41</t>
        </is>
      </c>
      <c r="L14" t="inlineStr">
        <is>
          <t>50</t>
        </is>
      </c>
      <c r="M14" t="inlineStr">
        <is>
          <t>52</t>
        </is>
      </c>
      <c r="N14" t="inlineStr">
        <is>
          <t>54</t>
        </is>
      </c>
      <c r="O14" t="inlineStr">
        <is>
          <t>54</t>
        </is>
      </c>
      <c r="P14" t="inlineStr">
        <is>
          <t>32</t>
        </is>
      </c>
      <c r="Q14" t="inlineStr">
        <is>
          <t>30</t>
        </is>
      </c>
    </row>
    <row r="15">
      <c r="A15" s="1" t="inlineStr">
        <is>
          <t>Net profit (m)</t>
        </is>
      </c>
      <c r="B15" t="inlineStr">
        <is>
          <t>13</t>
        </is>
      </c>
      <c r="C15" t="inlineStr">
        <is>
          <t>9</t>
        </is>
      </c>
      <c r="D15" t="inlineStr">
        <is>
          <t>(64)</t>
        </is>
      </c>
      <c r="E15" t="inlineStr">
        <is>
          <t>33</t>
        </is>
      </c>
      <c r="F15" t="inlineStr">
        <is>
          <t>(83)</t>
        </is>
      </c>
      <c r="G15" t="inlineStr">
        <is>
          <t>16</t>
        </is>
      </c>
      <c r="H15" t="inlineStr">
        <is>
          <t>79</t>
        </is>
      </c>
      <c r="I15" t="inlineStr">
        <is>
          <t>89</t>
        </is>
      </c>
      <c r="J15" t="inlineStr">
        <is>
          <t>50</t>
        </is>
      </c>
      <c r="K15" t="inlineStr">
        <is>
          <t>94</t>
        </is>
      </c>
      <c r="L15" t="inlineStr">
        <is>
          <t>128</t>
        </is>
      </c>
      <c r="M15" t="inlineStr">
        <is>
          <t>20</t>
        </is>
      </c>
      <c r="N15" t="inlineStr">
        <is>
          <t>18</t>
        </is>
      </c>
      <c r="O15" t="inlineStr">
        <is>
          <t>(61)</t>
        </is>
      </c>
      <c r="P15" t="inlineStr">
        <is>
          <t>252</t>
        </is>
      </c>
      <c r="Q15" t="inlineStr">
        <is>
          <t>194</t>
        </is>
      </c>
    </row>
    <row r="16">
      <c r="A16" s="1" t="inlineStr">
        <is>
          <t>Income tax rate</t>
        </is>
      </c>
      <c r="B16" t="inlineStr">
        <is>
          <t>37.0%</t>
        </is>
      </c>
      <c r="C16" t="inlineStr">
        <is>
          <t>38.4%</t>
        </is>
      </c>
      <c r="D16" t="inlineStr">
        <is>
          <t>18.9%</t>
        </is>
      </c>
      <c r="E16" t="inlineStr">
        <is>
          <t>31.3%</t>
        </is>
      </c>
      <c r="F16" t="inlineStr">
        <is>
          <t>(0.3)%</t>
        </is>
      </c>
      <c r="G16" t="inlineStr">
        <is>
          <t>32.2%</t>
        </is>
      </c>
      <c r="H16" t="inlineStr">
        <is>
          <t>36.4%</t>
        </is>
      </c>
      <c r="I16" t="inlineStr">
        <is>
          <t>35.2%</t>
        </is>
      </c>
      <c r="J16" t="inlineStr">
        <is>
          <t>36.7%</t>
        </is>
      </c>
      <c r="K16" t="inlineStr">
        <is>
          <t>35.2%</t>
        </is>
      </c>
      <c r="L16" t="inlineStr">
        <is>
          <t>33.2%</t>
        </is>
      </c>
      <c r="M16" t="inlineStr">
        <is>
          <t>39.1%</t>
        </is>
      </c>
      <c r="N16" t="inlineStr">
        <is>
          <t>36.2%</t>
        </is>
      </c>
      <c r="O16" t="inlineStr">
        <is>
          <t>(2.1)%</t>
        </is>
      </c>
      <c r="P16" t="inlineStr">
        <is>
          <t>23.4%</t>
        </is>
      </c>
      <c r="Q16" t="inlineStr">
        <is>
          <t>22.9%</t>
        </is>
      </c>
    </row>
    <row r="17">
      <c r="A17" s="1" t="inlineStr">
        <is>
          <t>Net profit margin</t>
        </is>
      </c>
      <c r="B17" t="inlineStr">
        <is>
          <t>5.5%</t>
        </is>
      </c>
      <c r="C17" t="inlineStr">
        <is>
          <t>3.1%</t>
        </is>
      </c>
      <c r="D17" t="inlineStr">
        <is>
          <t>(19.2)%</t>
        </is>
      </c>
      <c r="E17" t="inlineStr">
        <is>
          <t>8.0%</t>
        </is>
      </c>
      <c r="F17" t="inlineStr">
        <is>
          <t>(21.1)%</t>
        </is>
      </c>
      <c r="G17" t="inlineStr">
        <is>
          <t>3.9%</t>
        </is>
      </c>
      <c r="H17" t="inlineStr">
        <is>
          <t>13.4%</t>
        </is>
      </c>
      <c r="I17" t="inlineStr">
        <is>
          <t>14.3%</t>
        </is>
      </c>
      <c r="J17" t="inlineStr">
        <is>
          <t>9.0%</t>
        </is>
      </c>
      <c r="K17" t="inlineStr">
        <is>
          <t>13.0%</t>
        </is>
      </c>
      <c r="L17" t="inlineStr">
        <is>
          <t>14.2%</t>
        </is>
      </c>
      <c r="M17" t="inlineStr">
        <is>
          <t>3.3%</t>
        </is>
      </c>
      <c r="N17" t="inlineStr">
        <is>
          <t>2.9%</t>
        </is>
      </c>
      <c r="O17" t="inlineStr">
        <is>
          <t>(9.0)%</t>
        </is>
      </c>
      <c r="P17" t="inlineStr">
        <is>
          <t>23.8%</t>
        </is>
      </c>
      <c r="Q17" t="inlineStr">
        <is>
          <t>22.5%</t>
        </is>
      </c>
    </row>
    <row r="18">
      <c r="A18" s="1" t="inlineStr">
        <is>
          <t>Working capital (m)</t>
        </is>
      </c>
      <c r="B18" t="inlineStr">
        <is>
          <t>46</t>
        </is>
      </c>
      <c r="C18" t="inlineStr">
        <is>
          <t>59</t>
        </is>
      </c>
      <c r="D18" t="inlineStr">
        <is>
          <t>78</t>
        </is>
      </c>
      <c r="E18" t="inlineStr">
        <is>
          <t>88</t>
        </is>
      </c>
      <c r="F18" t="inlineStr">
        <is>
          <t>81</t>
        </is>
      </c>
      <c r="G18" t="inlineStr">
        <is>
          <t>107</t>
        </is>
      </c>
      <c r="H18" t="inlineStr">
        <is>
          <t>147</t>
        </is>
      </c>
      <c r="I18" t="inlineStr">
        <is>
          <t>147</t>
        </is>
      </c>
      <c r="J18" t="inlineStr">
        <is>
          <t>116</t>
        </is>
      </c>
      <c r="K18" t="inlineStr">
        <is>
          <t>211</t>
        </is>
      </c>
      <c r="L18" t="inlineStr">
        <is>
          <t>167</t>
        </is>
      </c>
      <c r="M18" t="inlineStr">
        <is>
          <t>170</t>
        </is>
      </c>
      <c r="N18" t="inlineStr">
        <is>
          <t>187</t>
        </is>
      </c>
      <c r="O18" t="inlineStr">
        <is>
          <t>266</t>
        </is>
      </c>
      <c r="P18" t="inlineStr">
        <is>
          <t>143</t>
        </is>
      </c>
      <c r="Q18" t="inlineStr">
        <is>
          <t>239</t>
        </is>
      </c>
    </row>
    <row r="19">
      <c r="A19" s="1" t="inlineStr">
        <is>
          <t>Long-term debt (m)</t>
        </is>
      </c>
      <c r="B19" t="inlineStr">
        <is>
          <t>121</t>
        </is>
      </c>
      <c r="C19" t="inlineStr">
        <is>
          <t>119</t>
        </is>
      </c>
      <c r="D19" t="inlineStr">
        <is>
          <t>84</t>
        </is>
      </c>
      <c r="E19" t="inlineStr">
        <is>
          <t>80</t>
        </is>
      </c>
      <c r="F19" t="inlineStr">
        <is>
          <t>50</t>
        </is>
      </c>
      <c r="G19" t="inlineStr">
        <is>
          <t>50</t>
        </is>
      </c>
      <c r="H19" t="inlineStr">
        <is>
          <t>44</t>
        </is>
      </c>
      <c r="I19" t="inlineStr">
        <is>
          <t>100</t>
        </is>
      </c>
      <c r="J19" t="inlineStr">
        <is>
          <t>175</t>
        </is>
      </c>
      <c r="K19" t="inlineStr">
        <is>
          <t>167</t>
        </is>
      </c>
      <c r="L19" t="inlineStr">
        <is>
          <t>211</t>
        </is>
      </c>
      <c r="M19" t="inlineStr">
        <is>
          <t>180</t>
        </is>
      </c>
      <c r="N19" t="inlineStr">
        <is>
          <t>195</t>
        </is>
      </c>
      <c r="O19" t="inlineStr">
        <is>
          <t>199</t>
        </is>
      </c>
      <c r="P19" t="inlineStr">
        <is>
          <t>39</t>
        </is>
      </c>
      <c r="Q19" t="inlineStr">
        <is>
          <t>- -</t>
        </is>
      </c>
    </row>
    <row r="20">
      <c r="A20" s="1" t="inlineStr">
        <is>
          <t>Equity (m)</t>
        </is>
      </c>
      <c r="B20" t="inlineStr">
        <is>
          <t>59</t>
        </is>
      </c>
      <c r="C20" t="inlineStr">
        <is>
          <t>78</t>
        </is>
      </c>
      <c r="D20" t="inlineStr">
        <is>
          <t>51</t>
        </is>
      </c>
      <c r="E20" t="inlineStr">
        <is>
          <t>161</t>
        </is>
      </c>
      <c r="F20" t="inlineStr">
        <is>
          <t>95</t>
        </is>
      </c>
      <c r="G20" t="inlineStr">
        <is>
          <t>113</t>
        </is>
      </c>
      <c r="H20" t="inlineStr">
        <is>
          <t>181</t>
        </is>
      </c>
      <c r="I20" t="inlineStr">
        <is>
          <t>167</t>
        </is>
      </c>
      <c r="J20" t="inlineStr">
        <is>
          <t>194</t>
        </is>
      </c>
      <c r="K20" t="inlineStr">
        <is>
          <t>308</t>
        </is>
      </c>
      <c r="L20" t="inlineStr">
        <is>
          <t>393</t>
        </is>
      </c>
      <c r="M20" t="inlineStr">
        <is>
          <t>422</t>
        </is>
      </c>
      <c r="N20" t="inlineStr">
        <is>
          <t>444</t>
        </is>
      </c>
      <c r="O20" t="inlineStr">
        <is>
          <t>387</t>
        </is>
      </c>
      <c r="P20" t="inlineStr">
        <is>
          <t>266</t>
        </is>
      </c>
      <c r="Q20" t="inlineStr">
        <is>
          <t>361</t>
        </is>
      </c>
    </row>
    <row r="21">
      <c r="A21" s="1" t="inlineStr">
        <is>
          <t>ROIC</t>
        </is>
      </c>
      <c r="B21" t="inlineStr">
        <is>
          <t>6.1%</t>
        </is>
      </c>
      <c r="C21" t="inlineStr">
        <is>
          <t>4.0%</t>
        </is>
      </c>
      <c r="D21" t="inlineStr">
        <is>
          <t>(41.6)%</t>
        </is>
      </c>
      <c r="E21" t="inlineStr">
        <is>
          <t>14.2%</t>
        </is>
      </c>
      <c r="F21" t="inlineStr">
        <is>
          <t>(48.4)%</t>
        </is>
      </c>
      <c r="G21" t="inlineStr">
        <is>
          <t>13.7%</t>
        </is>
      </c>
      <c r="H21" t="inlineStr">
        <is>
          <t>34.1%</t>
        </is>
      </c>
      <c r="I21" t="inlineStr">
        <is>
          <t>33.6%</t>
        </is>
      </c>
      <c r="J21" t="inlineStr">
        <is>
          <t>13.7%</t>
        </is>
      </c>
      <c r="K21" t="inlineStr">
        <is>
          <t>20.7%</t>
        </is>
      </c>
      <c r="L21" t="inlineStr">
        <is>
          <t>20.1%</t>
        </is>
      </c>
      <c r="M21" t="inlineStr">
        <is>
          <t>2.6%</t>
        </is>
      </c>
      <c r="N21" t="inlineStr">
        <is>
          <t>2.8%</t>
        </is>
      </c>
      <c r="O21" t="inlineStr">
        <is>
          <t>(8.3)%</t>
        </is>
      </c>
      <c r="P21" t="inlineStr">
        <is>
          <t>78.9%</t>
        </is>
      </c>
      <c r="Q21" t="inlineStr">
        <is>
          <t>48.0%</t>
        </is>
      </c>
    </row>
    <row r="22">
      <c r="A22" s="1" t="inlineStr">
        <is>
          <t>Return on capital</t>
        </is>
      </c>
      <c r="B22" t="inlineStr">
        <is>
          <t>7.7%</t>
        </is>
      </c>
      <c r="C22" t="inlineStr">
        <is>
          <t>5.1%</t>
        </is>
      </c>
      <c r="D22" t="inlineStr">
        <is>
          <t>(34.8)%</t>
        </is>
      </c>
      <c r="E22" t="inlineStr">
        <is>
          <t>14.9%</t>
        </is>
      </c>
      <c r="F22" t="inlineStr">
        <is>
          <t>(27.3)%</t>
        </is>
      </c>
      <c r="G22" t="inlineStr">
        <is>
          <t>13.8%</t>
        </is>
      </c>
      <c r="H22" t="inlineStr">
        <is>
          <t>40.1%</t>
        </is>
      </c>
      <c r="I22" t="inlineStr">
        <is>
          <t>39.2%</t>
        </is>
      </c>
      <c r="J22" t="inlineStr">
        <is>
          <t>18.2%</t>
        </is>
      </c>
      <c r="K22" t="inlineStr">
        <is>
          <t>25.6%</t>
        </is>
      </c>
      <c r="L22" t="inlineStr">
        <is>
          <t>24.3%</t>
        </is>
      </c>
      <c r="M22" t="inlineStr">
        <is>
          <t>3.6%</t>
        </is>
      </c>
      <c r="N22" t="inlineStr">
        <is>
          <t>3.8%</t>
        </is>
      </c>
      <c r="O22" t="inlineStr">
        <is>
          <t>(6.7)%</t>
        </is>
      </c>
      <c r="P22" t="inlineStr">
        <is>
          <t>74.0%</t>
        </is>
      </c>
      <c r="Q22" t="inlineStr">
        <is>
          <t>51.2%</t>
        </is>
      </c>
    </row>
    <row r="23">
      <c r="A23" s="1" t="inlineStr">
        <is>
          <t>Return on equity</t>
        </is>
      </c>
      <c r="B23" t="inlineStr">
        <is>
          <t>21.9%</t>
        </is>
      </c>
      <c r="C23" t="inlineStr">
        <is>
          <t>11.7%</t>
        </is>
      </c>
      <c r="D23" t="inlineStr">
        <is>
          <t>(126.8)%</t>
        </is>
      </c>
      <c r="E23" t="inlineStr">
        <is>
          <t>20.2%</t>
        </is>
      </c>
      <c r="F23" t="inlineStr">
        <is>
          <t>(87.0)%</t>
        </is>
      </c>
      <c r="G23" t="inlineStr">
        <is>
          <t>14.3%</t>
        </is>
      </c>
      <c r="H23" t="inlineStr">
        <is>
          <t>43.4%</t>
        </is>
      </c>
      <c r="I23" t="inlineStr">
        <is>
          <t>53.5%</t>
        </is>
      </c>
      <c r="J23" t="inlineStr">
        <is>
          <t>25.5%</t>
        </is>
      </c>
      <c r="K23" t="inlineStr">
        <is>
          <t>30.5%</t>
        </is>
      </c>
      <c r="L23" t="inlineStr">
        <is>
          <t>32.5%</t>
        </is>
      </c>
      <c r="M23" t="inlineStr">
        <is>
          <t>4.8%</t>
        </is>
      </c>
      <c r="N23" t="inlineStr">
        <is>
          <t>4.1%</t>
        </is>
      </c>
      <c r="O23" t="inlineStr">
        <is>
          <t>(15.8)%</t>
        </is>
      </c>
      <c r="P23" t="inlineStr">
        <is>
          <t>94.6%</t>
        </is>
      </c>
      <c r="Q23" t="inlineStr">
        <is>
          <t>53.9%</t>
        </is>
      </c>
    </row>
    <row r="24">
      <c r="A24" s="1" t="inlineStr">
        <is>
          <t>Plowback ratio</t>
        </is>
      </c>
      <c r="B24" t="inlineStr">
        <is>
          <t>100.0%</t>
        </is>
      </c>
      <c r="C24" t="inlineStr">
        <is>
          <t>100.0%</t>
        </is>
      </c>
      <c r="D24" t="inlineStr">
        <is>
          <t>100.0%</t>
        </is>
      </c>
      <c r="E24" t="inlineStr">
        <is>
          <t>100.0%</t>
        </is>
      </c>
      <c r="F24" t="inlineStr">
        <is>
          <t>100.0%</t>
        </is>
      </c>
      <c r="G24" t="inlineStr">
        <is>
          <t>100.0%</t>
        </is>
      </c>
      <c r="H24" t="inlineStr">
        <is>
          <t>100.0%</t>
        </is>
      </c>
      <c r="I24" t="inlineStr">
        <is>
          <t>100.0%</t>
        </is>
      </c>
      <c r="J24" t="inlineStr">
        <is>
          <t>100.0%</t>
        </is>
      </c>
      <c r="K24" t="inlineStr">
        <is>
          <t>100.0%</t>
        </is>
      </c>
      <c r="L24" t="inlineStr">
        <is>
          <t>100.0%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96.7%</t>
        </is>
      </c>
      <c r="Q24" t="inlineStr">
        <is>
          <t>(Infinity)%</t>
        </is>
      </c>
    </row>
    <row r="25">
      <c r="A25" s="1" t="inlineStr">
        <is>
          <t>Div.&amp;Repurch./FCF</t>
        </is>
      </c>
      <c r="B25" t="inlineStr">
        <is>
          <t>(1,982.3)%</t>
        </is>
      </c>
      <c r="C25" t="inlineStr">
        <is>
          <t>27.7%</t>
        </is>
      </c>
      <c r="D25" t="inlineStr">
        <is>
          <t>- -</t>
        </is>
      </c>
      <c r="E25" t="inlineStr">
        <is>
          <t>(651.8)%</t>
        </is>
      </c>
      <c r="F25" t="inlineStr">
        <is>
          <t>- -</t>
        </is>
      </c>
      <c r="G25" t="inlineStr">
        <is>
          <t>- -</t>
        </is>
      </c>
      <c r="H25" t="inlineStr">
        <is>
          <t>35.4%</t>
        </is>
      </c>
      <c r="I25" t="inlineStr">
        <is>
          <t>422.8%</t>
        </is>
      </c>
      <c r="J25" t="inlineStr">
        <is>
          <t>34.8%</t>
        </is>
      </c>
      <c r="K25" t="inlineStr">
        <is>
          <t>- -</t>
        </is>
      </c>
      <c r="L25" t="inlineStr">
        <is>
          <t>56.8%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40.4%</t>
        </is>
      </c>
      <c r="Q25" t="inlineStr">
        <is>
          <t>92.3%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F60" sqref="F60"/>
    </sheetView>
  </sheetViews>
  <sheetFormatPr baseColWidth="8" defaultRowHeight="15"/>
  <sheetData>
    <row r="1"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</row>
    <row r="2">
      <c r="A2" s="1" t="inlineStr">
        <is>
          <t>Revenue</t>
        </is>
      </c>
      <c r="B2" t="inlineStr">
        <is>
          <t>0</t>
        </is>
      </c>
      <c r="C2" t="inlineStr">
        <is>
          <t>- -</t>
        </is>
      </c>
      <c r="D2" t="inlineStr">
        <is>
          <t>77</t>
        </is>
      </c>
      <c r="E2" t="inlineStr">
        <is>
          <t>100</t>
        </is>
      </c>
      <c r="F2" t="inlineStr">
        <is>
          <t>120</t>
        </is>
      </c>
      <c r="G2" t="inlineStr">
        <is>
          <t>126</t>
        </is>
      </c>
      <c r="H2" t="inlineStr">
        <is>
          <t>160</t>
        </is>
      </c>
      <c r="I2" t="inlineStr">
        <is>
          <t>237</t>
        </is>
      </c>
      <c r="J2" t="inlineStr">
        <is>
          <t>296</t>
        </is>
      </c>
      <c r="K2" t="inlineStr">
        <is>
          <t>335</t>
        </is>
      </c>
      <c r="L2" t="inlineStr">
        <is>
          <t>406</t>
        </is>
      </c>
      <c r="M2" t="inlineStr">
        <is>
          <t>392</t>
        </is>
      </c>
      <c r="N2" t="inlineStr">
        <is>
          <t>412</t>
        </is>
      </c>
      <c r="O2" t="inlineStr">
        <is>
          <t>588</t>
        </is>
      </c>
      <c r="P2" t="inlineStr">
        <is>
          <t>627</t>
        </is>
      </c>
      <c r="Q2" t="inlineStr">
        <is>
          <t>552</t>
        </is>
      </c>
      <c r="R2" t="inlineStr">
        <is>
          <t>723</t>
        </is>
      </c>
      <c r="S2" t="inlineStr">
        <is>
          <t>903</t>
        </is>
      </c>
      <c r="T2" t="inlineStr">
        <is>
          <t>607</t>
        </is>
      </c>
      <c r="U2" t="inlineStr">
        <is>
          <t>638</t>
        </is>
      </c>
      <c r="V2" t="inlineStr">
        <is>
          <t>678</t>
        </is>
      </c>
      <c r="W2" t="inlineStr">
        <is>
          <t>1,059</t>
        </is>
      </c>
      <c r="X2" t="inlineStr">
        <is>
          <t>864</t>
        </is>
      </c>
    </row>
    <row r="3">
      <c r="A3" s="1" t="inlineStr">
        <is>
          <t>COGS</t>
        </is>
      </c>
      <c r="B3" t="inlineStr">
        <is>
          <t>0</t>
        </is>
      </c>
      <c r="C3" t="inlineStr">
        <is>
          <t>- -</t>
        </is>
      </c>
      <c r="D3" t="inlineStr">
        <is>
          <t>57</t>
        </is>
      </c>
      <c r="E3" t="inlineStr">
        <is>
          <t>70</t>
        </is>
      </c>
      <c r="F3" t="inlineStr">
        <is>
          <t>81</t>
        </is>
      </c>
      <c r="G3" t="inlineStr">
        <is>
          <t>85</t>
        </is>
      </c>
      <c r="H3" t="inlineStr">
        <is>
          <t>110</t>
        </is>
      </c>
      <c r="I3" t="inlineStr">
        <is>
          <t>160</t>
        </is>
      </c>
      <c r="J3" t="inlineStr">
        <is>
          <t>204</t>
        </is>
      </c>
      <c r="K3" t="inlineStr">
        <is>
          <t>237</t>
        </is>
      </c>
      <c r="L3" t="inlineStr">
        <is>
          <t>275</t>
        </is>
      </c>
      <c r="M3" t="inlineStr">
        <is>
          <t>276</t>
        </is>
      </c>
      <c r="N3" t="inlineStr">
        <is>
          <t>284</t>
        </is>
      </c>
      <c r="O3" t="inlineStr">
        <is>
          <t>369</t>
        </is>
      </c>
      <c r="P3" t="inlineStr">
        <is>
          <t>368</t>
        </is>
      </c>
      <c r="Q3" t="inlineStr">
        <is>
          <t>357</t>
        </is>
      </c>
      <c r="R3" t="inlineStr">
        <is>
          <t>429</t>
        </is>
      </c>
      <c r="S3" t="inlineStr">
        <is>
          <t>528</t>
        </is>
      </c>
      <c r="T3" t="inlineStr">
        <is>
          <t>411</t>
        </is>
      </c>
      <c r="U3" t="inlineStr">
        <is>
          <t>412</t>
        </is>
      </c>
      <c r="V3" t="inlineStr">
        <is>
          <t>444</t>
        </is>
      </c>
      <c r="W3" t="inlineStr">
        <is>
          <t>610</t>
        </is>
      </c>
      <c r="X3" t="inlineStr">
        <is>
          <t>490</t>
        </is>
      </c>
    </row>
    <row r="4">
      <c r="A4" s="1" t="inlineStr">
        <is>
          <t>Gross Profit</t>
        </is>
      </c>
      <c r="B4" t="inlineStr">
        <is>
          <t>0</t>
        </is>
      </c>
      <c r="C4" t="inlineStr">
        <is>
          <t>- -</t>
        </is>
      </c>
      <c r="D4" t="inlineStr">
        <is>
          <t>20</t>
        </is>
      </c>
      <c r="E4" t="inlineStr">
        <is>
          <t>30</t>
        </is>
      </c>
      <c r="F4" t="inlineStr">
        <is>
          <t>39</t>
        </is>
      </c>
      <c r="G4" t="inlineStr">
        <is>
          <t>41</t>
        </is>
      </c>
      <c r="H4" t="inlineStr">
        <is>
          <t>50</t>
        </is>
      </c>
      <c r="I4" t="inlineStr">
        <is>
          <t>76</t>
        </is>
      </c>
      <c r="J4" t="inlineStr">
        <is>
          <t>92</t>
        </is>
      </c>
      <c r="K4" t="inlineStr">
        <is>
          <t>98</t>
        </is>
      </c>
      <c r="L4" t="inlineStr">
        <is>
          <t>131</t>
        </is>
      </c>
      <c r="M4" t="inlineStr">
        <is>
          <t>116</t>
        </is>
      </c>
      <c r="N4" t="inlineStr">
        <is>
          <t>128</t>
        </is>
      </c>
      <c r="O4" t="inlineStr">
        <is>
          <t>218</t>
        </is>
      </c>
      <c r="P4" t="inlineStr">
        <is>
          <t>259</t>
        </is>
      </c>
      <c r="Q4" t="inlineStr">
        <is>
          <t>195</t>
        </is>
      </c>
      <c r="R4" t="inlineStr">
        <is>
          <t>294</t>
        </is>
      </c>
      <c r="S4" t="inlineStr">
        <is>
          <t>375</t>
        </is>
      </c>
      <c r="T4" t="inlineStr">
        <is>
          <t>196</t>
        </is>
      </c>
      <c r="U4" t="inlineStr">
        <is>
          <t>226</t>
        </is>
      </c>
      <c r="V4" t="inlineStr">
        <is>
          <t>235</t>
        </is>
      </c>
      <c r="W4" t="inlineStr">
        <is>
          <t>449</t>
        </is>
      </c>
      <c r="X4" t="inlineStr">
        <is>
          <t>375</t>
        </is>
      </c>
    </row>
    <row r="5">
      <c r="A5" s="1" t="inlineStr">
        <is>
          <t>Gross Profit Ratio</t>
        </is>
      </c>
      <c r="B5" t="inlineStr">
        <is>
          <t>60.00%</t>
        </is>
      </c>
      <c r="C5" t="inlineStr">
        <is>
          <t>- -</t>
        </is>
      </c>
      <c r="D5" t="inlineStr">
        <is>
          <t>25.71%</t>
        </is>
      </c>
      <c r="E5" t="inlineStr">
        <is>
          <t>29.82%</t>
        </is>
      </c>
      <c r="F5" t="inlineStr">
        <is>
          <t>32.40%</t>
        </is>
      </c>
      <c r="G5" t="inlineStr">
        <is>
          <t>32.51%</t>
        </is>
      </c>
      <c r="H5" t="inlineStr">
        <is>
          <t>30.99%</t>
        </is>
      </c>
      <c r="I5" t="inlineStr">
        <is>
          <t>32.27%</t>
        </is>
      </c>
      <c r="J5" t="inlineStr">
        <is>
          <t>31.22%</t>
        </is>
      </c>
      <c r="K5" t="inlineStr">
        <is>
          <t>29.19%</t>
        </is>
      </c>
      <c r="L5" t="inlineStr">
        <is>
          <t>32.35%</t>
        </is>
      </c>
      <c r="M5" t="inlineStr">
        <is>
          <t>29.55%</t>
        </is>
      </c>
      <c r="N5" t="inlineStr">
        <is>
          <t>31.07%</t>
        </is>
      </c>
      <c r="O5" t="inlineStr">
        <is>
          <t>37.17%</t>
        </is>
      </c>
      <c r="P5" t="inlineStr">
        <is>
          <t>41.35%</t>
        </is>
      </c>
      <c r="Q5" t="inlineStr">
        <is>
          <t>35.32%</t>
        </is>
      </c>
      <c r="R5" t="inlineStr">
        <is>
          <t>40.64%</t>
        </is>
      </c>
      <c r="S5" t="inlineStr">
        <is>
          <t>41.55%</t>
        </is>
      </c>
      <c r="T5" t="inlineStr">
        <is>
          <t>32.26%</t>
        </is>
      </c>
      <c r="U5" t="inlineStr">
        <is>
          <t>35.44%</t>
        </is>
      </c>
      <c r="V5" t="inlineStr">
        <is>
          <t>34.60%</t>
        </is>
      </c>
      <c r="W5" t="inlineStr">
        <is>
          <t>42.39%</t>
        </is>
      </c>
      <c r="X5" t="inlineStr">
        <is>
          <t>43.35%</t>
        </is>
      </c>
    </row>
    <row r="6">
      <c r="A6" s="1" t="inlineStr">
        <is>
          <t>Operating Expenses</t>
        </is>
      </c>
      <c r="B6" t="inlineStr">
        <is>
          <t>3</t>
        </is>
      </c>
      <c r="C6" t="inlineStr">
        <is>
          <t>- -</t>
        </is>
      </c>
      <c r="D6" t="inlineStr">
        <is>
          <t>18</t>
        </is>
      </c>
      <c r="E6" t="inlineStr">
        <is>
          <t>26</t>
        </is>
      </c>
      <c r="F6" t="inlineStr">
        <is>
          <t>32</t>
        </is>
      </c>
      <c r="G6" t="inlineStr">
        <is>
          <t>30</t>
        </is>
      </c>
      <c r="H6" t="inlineStr">
        <is>
          <t>35</t>
        </is>
      </c>
      <c r="I6" t="inlineStr">
        <is>
          <t>52</t>
        </is>
      </c>
      <c r="J6" t="inlineStr">
        <is>
          <t>68</t>
        </is>
      </c>
      <c r="K6" t="inlineStr">
        <is>
          <t>72</t>
        </is>
      </c>
      <c r="L6" t="inlineStr">
        <is>
          <t>89</t>
        </is>
      </c>
      <c r="M6" t="inlineStr">
        <is>
          <t>106</t>
        </is>
      </c>
      <c r="N6" t="inlineStr">
        <is>
          <t>83</t>
        </is>
      </c>
      <c r="O6" t="inlineStr">
        <is>
          <t>86</t>
        </is>
      </c>
      <c r="P6" t="inlineStr">
        <is>
          <t>108</t>
        </is>
      </c>
      <c r="Q6" t="inlineStr">
        <is>
          <t>105</t>
        </is>
      </c>
      <c r="R6" t="inlineStr">
        <is>
          <t>135</t>
        </is>
      </c>
      <c r="S6" t="inlineStr">
        <is>
          <t>175</t>
        </is>
      </c>
      <c r="T6" t="inlineStr">
        <is>
          <t>169</t>
        </is>
      </c>
      <c r="U6" t="inlineStr">
        <is>
          <t>178</t>
        </is>
      </c>
      <c r="V6" t="inlineStr">
        <is>
          <t>185</t>
        </is>
      </c>
      <c r="W6" t="inlineStr">
        <is>
          <t>129</t>
        </is>
      </c>
      <c r="X6" t="inlineStr">
        <is>
          <t>123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2</t>
        </is>
      </c>
      <c r="K7" t="inlineStr">
        <is>
          <t>3</t>
        </is>
      </c>
      <c r="L7" t="inlineStr">
        <is>
          <t>4</t>
        </is>
      </c>
      <c r="M7" t="inlineStr">
        <is>
          <t>5</t>
        </is>
      </c>
      <c r="N7" t="inlineStr">
        <is>
          <t>5</t>
        </is>
      </c>
      <c r="O7" t="inlineStr">
        <is>
          <t>5</t>
        </is>
      </c>
      <c r="P7" t="inlineStr">
        <is>
          <t>6</t>
        </is>
      </c>
      <c r="Q7" t="inlineStr">
        <is>
          <t>7</t>
        </is>
      </c>
      <c r="R7" t="inlineStr">
        <is>
          <t>9</t>
        </is>
      </c>
      <c r="S7" t="inlineStr">
        <is>
          <t>10</t>
        </is>
      </c>
      <c r="T7" t="inlineStr">
        <is>
          <t>11</t>
        </is>
      </c>
      <c r="U7" t="inlineStr">
        <is>
          <t>12</t>
        </is>
      </c>
      <c r="V7" t="inlineStr">
        <is>
          <t>12</t>
        </is>
      </c>
      <c r="W7" t="inlineStr">
        <is>
          <t>7</t>
        </is>
      </c>
      <c r="X7" t="inlineStr">
        <is>
          <t>7</t>
        </is>
      </c>
    </row>
    <row r="8">
      <c r="A8" s="1" t="inlineStr">
        <is>
          <t>Selling, G&amp;A Exp.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69</t>
        </is>
      </c>
      <c r="L8" t="inlineStr">
        <is>
          <t>85</t>
        </is>
      </c>
      <c r="M8" t="inlineStr">
        <is>
          <t>- -</t>
        </is>
      </c>
      <c r="N8" t="inlineStr">
        <is>
          <t>79</t>
        </is>
      </c>
      <c r="O8" t="inlineStr">
        <is>
          <t>51</t>
        </is>
      </c>
      <c r="P8" t="inlineStr">
        <is>
          <t>69</t>
        </is>
      </c>
      <c r="Q8" t="inlineStr">
        <is>
          <t>62</t>
        </is>
      </c>
      <c r="R8" t="inlineStr">
        <is>
          <t>110</t>
        </is>
      </c>
      <c r="S8" t="inlineStr">
        <is>
          <t>137</t>
        </is>
      </c>
      <c r="T8" t="inlineStr">
        <is>
          <t>131</t>
        </is>
      </c>
      <c r="U8" t="inlineStr">
        <is>
          <t>108</t>
        </is>
      </c>
      <c r="V8" t="inlineStr">
        <is>
          <t>144</t>
        </is>
      </c>
      <c r="W8" t="inlineStr">
        <is>
          <t>122</t>
        </is>
      </c>
      <c r="X8" t="inlineStr">
        <is>
          <t>116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41</t>
        </is>
      </c>
      <c r="L9" t="inlineStr">
        <is>
          <t>54</t>
        </is>
      </c>
      <c r="M9" t="inlineStr">
        <is>
          <t>- -</t>
        </is>
      </c>
      <c r="N9" t="inlineStr">
        <is>
          <t>47</t>
        </is>
      </c>
      <c r="O9" t="inlineStr">
        <is>
          <t>21</t>
        </is>
      </c>
      <c r="P9" t="inlineStr">
        <is>
          <t>35</t>
        </is>
      </c>
      <c r="Q9" t="inlineStr">
        <is>
          <t>26</t>
        </is>
      </c>
      <c r="R9" t="inlineStr">
        <is>
          <t>68</t>
        </is>
      </c>
      <c r="S9" t="inlineStr">
        <is>
          <t>88</t>
        </is>
      </c>
      <c r="T9" t="inlineStr">
        <is>
          <t>75</t>
        </is>
      </c>
      <c r="U9" t="inlineStr">
        <is>
          <t>51</t>
        </is>
      </c>
      <c r="V9" t="inlineStr">
        <is>
          <t>69</t>
        </is>
      </c>
      <c r="W9" t="inlineStr">
        <is>
          <t>79</t>
        </is>
      </c>
      <c r="X9" t="inlineStr">
        <is>
          <t>72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28</t>
        </is>
      </c>
      <c r="L10" t="inlineStr">
        <is>
          <t>31</t>
        </is>
      </c>
      <c r="M10" t="inlineStr">
        <is>
          <t>- -</t>
        </is>
      </c>
      <c r="N10" t="inlineStr">
        <is>
          <t>31</t>
        </is>
      </c>
      <c r="O10" t="inlineStr">
        <is>
          <t>30</t>
        </is>
      </c>
      <c r="P10" t="inlineStr">
        <is>
          <t>34</t>
        </is>
      </c>
      <c r="Q10" t="inlineStr">
        <is>
          <t>36</t>
        </is>
      </c>
      <c r="R10" t="inlineStr">
        <is>
          <t>42</t>
        </is>
      </c>
      <c r="S10" t="inlineStr">
        <is>
          <t>49</t>
        </is>
      </c>
      <c r="T10" t="inlineStr">
        <is>
          <t>56</t>
        </is>
      </c>
      <c r="U10" t="inlineStr">
        <is>
          <t>57</t>
        </is>
      </c>
      <c r="V10" t="inlineStr">
        <is>
          <t>75</t>
        </is>
      </c>
      <c r="W10" t="inlineStr">
        <is>
          <t>43</t>
        </is>
      </c>
      <c r="X10" t="inlineStr">
        <is>
          <t>43</t>
        </is>
      </c>
    </row>
    <row r="11">
      <c r="A11" s="1" t="inlineStr">
        <is>
          <t>Other Expenses</t>
        </is>
      </c>
      <c r="B11" t="inlineStr">
        <is>
          <t>3</t>
        </is>
      </c>
      <c r="C11" t="inlineStr">
        <is>
          <t>- -</t>
        </is>
      </c>
      <c r="D11" t="inlineStr">
        <is>
          <t>17</t>
        </is>
      </c>
      <c r="E11" t="inlineStr">
        <is>
          <t>25</t>
        </is>
      </c>
      <c r="F11" t="inlineStr">
        <is>
          <t>32</t>
        </is>
      </c>
      <c r="G11" t="inlineStr">
        <is>
          <t>30</t>
        </is>
      </c>
      <c r="H11" t="inlineStr">
        <is>
          <t>35</t>
        </is>
      </c>
      <c r="I11" t="inlineStr">
        <is>
          <t>51</t>
        </is>
      </c>
      <c r="J11" t="inlineStr">
        <is>
          <t>66</t>
        </is>
      </c>
      <c r="K11" t="inlineStr">
        <is>
          <t>- -</t>
        </is>
      </c>
      <c r="L11" t="inlineStr">
        <is>
          <t>- -</t>
        </is>
      </c>
      <c r="M11" t="inlineStr">
        <is>
          <t>101</t>
        </is>
      </c>
      <c r="N11" t="inlineStr">
        <is>
          <t>- -</t>
        </is>
      </c>
      <c r="O11" t="inlineStr">
        <is>
          <t>30</t>
        </is>
      </c>
      <c r="P11" t="inlineStr">
        <is>
          <t>34</t>
        </is>
      </c>
      <c r="Q11" t="inlineStr">
        <is>
          <t>36</t>
        </is>
      </c>
      <c r="R11" t="inlineStr">
        <is>
          <t>16</t>
        </is>
      </c>
      <c r="S11" t="inlineStr">
        <is>
          <t>28</t>
        </is>
      </c>
      <c r="T11" t="inlineStr">
        <is>
          <t>27</t>
        </is>
      </c>
      <c r="U11" t="inlineStr">
        <is>
          <t>58</t>
        </is>
      </c>
      <c r="V11" t="inlineStr">
        <is>
          <t>29</t>
        </is>
      </c>
      <c r="W11" t="inlineStr">
        <is>
          <t>- -</t>
        </is>
      </c>
      <c r="X11" t="inlineStr">
        <is>
          <t>- -</t>
        </is>
      </c>
    </row>
    <row r="12">
      <c r="A12" s="1" t="inlineStr">
        <is>
          <t>COGS and Expenses</t>
        </is>
      </c>
      <c r="B12" t="inlineStr">
        <is>
          <t>3</t>
        </is>
      </c>
      <c r="C12" t="inlineStr">
        <is>
          <t>- -</t>
        </is>
      </c>
      <c r="D12" t="inlineStr">
        <is>
          <t>75</t>
        </is>
      </c>
      <c r="E12" t="inlineStr">
        <is>
          <t>96</t>
        </is>
      </c>
      <c r="F12" t="inlineStr">
        <is>
          <t>113</t>
        </is>
      </c>
      <c r="G12" t="inlineStr">
        <is>
          <t>115</t>
        </is>
      </c>
      <c r="H12" t="inlineStr">
        <is>
          <t>146</t>
        </is>
      </c>
      <c r="I12" t="inlineStr">
        <is>
          <t>212</t>
        </is>
      </c>
      <c r="J12" t="inlineStr">
        <is>
          <t>272</t>
        </is>
      </c>
      <c r="K12" t="inlineStr">
        <is>
          <t>309</t>
        </is>
      </c>
      <c r="L12" t="inlineStr">
        <is>
          <t>364</t>
        </is>
      </c>
      <c r="M12" t="inlineStr">
        <is>
          <t>382</t>
        </is>
      </c>
      <c r="N12" t="inlineStr">
        <is>
          <t>367</t>
        </is>
      </c>
      <c r="O12" t="inlineStr">
        <is>
          <t>455</t>
        </is>
      </c>
      <c r="P12" t="inlineStr">
        <is>
          <t>476</t>
        </is>
      </c>
      <c r="Q12" t="inlineStr">
        <is>
          <t>462</t>
        </is>
      </c>
      <c r="R12" t="inlineStr">
        <is>
          <t>564</t>
        </is>
      </c>
      <c r="S12" t="inlineStr">
        <is>
          <t>703</t>
        </is>
      </c>
      <c r="T12" t="inlineStr">
        <is>
          <t>580</t>
        </is>
      </c>
      <c r="U12" t="inlineStr">
        <is>
          <t>600</t>
        </is>
      </c>
      <c r="V12" t="inlineStr">
        <is>
          <t>727</t>
        </is>
      </c>
      <c r="W12" t="inlineStr">
        <is>
          <t>740</t>
        </is>
      </c>
      <c r="X12" t="inlineStr">
        <is>
          <t>612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6</t>
        </is>
      </c>
      <c r="L14" t="inlineStr">
        <is>
          <t>5</t>
        </is>
      </c>
      <c r="M14" t="inlineStr">
        <is>
          <t>6</t>
        </is>
      </c>
      <c r="N14" t="inlineStr">
        <is>
          <t>7</t>
        </is>
      </c>
      <c r="O14" t="inlineStr">
        <is>
          <t>6</t>
        </is>
      </c>
      <c r="P14" t="inlineStr">
        <is>
          <t>12</t>
        </is>
      </c>
      <c r="Q14" t="inlineStr">
        <is>
          <t>11</t>
        </is>
      </c>
      <c r="R14" t="inlineStr">
        <is>
          <t>14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11</t>
        </is>
      </c>
      <c r="W14" t="inlineStr">
        <is>
          <t>4</t>
        </is>
      </c>
      <c r="X14" t="inlineStr">
        <is>
          <t>2</t>
        </is>
      </c>
    </row>
    <row r="15">
      <c r="A15" s="1" t="inlineStr">
        <is>
          <t>Depreciation and Amortization</t>
        </is>
      </c>
      <c r="B15" t="inlineStr">
        <is>
          <t>0</t>
        </is>
      </c>
      <c r="C15" t="inlineStr">
        <is>
          <t>- -</t>
        </is>
      </c>
      <c r="D15" t="inlineStr">
        <is>
          <t>1</t>
        </is>
      </c>
      <c r="E15" t="inlineStr">
        <is>
          <t>1</t>
        </is>
      </c>
      <c r="F15" t="inlineStr">
        <is>
          <t>2</t>
        </is>
      </c>
      <c r="G15" t="inlineStr">
        <is>
          <t>3</t>
        </is>
      </c>
      <c r="H15" t="inlineStr">
        <is>
          <t>4</t>
        </is>
      </c>
      <c r="I15" t="inlineStr">
        <is>
          <t>7</t>
        </is>
      </c>
      <c r="J15" t="inlineStr">
        <is>
          <t>13</t>
        </is>
      </c>
      <c r="K15" t="inlineStr">
        <is>
          <t>13</t>
        </is>
      </c>
      <c r="L15" t="inlineStr">
        <is>
          <t>14</t>
        </is>
      </c>
      <c r="M15" t="inlineStr">
        <is>
          <t>15</t>
        </is>
      </c>
      <c r="N15" t="inlineStr">
        <is>
          <t>17</t>
        </is>
      </c>
      <c r="O15" t="inlineStr">
        <is>
          <t>17</t>
        </is>
      </c>
      <c r="P15" t="inlineStr">
        <is>
          <t>22</t>
        </is>
      </c>
      <c r="Q15" t="inlineStr">
        <is>
          <t>31</t>
        </is>
      </c>
      <c r="R15" t="inlineStr">
        <is>
          <t>41</t>
        </is>
      </c>
      <c r="S15" t="inlineStr">
        <is>
          <t>50</t>
        </is>
      </c>
      <c r="T15" t="inlineStr">
        <is>
          <t>52</t>
        </is>
      </c>
      <c r="U15" t="inlineStr">
        <is>
          <t>54</t>
        </is>
      </c>
      <c r="V15" t="inlineStr">
        <is>
          <t>54</t>
        </is>
      </c>
      <c r="W15" t="inlineStr">
        <is>
          <t>32</t>
        </is>
      </c>
      <c r="X15" t="inlineStr">
        <is>
          <t>30</t>
        </is>
      </c>
    </row>
    <row r="16">
      <c r="A16" s="1" t="inlineStr">
        <is>
          <t>EBITDA</t>
        </is>
      </c>
      <c r="B16" t="inlineStr">
        <is>
          <t>(2)</t>
        </is>
      </c>
      <c r="C16" t="inlineStr">
        <is>
          <t>- -</t>
        </is>
      </c>
      <c r="D16" t="inlineStr">
        <is>
          <t>(4)</t>
        </is>
      </c>
      <c r="E16" t="inlineStr">
        <is>
          <t>4</t>
        </is>
      </c>
      <c r="F16" t="inlineStr">
        <is>
          <t>3</t>
        </is>
      </c>
      <c r="G16" t="inlineStr">
        <is>
          <t>11</t>
        </is>
      </c>
      <c r="H16" t="inlineStr">
        <is>
          <t>18</t>
        </is>
      </c>
      <c r="I16" t="inlineStr">
        <is>
          <t>28</t>
        </is>
      </c>
      <c r="J16" t="inlineStr">
        <is>
          <t>27</t>
        </is>
      </c>
      <c r="K16" t="inlineStr">
        <is>
          <t>(61)</t>
        </is>
      </c>
      <c r="L16" t="inlineStr">
        <is>
          <t>66</t>
        </is>
      </c>
      <c r="M16" t="inlineStr">
        <is>
          <t>(62)</t>
        </is>
      </c>
      <c r="N16" t="inlineStr">
        <is>
          <t>53</t>
        </is>
      </c>
      <c r="O16" t="inlineStr">
        <is>
          <t>148</t>
        </is>
      </c>
      <c r="P16" t="inlineStr">
        <is>
          <t>171</t>
        </is>
      </c>
      <c r="Q16" t="inlineStr">
        <is>
          <t>121</t>
        </is>
      </c>
      <c r="R16" t="inlineStr">
        <is>
          <t>200</t>
        </is>
      </c>
      <c r="S16" t="inlineStr">
        <is>
          <t>242</t>
        </is>
      </c>
      <c r="T16" t="inlineStr">
        <is>
          <t>79</t>
        </is>
      </c>
      <c r="U16" t="inlineStr">
        <is>
          <t>83</t>
        </is>
      </c>
      <c r="V16" t="inlineStr">
        <is>
          <t>5</t>
        </is>
      </c>
      <c r="W16" t="inlineStr">
        <is>
          <t>362</t>
        </is>
      </c>
      <c r="X16" t="inlineStr">
        <is>
          <t>285</t>
        </is>
      </c>
    </row>
    <row r="17">
      <c r="A17" s="1" t="inlineStr">
        <is>
          <t>EBITDA ratio</t>
        </is>
      </c>
      <c r="B17" t="inlineStr">
        <is>
          <t>(18,684.31)%</t>
        </is>
      </c>
      <c r="C17" t="inlineStr">
        <is>
          <t>- -</t>
        </is>
      </c>
      <c r="D17" t="inlineStr">
        <is>
          <t>(5.83)%</t>
        </is>
      </c>
      <c r="E17" t="inlineStr">
        <is>
          <t>4.25%</t>
        </is>
      </c>
      <c r="F17" t="inlineStr">
        <is>
          <t>2.52%</t>
        </is>
      </c>
      <c r="G17" t="inlineStr">
        <is>
          <t>9.09%</t>
        </is>
      </c>
      <c r="H17" t="inlineStr">
        <is>
          <t>11.33%</t>
        </is>
      </c>
      <c r="I17" t="inlineStr">
        <is>
          <t>11.86%</t>
        </is>
      </c>
      <c r="J17" t="inlineStr">
        <is>
          <t>9.24%</t>
        </is>
      </c>
      <c r="K17" t="inlineStr">
        <is>
          <t>(18.08)%</t>
        </is>
      </c>
      <c r="L17" t="inlineStr">
        <is>
          <t>16.20%</t>
        </is>
      </c>
      <c r="M17" t="inlineStr">
        <is>
          <t>(15.78)%</t>
        </is>
      </c>
      <c r="N17" t="inlineStr">
        <is>
          <t>12.84%</t>
        </is>
      </c>
      <c r="O17" t="inlineStr">
        <is>
          <t>25.14%</t>
        </is>
      </c>
      <c r="P17" t="inlineStr">
        <is>
          <t>27.35%</t>
        </is>
      </c>
      <c r="Q17" t="inlineStr">
        <is>
          <t>21.88%</t>
        </is>
      </c>
      <c r="R17" t="inlineStr">
        <is>
          <t>27.67%</t>
        </is>
      </c>
      <c r="S17" t="inlineStr">
        <is>
          <t>26.74%</t>
        </is>
      </c>
      <c r="T17" t="inlineStr">
        <is>
          <t>13.03%</t>
        </is>
      </c>
      <c r="U17" t="inlineStr">
        <is>
          <t>12.95%</t>
        </is>
      </c>
      <c r="V17" t="inlineStr">
        <is>
          <t>0.78%</t>
        </is>
      </c>
      <c r="W17" t="inlineStr">
        <is>
          <t>34.17%</t>
        </is>
      </c>
      <c r="X17" t="inlineStr">
        <is>
          <t>32.93%</t>
        </is>
      </c>
    </row>
    <row r="18">
      <c r="A18" s="1" t="inlineStr">
        <is>
          <t>Operating Income</t>
        </is>
      </c>
      <c r="B18" t="inlineStr">
        <is>
          <t>(3)</t>
        </is>
      </c>
      <c r="C18" t="inlineStr">
        <is>
          <t>- -</t>
        </is>
      </c>
      <c r="D18" t="inlineStr">
        <is>
          <t>2</t>
        </is>
      </c>
      <c r="E18" t="inlineStr">
        <is>
          <t>4</t>
        </is>
      </c>
      <c r="F18" t="inlineStr">
        <is>
          <t>5</t>
        </is>
      </c>
      <c r="G18" t="inlineStr">
        <is>
          <t>11</t>
        </is>
      </c>
      <c r="H18" t="inlineStr">
        <is>
          <t>15</t>
        </is>
      </c>
      <c r="I18" t="inlineStr">
        <is>
          <t>24</t>
        </is>
      </c>
      <c r="J18" t="inlineStr">
        <is>
          <t>24</t>
        </is>
      </c>
      <c r="K18" t="inlineStr">
        <is>
          <t>(73)</t>
        </is>
      </c>
      <c r="L18" t="inlineStr">
        <is>
          <t>42</t>
        </is>
      </c>
      <c r="M18" t="inlineStr">
        <is>
          <t>(80)</t>
        </is>
      </c>
      <c r="N18" t="inlineStr">
        <is>
          <t>45</t>
        </is>
      </c>
      <c r="O18" t="inlineStr">
        <is>
          <t>133</t>
        </is>
      </c>
      <c r="P18" t="inlineStr">
        <is>
          <t>151</t>
        </is>
      </c>
      <c r="Q18" t="inlineStr">
        <is>
          <t>90</t>
        </is>
      </c>
      <c r="R18" t="inlineStr">
        <is>
          <t>159</t>
        </is>
      </c>
      <c r="S18" t="inlineStr">
        <is>
          <t>200</t>
        </is>
      </c>
      <c r="T18" t="inlineStr">
        <is>
          <t>27</t>
        </is>
      </c>
      <c r="U18" t="inlineStr">
        <is>
          <t>38</t>
        </is>
      </c>
      <c r="V18" t="inlineStr">
        <is>
          <t>(49)</t>
        </is>
      </c>
      <c r="W18" t="inlineStr">
        <is>
          <t>320</t>
        </is>
      </c>
      <c r="X18" t="inlineStr">
        <is>
          <t>252</t>
        </is>
      </c>
    </row>
    <row r="19">
      <c r="A19" s="1" t="inlineStr">
        <is>
          <t>Operating Income ratio</t>
        </is>
      </c>
      <c r="B19" t="inlineStr">
        <is>
          <t>(19,017.51)%</t>
        </is>
      </c>
      <c r="C19" t="inlineStr">
        <is>
          <t>- -</t>
        </is>
      </c>
      <c r="D19" t="inlineStr">
        <is>
          <t>2.55%</t>
        </is>
      </c>
      <c r="E19" t="inlineStr">
        <is>
          <t>3.80%</t>
        </is>
      </c>
      <c r="F19" t="inlineStr">
        <is>
          <t>4.37%</t>
        </is>
      </c>
      <c r="G19" t="inlineStr">
        <is>
          <t>8.89%</t>
        </is>
      </c>
      <c r="H19" t="inlineStr">
        <is>
          <t>9.09%</t>
        </is>
      </c>
      <c r="I19" t="inlineStr">
        <is>
          <t>10.33%</t>
        </is>
      </c>
      <c r="J19" t="inlineStr">
        <is>
          <t>8.16%</t>
        </is>
      </c>
      <c r="K19" t="inlineStr">
        <is>
          <t>(21.71)%</t>
        </is>
      </c>
      <c r="L19" t="inlineStr">
        <is>
          <t>10.41%</t>
        </is>
      </c>
      <c r="M19" t="inlineStr">
        <is>
          <t>(20.50)%</t>
        </is>
      </c>
      <c r="N19" t="inlineStr">
        <is>
          <t>10.90%</t>
        </is>
      </c>
      <c r="O19" t="inlineStr">
        <is>
          <t>22.61%</t>
        </is>
      </c>
      <c r="P19" t="inlineStr">
        <is>
          <t>24.10%</t>
        </is>
      </c>
      <c r="Q19" t="inlineStr">
        <is>
          <t>16.24%</t>
        </is>
      </c>
      <c r="R19" t="inlineStr">
        <is>
          <t>21.95%</t>
        </is>
      </c>
      <c r="S19" t="inlineStr">
        <is>
          <t>22.14%</t>
        </is>
      </c>
      <c r="T19" t="inlineStr">
        <is>
          <t>4.46%</t>
        </is>
      </c>
      <c r="U19" t="inlineStr">
        <is>
          <t>5.96%</t>
        </is>
      </c>
      <c r="V19" t="inlineStr">
        <is>
          <t>(7.20)%</t>
        </is>
      </c>
      <c r="W19" t="inlineStr">
        <is>
          <t>30.18%</t>
        </is>
      </c>
      <c r="X19" t="inlineStr">
        <is>
          <t>29.12%</t>
        </is>
      </c>
    </row>
    <row r="20">
      <c r="A20" s="1" t="inlineStr">
        <is>
          <t>Total Other Income Exp.(Gains)</t>
        </is>
      </c>
      <c r="B20" t="inlineStr">
        <is>
          <t>- -</t>
        </is>
      </c>
      <c r="C20" t="inlineStr">
        <is>
          <t>- -</t>
        </is>
      </c>
      <c r="D20" t="inlineStr">
        <is>
          <t>(7)</t>
        </is>
      </c>
      <c r="E20" t="inlineStr">
        <is>
          <t>(1)</t>
        </is>
      </c>
      <c r="F20" t="inlineStr">
        <is>
          <t>(4)</t>
        </is>
      </c>
      <c r="G20" t="inlineStr">
        <is>
          <t>(3)</t>
        </is>
      </c>
      <c r="H20" t="inlineStr">
        <is>
          <t>(1)</t>
        </is>
      </c>
      <c r="I20" t="inlineStr">
        <is>
          <t>(4)</t>
        </is>
      </c>
      <c r="J20" t="inlineStr">
        <is>
          <t>(9)</t>
        </is>
      </c>
      <c r="K20" t="inlineStr">
        <is>
          <t>(6)</t>
        </is>
      </c>
      <c r="L20" t="inlineStr">
        <is>
          <t>5</t>
        </is>
      </c>
      <c r="M20" t="inlineStr">
        <is>
          <t>(2)</t>
        </is>
      </c>
      <c r="N20" t="inlineStr">
        <is>
          <t>(6)</t>
        </is>
      </c>
      <c r="O20" t="inlineStr">
        <is>
          <t>(5)</t>
        </is>
      </c>
      <c r="P20" t="inlineStr">
        <is>
          <t>(14)</t>
        </is>
      </c>
      <c r="Q20" t="inlineStr">
        <is>
          <t>(11)</t>
        </is>
      </c>
      <c r="R20" t="inlineStr">
        <is>
          <t>(14)</t>
        </is>
      </c>
      <c r="S20" t="inlineStr">
        <is>
          <t>(9)</t>
        </is>
      </c>
      <c r="T20" t="inlineStr">
        <is>
          <t>(9)</t>
        </is>
      </c>
      <c r="U20" t="inlineStr">
        <is>
          <t>(9)</t>
        </is>
      </c>
      <c r="V20" t="inlineStr">
        <is>
          <t>(11)</t>
        </is>
      </c>
      <c r="W20" t="inlineStr">
        <is>
          <t>(2)</t>
        </is>
      </c>
      <c r="X20" t="inlineStr">
        <is>
          <t>1</t>
        </is>
      </c>
    </row>
    <row r="21">
      <c r="A21" s="1" t="inlineStr">
        <is>
          <t>Income Before Tax</t>
        </is>
      </c>
      <c r="B21" t="inlineStr">
        <is>
          <t>- -</t>
        </is>
      </c>
      <c r="C21" t="inlineStr">
        <is>
          <t>- -</t>
        </is>
      </c>
      <c r="D21" t="inlineStr">
        <is>
          <t>(5)</t>
        </is>
      </c>
      <c r="E21" t="inlineStr">
        <is>
          <t>3</t>
        </is>
      </c>
      <c r="F21" t="inlineStr">
        <is>
          <t>1</t>
        </is>
      </c>
      <c r="G21" t="inlineStr">
        <is>
          <t>9</t>
        </is>
      </c>
      <c r="H21" t="inlineStr">
        <is>
          <t>14</t>
        </is>
      </c>
      <c r="I21" t="inlineStr">
        <is>
          <t>21</t>
        </is>
      </c>
      <c r="J21" t="inlineStr">
        <is>
          <t>15</t>
        </is>
      </c>
      <c r="K21" t="inlineStr">
        <is>
          <t>(79)</t>
        </is>
      </c>
      <c r="L21" t="inlineStr">
        <is>
          <t>47</t>
        </is>
      </c>
      <c r="M21" t="inlineStr">
        <is>
          <t>(83)</t>
        </is>
      </c>
      <c r="N21" t="inlineStr">
        <is>
          <t>39</t>
        </is>
      </c>
      <c r="O21" t="inlineStr">
        <is>
          <t>128</t>
        </is>
      </c>
      <c r="P21" t="inlineStr">
        <is>
          <t>137</t>
        </is>
      </c>
      <c r="Q21" t="inlineStr">
        <is>
          <t>79</t>
        </is>
      </c>
      <c r="R21" t="inlineStr">
        <is>
          <t>145</t>
        </is>
      </c>
      <c r="S21" t="inlineStr">
        <is>
          <t>191</t>
        </is>
      </c>
      <c r="T21" t="inlineStr">
        <is>
          <t>18</t>
        </is>
      </c>
      <c r="U21" t="inlineStr">
        <is>
          <t>29</t>
        </is>
      </c>
      <c r="V21" t="inlineStr">
        <is>
          <t>(60)</t>
        </is>
      </c>
      <c r="W21" t="inlineStr">
        <is>
          <t>318</t>
        </is>
      </c>
      <c r="X21" t="inlineStr">
        <is>
          <t>252</t>
        </is>
      </c>
    </row>
    <row r="22">
      <c r="A22" s="1" t="inlineStr">
        <is>
          <t>Income Before Tax ratio</t>
        </is>
      </c>
      <c r="B22" t="inlineStr">
        <is>
          <t>- -</t>
        </is>
      </c>
      <c r="C22" t="inlineStr">
        <is>
          <t>- -</t>
        </is>
      </c>
      <c r="D22" t="inlineStr">
        <is>
          <t>(7.04)%</t>
        </is>
      </c>
      <c r="E22" t="inlineStr">
        <is>
          <t>3.26%</t>
        </is>
      </c>
      <c r="F22" t="inlineStr">
        <is>
          <t>1.09%</t>
        </is>
      </c>
      <c r="G22" t="inlineStr">
        <is>
          <t>6.90%</t>
        </is>
      </c>
      <c r="H22" t="inlineStr">
        <is>
          <t>8.60%</t>
        </is>
      </c>
      <c r="I22" t="inlineStr">
        <is>
          <t>8.70%</t>
        </is>
      </c>
      <c r="J22" t="inlineStr">
        <is>
          <t>5.00%</t>
        </is>
      </c>
      <c r="K22" t="inlineStr">
        <is>
          <t>(23.62)%</t>
        </is>
      </c>
      <c r="L22" t="inlineStr">
        <is>
          <t>11.66%</t>
        </is>
      </c>
      <c r="M22" t="inlineStr">
        <is>
          <t>(21.04)%</t>
        </is>
      </c>
      <c r="N22" t="inlineStr">
        <is>
          <t>9.47%</t>
        </is>
      </c>
      <c r="O22" t="inlineStr">
        <is>
          <t>21.77%</t>
        </is>
      </c>
      <c r="P22" t="inlineStr">
        <is>
          <t>21.82%</t>
        </is>
      </c>
      <c r="Q22" t="inlineStr">
        <is>
          <t>14.27%</t>
        </is>
      </c>
      <c r="R22" t="inlineStr">
        <is>
          <t>20.07%</t>
        </is>
      </c>
      <c r="S22" t="inlineStr">
        <is>
          <t>21.18%</t>
        </is>
      </c>
      <c r="T22" t="inlineStr">
        <is>
          <t>2.90%</t>
        </is>
      </c>
      <c r="U22" t="inlineStr">
        <is>
          <t>4.50%</t>
        </is>
      </c>
      <c r="V22" t="inlineStr">
        <is>
          <t>(8.84)%</t>
        </is>
      </c>
      <c r="W22" t="inlineStr">
        <is>
          <t>30.02%</t>
        </is>
      </c>
      <c r="X22" t="inlineStr">
        <is>
          <t>29.21%</t>
        </is>
      </c>
    </row>
    <row r="23">
      <c r="A23" s="1" t="inlineStr">
        <is>
          <t>Income Tax Expense (Gain)</t>
        </is>
      </c>
      <c r="B23" t="inlineStr">
        <is>
          <t>- -</t>
        </is>
      </c>
      <c r="C23" t="inlineStr">
        <is>
          <t>- -</t>
        </is>
      </c>
      <c r="D23" t="inlineStr">
        <is>
          <t>0</t>
        </is>
      </c>
      <c r="E23" t="inlineStr">
        <is>
          <t>(12)</t>
        </is>
      </c>
      <c r="F23" t="inlineStr">
        <is>
          <t>(0)</t>
        </is>
      </c>
      <c r="G23" t="inlineStr">
        <is>
          <t>3</t>
        </is>
      </c>
      <c r="H23" t="inlineStr">
        <is>
          <t>5</t>
        </is>
      </c>
      <c r="I23" t="inlineStr">
        <is>
          <t>8</t>
        </is>
      </c>
      <c r="J23" t="inlineStr">
        <is>
          <t>6</t>
        </is>
      </c>
      <c r="K23" t="inlineStr">
        <is>
          <t>(15)</t>
        </is>
      </c>
      <c r="L23" t="inlineStr">
        <is>
          <t>15</t>
        </is>
      </c>
      <c r="M23" t="inlineStr">
        <is>
          <t>0</t>
        </is>
      </c>
      <c r="N23" t="inlineStr">
        <is>
          <t>13</t>
        </is>
      </c>
      <c r="O23" t="inlineStr">
        <is>
          <t>47</t>
        </is>
      </c>
      <c r="P23" t="inlineStr">
        <is>
          <t>48</t>
        </is>
      </c>
      <c r="Q23" t="inlineStr">
        <is>
          <t>29</t>
        </is>
      </c>
      <c r="R23" t="inlineStr">
        <is>
          <t>51</t>
        </is>
      </c>
      <c r="S23" t="inlineStr">
        <is>
          <t>63</t>
        </is>
      </c>
      <c r="T23" t="inlineStr">
        <is>
          <t>7</t>
        </is>
      </c>
      <c r="U23" t="inlineStr">
        <is>
          <t>10</t>
        </is>
      </c>
      <c r="V23" t="inlineStr">
        <is>
          <t>1</t>
        </is>
      </c>
      <c r="W23" t="inlineStr">
        <is>
          <t>74</t>
        </is>
      </c>
      <c r="X23" t="inlineStr">
        <is>
          <t>58</t>
        </is>
      </c>
    </row>
    <row r="24">
      <c r="A24" s="1" t="inlineStr">
        <is>
          <t>Net Income</t>
        </is>
      </c>
      <c r="B24" t="inlineStr">
        <is>
          <t>(3)</t>
        </is>
      </c>
      <c r="C24" t="inlineStr">
        <is>
          <t>- -</t>
        </is>
      </c>
      <c r="D24" t="inlineStr">
        <is>
          <t>(5)</t>
        </is>
      </c>
      <c r="E24" t="inlineStr">
        <is>
          <t>16</t>
        </is>
      </c>
      <c r="F24" t="inlineStr">
        <is>
          <t>1</t>
        </is>
      </c>
      <c r="G24" t="inlineStr">
        <is>
          <t>5</t>
        </is>
      </c>
      <c r="H24" t="inlineStr">
        <is>
          <t>9</t>
        </is>
      </c>
      <c r="I24" t="inlineStr">
        <is>
          <t>13</t>
        </is>
      </c>
      <c r="J24" t="inlineStr">
        <is>
          <t>9</t>
        </is>
      </c>
      <c r="K24" t="inlineStr">
        <is>
          <t>(64)</t>
        </is>
      </c>
      <c r="L24" t="inlineStr">
        <is>
          <t>33</t>
        </is>
      </c>
      <c r="M24" t="inlineStr">
        <is>
          <t>(83)</t>
        </is>
      </c>
      <c r="N24" t="inlineStr">
        <is>
          <t>16</t>
        </is>
      </c>
      <c r="O24" t="inlineStr">
        <is>
          <t>79</t>
        </is>
      </c>
      <c r="P24" t="inlineStr">
        <is>
          <t>89</t>
        </is>
      </c>
      <c r="Q24" t="inlineStr">
        <is>
          <t>50</t>
        </is>
      </c>
      <c r="R24" t="inlineStr">
        <is>
          <t>94</t>
        </is>
      </c>
      <c r="S24" t="inlineStr">
        <is>
          <t>128</t>
        </is>
      </c>
      <c r="T24" t="inlineStr">
        <is>
          <t>20</t>
        </is>
      </c>
      <c r="U24" t="inlineStr">
        <is>
          <t>18</t>
        </is>
      </c>
      <c r="V24" t="inlineStr">
        <is>
          <t>(61)</t>
        </is>
      </c>
      <c r="W24" t="inlineStr">
        <is>
          <t>252</t>
        </is>
      </c>
      <c r="X24" t="inlineStr">
        <is>
          <t>194</t>
        </is>
      </c>
    </row>
    <row r="25">
      <c r="A25" s="1" t="inlineStr">
        <is>
          <t>Net Income Ratio</t>
        </is>
      </c>
      <c r="B25" t="inlineStr">
        <is>
          <t>(19,017.51)%</t>
        </is>
      </c>
      <c r="C25" t="inlineStr">
        <is>
          <t>- -</t>
        </is>
      </c>
      <c r="D25" t="inlineStr">
        <is>
          <t>(7.14)%</t>
        </is>
      </c>
      <c r="E25" t="inlineStr">
        <is>
          <t>15.67%</t>
        </is>
      </c>
      <c r="F25" t="inlineStr">
        <is>
          <t>1.16%</t>
        </is>
      </c>
      <c r="G25" t="inlineStr">
        <is>
          <t>4.17%</t>
        </is>
      </c>
      <c r="H25" t="inlineStr">
        <is>
          <t>5.44%</t>
        </is>
      </c>
      <c r="I25" t="inlineStr">
        <is>
          <t>5.48%</t>
        </is>
      </c>
      <c r="J25" t="inlineStr">
        <is>
          <t>3.08%</t>
        </is>
      </c>
      <c r="K25" t="inlineStr">
        <is>
          <t>(19.17)%</t>
        </is>
      </c>
      <c r="L25" t="inlineStr">
        <is>
          <t>8.00%</t>
        </is>
      </c>
      <c r="M25" t="inlineStr">
        <is>
          <t>(21.10)%</t>
        </is>
      </c>
      <c r="N25" t="inlineStr">
        <is>
          <t>3.91%</t>
        </is>
      </c>
      <c r="O25" t="inlineStr">
        <is>
          <t>13.40%</t>
        </is>
      </c>
      <c r="P25" t="inlineStr">
        <is>
          <t>14.25%</t>
        </is>
      </c>
      <c r="Q25" t="inlineStr">
        <is>
          <t>8.99%</t>
        </is>
      </c>
      <c r="R25" t="inlineStr">
        <is>
          <t>13.00%</t>
        </is>
      </c>
      <c r="S25" t="inlineStr">
        <is>
          <t>14.16%</t>
        </is>
      </c>
      <c r="T25" t="inlineStr">
        <is>
          <t>3.32%</t>
        </is>
      </c>
      <c r="U25" t="inlineStr">
        <is>
          <t>2.88%</t>
        </is>
      </c>
      <c r="V25" t="inlineStr">
        <is>
          <t>(9.03)%</t>
        </is>
      </c>
      <c r="W25" t="inlineStr">
        <is>
          <t>23.80%</t>
        </is>
      </c>
      <c r="X25" t="inlineStr">
        <is>
          <t>22.51%</t>
        </is>
      </c>
    </row>
    <row r="26">
      <c r="A26" s="1" t="inlineStr">
        <is>
          <t>EPS</t>
        </is>
      </c>
      <c r="B26" t="inlineStr">
        <is>
          <t>(0.23)</t>
        </is>
      </c>
      <c r="C26" t="inlineStr">
        <is>
          <t>- -</t>
        </is>
      </c>
      <c r="D26" t="inlineStr">
        <is>
          <t>(0.27)</t>
        </is>
      </c>
      <c r="E26" t="inlineStr">
        <is>
          <t>0.52</t>
        </is>
      </c>
      <c r="F26" t="inlineStr">
        <is>
          <t>0.05</t>
        </is>
      </c>
      <c r="G26" t="inlineStr">
        <is>
          <t>0.17</t>
        </is>
      </c>
      <c r="H26" t="inlineStr">
        <is>
          <t>0.24</t>
        </is>
      </c>
      <c r="I26" t="inlineStr">
        <is>
          <t>0.33</t>
        </is>
      </c>
      <c r="J26" t="inlineStr">
        <is>
          <t>0.23</t>
        </is>
      </c>
      <c r="K26" t="inlineStr">
        <is>
          <t>(1.37)</t>
        </is>
      </c>
      <c r="L26" t="inlineStr">
        <is>
          <t>0.56</t>
        </is>
      </c>
      <c r="M26" t="inlineStr">
        <is>
          <t>(1.37)</t>
        </is>
      </c>
      <c r="N26" t="inlineStr">
        <is>
          <t>0.25</t>
        </is>
      </c>
      <c r="O26" t="inlineStr">
        <is>
          <t>1.21</t>
        </is>
      </c>
      <c r="P26" t="inlineStr">
        <is>
          <t>1.52</t>
        </is>
      </c>
      <c r="Q26" t="inlineStr">
        <is>
          <t>0.92</t>
        </is>
      </c>
      <c r="R26" t="inlineStr">
        <is>
          <t>1.72</t>
        </is>
      </c>
      <c r="S26" t="inlineStr">
        <is>
          <t>2.29</t>
        </is>
      </c>
      <c r="T26" t="inlineStr">
        <is>
          <t>0.37</t>
        </is>
      </c>
      <c r="U26" t="inlineStr">
        <is>
          <t>0.34</t>
        </is>
      </c>
      <c r="V26" t="inlineStr">
        <is>
          <t>(1.11)</t>
        </is>
      </c>
      <c r="W26" t="inlineStr">
        <is>
          <t>4.62</t>
        </is>
      </c>
      <c r="X26" t="inlineStr">
        <is>
          <t>4.12</t>
        </is>
      </c>
    </row>
    <row r="27">
      <c r="A27" s="1" t="inlineStr">
        <is>
          <t>EPS Diluted</t>
        </is>
      </c>
      <c r="B27" t="inlineStr">
        <is>
          <t>(0.23)</t>
        </is>
      </c>
      <c r="C27" t="inlineStr">
        <is>
          <t>- -</t>
        </is>
      </c>
      <c r="D27" t="inlineStr">
        <is>
          <t>(0.27)</t>
        </is>
      </c>
      <c r="E27" t="inlineStr">
        <is>
          <t>0.44</t>
        </is>
      </c>
      <c r="F27" t="inlineStr">
        <is>
          <t>0.04</t>
        </is>
      </c>
      <c r="G27" t="inlineStr">
        <is>
          <t>0.14</t>
        </is>
      </c>
      <c r="H27" t="inlineStr">
        <is>
          <t>0.22</t>
        </is>
      </c>
      <c r="I27" t="inlineStr">
        <is>
          <t>0.31</t>
        </is>
      </c>
      <c r="J27" t="inlineStr">
        <is>
          <t>0.22</t>
        </is>
      </c>
      <c r="K27" t="inlineStr">
        <is>
          <t>(1.37)</t>
        </is>
      </c>
      <c r="L27" t="inlineStr">
        <is>
          <t>0.53</t>
        </is>
      </c>
      <c r="M27" t="inlineStr">
        <is>
          <t>(1.37)</t>
        </is>
      </c>
      <c r="N27" t="inlineStr">
        <is>
          <t>0.25</t>
        </is>
      </c>
      <c r="O27" t="inlineStr">
        <is>
          <t>1.18</t>
        </is>
      </c>
      <c r="P27" t="inlineStr">
        <is>
          <t>1.49</t>
        </is>
      </c>
      <c r="Q27" t="inlineStr">
        <is>
          <t>0.90</t>
        </is>
      </c>
      <c r="R27" t="inlineStr">
        <is>
          <t>1.68</t>
        </is>
      </c>
      <c r="S27" t="inlineStr">
        <is>
          <t>2.25</t>
        </is>
      </c>
      <c r="T27" t="inlineStr">
        <is>
          <t>0.37</t>
        </is>
      </c>
      <c r="U27" t="inlineStr">
        <is>
          <t>0.33</t>
        </is>
      </c>
      <c r="V27" t="inlineStr">
        <is>
          <t>(1.11)</t>
        </is>
      </c>
      <c r="W27" t="inlineStr">
        <is>
          <t>4.55</t>
        </is>
      </c>
      <c r="X27" t="inlineStr">
        <is>
          <t>4.08</t>
        </is>
      </c>
    </row>
    <row r="28">
      <c r="A28" s="1" t="inlineStr">
        <is>
          <t>Weighted Avg. Shares Outs.</t>
        </is>
      </c>
      <c r="B28" t="inlineStr">
        <is>
          <t>11</t>
        </is>
      </c>
      <c r="C28" t="inlineStr">
        <is>
          <t>- -</t>
        </is>
      </c>
      <c r="D28" t="inlineStr">
        <is>
          <t>21</t>
        </is>
      </c>
      <c r="E28" t="inlineStr">
        <is>
          <t>30</t>
        </is>
      </c>
      <c r="F28" t="inlineStr">
        <is>
          <t>31</t>
        </is>
      </c>
      <c r="G28" t="inlineStr">
        <is>
          <t>31</t>
        </is>
      </c>
      <c r="H28" t="inlineStr">
        <is>
          <t>37</t>
        </is>
      </c>
      <c r="I28" t="inlineStr">
        <is>
          <t>40</t>
        </is>
      </c>
      <c r="J28" t="inlineStr">
        <is>
          <t>42</t>
        </is>
      </c>
      <c r="K28" t="inlineStr">
        <is>
          <t>47</t>
        </is>
      </c>
      <c r="L28" t="inlineStr">
        <is>
          <t>58</t>
        </is>
      </c>
      <c r="M28" t="inlineStr">
        <is>
          <t>61</t>
        </is>
      </c>
      <c r="N28" t="inlineStr">
        <is>
          <t>65</t>
        </is>
      </c>
      <c r="O28" t="inlineStr">
        <is>
          <t>65</t>
        </is>
      </c>
      <c r="P28" t="inlineStr">
        <is>
          <t>59</t>
        </is>
      </c>
      <c r="Q28" t="inlineStr">
        <is>
          <t>54</t>
        </is>
      </c>
      <c r="R28" t="inlineStr">
        <is>
          <t>55</t>
        </is>
      </c>
      <c r="S28" t="inlineStr">
        <is>
          <t>56</t>
        </is>
      </c>
      <c r="T28" t="inlineStr">
        <is>
          <t>54</t>
        </is>
      </c>
      <c r="U28" t="inlineStr">
        <is>
          <t>54</t>
        </is>
      </c>
      <c r="V28" t="inlineStr">
        <is>
          <t>55</t>
        </is>
      </c>
      <c r="W28" t="inlineStr">
        <is>
          <t>55</t>
        </is>
      </c>
      <c r="X28" t="inlineStr">
        <is>
          <t>47</t>
        </is>
      </c>
    </row>
    <row r="29">
      <c r="A29" s="1" t="inlineStr">
        <is>
          <t>Weighted Avg. Shares Outs. Dil.</t>
        </is>
      </c>
      <c r="B29" t="inlineStr">
        <is>
          <t>11</t>
        </is>
      </c>
      <c r="C29" t="inlineStr">
        <is>
          <t>- -</t>
        </is>
      </c>
      <c r="D29" t="inlineStr">
        <is>
          <t>21</t>
        </is>
      </c>
      <c r="E29" t="inlineStr">
        <is>
          <t>36</t>
        </is>
      </c>
      <c r="F29" t="inlineStr">
        <is>
          <t>37</t>
        </is>
      </c>
      <c r="G29" t="inlineStr">
        <is>
          <t>37</t>
        </is>
      </c>
      <c r="H29" t="inlineStr">
        <is>
          <t>40</t>
        </is>
      </c>
      <c r="I29" t="inlineStr">
        <is>
          <t>41</t>
        </is>
      </c>
      <c r="J29" t="inlineStr">
        <is>
          <t>42</t>
        </is>
      </c>
      <c r="K29" t="inlineStr">
        <is>
          <t>47</t>
        </is>
      </c>
      <c r="L29" t="inlineStr">
        <is>
          <t>65</t>
        </is>
      </c>
      <c r="M29" t="inlineStr">
        <is>
          <t>61</t>
        </is>
      </c>
      <c r="N29" t="inlineStr">
        <is>
          <t>67</t>
        </is>
      </c>
      <c r="O29" t="inlineStr">
        <is>
          <t>67</t>
        </is>
      </c>
      <c r="P29" t="inlineStr">
        <is>
          <t>60</t>
        </is>
      </c>
      <c r="Q29" t="inlineStr">
        <is>
          <t>55</t>
        </is>
      </c>
      <c r="R29" t="inlineStr">
        <is>
          <t>56</t>
        </is>
      </c>
      <c r="S29" t="inlineStr">
        <is>
          <t>57</t>
        </is>
      </c>
      <c r="T29" t="inlineStr">
        <is>
          <t>55</t>
        </is>
      </c>
      <c r="U29" t="inlineStr">
        <is>
          <t>55</t>
        </is>
      </c>
      <c r="V29" t="inlineStr">
        <is>
          <t>55</t>
        </is>
      </c>
      <c r="W29" t="inlineStr">
        <is>
          <t>55</t>
        </is>
      </c>
      <c r="X29" t="inlineStr">
        <is>
          <t>48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12</t>
        </is>
      </c>
      <c r="F2" t="inlineStr">
        <is>
          <t>6</t>
        </is>
      </c>
      <c r="G2" t="inlineStr">
        <is>
          <t>4</t>
        </is>
      </c>
      <c r="H2" t="inlineStr">
        <is>
          <t>1</t>
        </is>
      </c>
      <c r="I2" t="inlineStr">
        <is>
          <t>4</t>
        </is>
      </c>
      <c r="J2" t="inlineStr">
        <is>
          <t>4</t>
        </is>
      </c>
      <c r="K2" t="inlineStr">
        <is>
          <t>40</t>
        </is>
      </c>
      <c r="L2" t="inlineStr">
        <is>
          <t>40</t>
        </is>
      </c>
      <c r="M2" t="inlineStr">
        <is>
          <t>58</t>
        </is>
      </c>
      <c r="N2" t="inlineStr">
        <is>
          <t>53</t>
        </is>
      </c>
      <c r="O2" t="inlineStr">
        <is>
          <t>100</t>
        </is>
      </c>
      <c r="P2" t="inlineStr">
        <is>
          <t>69</t>
        </is>
      </c>
      <c r="Q2" t="inlineStr">
        <is>
          <t>42</t>
        </is>
      </c>
      <c r="R2" t="inlineStr">
        <is>
          <t>191</t>
        </is>
      </c>
      <c r="S2" t="inlineStr">
        <is>
          <t>62</t>
        </is>
      </c>
      <c r="T2" t="inlineStr">
        <is>
          <t>49</t>
        </is>
      </c>
      <c r="U2" t="inlineStr">
        <is>
          <t>41</t>
        </is>
      </c>
      <c r="V2" t="inlineStr">
        <is>
          <t>125</t>
        </is>
      </c>
      <c r="W2" t="inlineStr">
        <is>
          <t>113</t>
        </is>
      </c>
      <c r="X2" t="inlineStr">
        <is>
          <t>121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2</t>
        </is>
      </c>
      <c r="F3" t="inlineStr">
        <is>
          <t>2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14</t>
        </is>
      </c>
      <c r="F4" t="inlineStr">
        <is>
          <t>7</t>
        </is>
      </c>
      <c r="G4" t="inlineStr">
        <is>
          <t>4</t>
        </is>
      </c>
      <c r="H4" t="inlineStr">
        <is>
          <t>1</t>
        </is>
      </c>
      <c r="I4" t="inlineStr">
        <is>
          <t>4</t>
        </is>
      </c>
      <c r="J4" t="inlineStr">
        <is>
          <t>4</t>
        </is>
      </c>
      <c r="K4" t="inlineStr">
        <is>
          <t>40</t>
        </is>
      </c>
      <c r="L4" t="inlineStr">
        <is>
          <t>40</t>
        </is>
      </c>
      <c r="M4" t="inlineStr">
        <is>
          <t>58</t>
        </is>
      </c>
      <c r="N4" t="inlineStr">
        <is>
          <t>53</t>
        </is>
      </c>
      <c r="O4" t="inlineStr">
        <is>
          <t>100</t>
        </is>
      </c>
      <c r="P4" t="inlineStr">
        <is>
          <t>69</t>
        </is>
      </c>
      <c r="Q4" t="inlineStr">
        <is>
          <t>42</t>
        </is>
      </c>
      <c r="R4" t="inlineStr">
        <is>
          <t>191</t>
        </is>
      </c>
      <c r="S4" t="inlineStr">
        <is>
          <t>62</t>
        </is>
      </c>
      <c r="T4" t="inlineStr">
        <is>
          <t>49</t>
        </is>
      </c>
      <c r="U4" t="inlineStr">
        <is>
          <t>41</t>
        </is>
      </c>
      <c r="V4" t="inlineStr">
        <is>
          <t>125</t>
        </is>
      </c>
      <c r="W4" t="inlineStr">
        <is>
          <t>113</t>
        </is>
      </c>
      <c r="X4" t="inlineStr">
        <is>
          <t>121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15</t>
        </is>
      </c>
      <c r="F5" t="inlineStr">
        <is>
          <t>20</t>
        </is>
      </c>
      <c r="G5" t="inlineStr">
        <is>
          <t>18</t>
        </is>
      </c>
      <c r="H5" t="inlineStr">
        <is>
          <t>27</t>
        </is>
      </c>
      <c r="I5" t="inlineStr">
        <is>
          <t>54</t>
        </is>
      </c>
      <c r="J5" t="inlineStr">
        <is>
          <t>56</t>
        </is>
      </c>
      <c r="K5" t="inlineStr">
        <is>
          <t>48</t>
        </is>
      </c>
      <c r="L5" t="inlineStr">
        <is>
          <t>79</t>
        </is>
      </c>
      <c r="M5" t="inlineStr">
        <is>
          <t>69</t>
        </is>
      </c>
      <c r="N5" t="inlineStr">
        <is>
          <t>48</t>
        </is>
      </c>
      <c r="O5" t="inlineStr">
        <is>
          <t>46</t>
        </is>
      </c>
      <c r="P5" t="inlineStr">
        <is>
          <t>56</t>
        </is>
      </c>
      <c r="Q5" t="inlineStr">
        <is>
          <t>55</t>
        </is>
      </c>
      <c r="R5" t="inlineStr">
        <is>
          <t>60</t>
        </is>
      </c>
      <c r="S5" t="inlineStr">
        <is>
          <t>119</t>
        </is>
      </c>
      <c r="T5" t="inlineStr">
        <is>
          <t>61</t>
        </is>
      </c>
      <c r="U5" t="inlineStr">
        <is>
          <t>87</t>
        </is>
      </c>
      <c r="V5" t="inlineStr">
        <is>
          <t>95</t>
        </is>
      </c>
      <c r="W5" t="inlineStr">
        <is>
          <t>68</t>
        </is>
      </c>
      <c r="X5" t="inlineStr">
        <is>
          <t>63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16</t>
        </is>
      </c>
      <c r="F6" t="inlineStr">
        <is>
          <t>16</t>
        </is>
      </c>
      <c r="G6" t="inlineStr">
        <is>
          <t>20</t>
        </is>
      </c>
      <c r="H6" t="inlineStr">
        <is>
          <t>19</t>
        </is>
      </c>
      <c r="I6" t="inlineStr">
        <is>
          <t>32</t>
        </is>
      </c>
      <c r="J6" t="inlineStr">
        <is>
          <t>47</t>
        </is>
      </c>
      <c r="K6" t="inlineStr">
        <is>
          <t>42</t>
        </is>
      </c>
      <c r="L6" t="inlineStr">
        <is>
          <t>51</t>
        </is>
      </c>
      <c r="M6" t="inlineStr">
        <is>
          <t>52</t>
        </is>
      </c>
      <c r="N6" t="inlineStr">
        <is>
          <t>55</t>
        </is>
      </c>
      <c r="O6" t="inlineStr">
        <is>
          <t>63</t>
        </is>
      </c>
      <c r="P6" t="inlineStr">
        <is>
          <t>87</t>
        </is>
      </c>
      <c r="Q6" t="inlineStr">
        <is>
          <t>77</t>
        </is>
      </c>
      <c r="R6" t="inlineStr">
        <is>
          <t>78</t>
        </is>
      </c>
      <c r="S6" t="inlineStr">
        <is>
          <t>132</t>
        </is>
      </c>
      <c r="T6" t="inlineStr">
        <is>
          <t>153</t>
        </is>
      </c>
      <c r="U6" t="inlineStr">
        <is>
          <t>164</t>
        </is>
      </c>
      <c r="V6" t="inlineStr">
        <is>
          <t>164</t>
        </is>
      </c>
      <c r="W6" t="inlineStr">
        <is>
          <t>78</t>
        </is>
      </c>
      <c r="X6" t="inlineStr">
        <is>
          <t>137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12</t>
        </is>
      </c>
      <c r="F7" t="inlineStr">
        <is>
          <t>6</t>
        </is>
      </c>
      <c r="G7" t="inlineStr">
        <is>
          <t>9</t>
        </is>
      </c>
      <c r="H7" t="inlineStr">
        <is>
          <t>6</t>
        </is>
      </c>
      <c r="I7" t="inlineStr">
        <is>
          <t>12</t>
        </is>
      </c>
      <c r="J7" t="inlineStr">
        <is>
          <t>15</t>
        </is>
      </c>
      <c r="K7" t="inlineStr">
        <is>
          <t>16</t>
        </is>
      </c>
      <c r="L7" t="inlineStr">
        <is>
          <t>16</t>
        </is>
      </c>
      <c r="M7" t="inlineStr">
        <is>
          <t>24</t>
        </is>
      </c>
      <c r="N7" t="inlineStr">
        <is>
          <t>34</t>
        </is>
      </c>
      <c r="O7" t="inlineStr">
        <is>
          <t>20</t>
        </is>
      </c>
      <c r="P7" t="inlineStr">
        <is>
          <t>28</t>
        </is>
      </c>
      <c r="Q7" t="inlineStr">
        <is>
          <t>23</t>
        </is>
      </c>
      <c r="R7" t="inlineStr">
        <is>
          <t>4</t>
        </is>
      </c>
      <c r="S7" t="inlineStr">
        <is>
          <t>6</t>
        </is>
      </c>
      <c r="T7" t="inlineStr">
        <is>
          <t>7</t>
        </is>
      </c>
      <c r="U7" t="inlineStr">
        <is>
          <t>7</t>
        </is>
      </c>
      <c r="V7" t="inlineStr">
        <is>
          <t>11</t>
        </is>
      </c>
      <c r="W7" t="inlineStr">
        <is>
          <t>8</t>
        </is>
      </c>
      <c r="X7" t="inlineStr">
        <is>
          <t>8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56</t>
        </is>
      </c>
      <c r="F8" t="inlineStr">
        <is>
          <t>49</t>
        </is>
      </c>
      <c r="G8" t="inlineStr">
        <is>
          <t>51</t>
        </is>
      </c>
      <c r="H8" t="inlineStr">
        <is>
          <t>53</t>
        </is>
      </c>
      <c r="I8" t="inlineStr">
        <is>
          <t>102</t>
        </is>
      </c>
      <c r="J8" t="inlineStr">
        <is>
          <t>122</t>
        </is>
      </c>
      <c r="K8" t="inlineStr">
        <is>
          <t>145</t>
        </is>
      </c>
      <c r="L8" t="inlineStr">
        <is>
          <t>185</t>
        </is>
      </c>
      <c r="M8" t="inlineStr">
        <is>
          <t>204</t>
        </is>
      </c>
      <c r="N8" t="inlineStr">
        <is>
          <t>191</t>
        </is>
      </c>
      <c r="O8" t="inlineStr">
        <is>
          <t>230</t>
        </is>
      </c>
      <c r="P8" t="inlineStr">
        <is>
          <t>239</t>
        </is>
      </c>
      <c r="Q8" t="inlineStr">
        <is>
          <t>197</t>
        </is>
      </c>
      <c r="R8" t="inlineStr">
        <is>
          <t>333</t>
        </is>
      </c>
      <c r="S8" t="inlineStr">
        <is>
          <t>318</t>
        </is>
      </c>
      <c r="T8" t="inlineStr">
        <is>
          <t>270</t>
        </is>
      </c>
      <c r="U8" t="inlineStr">
        <is>
          <t>299</t>
        </is>
      </c>
      <c r="V8" t="inlineStr">
        <is>
          <t>396</t>
        </is>
      </c>
      <c r="W8" t="inlineStr">
        <is>
          <t>268</t>
        </is>
      </c>
      <c r="X8" t="inlineStr">
        <is>
          <t>328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7</t>
        </is>
      </c>
      <c r="F9" t="inlineStr">
        <is>
          <t>11</t>
        </is>
      </c>
      <c r="G9" t="inlineStr">
        <is>
          <t>17</t>
        </is>
      </c>
      <c r="H9" t="inlineStr">
        <is>
          <t>28</t>
        </is>
      </c>
      <c r="I9" t="inlineStr">
        <is>
          <t>44</t>
        </is>
      </c>
      <c r="J9" t="inlineStr">
        <is>
          <t>51</t>
        </is>
      </c>
      <c r="K9" t="inlineStr">
        <is>
          <t>51</t>
        </is>
      </c>
      <c r="L9" t="inlineStr">
        <is>
          <t>59</t>
        </is>
      </c>
      <c r="M9" t="inlineStr">
        <is>
          <t>62</t>
        </is>
      </c>
      <c r="N9" t="inlineStr">
        <is>
          <t>61</t>
        </is>
      </c>
      <c r="O9" t="inlineStr">
        <is>
          <t>86</t>
        </is>
      </c>
      <c r="P9" t="inlineStr">
        <is>
          <t>120</t>
        </is>
      </c>
      <c r="Q9" t="inlineStr">
        <is>
          <t>134</t>
        </is>
      </c>
      <c r="R9" t="inlineStr">
        <is>
          <t>135</t>
        </is>
      </c>
      <c r="S9" t="inlineStr">
        <is>
          <t>150</t>
        </is>
      </c>
      <c r="T9" t="inlineStr">
        <is>
          <t>159</t>
        </is>
      </c>
      <c r="U9" t="inlineStr">
        <is>
          <t>183</t>
        </is>
      </c>
      <c r="V9" t="inlineStr">
        <is>
          <t>166</t>
        </is>
      </c>
      <c r="W9" t="inlineStr">
        <is>
          <t>142</t>
        </is>
      </c>
      <c r="X9" t="inlineStr">
        <is>
          <t>136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42</t>
        </is>
      </c>
      <c r="J10" t="inlineStr">
        <is>
          <t>41</t>
        </is>
      </c>
      <c r="K10" t="inlineStr">
        <is>
          <t>- -</t>
        </is>
      </c>
      <c r="L10" t="inlineStr">
        <is>
          <t>84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75</t>
        </is>
      </c>
      <c r="R10" t="inlineStr">
        <is>
          <t>76</t>
        </is>
      </c>
      <c r="S10" t="inlineStr">
        <is>
          <t>169</t>
        </is>
      </c>
      <c r="T10" t="inlineStr">
        <is>
          <t>191</t>
        </is>
      </c>
      <c r="U10" t="inlineStr">
        <is>
          <t>182</t>
        </is>
      </c>
      <c r="V10" t="inlineStr">
        <is>
          <t>84</t>
        </is>
      </c>
      <c r="W10" t="inlineStr">
        <is>
          <t>19</t>
        </is>
      </c>
      <c r="X10" t="inlineStr">
        <is>
          <t>19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70</t>
        </is>
      </c>
      <c r="J11" t="inlineStr">
        <is>
          <t>66</t>
        </is>
      </c>
      <c r="K11" t="inlineStr">
        <is>
          <t>6</t>
        </is>
      </c>
      <c r="L11" t="inlineStr">
        <is>
          <t>16</t>
        </is>
      </c>
      <c r="M11" t="inlineStr">
        <is>
          <t>9</t>
        </is>
      </c>
      <c r="N11" t="inlineStr">
        <is>
          <t>5</t>
        </is>
      </c>
      <c r="O11" t="inlineStr">
        <is>
          <t>4</t>
        </is>
      </c>
      <c r="P11" t="inlineStr">
        <is>
          <t>3</t>
        </is>
      </c>
      <c r="Q11" t="inlineStr">
        <is>
          <t>74</t>
        </is>
      </c>
      <c r="R11" t="inlineStr">
        <is>
          <t>63</t>
        </is>
      </c>
      <c r="S11" t="inlineStr">
        <is>
          <t>141</t>
        </is>
      </c>
      <c r="T11" t="inlineStr">
        <is>
          <t>113</t>
        </is>
      </c>
      <c r="U11" t="inlineStr">
        <is>
          <t>92</t>
        </is>
      </c>
      <c r="V11" t="inlineStr">
        <is>
          <t>74</t>
        </is>
      </c>
      <c r="W11" t="inlineStr">
        <is>
          <t>4</t>
        </is>
      </c>
      <c r="X11" t="inlineStr">
        <is>
          <t>4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112</t>
        </is>
      </c>
      <c r="J12" t="inlineStr">
        <is>
          <t>107</t>
        </is>
      </c>
      <c r="K12" t="inlineStr">
        <is>
          <t>6</t>
        </is>
      </c>
      <c r="L12" t="inlineStr">
        <is>
          <t>100</t>
        </is>
      </c>
      <c r="M12" t="inlineStr">
        <is>
          <t>9</t>
        </is>
      </c>
      <c r="N12" t="inlineStr">
        <is>
          <t>5</t>
        </is>
      </c>
      <c r="O12" t="inlineStr">
        <is>
          <t>4</t>
        </is>
      </c>
      <c r="P12" t="inlineStr">
        <is>
          <t>3</t>
        </is>
      </c>
      <c r="Q12" t="inlineStr">
        <is>
          <t>149</t>
        </is>
      </c>
      <c r="R12" t="inlineStr">
        <is>
          <t>139</t>
        </is>
      </c>
      <c r="S12" t="inlineStr">
        <is>
          <t>310</t>
        </is>
      </c>
      <c r="T12" t="inlineStr">
        <is>
          <t>304</t>
        </is>
      </c>
      <c r="U12" t="inlineStr">
        <is>
          <t>274</t>
        </is>
      </c>
      <c r="V12" t="inlineStr">
        <is>
          <t>157</t>
        </is>
      </c>
      <c r="W12" t="inlineStr">
        <is>
          <t>23</t>
        </is>
      </c>
      <c r="X12" t="inlineStr">
        <is>
          <t>23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9</t>
        </is>
      </c>
      <c r="F14" t="inlineStr">
        <is>
          <t>10</t>
        </is>
      </c>
      <c r="G14" t="inlineStr">
        <is>
          <t>8</t>
        </is>
      </c>
      <c r="H14" t="inlineStr">
        <is>
          <t>7</t>
        </is>
      </c>
      <c r="I14" t="inlineStr">
        <is>
          <t>- -</t>
        </is>
      </c>
      <c r="J14" t="inlineStr">
        <is>
          <t>- -</t>
        </is>
      </c>
      <c r="K14" t="inlineStr">
        <is>
          <t>1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12</t>
        </is>
      </c>
      <c r="P14" t="inlineStr">
        <is>
          <t>17</t>
        </is>
      </c>
      <c r="Q14" t="inlineStr">
        <is>
          <t>16</t>
        </is>
      </c>
      <c r="R14" t="inlineStr">
        <is>
          <t>12</t>
        </is>
      </c>
      <c r="S14" t="inlineStr">
        <is>
          <t>26</t>
        </is>
      </c>
      <c r="T14" t="inlineStr">
        <is>
          <t>13</t>
        </is>
      </c>
      <c r="U14" t="inlineStr">
        <is>
          <t>10</t>
        </is>
      </c>
      <c r="V14" t="inlineStr">
        <is>
          <t>- -</t>
        </is>
      </c>
      <c r="W14" t="inlineStr">
        <is>
          <t>- -</t>
        </is>
      </c>
      <c r="X14" t="inlineStr">
        <is>
          <t>1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33</t>
        </is>
      </c>
      <c r="F15" t="inlineStr">
        <is>
          <t>31</t>
        </is>
      </c>
      <c r="G15" t="inlineStr">
        <is>
          <t>6</t>
        </is>
      </c>
      <c r="H15" t="inlineStr">
        <is>
          <t>6</t>
        </is>
      </c>
      <c r="I15" t="inlineStr">
        <is>
          <t>10</t>
        </is>
      </c>
      <c r="J15" t="inlineStr">
        <is>
          <t>10</t>
        </is>
      </c>
      <c r="K15" t="inlineStr">
        <is>
          <t>7</t>
        </is>
      </c>
      <c r="L15" t="inlineStr">
        <is>
          <t>6</t>
        </is>
      </c>
      <c r="M15" t="inlineStr">
        <is>
          <t>7</t>
        </is>
      </c>
      <c r="N15" t="inlineStr">
        <is>
          <t>6</t>
        </is>
      </c>
      <c r="O15" t="inlineStr">
        <is>
          <t>(5)</t>
        </is>
      </c>
      <c r="P15" t="inlineStr">
        <is>
          <t>1</t>
        </is>
      </c>
      <c r="Q15" t="inlineStr">
        <is>
          <t>(1)</t>
        </is>
      </c>
      <c r="R15" t="inlineStr">
        <is>
          <t>(1)</t>
        </is>
      </c>
      <c r="S15" t="inlineStr">
        <is>
          <t>(16)</t>
        </is>
      </c>
      <c r="T15" t="inlineStr">
        <is>
          <t>(1)</t>
        </is>
      </c>
      <c r="U15" t="inlineStr">
        <is>
          <t>1</t>
        </is>
      </c>
      <c r="V15" t="inlineStr">
        <is>
          <t>10</t>
        </is>
      </c>
      <c r="W15" t="inlineStr">
        <is>
          <t>13</t>
        </is>
      </c>
      <c r="X15" t="inlineStr">
        <is>
          <t>10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50</t>
        </is>
      </c>
      <c r="F16" t="inlineStr">
        <is>
          <t>52</t>
        </is>
      </c>
      <c r="G16" t="inlineStr">
        <is>
          <t>31</t>
        </is>
      </c>
      <c r="H16" t="inlineStr">
        <is>
          <t>42</t>
        </is>
      </c>
      <c r="I16" t="inlineStr">
        <is>
          <t>166</t>
        </is>
      </c>
      <c r="J16" t="inlineStr">
        <is>
          <t>168</t>
        </is>
      </c>
      <c r="K16" t="inlineStr">
        <is>
          <t>65</t>
        </is>
      </c>
      <c r="L16" t="inlineStr">
        <is>
          <t>164</t>
        </is>
      </c>
      <c r="M16" t="inlineStr">
        <is>
          <t>78</t>
        </is>
      </c>
      <c r="N16" t="inlineStr">
        <is>
          <t>71</t>
        </is>
      </c>
      <c r="O16" t="inlineStr">
        <is>
          <t>97</t>
        </is>
      </c>
      <c r="P16" t="inlineStr">
        <is>
          <t>142</t>
        </is>
      </c>
      <c r="Q16" t="inlineStr">
        <is>
          <t>298</t>
        </is>
      </c>
      <c r="R16" t="inlineStr">
        <is>
          <t>286</t>
        </is>
      </c>
      <c r="S16" t="inlineStr">
        <is>
          <t>470</t>
        </is>
      </c>
      <c r="T16" t="inlineStr">
        <is>
          <t>475</t>
        </is>
      </c>
      <c r="U16" t="inlineStr">
        <is>
          <t>468</t>
        </is>
      </c>
      <c r="V16" t="inlineStr">
        <is>
          <t>333</t>
        </is>
      </c>
      <c r="W16" t="inlineStr">
        <is>
          <t>178</t>
        </is>
      </c>
      <c r="X16" t="inlineStr">
        <is>
          <t>170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107</t>
        </is>
      </c>
      <c r="F18" t="inlineStr">
        <is>
          <t>101</t>
        </is>
      </c>
      <c r="G18" t="inlineStr">
        <is>
          <t>82</t>
        </is>
      </c>
      <c r="H18" t="inlineStr">
        <is>
          <t>95</t>
        </is>
      </c>
      <c r="I18" t="inlineStr">
        <is>
          <t>268</t>
        </is>
      </c>
      <c r="J18" t="inlineStr">
        <is>
          <t>290</t>
        </is>
      </c>
      <c r="K18" t="inlineStr">
        <is>
          <t>210</t>
        </is>
      </c>
      <c r="L18" t="inlineStr">
        <is>
          <t>349</t>
        </is>
      </c>
      <c r="M18" t="inlineStr">
        <is>
          <t>281</t>
        </is>
      </c>
      <c r="N18" t="inlineStr">
        <is>
          <t>262</t>
        </is>
      </c>
      <c r="O18" t="inlineStr">
        <is>
          <t>327</t>
        </is>
      </c>
      <c r="P18" t="inlineStr">
        <is>
          <t>382</t>
        </is>
      </c>
      <c r="Q18" t="inlineStr">
        <is>
          <t>495</t>
        </is>
      </c>
      <c r="R18" t="inlineStr">
        <is>
          <t>620</t>
        </is>
      </c>
      <c r="S18" t="inlineStr">
        <is>
          <t>788</t>
        </is>
      </c>
      <c r="T18" t="inlineStr">
        <is>
          <t>745</t>
        </is>
      </c>
      <c r="U18" t="inlineStr">
        <is>
          <t>767</t>
        </is>
      </c>
      <c r="V18" t="inlineStr">
        <is>
          <t>729</t>
        </is>
      </c>
      <c r="W18" t="inlineStr">
        <is>
          <t>446</t>
        </is>
      </c>
      <c r="X18" t="inlineStr">
        <is>
          <t>497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8</t>
        </is>
      </c>
      <c r="F19" t="inlineStr">
        <is>
          <t>10</t>
        </is>
      </c>
      <c r="G19" t="inlineStr">
        <is>
          <t>12</t>
        </is>
      </c>
      <c r="H19" t="inlineStr">
        <is>
          <t>14</t>
        </is>
      </c>
      <c r="I19" t="inlineStr">
        <is>
          <t>21</t>
        </is>
      </c>
      <c r="J19" t="inlineStr">
        <is>
          <t>22</t>
        </is>
      </c>
      <c r="K19" t="inlineStr">
        <is>
          <t>21</t>
        </is>
      </c>
      <c r="L19" t="inlineStr">
        <is>
          <t>29</t>
        </is>
      </c>
      <c r="M19" t="inlineStr">
        <is>
          <t>40</t>
        </is>
      </c>
      <c r="N19" t="inlineStr">
        <is>
          <t>29</t>
        </is>
      </c>
      <c r="O19" t="inlineStr">
        <is>
          <t>31</t>
        </is>
      </c>
      <c r="P19" t="inlineStr">
        <is>
          <t>38</t>
        </is>
      </c>
      <c r="Q19" t="inlineStr">
        <is>
          <t>32</t>
        </is>
      </c>
      <c r="R19" t="inlineStr">
        <is>
          <t>46</t>
        </is>
      </c>
      <c r="S19" t="inlineStr">
        <is>
          <t>53</t>
        </is>
      </c>
      <c r="T19" t="inlineStr">
        <is>
          <t>34</t>
        </is>
      </c>
      <c r="U19" t="inlineStr">
        <is>
          <t>36</t>
        </is>
      </c>
      <c r="V19" t="inlineStr">
        <is>
          <t>39</t>
        </is>
      </c>
      <c r="W19" t="inlineStr">
        <is>
          <t>57</t>
        </is>
      </c>
      <c r="X19" t="inlineStr">
        <is>
          <t>30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0</t>
        </is>
      </c>
      <c r="F20" t="inlineStr">
        <is>
          <t>4</t>
        </is>
      </c>
      <c r="G20" t="inlineStr">
        <is>
          <t>2</t>
        </is>
      </c>
      <c r="H20" t="inlineStr">
        <is>
          <t>2</t>
        </is>
      </c>
      <c r="I20" t="inlineStr">
        <is>
          <t>3</t>
        </is>
      </c>
      <c r="J20" t="inlineStr">
        <is>
          <t>9</t>
        </is>
      </c>
      <c r="K20" t="inlineStr">
        <is>
          <t>2</t>
        </is>
      </c>
      <c r="L20" t="inlineStr">
        <is>
          <t>- -</t>
        </is>
      </c>
      <c r="M20" t="inlineStr">
        <is>
          <t>30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- -</t>
        </is>
      </c>
      <c r="R20" t="inlineStr">
        <is>
          <t>8</t>
        </is>
      </c>
      <c r="S20" t="inlineStr">
        <is>
          <t>7</t>
        </is>
      </c>
      <c r="T20" t="inlineStr">
        <is>
          <t>7</t>
        </is>
      </c>
      <c r="U20" t="inlineStr">
        <is>
          <t>7</t>
        </is>
      </c>
      <c r="V20" t="inlineStr">
        <is>
          <t>4</t>
        </is>
      </c>
      <c r="W20" t="inlineStr">
        <is>
          <t>2</t>
        </is>
      </c>
      <c r="X20" t="inlineStr">
        <is>
          <t>- -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5</t>
        </is>
      </c>
      <c r="L21" t="inlineStr">
        <is>
          <t>3</t>
        </is>
      </c>
      <c r="M21" t="inlineStr">
        <is>
          <t>11</t>
        </is>
      </c>
      <c r="N21" t="inlineStr">
        <is>
          <t>5</t>
        </is>
      </c>
      <c r="O21" t="inlineStr">
        <is>
          <t>5</t>
        </is>
      </c>
      <c r="P21" t="inlineStr">
        <is>
          <t>5</t>
        </is>
      </c>
      <c r="Q21" t="inlineStr">
        <is>
          <t>10</t>
        </is>
      </c>
      <c r="R21" t="inlineStr">
        <is>
          <t>12</t>
        </is>
      </c>
      <c r="S21" t="inlineStr">
        <is>
          <t>8</t>
        </is>
      </c>
      <c r="T21" t="inlineStr">
        <is>
          <t>4</t>
        </is>
      </c>
      <c r="U21" t="inlineStr">
        <is>
          <t>6</t>
        </is>
      </c>
      <c r="V21" t="inlineStr">
        <is>
          <t>27</t>
        </is>
      </c>
      <c r="W21" t="inlineStr">
        <is>
          <t>13</t>
        </is>
      </c>
      <c r="X21" t="inlineStr">
        <is>
          <t>3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18</t>
        </is>
      </c>
      <c r="F23" t="inlineStr">
        <is>
          <t>16</t>
        </is>
      </c>
      <c r="G23" t="inlineStr">
        <is>
          <t>14</t>
        </is>
      </c>
      <c r="H23" t="inlineStr">
        <is>
          <t>16</t>
        </is>
      </c>
      <c r="I23" t="inlineStr">
        <is>
          <t>32</t>
        </is>
      </c>
      <c r="J23" t="inlineStr">
        <is>
          <t>32</t>
        </is>
      </c>
      <c r="K23" t="inlineStr">
        <is>
          <t>44</t>
        </is>
      </c>
      <c r="L23" t="inlineStr">
        <is>
          <t>68</t>
        </is>
      </c>
      <c r="M23" t="inlineStr">
        <is>
          <t>52</t>
        </is>
      </c>
      <c r="N23" t="inlineStr">
        <is>
          <t>54</t>
        </is>
      </c>
      <c r="O23" t="inlineStr">
        <is>
          <t>51</t>
        </is>
      </c>
      <c r="P23" t="inlineStr">
        <is>
          <t>54</t>
        </is>
      </c>
      <c r="Q23" t="inlineStr">
        <is>
          <t>49</t>
        </is>
      </c>
      <c r="R23" t="inlineStr">
        <is>
          <t>69</t>
        </is>
      </c>
      <c r="S23" t="inlineStr">
        <is>
          <t>90</t>
        </is>
      </c>
      <c r="T23" t="inlineStr">
        <is>
          <t>60</t>
        </is>
      </c>
      <c r="U23" t="inlineStr">
        <is>
          <t>69</t>
        </is>
      </c>
      <c r="V23" t="inlineStr">
        <is>
          <t>85</t>
        </is>
      </c>
      <c r="W23" t="inlineStr">
        <is>
          <t>63</t>
        </is>
      </c>
      <c r="X23" t="inlineStr">
        <is>
          <t>35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27</t>
        </is>
      </c>
      <c r="F24" t="inlineStr">
        <is>
          <t>30</t>
        </is>
      </c>
      <c r="G24" t="inlineStr">
        <is>
          <t>28</t>
        </is>
      </c>
      <c r="H24" t="inlineStr">
        <is>
          <t>32</t>
        </is>
      </c>
      <c r="I24" t="inlineStr">
        <is>
          <t>56</t>
        </is>
      </c>
      <c r="J24" t="inlineStr">
        <is>
          <t>63</t>
        </is>
      </c>
      <c r="K24" t="inlineStr">
        <is>
          <t>67</t>
        </is>
      </c>
      <c r="L24" t="inlineStr">
        <is>
          <t>97</t>
        </is>
      </c>
      <c r="M24" t="inlineStr">
        <is>
          <t>122</t>
        </is>
      </c>
      <c r="N24" t="inlineStr">
        <is>
          <t>83</t>
        </is>
      </c>
      <c r="O24" t="inlineStr">
        <is>
          <t>83</t>
        </is>
      </c>
      <c r="P24" t="inlineStr">
        <is>
          <t>93</t>
        </is>
      </c>
      <c r="Q24" t="inlineStr">
        <is>
          <t>81</t>
        </is>
      </c>
      <c r="R24" t="inlineStr">
        <is>
          <t>123</t>
        </is>
      </c>
      <c r="S24" t="inlineStr">
        <is>
          <t>151</t>
        </is>
      </c>
      <c r="T24" t="inlineStr">
        <is>
          <t>101</t>
        </is>
      </c>
      <c r="U24" t="inlineStr">
        <is>
          <t>111</t>
        </is>
      </c>
      <c r="V24" t="inlineStr">
        <is>
          <t>130</t>
        </is>
      </c>
      <c r="W24" t="inlineStr">
        <is>
          <t>126</t>
        </is>
      </c>
      <c r="X24" t="inlineStr">
        <is>
          <t>89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43</t>
        </is>
      </c>
      <c r="F25" t="inlineStr">
        <is>
          <t>38</t>
        </is>
      </c>
      <c r="G25" t="inlineStr">
        <is>
          <t>16</t>
        </is>
      </c>
      <c r="H25" t="inlineStr">
        <is>
          <t>14</t>
        </is>
      </c>
      <c r="I25" t="inlineStr">
        <is>
          <t>121</t>
        </is>
      </c>
      <c r="J25" t="inlineStr">
        <is>
          <t>119</t>
        </is>
      </c>
      <c r="K25" t="inlineStr">
        <is>
          <t>84</t>
        </is>
      </c>
      <c r="L25" t="inlineStr">
        <is>
          <t>80</t>
        </is>
      </c>
      <c r="M25" t="inlineStr">
        <is>
          <t>50</t>
        </is>
      </c>
      <c r="N25" t="inlineStr">
        <is>
          <t>50</t>
        </is>
      </c>
      <c r="O25" t="inlineStr">
        <is>
          <t>44</t>
        </is>
      </c>
      <c r="P25" t="inlineStr">
        <is>
          <t>100</t>
        </is>
      </c>
      <c r="Q25" t="inlineStr">
        <is>
          <t>175</t>
        </is>
      </c>
      <c r="R25" t="inlineStr">
        <is>
          <t>167</t>
        </is>
      </c>
      <c r="S25" t="inlineStr">
        <is>
          <t>211</t>
        </is>
      </c>
      <c r="T25" t="inlineStr">
        <is>
          <t>180</t>
        </is>
      </c>
      <c r="U25" t="inlineStr">
        <is>
          <t>195</t>
        </is>
      </c>
      <c r="V25" t="inlineStr">
        <is>
          <t>199</t>
        </is>
      </c>
      <c r="W25" t="inlineStr">
        <is>
          <t>39</t>
        </is>
      </c>
      <c r="X25" t="inlineStr">
        <is>
          <t>- -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24</t>
        </is>
      </c>
      <c r="J26" t="inlineStr">
        <is>
          <t>20</t>
        </is>
      </c>
      <c r="K26" t="inlineStr">
        <is>
          <t>- -</t>
        </is>
      </c>
      <c r="L26" t="inlineStr">
        <is>
          <t>3</t>
        </is>
      </c>
      <c r="M26" t="inlineStr">
        <is>
          <t>5</t>
        </is>
      </c>
      <c r="N26" t="inlineStr">
        <is>
          <t>5</t>
        </is>
      </c>
      <c r="O26" t="inlineStr">
        <is>
          <t>8</t>
        </is>
      </c>
      <c r="P26" t="inlineStr">
        <is>
          <t>11</t>
        </is>
      </c>
      <c r="Q26" t="inlineStr">
        <is>
          <t>34</t>
        </is>
      </c>
      <c r="R26" t="inlineStr">
        <is>
          <t>12</t>
        </is>
      </c>
      <c r="S26" t="inlineStr">
        <is>
          <t>26</t>
        </is>
      </c>
      <c r="T26" t="inlineStr">
        <is>
          <t>13</t>
        </is>
      </c>
      <c r="U26" t="inlineStr">
        <is>
          <t>10</t>
        </is>
      </c>
      <c r="V26" t="inlineStr">
        <is>
          <t>- -</t>
        </is>
      </c>
      <c r="W26" t="inlineStr">
        <is>
          <t>1</t>
        </is>
      </c>
      <c r="X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22</t>
        </is>
      </c>
      <c r="F27" t="inlineStr">
        <is>
          <t>17</t>
        </is>
      </c>
      <c r="G27" t="inlineStr">
        <is>
          <t>11</t>
        </is>
      </c>
      <c r="H27" t="inlineStr">
        <is>
          <t>7</t>
        </is>
      </c>
      <c r="I27" t="inlineStr">
        <is>
          <t>9</t>
        </is>
      </c>
      <c r="J27" t="inlineStr">
        <is>
          <t>9</t>
        </is>
      </c>
      <c r="K27" t="inlineStr">
        <is>
          <t>9</t>
        </is>
      </c>
      <c r="L27" t="inlineStr">
        <is>
          <t>9</t>
        </is>
      </c>
      <c r="M27" t="inlineStr">
        <is>
          <t>9</t>
        </is>
      </c>
      <c r="N27" t="inlineStr">
        <is>
          <t>11</t>
        </is>
      </c>
      <c r="O27" t="inlineStr">
        <is>
          <t>12</t>
        </is>
      </c>
      <c r="P27" t="inlineStr">
        <is>
          <t>11</t>
        </is>
      </c>
      <c r="Q27" t="inlineStr">
        <is>
          <t>11</t>
        </is>
      </c>
      <c r="R27" t="inlineStr">
        <is>
          <t>10</t>
        </is>
      </c>
      <c r="S27" t="inlineStr">
        <is>
          <t>7</t>
        </is>
      </c>
      <c r="T27" t="inlineStr">
        <is>
          <t>29</t>
        </is>
      </c>
      <c r="U27" t="inlineStr">
        <is>
          <t>6</t>
        </is>
      </c>
      <c r="V27" t="inlineStr">
        <is>
          <t>13</t>
        </is>
      </c>
      <c r="W27" t="inlineStr">
        <is>
          <t>15</t>
        </is>
      </c>
      <c r="X27" t="inlineStr">
        <is>
          <t>48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65</t>
        </is>
      </c>
      <c r="F28" t="inlineStr">
        <is>
          <t>55</t>
        </is>
      </c>
      <c r="G28" t="inlineStr">
        <is>
          <t>27</t>
        </is>
      </c>
      <c r="H28" t="inlineStr">
        <is>
          <t>22</t>
        </is>
      </c>
      <c r="I28" t="inlineStr">
        <is>
          <t>153</t>
        </is>
      </c>
      <c r="J28" t="inlineStr">
        <is>
          <t>148</t>
        </is>
      </c>
      <c r="K28" t="inlineStr">
        <is>
          <t>92</t>
        </is>
      </c>
      <c r="L28" t="inlineStr">
        <is>
          <t>92</t>
        </is>
      </c>
      <c r="M28" t="inlineStr">
        <is>
          <t>64</t>
        </is>
      </c>
      <c r="N28" t="inlineStr">
        <is>
          <t>65</t>
        </is>
      </c>
      <c r="O28" t="inlineStr">
        <is>
          <t>63</t>
        </is>
      </c>
      <c r="P28" t="inlineStr">
        <is>
          <t>122</t>
        </is>
      </c>
      <c r="Q28" t="inlineStr">
        <is>
          <t>220</t>
        </is>
      </c>
      <c r="R28" t="inlineStr">
        <is>
          <t>189</t>
        </is>
      </c>
      <c r="S28" t="inlineStr">
        <is>
          <t>244</t>
        </is>
      </c>
      <c r="T28" t="inlineStr">
        <is>
          <t>222</t>
        </is>
      </c>
      <c r="U28" t="inlineStr">
        <is>
          <t>211</t>
        </is>
      </c>
      <c r="V28" t="inlineStr">
        <is>
          <t>212</t>
        </is>
      </c>
      <c r="W28" t="inlineStr">
        <is>
          <t>54</t>
        </is>
      </c>
      <c r="X28" t="inlineStr">
        <is>
          <t>48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- -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46</t>
        </is>
      </c>
      <c r="V30" t="inlineStr">
        <is>
          <t>51</t>
        </is>
      </c>
      <c r="W30" t="inlineStr">
        <is>
          <t>41</t>
        </is>
      </c>
      <c r="X30" t="inlineStr">
        <is>
          <t>- -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- -</t>
        </is>
      </c>
      <c r="D31" t="inlineStr">
        <is>
          <t>- -</t>
        </is>
      </c>
      <c r="E31" t="inlineStr">
        <is>
          <t>92</t>
        </is>
      </c>
      <c r="F31" t="inlineStr">
        <is>
          <t>84</t>
        </is>
      </c>
      <c r="G31" t="inlineStr">
        <is>
          <t>55</t>
        </is>
      </c>
      <c r="H31" t="inlineStr">
        <is>
          <t>53</t>
        </is>
      </c>
      <c r="I31" t="inlineStr">
        <is>
          <t>209</t>
        </is>
      </c>
      <c r="J31" t="inlineStr">
        <is>
          <t>212</t>
        </is>
      </c>
      <c r="K31" t="inlineStr">
        <is>
          <t>160</t>
        </is>
      </c>
      <c r="L31" t="inlineStr">
        <is>
          <t>189</t>
        </is>
      </c>
      <c r="M31" t="inlineStr">
        <is>
          <t>186</t>
        </is>
      </c>
      <c r="N31" t="inlineStr">
        <is>
          <t>149</t>
        </is>
      </c>
      <c r="O31" t="inlineStr">
        <is>
          <t>146</t>
        </is>
      </c>
      <c r="P31" t="inlineStr">
        <is>
          <t>215</t>
        </is>
      </c>
      <c r="Q31" t="inlineStr">
        <is>
          <t>301</t>
        </is>
      </c>
      <c r="R31" t="inlineStr">
        <is>
          <t>312</t>
        </is>
      </c>
      <c r="S31" t="inlineStr">
        <is>
          <t>395</t>
        </is>
      </c>
      <c r="T31" t="inlineStr">
        <is>
          <t>323</t>
        </is>
      </c>
      <c r="U31" t="inlineStr">
        <is>
          <t>322</t>
        </is>
      </c>
      <c r="V31" t="inlineStr">
        <is>
          <t>342</t>
        </is>
      </c>
      <c r="W31" t="inlineStr">
        <is>
          <t>180</t>
        </is>
      </c>
      <c r="X31" t="inlineStr">
        <is>
          <t>137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- -</t>
        </is>
      </c>
      <c r="D34" t="inlineStr">
        <is>
          <t>- -</t>
        </is>
      </c>
      <c r="E34" t="inlineStr">
        <is>
          <t>(1)</t>
        </is>
      </c>
      <c r="F34" t="inlineStr">
        <is>
          <t>0</t>
        </is>
      </c>
      <c r="G34" t="inlineStr">
        <is>
          <t>(1)</t>
        </is>
      </c>
      <c r="H34" t="inlineStr">
        <is>
          <t>8</t>
        </is>
      </c>
      <c r="I34" t="inlineStr">
        <is>
          <t>21</t>
        </is>
      </c>
      <c r="J34" t="inlineStr">
        <is>
          <t>30</t>
        </is>
      </c>
      <c r="K34" t="inlineStr">
        <is>
          <t>(34)</t>
        </is>
      </c>
      <c r="L34" t="inlineStr">
        <is>
          <t>(2)</t>
        </is>
      </c>
      <c r="M34" t="inlineStr">
        <is>
          <t>(84)</t>
        </is>
      </c>
      <c r="N34" t="inlineStr">
        <is>
          <t>(70)</t>
        </is>
      </c>
      <c r="O34" t="inlineStr">
        <is>
          <t>8</t>
        </is>
      </c>
      <c r="P34" t="inlineStr">
        <is>
          <t>98</t>
        </is>
      </c>
      <c r="Q34" t="inlineStr">
        <is>
          <t>147</t>
        </is>
      </c>
      <c r="R34" t="inlineStr">
        <is>
          <t>241</t>
        </is>
      </c>
      <c r="S34" t="inlineStr">
        <is>
          <t>369</t>
        </is>
      </c>
      <c r="T34" t="inlineStr">
        <is>
          <t>389</t>
        </is>
      </c>
      <c r="U34" t="inlineStr">
        <is>
          <t>403</t>
        </is>
      </c>
      <c r="V34" t="inlineStr">
        <is>
          <t>342</t>
        </is>
      </c>
      <c r="W34" t="inlineStr">
        <is>
          <t>325</t>
        </is>
      </c>
      <c r="X34" t="inlineStr">
        <is>
          <t>505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- -</t>
        </is>
      </c>
      <c r="E35" t="inlineStr">
        <is>
          <t>0</t>
        </is>
      </c>
      <c r="F35" t="inlineStr">
        <is>
          <t>0</t>
        </is>
      </c>
      <c r="G35" t="inlineStr">
        <is>
          <t>(5)</t>
        </is>
      </c>
      <c r="H35" t="inlineStr">
        <is>
          <t>(9)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(1)</t>
        </is>
      </c>
      <c r="S35" t="inlineStr">
        <is>
          <t>0</t>
        </is>
      </c>
      <c r="T35" t="inlineStr">
        <is>
          <t>2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- -</t>
        </is>
      </c>
      <c r="D36" t="inlineStr">
        <is>
          <t>- -</t>
        </is>
      </c>
      <c r="E36" t="inlineStr">
        <is>
          <t>16</t>
        </is>
      </c>
      <c r="F36" t="inlineStr">
        <is>
          <t>17</t>
        </is>
      </c>
      <c r="G36" t="inlineStr">
        <is>
          <t>33</t>
        </is>
      </c>
      <c r="H36" t="inlineStr">
        <is>
          <t>43</t>
        </is>
      </c>
      <c r="I36" t="inlineStr">
        <is>
          <t>38</t>
        </is>
      </c>
      <c r="J36" t="inlineStr">
        <is>
          <t>48</t>
        </is>
      </c>
      <c r="K36" t="inlineStr">
        <is>
          <t>85</t>
        </is>
      </c>
      <c r="L36" t="inlineStr">
        <is>
          <t>162</t>
        </is>
      </c>
      <c r="M36" t="inlineStr">
        <is>
          <t>179</t>
        </is>
      </c>
      <c r="N36" t="inlineStr">
        <is>
          <t>183</t>
        </is>
      </c>
      <c r="O36" t="inlineStr">
        <is>
          <t>173</t>
        </is>
      </c>
      <c r="P36" t="inlineStr">
        <is>
          <t>69</t>
        </is>
      </c>
      <c r="Q36" t="inlineStr">
        <is>
          <t>47</t>
        </is>
      </c>
      <c r="R36" t="inlineStr">
        <is>
          <t>67</t>
        </is>
      </c>
      <c r="S36" t="inlineStr">
        <is>
          <t>23</t>
        </is>
      </c>
      <c r="T36" t="inlineStr">
        <is>
          <t>31</t>
        </is>
      </c>
      <c r="U36" t="inlineStr">
        <is>
          <t>41</t>
        </is>
      </c>
      <c r="V36" t="inlineStr">
        <is>
          <t>45</t>
        </is>
      </c>
      <c r="W36" t="inlineStr">
        <is>
          <t>(59)</t>
        </is>
      </c>
      <c r="X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- -</t>
        </is>
      </c>
      <c r="D37" t="inlineStr">
        <is>
          <t>- -</t>
        </is>
      </c>
      <c r="E37" t="inlineStr">
        <is>
          <t>15</t>
        </is>
      </c>
      <c r="F37" t="inlineStr">
        <is>
          <t>17</t>
        </is>
      </c>
      <c r="G37" t="inlineStr">
        <is>
          <t>27</t>
        </is>
      </c>
      <c r="H37" t="inlineStr">
        <is>
          <t>41</t>
        </is>
      </c>
      <c r="I37" t="inlineStr">
        <is>
          <t>59</t>
        </is>
      </c>
      <c r="J37" t="inlineStr">
        <is>
          <t>78</t>
        </is>
      </c>
      <c r="K37" t="inlineStr">
        <is>
          <t>51</t>
        </is>
      </c>
      <c r="L37" t="inlineStr">
        <is>
          <t>161</t>
        </is>
      </c>
      <c r="M37" t="inlineStr">
        <is>
          <t>95</t>
        </is>
      </c>
      <c r="N37" t="inlineStr">
        <is>
          <t>113</t>
        </is>
      </c>
      <c r="O37" t="inlineStr">
        <is>
          <t>181</t>
        </is>
      </c>
      <c r="P37" t="inlineStr">
        <is>
          <t>167</t>
        </is>
      </c>
      <c r="Q37" t="inlineStr">
        <is>
          <t>194</t>
        </is>
      </c>
      <c r="R37" t="inlineStr">
        <is>
          <t>308</t>
        </is>
      </c>
      <c r="S37" t="inlineStr">
        <is>
          <t>393</t>
        </is>
      </c>
      <c r="T37" t="inlineStr">
        <is>
          <t>422</t>
        </is>
      </c>
      <c r="U37" t="inlineStr">
        <is>
          <t>444</t>
        </is>
      </c>
      <c r="V37" t="inlineStr">
        <is>
          <t>387</t>
        </is>
      </c>
      <c r="W37" t="inlineStr">
        <is>
          <t>266</t>
        </is>
      </c>
      <c r="X37" t="inlineStr">
        <is>
          <t>361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- -</t>
        </is>
      </c>
      <c r="D38" t="inlineStr">
        <is>
          <t>- -</t>
        </is>
      </c>
      <c r="E38" t="inlineStr">
        <is>
          <t>107</t>
        </is>
      </c>
      <c r="F38" t="inlineStr">
        <is>
          <t>101</t>
        </is>
      </c>
      <c r="G38" t="inlineStr">
        <is>
          <t>82</t>
        </is>
      </c>
      <c r="H38" t="inlineStr">
        <is>
          <t>95</t>
        </is>
      </c>
      <c r="I38" t="inlineStr">
        <is>
          <t>268</t>
        </is>
      </c>
      <c r="J38" t="inlineStr">
        <is>
          <t>290</t>
        </is>
      </c>
      <c r="K38" t="inlineStr">
        <is>
          <t>210</t>
        </is>
      </c>
      <c r="L38" t="inlineStr">
        <is>
          <t>349</t>
        </is>
      </c>
      <c r="M38" t="inlineStr">
        <is>
          <t>281</t>
        </is>
      </c>
      <c r="N38" t="inlineStr">
        <is>
          <t>262</t>
        </is>
      </c>
      <c r="O38" t="inlineStr">
        <is>
          <t>327</t>
        </is>
      </c>
      <c r="P38" t="inlineStr">
        <is>
          <t>382</t>
        </is>
      </c>
      <c r="Q38" t="inlineStr">
        <is>
          <t>495</t>
        </is>
      </c>
      <c r="R38" t="inlineStr">
        <is>
          <t>620</t>
        </is>
      </c>
      <c r="S38" t="inlineStr">
        <is>
          <t>788</t>
        </is>
      </c>
      <c r="T38" t="inlineStr">
        <is>
          <t>745</t>
        </is>
      </c>
      <c r="U38" t="inlineStr">
        <is>
          <t>767</t>
        </is>
      </c>
      <c r="V38" t="inlineStr">
        <is>
          <t>729</t>
        </is>
      </c>
      <c r="W38" t="inlineStr">
        <is>
          <t>446</t>
        </is>
      </c>
      <c r="X38" t="inlineStr">
        <is>
          <t>497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- -</t>
        </is>
      </c>
      <c r="D40" t="inlineStr">
        <is>
          <t>- -</t>
        </is>
      </c>
      <c r="E40" t="inlineStr">
        <is>
          <t>107</t>
        </is>
      </c>
      <c r="F40" t="inlineStr">
        <is>
          <t>101</t>
        </is>
      </c>
      <c r="G40" t="inlineStr">
        <is>
          <t>82</t>
        </is>
      </c>
      <c r="H40" t="inlineStr">
        <is>
          <t>95</t>
        </is>
      </c>
      <c r="I40" t="inlineStr">
        <is>
          <t>268</t>
        </is>
      </c>
      <c r="J40" t="inlineStr">
        <is>
          <t>290</t>
        </is>
      </c>
      <c r="K40" t="inlineStr">
        <is>
          <t>210</t>
        </is>
      </c>
      <c r="L40" t="inlineStr">
        <is>
          <t>349</t>
        </is>
      </c>
      <c r="M40" t="inlineStr">
        <is>
          <t>281</t>
        </is>
      </c>
      <c r="N40" t="inlineStr">
        <is>
          <t>262</t>
        </is>
      </c>
      <c r="O40" t="inlineStr">
        <is>
          <t>327</t>
        </is>
      </c>
      <c r="P40" t="inlineStr">
        <is>
          <t>382</t>
        </is>
      </c>
      <c r="Q40" t="inlineStr">
        <is>
          <t>495</t>
        </is>
      </c>
      <c r="R40" t="inlineStr">
        <is>
          <t>620</t>
        </is>
      </c>
      <c r="S40" t="inlineStr">
        <is>
          <t>788</t>
        </is>
      </c>
      <c r="T40" t="inlineStr">
        <is>
          <t>745</t>
        </is>
      </c>
      <c r="U40" t="inlineStr">
        <is>
          <t>767</t>
        </is>
      </c>
      <c r="V40" t="inlineStr">
        <is>
          <t>729</t>
        </is>
      </c>
      <c r="W40" t="inlineStr">
        <is>
          <t>446</t>
        </is>
      </c>
      <c r="X40" t="inlineStr">
        <is>
          <t>497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</row>
    <row r="2">
      <c r="A2" s="1" t="inlineStr">
        <is>
          <t>Net Income</t>
        </is>
      </c>
      <c r="B2" t="inlineStr">
        <is>
          <t>(3)</t>
        </is>
      </c>
      <c r="C2" t="inlineStr">
        <is>
          <t>- -</t>
        </is>
      </c>
      <c r="D2" t="inlineStr">
        <is>
          <t>(5)</t>
        </is>
      </c>
      <c r="E2" t="inlineStr">
        <is>
          <t>16</t>
        </is>
      </c>
      <c r="F2" t="inlineStr">
        <is>
          <t>1</t>
        </is>
      </c>
      <c r="G2" t="inlineStr">
        <is>
          <t>5</t>
        </is>
      </c>
      <c r="H2" t="inlineStr">
        <is>
          <t>9</t>
        </is>
      </c>
      <c r="I2" t="inlineStr">
        <is>
          <t>13</t>
        </is>
      </c>
      <c r="J2" t="inlineStr">
        <is>
          <t>9</t>
        </is>
      </c>
      <c r="K2" t="inlineStr">
        <is>
          <t>(64)</t>
        </is>
      </c>
      <c r="L2" t="inlineStr">
        <is>
          <t>33</t>
        </is>
      </c>
      <c r="M2" t="inlineStr">
        <is>
          <t>(83)</t>
        </is>
      </c>
      <c r="N2" t="inlineStr">
        <is>
          <t>16</t>
        </is>
      </c>
      <c r="O2" t="inlineStr">
        <is>
          <t>79</t>
        </is>
      </c>
      <c r="P2" t="inlineStr">
        <is>
          <t>89</t>
        </is>
      </c>
      <c r="Q2" t="inlineStr">
        <is>
          <t>50</t>
        </is>
      </c>
      <c r="R2" t="inlineStr">
        <is>
          <t>94</t>
        </is>
      </c>
      <c r="S2" t="inlineStr">
        <is>
          <t>128</t>
        </is>
      </c>
      <c r="T2" t="inlineStr">
        <is>
          <t>20</t>
        </is>
      </c>
      <c r="U2" t="inlineStr">
        <is>
          <t>18</t>
        </is>
      </c>
      <c r="V2" t="inlineStr">
        <is>
          <t>(61)</t>
        </is>
      </c>
      <c r="W2" t="inlineStr">
        <is>
          <t>252</t>
        </is>
      </c>
      <c r="X2" t="inlineStr">
        <is>
          <t>- -</t>
        </is>
      </c>
    </row>
    <row r="3">
      <c r="A3" s="1" t="inlineStr">
        <is>
          <t>Depreciation and Amortization</t>
        </is>
      </c>
      <c r="B3" t="inlineStr">
        <is>
          <t>0</t>
        </is>
      </c>
      <c r="C3" t="inlineStr">
        <is>
          <t>- -</t>
        </is>
      </c>
      <c r="D3" t="inlineStr">
        <is>
          <t>1</t>
        </is>
      </c>
      <c r="E3" t="inlineStr">
        <is>
          <t>1</t>
        </is>
      </c>
      <c r="F3" t="inlineStr">
        <is>
          <t>2</t>
        </is>
      </c>
      <c r="G3" t="inlineStr">
        <is>
          <t>3</t>
        </is>
      </c>
      <c r="H3" t="inlineStr">
        <is>
          <t>4</t>
        </is>
      </c>
      <c r="I3" t="inlineStr">
        <is>
          <t>7</t>
        </is>
      </c>
      <c r="J3" t="inlineStr">
        <is>
          <t>13</t>
        </is>
      </c>
      <c r="K3" t="inlineStr">
        <is>
          <t>13</t>
        </is>
      </c>
      <c r="L3" t="inlineStr">
        <is>
          <t>14</t>
        </is>
      </c>
      <c r="M3" t="inlineStr">
        <is>
          <t>15</t>
        </is>
      </c>
      <c r="N3" t="inlineStr">
        <is>
          <t>17</t>
        </is>
      </c>
      <c r="O3" t="inlineStr">
        <is>
          <t>17</t>
        </is>
      </c>
      <c r="P3" t="inlineStr">
        <is>
          <t>22</t>
        </is>
      </c>
      <c r="Q3" t="inlineStr">
        <is>
          <t>31</t>
        </is>
      </c>
      <c r="R3" t="inlineStr">
        <is>
          <t>41</t>
        </is>
      </c>
      <c r="S3" t="inlineStr">
        <is>
          <t>50</t>
        </is>
      </c>
      <c r="T3" t="inlineStr">
        <is>
          <t>52</t>
        </is>
      </c>
      <c r="U3" t="inlineStr">
        <is>
          <t>54</t>
        </is>
      </c>
      <c r="V3" t="inlineStr">
        <is>
          <t>54</t>
        </is>
      </c>
      <c r="W3" t="inlineStr">
        <is>
          <t>32</t>
        </is>
      </c>
      <c r="X3" t="inlineStr">
        <is>
          <t>30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(12)</t>
        </is>
      </c>
      <c r="F4" t="inlineStr">
        <is>
          <t>(0)</t>
        </is>
      </c>
      <c r="G4" t="inlineStr">
        <is>
          <t>3</t>
        </is>
      </c>
      <c r="H4" t="inlineStr">
        <is>
          <t>4</t>
        </is>
      </c>
      <c r="I4" t="inlineStr">
        <is>
          <t>(2)</t>
        </is>
      </c>
      <c r="J4" t="inlineStr">
        <is>
          <t>(4)</t>
        </is>
      </c>
      <c r="K4" t="inlineStr">
        <is>
          <t>(24)</t>
        </is>
      </c>
      <c r="L4" t="inlineStr">
        <is>
          <t>7</t>
        </is>
      </c>
      <c r="M4" t="inlineStr">
        <is>
          <t>(0)</t>
        </is>
      </c>
      <c r="N4" t="inlineStr">
        <is>
          <t>(2)</t>
        </is>
      </c>
      <c r="O4" t="inlineStr">
        <is>
          <t>4</t>
        </is>
      </c>
      <c r="P4" t="inlineStr">
        <is>
          <t>(1)</t>
        </is>
      </c>
      <c r="Q4" t="inlineStr">
        <is>
          <t>2</t>
        </is>
      </c>
      <c r="R4" t="inlineStr">
        <is>
          <t>(4)</t>
        </is>
      </c>
      <c r="S4" t="inlineStr">
        <is>
          <t>(8)</t>
        </is>
      </c>
      <c r="T4" t="inlineStr">
        <is>
          <t>(9)</t>
        </is>
      </c>
      <c r="U4" t="inlineStr">
        <is>
          <t>(3)</t>
        </is>
      </c>
      <c r="V4" t="inlineStr">
        <is>
          <t>(12)</t>
        </is>
      </c>
      <c r="W4" t="inlineStr">
        <is>
          <t>0</t>
        </is>
      </c>
      <c r="X4" t="inlineStr">
        <is>
          <t>(2)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3</t>
        </is>
      </c>
      <c r="L5" t="inlineStr">
        <is>
          <t>3</t>
        </is>
      </c>
      <c r="M5" t="inlineStr">
        <is>
          <t>2</t>
        </is>
      </c>
      <c r="N5" t="inlineStr">
        <is>
          <t>2</t>
        </is>
      </c>
      <c r="O5" t="inlineStr">
        <is>
          <t>4</t>
        </is>
      </c>
      <c r="P5" t="inlineStr">
        <is>
          <t>8</t>
        </is>
      </c>
      <c r="Q5" t="inlineStr">
        <is>
          <t>6</t>
        </is>
      </c>
      <c r="R5" t="inlineStr">
        <is>
          <t>6</t>
        </is>
      </c>
      <c r="S5" t="inlineStr">
        <is>
          <t>9</t>
        </is>
      </c>
      <c r="T5" t="inlineStr">
        <is>
          <t>8</t>
        </is>
      </c>
      <c r="U5" t="inlineStr">
        <is>
          <t>8</t>
        </is>
      </c>
      <c r="V5" t="inlineStr">
        <is>
          <t>3</t>
        </is>
      </c>
      <c r="W5" t="inlineStr">
        <is>
          <t>5</t>
        </is>
      </c>
      <c r="X5" t="inlineStr">
        <is>
          <t>5</t>
        </is>
      </c>
    </row>
    <row r="6">
      <c r="A6" s="1" t="inlineStr">
        <is>
          <t>Change in Working Capital</t>
        </is>
      </c>
      <c r="B6" t="inlineStr">
        <is>
          <t>(0)</t>
        </is>
      </c>
      <c r="C6" t="inlineStr">
        <is>
          <t>- -</t>
        </is>
      </c>
      <c r="D6" t="inlineStr">
        <is>
          <t>2</t>
        </is>
      </c>
      <c r="E6" t="inlineStr">
        <is>
          <t>(6)</t>
        </is>
      </c>
      <c r="F6" t="inlineStr">
        <is>
          <t>(2)</t>
        </is>
      </c>
      <c r="G6" t="inlineStr">
        <is>
          <t>(5)</t>
        </is>
      </c>
      <c r="H6" t="inlineStr">
        <is>
          <t>(9)</t>
        </is>
      </c>
      <c r="I6" t="inlineStr">
        <is>
          <t>(5)</t>
        </is>
      </c>
      <c r="J6" t="inlineStr">
        <is>
          <t>(17)</t>
        </is>
      </c>
      <c r="K6" t="inlineStr">
        <is>
          <t>24</t>
        </is>
      </c>
      <c r="L6" t="inlineStr">
        <is>
          <t>(24)</t>
        </is>
      </c>
      <c r="M6" t="inlineStr">
        <is>
          <t>18</t>
        </is>
      </c>
      <c r="N6" t="inlineStr">
        <is>
          <t>(1)</t>
        </is>
      </c>
      <c r="O6" t="inlineStr">
        <is>
          <t>(6)</t>
        </is>
      </c>
      <c r="P6" t="inlineStr">
        <is>
          <t>(27)</t>
        </is>
      </c>
      <c r="Q6" t="inlineStr">
        <is>
          <t>26</t>
        </is>
      </c>
      <c r="R6" t="inlineStr">
        <is>
          <t>31</t>
        </is>
      </c>
      <c r="S6" t="inlineStr">
        <is>
          <t>(57)</t>
        </is>
      </c>
      <c r="T6" t="inlineStr">
        <is>
          <t>(9)</t>
        </is>
      </c>
      <c r="U6" t="inlineStr">
        <is>
          <t>(31)</t>
        </is>
      </c>
      <c r="V6" t="inlineStr">
        <is>
          <t>10</t>
        </is>
      </c>
      <c r="W6" t="inlineStr">
        <is>
          <t>38</t>
        </is>
      </c>
      <c r="X6" t="inlineStr">
        <is>
          <t>105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4</t>
        </is>
      </c>
      <c r="L7" t="inlineStr">
        <is>
          <t>(15)</t>
        </is>
      </c>
      <c r="M7" t="inlineStr">
        <is>
          <t>7</t>
        </is>
      </c>
      <c r="N7" t="inlineStr">
        <is>
          <t>8</t>
        </is>
      </c>
      <c r="O7" t="inlineStr">
        <is>
          <t>2</t>
        </is>
      </c>
      <c r="P7" t="inlineStr">
        <is>
          <t>(10)</t>
        </is>
      </c>
      <c r="Q7" t="inlineStr">
        <is>
          <t>11</t>
        </is>
      </c>
      <c r="R7" t="inlineStr">
        <is>
          <t>(2)</t>
        </is>
      </c>
      <c r="S7" t="inlineStr">
        <is>
          <t>(41)</t>
        </is>
      </c>
      <c r="T7" t="inlineStr">
        <is>
          <t>51</t>
        </is>
      </c>
      <c r="U7" t="inlineStr">
        <is>
          <t>(29)</t>
        </is>
      </c>
      <c r="V7" t="inlineStr">
        <is>
          <t>(9)</t>
        </is>
      </c>
      <c r="W7" t="inlineStr">
        <is>
          <t>(6)</t>
        </is>
      </c>
      <c r="X7" t="inlineStr">
        <is>
          <t>4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5</t>
        </is>
      </c>
      <c r="E8" t="inlineStr">
        <is>
          <t>3</t>
        </is>
      </c>
      <c r="F8" t="inlineStr">
        <is>
          <t>(1)</t>
        </is>
      </c>
      <c r="G8" t="inlineStr">
        <is>
          <t>(4)</t>
        </is>
      </c>
      <c r="H8" t="inlineStr">
        <is>
          <t>(0)</t>
        </is>
      </c>
      <c r="I8" t="inlineStr">
        <is>
          <t>(2)</t>
        </is>
      </c>
      <c r="J8" t="inlineStr">
        <is>
          <t>(15)</t>
        </is>
      </c>
      <c r="K8" t="inlineStr">
        <is>
          <t>5</t>
        </is>
      </c>
      <c r="L8" t="inlineStr">
        <is>
          <t>(5)</t>
        </is>
      </c>
      <c r="M8" t="inlineStr">
        <is>
          <t>(1)</t>
        </is>
      </c>
      <c r="N8" t="inlineStr">
        <is>
          <t>(8)</t>
        </is>
      </c>
      <c r="O8" t="inlineStr">
        <is>
          <t>(8)</t>
        </is>
      </c>
      <c r="P8" t="inlineStr">
        <is>
          <t>(24)</t>
        </is>
      </c>
      <c r="Q8" t="inlineStr">
        <is>
          <t>26</t>
        </is>
      </c>
      <c r="R8" t="inlineStr">
        <is>
          <t>(1)</t>
        </is>
      </c>
      <c r="S8" t="inlineStr">
        <is>
          <t>(22)</t>
        </is>
      </c>
      <c r="T8" t="inlineStr">
        <is>
          <t>(17)</t>
        </is>
      </c>
      <c r="U8" t="inlineStr">
        <is>
          <t>(11)</t>
        </is>
      </c>
      <c r="V8" t="inlineStr">
        <is>
          <t>(0)</t>
        </is>
      </c>
      <c r="W8" t="inlineStr">
        <is>
          <t>25</t>
        </is>
      </c>
      <c r="X8" t="inlineStr">
        <is>
          <t>(58)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4</t>
        </is>
      </c>
      <c r="M9" t="inlineStr">
        <is>
          <t>11</t>
        </is>
      </c>
      <c r="N9" t="inlineStr">
        <is>
          <t>(9)</t>
        </is>
      </c>
      <c r="O9" t="inlineStr">
        <is>
          <t>3</t>
        </is>
      </c>
      <c r="P9" t="inlineStr">
        <is>
          <t>6</t>
        </is>
      </c>
      <c r="Q9" t="inlineStr">
        <is>
          <t>(7)</t>
        </is>
      </c>
      <c r="R9" t="inlineStr">
        <is>
          <t>13</t>
        </is>
      </c>
      <c r="S9" t="inlineStr">
        <is>
          <t>1</t>
        </is>
      </c>
      <c r="T9" t="inlineStr">
        <is>
          <t>(21)</t>
        </is>
      </c>
      <c r="U9" t="inlineStr">
        <is>
          <t>3</t>
        </is>
      </c>
      <c r="V9" t="inlineStr">
        <is>
          <t>4</t>
        </is>
      </c>
      <c r="W9" t="inlineStr">
        <is>
          <t>26</t>
        </is>
      </c>
      <c r="X9" t="inlineStr">
        <is>
          <t>(27)</t>
        </is>
      </c>
    </row>
    <row r="10">
      <c r="A10" s="1" t="inlineStr">
        <is>
          <t>Other Working Capital</t>
        </is>
      </c>
      <c r="B10" t="inlineStr">
        <is>
          <t>(0)</t>
        </is>
      </c>
      <c r="C10" t="inlineStr">
        <is>
          <t>- -</t>
        </is>
      </c>
      <c r="D10" t="inlineStr">
        <is>
          <t>- -</t>
        </is>
      </c>
      <c r="E10" t="inlineStr">
        <is>
          <t>30</t>
        </is>
      </c>
      <c r="F10" t="inlineStr">
        <is>
          <t>19</t>
        </is>
      </c>
      <c r="G10" t="inlineStr">
        <is>
          <t>23</t>
        </is>
      </c>
      <c r="H10" t="inlineStr">
        <is>
          <t>(3)</t>
        </is>
      </c>
      <c r="I10" t="inlineStr">
        <is>
          <t>(0)</t>
        </is>
      </c>
      <c r="J10" t="inlineStr">
        <is>
          <t>(1)</t>
        </is>
      </c>
      <c r="K10" t="inlineStr">
        <is>
          <t>78</t>
        </is>
      </c>
      <c r="L10" t="inlineStr">
        <is>
          <t>(2)</t>
        </is>
      </c>
      <c r="M10" t="inlineStr">
        <is>
          <t>(1)</t>
        </is>
      </c>
      <c r="N10" t="inlineStr">
        <is>
          <t>5</t>
        </is>
      </c>
      <c r="O10" t="inlineStr">
        <is>
          <t>(3)</t>
        </is>
      </c>
      <c r="P10" t="inlineStr">
        <is>
          <t>(1)</t>
        </is>
      </c>
      <c r="Q10" t="inlineStr">
        <is>
          <t>9</t>
        </is>
      </c>
      <c r="R10" t="inlineStr">
        <is>
          <t>(1)</t>
        </is>
      </c>
      <c r="S10" t="inlineStr">
        <is>
          <t>(14)</t>
        </is>
      </c>
      <c r="T10" t="inlineStr">
        <is>
          <t>6</t>
        </is>
      </c>
      <c r="U10" t="inlineStr">
        <is>
          <t>2</t>
        </is>
      </c>
      <c r="V10" t="inlineStr">
        <is>
          <t>6</t>
        </is>
      </c>
      <c r="W10" t="inlineStr">
        <is>
          <t>(4)</t>
        </is>
      </c>
      <c r="X10" t="inlineStr">
        <is>
          <t>- -</t>
        </is>
      </c>
    </row>
    <row r="11">
      <c r="A11" s="1" t="inlineStr">
        <is>
          <t>Other Non-Cash Items</t>
        </is>
      </c>
      <c r="B11" t="inlineStr">
        <is>
          <t>1</t>
        </is>
      </c>
      <c r="C11" t="inlineStr">
        <is>
          <t>- -</t>
        </is>
      </c>
      <c r="D11" t="inlineStr">
        <is>
          <t>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5</t>
        </is>
      </c>
      <c r="K11" t="inlineStr">
        <is>
          <t>101</t>
        </is>
      </c>
      <c r="L11" t="inlineStr">
        <is>
          <t>(9)</t>
        </is>
      </c>
      <c r="M11" t="inlineStr">
        <is>
          <t>88</t>
        </is>
      </c>
      <c r="N11" t="inlineStr">
        <is>
          <t>5</t>
        </is>
      </c>
      <c r="O11" t="inlineStr">
        <is>
          <t>1</t>
        </is>
      </c>
      <c r="P11" t="inlineStr">
        <is>
          <t>(0)</t>
        </is>
      </c>
      <c r="Q11" t="inlineStr">
        <is>
          <t>0</t>
        </is>
      </c>
      <c r="R11" t="inlineStr">
        <is>
          <t>1</t>
        </is>
      </c>
      <c r="S11" t="inlineStr">
        <is>
          <t>2</t>
        </is>
      </c>
      <c r="T11" t="inlineStr">
        <is>
          <t>(0)</t>
        </is>
      </c>
      <c r="U11" t="inlineStr">
        <is>
          <t>11</t>
        </is>
      </c>
      <c r="V11" t="inlineStr">
        <is>
          <t>101</t>
        </is>
      </c>
      <c r="W11" t="inlineStr">
        <is>
          <t>(11)</t>
        </is>
      </c>
      <c r="X11" t="inlineStr">
        <is>
          <t>- -</t>
        </is>
      </c>
    </row>
    <row r="12">
      <c r="A12" s="1" t="inlineStr">
        <is>
          <t>Cash Provided by Operating Activities</t>
        </is>
      </c>
      <c r="B12" t="inlineStr">
        <is>
          <t>(2)</t>
        </is>
      </c>
      <c r="C12" t="inlineStr">
        <is>
          <t>- -</t>
        </is>
      </c>
      <c r="D12" t="inlineStr">
        <is>
          <t>3</t>
        </is>
      </c>
      <c r="E12" t="inlineStr">
        <is>
          <t>(2)</t>
        </is>
      </c>
      <c r="F12" t="inlineStr">
        <is>
          <t>1</t>
        </is>
      </c>
      <c r="G12" t="inlineStr">
        <is>
          <t>6</t>
        </is>
      </c>
      <c r="H12" t="inlineStr">
        <is>
          <t>12</t>
        </is>
      </c>
      <c r="I12" t="inlineStr">
        <is>
          <t>16</t>
        </is>
      </c>
      <c r="J12" t="inlineStr">
        <is>
          <t>6</t>
        </is>
      </c>
      <c r="K12" t="inlineStr">
        <is>
          <t>53</t>
        </is>
      </c>
      <c r="L12" t="inlineStr">
        <is>
          <t>23</t>
        </is>
      </c>
      <c r="M12" t="inlineStr">
        <is>
          <t>39</t>
        </is>
      </c>
      <c r="N12" t="inlineStr">
        <is>
          <t>38</t>
        </is>
      </c>
      <c r="O12" t="inlineStr">
        <is>
          <t>98</t>
        </is>
      </c>
      <c r="P12" t="inlineStr">
        <is>
          <t>90</t>
        </is>
      </c>
      <c r="Q12" t="inlineStr">
        <is>
          <t>115</t>
        </is>
      </c>
      <c r="R12" t="inlineStr">
        <is>
          <t>169</t>
        </is>
      </c>
      <c r="S12" t="inlineStr">
        <is>
          <t>124</t>
        </is>
      </c>
      <c r="T12" t="inlineStr">
        <is>
          <t>62</t>
        </is>
      </c>
      <c r="U12" t="inlineStr">
        <is>
          <t>57</t>
        </is>
      </c>
      <c r="V12" t="inlineStr">
        <is>
          <t>95</t>
        </is>
      </c>
      <c r="W12" t="inlineStr">
        <is>
          <t>315</t>
        </is>
      </c>
      <c r="X12" t="inlineStr">
        <is>
          <t>138</t>
        </is>
      </c>
    </row>
    <row r="13">
      <c r="A13" s="1" t="inlineStr">
        <is>
          <t>CAPEX</t>
        </is>
      </c>
      <c r="B13" t="inlineStr">
        <is>
          <t>(0)</t>
        </is>
      </c>
      <c r="C13" t="inlineStr">
        <is>
          <t>- -</t>
        </is>
      </c>
      <c r="D13" t="inlineStr">
        <is>
          <t>(2)</t>
        </is>
      </c>
      <c r="E13" t="inlineStr">
        <is>
          <t>(4)</t>
        </is>
      </c>
      <c r="F13" t="inlineStr">
        <is>
          <t>(6)</t>
        </is>
      </c>
      <c r="G13" t="inlineStr">
        <is>
          <t>(8)</t>
        </is>
      </c>
      <c r="H13" t="inlineStr">
        <is>
          <t>(16)</t>
        </is>
      </c>
      <c r="I13" t="inlineStr">
        <is>
          <t>(16)</t>
        </is>
      </c>
      <c r="J13" t="inlineStr">
        <is>
          <t>(14)</t>
        </is>
      </c>
      <c r="K13" t="inlineStr">
        <is>
          <t>(9)</t>
        </is>
      </c>
      <c r="L13" t="inlineStr">
        <is>
          <t>(18)</t>
        </is>
      </c>
      <c r="M13" t="inlineStr">
        <is>
          <t>(21)</t>
        </is>
      </c>
      <c r="N13" t="inlineStr">
        <is>
          <t>(15)</t>
        </is>
      </c>
      <c r="O13" t="inlineStr">
        <is>
          <t>(42)</t>
        </is>
      </c>
      <c r="P13" t="inlineStr">
        <is>
          <t>(63)</t>
        </is>
      </c>
      <c r="Q13" t="inlineStr">
        <is>
          <t>(29)</t>
        </is>
      </c>
      <c r="R13" t="inlineStr">
        <is>
          <t>(31)</t>
        </is>
      </c>
      <c r="S13" t="inlineStr">
        <is>
          <t>(36)</t>
        </is>
      </c>
      <c r="T13" t="inlineStr">
        <is>
          <t>(19)</t>
        </is>
      </c>
      <c r="U13" t="inlineStr">
        <is>
          <t>(34)</t>
        </is>
      </c>
      <c r="V13" t="inlineStr">
        <is>
          <t>(15)</t>
        </is>
      </c>
      <c r="W13" t="inlineStr">
        <is>
          <t>(23)</t>
        </is>
      </c>
      <c r="X13" t="inlineStr">
        <is>
          <t>(24)</t>
        </is>
      </c>
    </row>
    <row r="14">
      <c r="A14" s="1" t="inlineStr">
        <is>
          <t>Acquisitions Net</t>
        </is>
      </c>
      <c r="B14" t="inlineStr">
        <is>
          <t>(0)</t>
        </is>
      </c>
      <c r="C14" t="inlineStr">
        <is>
          <t>- -</t>
        </is>
      </c>
      <c r="D14" t="inlineStr">
        <is>
          <t>29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(103)</t>
        </is>
      </c>
      <c r="J14" t="inlineStr">
        <is>
          <t>(0)</t>
        </is>
      </c>
      <c r="K14" t="inlineStr">
        <is>
          <t>- -</t>
        </is>
      </c>
      <c r="L14" t="inlineStr">
        <is>
          <t>(21)</t>
        </is>
      </c>
      <c r="M14" t="inlineStr">
        <is>
          <t>- -</t>
        </is>
      </c>
      <c r="N14" t="inlineStr">
        <is>
          <t>1</t>
        </is>
      </c>
      <c r="O14" t="inlineStr">
        <is>
          <t>8</t>
        </is>
      </c>
      <c r="P14" t="inlineStr">
        <is>
          <t>- -</t>
        </is>
      </c>
      <c r="Q14" t="inlineStr">
        <is>
          <t>(159)</t>
        </is>
      </c>
      <c r="R14" t="inlineStr">
        <is>
          <t>(1)</t>
        </is>
      </c>
      <c r="S14" t="inlineStr">
        <is>
          <t>(211)</t>
        </is>
      </c>
      <c r="T14" t="inlineStr">
        <is>
          <t>(23)</t>
        </is>
      </c>
      <c r="U14" t="inlineStr">
        <is>
          <t>(2)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(29)</t>
        </is>
      </c>
      <c r="E15" t="inlineStr">
        <is>
          <t>(1)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- -</t>
        </is>
      </c>
      <c r="P15" t="inlineStr">
        <is>
          <t>- -</t>
        </is>
      </c>
      <c r="Q15" t="inlineStr">
        <is>
          <t>- -</t>
        </is>
      </c>
      <c r="R15" t="inlineStr">
        <is>
          <t>- -</t>
        </is>
      </c>
      <c r="S15" t="inlineStr">
        <is>
          <t>- -</t>
        </is>
      </c>
      <c r="T15" t="inlineStr">
        <is>
          <t>- -</t>
        </is>
      </c>
      <c r="U15" t="inlineStr">
        <is>
          <t>- -</t>
        </is>
      </c>
      <c r="V15" t="inlineStr">
        <is>
          <t>- -</t>
        </is>
      </c>
      <c r="W15" t="inlineStr">
        <is>
          <t>- -</t>
        </is>
      </c>
      <c r="X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0</t>
        </is>
      </c>
      <c r="G16" t="inlineStr">
        <is>
          <t>2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- -</t>
        </is>
      </c>
      <c r="P16" t="inlineStr">
        <is>
          <t>- -</t>
        </is>
      </c>
      <c r="Q16" t="inlineStr">
        <is>
          <t>- -</t>
        </is>
      </c>
      <c r="R16" t="inlineStr">
        <is>
          <t>- -</t>
        </is>
      </c>
      <c r="S16" t="inlineStr">
        <is>
          <t>- -</t>
        </is>
      </c>
      <c r="T16" t="inlineStr">
        <is>
          <t>- -</t>
        </is>
      </c>
      <c r="U16" t="inlineStr">
        <is>
          <t>- -</t>
        </is>
      </c>
      <c r="V16" t="inlineStr">
        <is>
          <t>- -</t>
        </is>
      </c>
      <c r="W16" t="inlineStr">
        <is>
          <t>- -</t>
        </is>
      </c>
      <c r="X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7</t>
        </is>
      </c>
      <c r="E17" t="inlineStr">
        <is>
          <t>0</t>
        </is>
      </c>
      <c r="F17" t="inlineStr">
        <is>
          <t>(1)</t>
        </is>
      </c>
      <c r="G17" t="inlineStr">
        <is>
          <t>23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(0)</t>
        </is>
      </c>
      <c r="L17" t="inlineStr">
        <is>
          <t>(0)</t>
        </is>
      </c>
      <c r="M17" t="inlineStr">
        <is>
          <t>(1)</t>
        </is>
      </c>
      <c r="N17" t="inlineStr">
        <is>
          <t>0</t>
        </is>
      </c>
      <c r="O17" t="inlineStr">
        <is>
          <t>1</t>
        </is>
      </c>
      <c r="P17" t="inlineStr">
        <is>
          <t>(0)</t>
        </is>
      </c>
      <c r="Q17" t="inlineStr">
        <is>
          <t>1</t>
        </is>
      </c>
      <c r="R17" t="inlineStr">
        <is>
          <t>(0)</t>
        </is>
      </c>
      <c r="S17" t="inlineStr">
        <is>
          <t>2</t>
        </is>
      </c>
      <c r="T17" t="inlineStr">
        <is>
          <t>(1)</t>
        </is>
      </c>
      <c r="U17" t="inlineStr">
        <is>
          <t>1</t>
        </is>
      </c>
      <c r="V17" t="inlineStr">
        <is>
          <t>(0)</t>
        </is>
      </c>
      <c r="W17" t="inlineStr">
        <is>
          <t>(1)</t>
        </is>
      </c>
      <c r="X17" t="inlineStr">
        <is>
          <t>(0)</t>
        </is>
      </c>
    </row>
    <row r="18">
      <c r="A18" s="1" t="inlineStr">
        <is>
          <t>Cash Used for Investing Activities</t>
        </is>
      </c>
      <c r="B18" t="inlineStr">
        <is>
          <t>(0)</t>
        </is>
      </c>
      <c r="C18" t="inlineStr">
        <is>
          <t>- -</t>
        </is>
      </c>
      <c r="D18" t="inlineStr">
        <is>
          <t>5</t>
        </is>
      </c>
      <c r="E18" t="inlineStr">
        <is>
          <t>(4)</t>
        </is>
      </c>
      <c r="F18" t="inlineStr">
        <is>
          <t>(7)</t>
        </is>
      </c>
      <c r="G18" t="inlineStr">
        <is>
          <t>16</t>
        </is>
      </c>
      <c r="H18" t="inlineStr">
        <is>
          <t>(16)</t>
        </is>
      </c>
      <c r="I18" t="inlineStr">
        <is>
          <t>(118)</t>
        </is>
      </c>
      <c r="J18" t="inlineStr">
        <is>
          <t>(14)</t>
        </is>
      </c>
      <c r="K18" t="inlineStr">
        <is>
          <t>(9)</t>
        </is>
      </c>
      <c r="L18" t="inlineStr">
        <is>
          <t>(39)</t>
        </is>
      </c>
      <c r="M18" t="inlineStr">
        <is>
          <t>(21)</t>
        </is>
      </c>
      <c r="N18" t="inlineStr">
        <is>
          <t>(14)</t>
        </is>
      </c>
      <c r="O18" t="inlineStr">
        <is>
          <t>(33)</t>
        </is>
      </c>
      <c r="P18" t="inlineStr">
        <is>
          <t>(63)</t>
        </is>
      </c>
      <c r="Q18" t="inlineStr">
        <is>
          <t>(186)</t>
        </is>
      </c>
      <c r="R18" t="inlineStr">
        <is>
          <t>(32)</t>
        </is>
      </c>
      <c r="S18" t="inlineStr">
        <is>
          <t>(244)</t>
        </is>
      </c>
      <c r="T18" t="inlineStr">
        <is>
          <t>(42)</t>
        </is>
      </c>
      <c r="U18" t="inlineStr">
        <is>
          <t>(35)</t>
        </is>
      </c>
      <c r="V18" t="inlineStr">
        <is>
          <t>(14)</t>
        </is>
      </c>
      <c r="W18" t="inlineStr">
        <is>
          <t>(23)</t>
        </is>
      </c>
      <c r="X18" t="inlineStr">
        <is>
          <t>(24)</t>
        </is>
      </c>
    </row>
    <row r="19">
      <c r="A19" s="1" t="inlineStr">
        <is>
          <t>Debt Repayment</t>
        </is>
      </c>
      <c r="B19" t="inlineStr">
        <is>
          <t>(0)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(65)</t>
        </is>
      </c>
      <c r="L19" t="inlineStr">
        <is>
          <t>(23)</t>
        </is>
      </c>
      <c r="M19" t="inlineStr">
        <is>
          <t>(51)</t>
        </is>
      </c>
      <c r="N19" t="inlineStr">
        <is>
          <t>(32)</t>
        </is>
      </c>
      <c r="O19" t="inlineStr">
        <is>
          <t>(9)</t>
        </is>
      </c>
      <c r="P19" t="inlineStr">
        <is>
          <t>(46)</t>
        </is>
      </c>
      <c r="Q19" t="inlineStr">
        <is>
          <t>(101)</t>
        </is>
      </c>
      <c r="R19" t="inlineStr">
        <is>
          <t>(105)</t>
        </is>
      </c>
      <c r="S19" t="inlineStr">
        <is>
          <t>(57)</t>
        </is>
      </c>
      <c r="T19" t="inlineStr">
        <is>
          <t>(182)</t>
        </is>
      </c>
      <c r="U19" t="inlineStr">
        <is>
          <t>(82)</t>
        </is>
      </c>
      <c r="V19" t="inlineStr">
        <is>
          <t>(226)</t>
        </is>
      </c>
      <c r="W19" t="inlineStr">
        <is>
          <t>(186)</t>
        </is>
      </c>
      <c r="X19" t="inlineStr">
        <is>
          <t>(1)</t>
        </is>
      </c>
    </row>
    <row r="20">
      <c r="A20" s="1" t="inlineStr">
        <is>
          <t>Common Stock Issued</t>
        </is>
      </c>
      <c r="B20" t="inlineStr">
        <is>
          <t>1</t>
        </is>
      </c>
      <c r="C20" t="inlineStr">
        <is>
          <t>- -</t>
        </is>
      </c>
      <c r="D20" t="inlineStr">
        <is>
          <t>4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26</t>
        </is>
      </c>
      <c r="I20" t="inlineStr">
        <is>
          <t>7</t>
        </is>
      </c>
      <c r="J20" t="inlineStr">
        <is>
          <t>2</t>
        </is>
      </c>
      <c r="K20" t="inlineStr">
        <is>
          <t>32</t>
        </is>
      </c>
      <c r="L20" t="inlineStr">
        <is>
          <t>35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(24)</t>
        </is>
      </c>
      <c r="I21" t="inlineStr">
        <is>
          <t>(6)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(20)</t>
        </is>
      </c>
      <c r="P21" t="inlineStr">
        <is>
          <t>(116)</t>
        </is>
      </c>
      <c r="Q21" t="inlineStr">
        <is>
          <t>(30)</t>
        </is>
      </c>
      <c r="R21" t="inlineStr">
        <is>
          <t>- -</t>
        </is>
      </c>
      <c r="S21" t="inlineStr">
        <is>
          <t>(50)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(110)</t>
        </is>
      </c>
      <c r="X21" t="inlineStr">
        <is>
          <t>(90)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(8)</t>
        </is>
      </c>
      <c r="X22" t="inlineStr">
        <is>
          <t>(15)</t>
        </is>
      </c>
    </row>
    <row r="23">
      <c r="A23" s="1" t="inlineStr">
        <is>
          <t>Other Financing Activities</t>
        </is>
      </c>
      <c r="B23" t="inlineStr">
        <is>
          <t>1</t>
        </is>
      </c>
      <c r="C23" t="inlineStr">
        <is>
          <t>- -</t>
        </is>
      </c>
      <c r="D23" t="inlineStr">
        <is>
          <t>2</t>
        </is>
      </c>
      <c r="E23" t="inlineStr">
        <is>
          <t>(2)</t>
        </is>
      </c>
      <c r="F23" t="inlineStr">
        <is>
          <t>(1)</t>
        </is>
      </c>
      <c r="G23" t="inlineStr">
        <is>
          <t>(25)</t>
        </is>
      </c>
      <c r="H23" t="inlineStr">
        <is>
          <t>(2)</t>
        </is>
      </c>
      <c r="I23" t="inlineStr">
        <is>
          <t>105</t>
        </is>
      </c>
      <c r="J23" t="inlineStr">
        <is>
          <t>6</t>
        </is>
      </c>
      <c r="K23" t="inlineStr">
        <is>
          <t>24</t>
        </is>
      </c>
      <c r="L23" t="inlineStr">
        <is>
          <t>4</t>
        </is>
      </c>
      <c r="M23" t="inlineStr">
        <is>
          <t>51</t>
        </is>
      </c>
      <c r="N23" t="inlineStr">
        <is>
          <t>6</t>
        </is>
      </c>
      <c r="O23" t="inlineStr">
        <is>
          <t>7</t>
        </is>
      </c>
      <c r="P23" t="inlineStr">
        <is>
          <t>102</t>
        </is>
      </c>
      <c r="Q23" t="inlineStr">
        <is>
          <t>175</t>
        </is>
      </c>
      <c r="R23" t="inlineStr">
        <is>
          <t>118</t>
        </is>
      </c>
      <c r="S23" t="inlineStr">
        <is>
          <t>97</t>
        </is>
      </c>
      <c r="T23" t="inlineStr">
        <is>
          <t>150</t>
        </is>
      </c>
      <c r="U23" t="inlineStr">
        <is>
          <t>52</t>
        </is>
      </c>
      <c r="V23" t="inlineStr">
        <is>
          <t>229</t>
        </is>
      </c>
      <c r="W23" t="inlineStr">
        <is>
          <t>0</t>
        </is>
      </c>
      <c r="X23" t="inlineStr">
        <is>
          <t>0</t>
        </is>
      </c>
    </row>
    <row r="24">
      <c r="A24" s="1" t="inlineStr">
        <is>
          <t>Cash Used/Provided by Financing Activities</t>
        </is>
      </c>
      <c r="B24" t="inlineStr">
        <is>
          <t>2</t>
        </is>
      </c>
      <c r="C24" t="inlineStr">
        <is>
          <t>- -</t>
        </is>
      </c>
      <c r="D24" t="inlineStr">
        <is>
          <t>5</t>
        </is>
      </c>
      <c r="E24" t="inlineStr">
        <is>
          <t>(2)</t>
        </is>
      </c>
      <c r="F24" t="inlineStr">
        <is>
          <t>(1)</t>
        </is>
      </c>
      <c r="G24" t="inlineStr">
        <is>
          <t>(24)</t>
        </is>
      </c>
      <c r="H24" t="inlineStr">
        <is>
          <t>(0)</t>
        </is>
      </c>
      <c r="I24" t="inlineStr">
        <is>
          <t>106</t>
        </is>
      </c>
      <c r="J24" t="inlineStr">
        <is>
          <t>8</t>
        </is>
      </c>
      <c r="K24" t="inlineStr">
        <is>
          <t>(8)</t>
        </is>
      </c>
      <c r="L24" t="inlineStr">
        <is>
          <t>16</t>
        </is>
      </c>
      <c r="M24" t="inlineStr">
        <is>
          <t>0</t>
        </is>
      </c>
      <c r="N24" t="inlineStr">
        <is>
          <t>(26)</t>
        </is>
      </c>
      <c r="O24" t="inlineStr">
        <is>
          <t>(21)</t>
        </is>
      </c>
      <c r="P24" t="inlineStr">
        <is>
          <t>(59)</t>
        </is>
      </c>
      <c r="Q24" t="inlineStr">
        <is>
          <t>45</t>
        </is>
      </c>
      <c r="R24" t="inlineStr">
        <is>
          <t>12</t>
        </is>
      </c>
      <c r="S24" t="inlineStr">
        <is>
          <t>(10)</t>
        </is>
      </c>
      <c r="T24" t="inlineStr">
        <is>
          <t>(32)</t>
        </is>
      </c>
      <c r="U24" t="inlineStr">
        <is>
          <t>(30)</t>
        </is>
      </c>
      <c r="V24" t="inlineStr">
        <is>
          <t>3</t>
        </is>
      </c>
      <c r="W24" t="inlineStr">
        <is>
          <t>(304)</t>
        </is>
      </c>
      <c r="X24" t="inlineStr">
        <is>
          <t>(106)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  <c r="S25" t="inlineStr">
        <is>
          <t>- -</t>
        </is>
      </c>
      <c r="T25" t="inlineStr">
        <is>
          <t>- -</t>
        </is>
      </c>
      <c r="U25" t="inlineStr">
        <is>
          <t>- -</t>
        </is>
      </c>
      <c r="V25" t="inlineStr">
        <is>
          <t>- -</t>
        </is>
      </c>
      <c r="W25" t="inlineStr">
        <is>
          <t>- -</t>
        </is>
      </c>
      <c r="X25" t="inlineStr">
        <is>
          <t>- -</t>
        </is>
      </c>
    </row>
    <row r="26">
      <c r="A26" s="1" t="inlineStr">
        <is>
          <t>Net Change In Cash</t>
        </is>
      </c>
      <c r="B26" t="inlineStr">
        <is>
          <t>0</t>
        </is>
      </c>
      <c r="C26" t="inlineStr">
        <is>
          <t>- -</t>
        </is>
      </c>
      <c r="D26" t="inlineStr">
        <is>
          <t>14</t>
        </is>
      </c>
      <c r="E26" t="inlineStr">
        <is>
          <t>(8)</t>
        </is>
      </c>
      <c r="F26" t="inlineStr">
        <is>
          <t>(7)</t>
        </is>
      </c>
      <c r="G26" t="inlineStr">
        <is>
          <t>(1)</t>
        </is>
      </c>
      <c r="H26" t="inlineStr">
        <is>
          <t>(3)</t>
        </is>
      </c>
      <c r="I26" t="inlineStr">
        <is>
          <t>3</t>
        </is>
      </c>
      <c r="J26" t="inlineStr">
        <is>
          <t>0</t>
        </is>
      </c>
      <c r="K26" t="inlineStr">
        <is>
          <t>35</t>
        </is>
      </c>
      <c r="L26" t="inlineStr">
        <is>
          <t>0</t>
        </is>
      </c>
      <c r="M26" t="inlineStr">
        <is>
          <t>18</t>
        </is>
      </c>
      <c r="N26" t="inlineStr">
        <is>
          <t>(2)</t>
        </is>
      </c>
      <c r="O26" t="inlineStr">
        <is>
          <t>44</t>
        </is>
      </c>
      <c r="P26" t="inlineStr">
        <is>
          <t>(32)</t>
        </is>
      </c>
      <c r="Q26" t="inlineStr">
        <is>
          <t>(27)</t>
        </is>
      </c>
      <c r="R26" t="inlineStr">
        <is>
          <t>149</t>
        </is>
      </c>
      <c r="S26" t="inlineStr">
        <is>
          <t>(130)</t>
        </is>
      </c>
      <c r="T26" t="inlineStr">
        <is>
          <t>(13)</t>
        </is>
      </c>
      <c r="U26" t="inlineStr">
        <is>
          <t>(8)</t>
        </is>
      </c>
      <c r="V26" t="inlineStr">
        <is>
          <t>84</t>
        </is>
      </c>
      <c r="W26" t="inlineStr">
        <is>
          <t>(12)</t>
        </is>
      </c>
      <c r="X26" t="inlineStr">
        <is>
          <t>8</t>
        </is>
      </c>
    </row>
    <row r="27">
      <c r="A27" s="1" t="inlineStr">
        <is>
          <t>Cash at the End of Period</t>
        </is>
      </c>
      <c r="B27" t="inlineStr">
        <is>
          <t>0</t>
        </is>
      </c>
      <c r="C27" t="inlineStr">
        <is>
          <t>- -</t>
        </is>
      </c>
      <c r="D27" t="inlineStr">
        <is>
          <t>14</t>
        </is>
      </c>
      <c r="E27" t="inlineStr">
        <is>
          <t>12</t>
        </is>
      </c>
      <c r="F27" t="inlineStr">
        <is>
          <t>6</t>
        </is>
      </c>
      <c r="G27" t="inlineStr">
        <is>
          <t>4</t>
        </is>
      </c>
      <c r="H27" t="inlineStr">
        <is>
          <t>1</t>
        </is>
      </c>
      <c r="I27" t="inlineStr">
        <is>
          <t>4</t>
        </is>
      </c>
      <c r="J27" t="inlineStr">
        <is>
          <t>4</t>
        </is>
      </c>
      <c r="K27" t="inlineStr">
        <is>
          <t>40</t>
        </is>
      </c>
      <c r="L27" t="inlineStr">
        <is>
          <t>40</t>
        </is>
      </c>
      <c r="M27" t="inlineStr">
        <is>
          <t>58</t>
        </is>
      </c>
      <c r="N27" t="inlineStr">
        <is>
          <t>57</t>
        </is>
      </c>
      <c r="O27" t="inlineStr">
        <is>
          <t>100</t>
        </is>
      </c>
      <c r="P27" t="inlineStr">
        <is>
          <t>69</t>
        </is>
      </c>
      <c r="Q27" t="inlineStr">
        <is>
          <t>42</t>
        </is>
      </c>
      <c r="R27" t="inlineStr">
        <is>
          <t>191</t>
        </is>
      </c>
      <c r="S27" t="inlineStr">
        <is>
          <t>62</t>
        </is>
      </c>
      <c r="T27" t="inlineStr">
        <is>
          <t>49</t>
        </is>
      </c>
      <c r="U27" t="inlineStr">
        <is>
          <t>41</t>
        </is>
      </c>
      <c r="V27" t="inlineStr">
        <is>
          <t>125</t>
        </is>
      </c>
      <c r="W27" t="inlineStr">
        <is>
          <t>113</t>
        </is>
      </c>
      <c r="X27" t="inlineStr">
        <is>
          <t>121</t>
        </is>
      </c>
    </row>
    <row r="28">
      <c r="A28" s="1" t="inlineStr">
        <is>
          <t>Cash at the Beginning of Period</t>
        </is>
      </c>
      <c r="B28" t="inlineStr">
        <is>
          <t>0</t>
        </is>
      </c>
      <c r="C28" t="inlineStr">
        <is>
          <t>- -</t>
        </is>
      </c>
      <c r="D28" t="inlineStr">
        <is>
          <t>0</t>
        </is>
      </c>
      <c r="E28" t="inlineStr">
        <is>
          <t>20</t>
        </is>
      </c>
      <c r="F28" t="inlineStr">
        <is>
          <t>12</t>
        </is>
      </c>
      <c r="G28" t="inlineStr">
        <is>
          <t>6</t>
        </is>
      </c>
      <c r="H28" t="inlineStr">
        <is>
          <t>4</t>
        </is>
      </c>
      <c r="I28" t="inlineStr">
        <is>
          <t>1</t>
        </is>
      </c>
      <c r="J28" t="inlineStr">
        <is>
          <t>4</t>
        </is>
      </c>
      <c r="K28" t="inlineStr">
        <is>
          <t>4</t>
        </is>
      </c>
      <c r="L28" t="inlineStr">
        <is>
          <t>40</t>
        </is>
      </c>
      <c r="M28" t="inlineStr">
        <is>
          <t>40</t>
        </is>
      </c>
      <c r="N28" t="inlineStr">
        <is>
          <t>58</t>
        </is>
      </c>
      <c r="O28" t="inlineStr">
        <is>
          <t>57</t>
        </is>
      </c>
      <c r="P28" t="inlineStr">
        <is>
          <t>100</t>
        </is>
      </c>
      <c r="Q28" t="inlineStr">
        <is>
          <t>69</t>
        </is>
      </c>
      <c r="R28" t="inlineStr">
        <is>
          <t>42</t>
        </is>
      </c>
      <c r="S28" t="inlineStr">
        <is>
          <t>191</t>
        </is>
      </c>
      <c r="T28" t="inlineStr">
        <is>
          <t>62</t>
        </is>
      </c>
      <c r="U28" t="inlineStr">
        <is>
          <t>49</t>
        </is>
      </c>
      <c r="V28" t="inlineStr">
        <is>
          <t>41</t>
        </is>
      </c>
      <c r="W28" t="inlineStr">
        <is>
          <t>125</t>
        </is>
      </c>
      <c r="X28" t="inlineStr">
        <is>
          <t>113</t>
        </is>
      </c>
    </row>
    <row r="29">
      <c r="A29" s="1" t="inlineStr">
        <is>
          <t>Free Cash Flow</t>
        </is>
      </c>
      <c r="B29" t="inlineStr">
        <is>
          <t>(2)</t>
        </is>
      </c>
      <c r="C29" t="inlineStr">
        <is>
          <t>- -</t>
        </is>
      </c>
      <c r="D29" t="inlineStr">
        <is>
          <t>1</t>
        </is>
      </c>
      <c r="E29" t="inlineStr">
        <is>
          <t>(6)</t>
        </is>
      </c>
      <c r="F29" t="inlineStr">
        <is>
          <t>(5)</t>
        </is>
      </c>
      <c r="G29" t="inlineStr">
        <is>
          <t>(2)</t>
        </is>
      </c>
      <c r="H29" t="inlineStr">
        <is>
          <t>(3)</t>
        </is>
      </c>
      <c r="I29" t="inlineStr">
        <is>
          <t>0</t>
        </is>
      </c>
      <c r="J29" t="inlineStr">
        <is>
          <t>(8)</t>
        </is>
      </c>
      <c r="K29" t="inlineStr">
        <is>
          <t>44</t>
        </is>
      </c>
      <c r="L29" t="inlineStr">
        <is>
          <t>5</t>
        </is>
      </c>
      <c r="M29" t="inlineStr">
        <is>
          <t>18</t>
        </is>
      </c>
      <c r="N29" t="inlineStr">
        <is>
          <t>23</t>
        </is>
      </c>
      <c r="O29" t="inlineStr">
        <is>
          <t>57</t>
        </is>
      </c>
      <c r="P29" t="inlineStr">
        <is>
          <t>27</t>
        </is>
      </c>
      <c r="Q29" t="inlineStr">
        <is>
          <t>86</t>
        </is>
      </c>
      <c r="R29" t="inlineStr">
        <is>
          <t>138</t>
        </is>
      </c>
      <c r="S29" t="inlineStr">
        <is>
          <t>88</t>
        </is>
      </c>
      <c r="T29" t="inlineStr">
        <is>
          <t>43</t>
        </is>
      </c>
      <c r="U29" t="inlineStr">
        <is>
          <t>23</t>
        </is>
      </c>
      <c r="V29" t="inlineStr">
        <is>
          <t>80</t>
        </is>
      </c>
      <c r="W29" t="inlineStr">
        <is>
          <t>293</t>
        </is>
      </c>
      <c r="X29" t="inlineStr">
        <is>
          <t>114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2022-08-03T01:40:12Z</dcterms:created>
  <dcterms:modified xmlns:dcterms="http://purl.org/dc/terms/" xmlns:xsi="http://www.w3.org/2001/XMLSchema-instance" xsi:type="dcterms:W3CDTF">2023-03-21T03:05:37Z</dcterms:modified>
  <cp:lastModifiedBy>William Kruta</cp:lastModifiedBy>
</cp:coreProperties>
</file>