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CROX/"/>
    </mc:Choice>
  </mc:AlternateContent>
  <xr:revisionPtr revIDLastSave="343" documentId="8_{8B54D1BB-A569-4866-8030-9FD7F65DA93A}" xr6:coauthVersionLast="47" xr6:coauthVersionMax="47" xr10:uidLastSave="{D888BE32-13A4-4907-B632-E8A0E28C84DD}"/>
  <bookViews>
    <workbookView xWindow="0" yWindow="0" windowWidth="19200" windowHeight="21600" activeTab="2" xr2:uid="{6D18D4DC-41D8-401D-81C0-AD3563EF15C3}"/>
  </bookViews>
  <sheets>
    <sheet name="Main" sheetId="3" r:id="rId1"/>
    <sheet name="Info" sheetId="2" r:id="rId2"/>
    <sheet name="Mod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6" i="1" l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H86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W80" i="1" s="1"/>
  <c r="X79" i="1"/>
  <c r="X80" i="1" s="1"/>
  <c r="Y79" i="1"/>
  <c r="Z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Y80" i="1"/>
  <c r="Z80" i="1"/>
  <c r="H80" i="1"/>
  <c r="H79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W72" i="1" s="1"/>
  <c r="X71" i="1"/>
  <c r="X72" i="1" s="1"/>
  <c r="Y71" i="1"/>
  <c r="Z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Y72" i="1"/>
  <c r="Z72" i="1"/>
  <c r="H71" i="1"/>
  <c r="H72" i="1" s="1"/>
  <c r="I47" i="1"/>
  <c r="J47" i="1"/>
  <c r="K47" i="1"/>
  <c r="L47" i="1"/>
  <c r="M47" i="1"/>
  <c r="N47" i="1"/>
  <c r="O47" i="1"/>
  <c r="P47" i="1"/>
  <c r="Q47" i="1"/>
  <c r="R47" i="1"/>
  <c r="S47" i="1"/>
  <c r="T47" i="1"/>
  <c r="T57" i="1" s="1"/>
  <c r="U47" i="1"/>
  <c r="U57" i="1" s="1"/>
  <c r="V47" i="1"/>
  <c r="W47" i="1"/>
  <c r="X47" i="1"/>
  <c r="Y47" i="1"/>
  <c r="Z47" i="1"/>
  <c r="H47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I57" i="1"/>
  <c r="J57" i="1"/>
  <c r="K57" i="1"/>
  <c r="L57" i="1"/>
  <c r="M57" i="1"/>
  <c r="N57" i="1"/>
  <c r="O57" i="1"/>
  <c r="P57" i="1"/>
  <c r="Q57" i="1"/>
  <c r="S57" i="1"/>
  <c r="Y57" i="1"/>
  <c r="Z57" i="1"/>
  <c r="H56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H64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H20" i="1"/>
  <c r="I15" i="1"/>
  <c r="J15" i="1"/>
  <c r="J16" i="1" s="1"/>
  <c r="K15" i="1"/>
  <c r="K16" i="1" s="1"/>
  <c r="L15" i="1"/>
  <c r="L16" i="1" s="1"/>
  <c r="M15" i="1"/>
  <c r="N15" i="1"/>
  <c r="N16" i="1" s="1"/>
  <c r="O15" i="1"/>
  <c r="O16" i="1" s="1"/>
  <c r="P15" i="1"/>
  <c r="P16" i="1" s="1"/>
  <c r="Q15" i="1"/>
  <c r="Q16" i="1" s="1"/>
  <c r="R15" i="1"/>
  <c r="R16" i="1" s="1"/>
  <c r="S15" i="1"/>
  <c r="S16" i="1" s="1"/>
  <c r="T15" i="1"/>
  <c r="U15" i="1"/>
  <c r="V15" i="1"/>
  <c r="V16" i="1" s="1"/>
  <c r="W15" i="1"/>
  <c r="W16" i="1" s="1"/>
  <c r="X15" i="1"/>
  <c r="X16" i="1" s="1"/>
  <c r="Y15" i="1"/>
  <c r="Y16" i="1" s="1"/>
  <c r="Z15" i="1"/>
  <c r="Z16" i="1" s="1"/>
  <c r="H15" i="1"/>
  <c r="R57" i="1" l="1"/>
  <c r="X57" i="1"/>
  <c r="W57" i="1"/>
  <c r="V57" i="1"/>
  <c r="H57" i="1"/>
  <c r="M21" i="1"/>
  <c r="M28" i="1" s="1"/>
  <c r="M30" i="1" s="1"/>
  <c r="L21" i="1"/>
  <c r="L28" i="1" s="1"/>
  <c r="L30" i="1" s="1"/>
  <c r="L31" i="1" s="1"/>
  <c r="M16" i="1"/>
  <c r="I21" i="1"/>
  <c r="I22" i="1" s="1"/>
  <c r="R21" i="1"/>
  <c r="R28" i="1" s="1"/>
  <c r="R30" i="1" s="1"/>
  <c r="R31" i="1" s="1"/>
  <c r="P21" i="1"/>
  <c r="P28" i="1" s="1"/>
  <c r="P30" i="1" s="1"/>
  <c r="P34" i="1" s="1"/>
  <c r="O21" i="1"/>
  <c r="O28" i="1" s="1"/>
  <c r="O30" i="1" s="1"/>
  <c r="O34" i="1" s="1"/>
  <c r="N21" i="1"/>
  <c r="N28" i="1" s="1"/>
  <c r="N30" i="1" s="1"/>
  <c r="N31" i="1" s="1"/>
  <c r="U21" i="1"/>
  <c r="U22" i="1" s="1"/>
  <c r="T21" i="1"/>
  <c r="T22" i="1" s="1"/>
  <c r="M33" i="1"/>
  <c r="M34" i="1"/>
  <c r="M31" i="1"/>
  <c r="L33" i="1"/>
  <c r="L34" i="1"/>
  <c r="H21" i="1"/>
  <c r="H22" i="1" s="1"/>
  <c r="H16" i="1"/>
  <c r="I16" i="1"/>
  <c r="K21" i="1"/>
  <c r="K22" i="1" s="1"/>
  <c r="Z21" i="1"/>
  <c r="Z22" i="1" s="1"/>
  <c r="J21" i="1"/>
  <c r="J28" i="1" s="1"/>
  <c r="J30" i="1" s="1"/>
  <c r="S21" i="1"/>
  <c r="S22" i="1" s="1"/>
  <c r="K28" i="1"/>
  <c r="K30" i="1" s="1"/>
  <c r="T16" i="1"/>
  <c r="R22" i="1"/>
  <c r="N22" i="1"/>
  <c r="M22" i="1"/>
  <c r="L22" i="1"/>
  <c r="U16" i="1"/>
  <c r="X21" i="1"/>
  <c r="Y21" i="1"/>
  <c r="W21" i="1"/>
  <c r="V21" i="1"/>
  <c r="Q21" i="1"/>
  <c r="P31" i="1" l="1"/>
  <c r="R34" i="1"/>
  <c r="R33" i="1"/>
  <c r="O31" i="1"/>
  <c r="O33" i="1"/>
  <c r="P33" i="1"/>
  <c r="O22" i="1"/>
  <c r="P22" i="1"/>
  <c r="N33" i="1"/>
  <c r="I28" i="1"/>
  <c r="I30" i="1" s="1"/>
  <c r="I34" i="1" s="1"/>
  <c r="U28" i="1"/>
  <c r="U30" i="1" s="1"/>
  <c r="U33" i="1" s="1"/>
  <c r="N34" i="1"/>
  <c r="T28" i="1"/>
  <c r="T30" i="1" s="1"/>
  <c r="T33" i="1" s="1"/>
  <c r="H28" i="1"/>
  <c r="H30" i="1" s="1"/>
  <c r="H34" i="1" s="1"/>
  <c r="S28" i="1"/>
  <c r="S30" i="1" s="1"/>
  <c r="S34" i="1" s="1"/>
  <c r="J22" i="1"/>
  <c r="Z28" i="1"/>
  <c r="Z30" i="1" s="1"/>
  <c r="Z33" i="1" s="1"/>
  <c r="J33" i="1"/>
  <c r="J34" i="1"/>
  <c r="J31" i="1"/>
  <c r="K31" i="1"/>
  <c r="K33" i="1"/>
  <c r="K34" i="1"/>
  <c r="V22" i="1"/>
  <c r="V28" i="1"/>
  <c r="V30" i="1" s="1"/>
  <c r="W22" i="1"/>
  <c r="W28" i="1"/>
  <c r="W30" i="1" s="1"/>
  <c r="Q22" i="1"/>
  <c r="Q28" i="1"/>
  <c r="Q30" i="1" s="1"/>
  <c r="Y28" i="1"/>
  <c r="Y30" i="1" s="1"/>
  <c r="Y22" i="1"/>
  <c r="X22" i="1"/>
  <c r="X28" i="1"/>
  <c r="X30" i="1" s="1"/>
  <c r="S33" i="1" l="1"/>
  <c r="S31" i="1"/>
  <c r="U34" i="1"/>
  <c r="U31" i="1"/>
  <c r="H31" i="1"/>
  <c r="H33" i="1"/>
  <c r="I33" i="1"/>
  <c r="I31" i="1"/>
  <c r="Z31" i="1"/>
  <c r="Z34" i="1"/>
  <c r="T34" i="1"/>
  <c r="T31" i="1"/>
  <c r="W31" i="1"/>
  <c r="W33" i="1"/>
  <c r="W34" i="1"/>
  <c r="Q31" i="1"/>
  <c r="Q33" i="1"/>
  <c r="Q34" i="1"/>
  <c r="Y34" i="1"/>
  <c r="Y31" i="1"/>
  <c r="Y33" i="1"/>
  <c r="V31" i="1"/>
  <c r="V34" i="1"/>
  <c r="V33" i="1"/>
  <c r="X31" i="1"/>
  <c r="X34" i="1"/>
  <c r="X33" i="1"/>
</calcChain>
</file>

<file path=xl/sharedStrings.xml><?xml version="1.0" encoding="utf-8"?>
<sst xmlns="http://schemas.openxmlformats.org/spreadsheetml/2006/main" count="112" uniqueCount="108">
  <si>
    <t>Ticker</t>
  </si>
  <si>
    <t>Price</t>
  </si>
  <si>
    <t>Shares</t>
  </si>
  <si>
    <t>MC</t>
  </si>
  <si>
    <t>Cash</t>
  </si>
  <si>
    <t>Debt</t>
  </si>
  <si>
    <t>EV</t>
  </si>
  <si>
    <t>Company Name</t>
  </si>
  <si>
    <t>Country</t>
  </si>
  <si>
    <t>Sector</t>
  </si>
  <si>
    <t>Industry</t>
  </si>
  <si>
    <t>Crocs Inc.</t>
  </si>
  <si>
    <t>CROX</t>
  </si>
  <si>
    <t>USA</t>
  </si>
  <si>
    <t>Consumer Cyclical</t>
  </si>
  <si>
    <t>Footwear &amp; Accessories</t>
  </si>
  <si>
    <t>Fiscal Period</t>
  </si>
  <si>
    <t>Filing Date</t>
  </si>
  <si>
    <t>Period of Report</t>
  </si>
  <si>
    <t>Stock Prices</t>
  </si>
  <si>
    <t>High</t>
  </si>
  <si>
    <t>Low</t>
  </si>
  <si>
    <t>Average</t>
  </si>
  <si>
    <t>Income Statement *in thousands, USD</t>
  </si>
  <si>
    <t>Balance Sheet *in thousands, USD</t>
  </si>
  <si>
    <t>Cash Flow *in thousands, USD</t>
  </si>
  <si>
    <t>x</t>
  </si>
  <si>
    <t>Revenue</t>
  </si>
  <si>
    <t>COGs</t>
  </si>
  <si>
    <t>Gross Profit</t>
  </si>
  <si>
    <t>Gross Margin</t>
  </si>
  <si>
    <t>Operating Expenses</t>
  </si>
  <si>
    <t>SG&amp;A</t>
  </si>
  <si>
    <t>Asset impairments</t>
  </si>
  <si>
    <t>Foreign currency gain (loss)</t>
  </si>
  <si>
    <t>Interest income</t>
  </si>
  <si>
    <t>Interest expense</t>
  </si>
  <si>
    <t>Other income</t>
  </si>
  <si>
    <t>Income before taxes</t>
  </si>
  <si>
    <t>Taxes</t>
  </si>
  <si>
    <t>Net Income</t>
  </si>
  <si>
    <t>EPS - Basic</t>
  </si>
  <si>
    <t>EPS - Diluted</t>
  </si>
  <si>
    <t>Shares - Basic</t>
  </si>
  <si>
    <t>Shares - Diluted</t>
  </si>
  <si>
    <t>Operating Income</t>
  </si>
  <si>
    <t>Operating Margin</t>
  </si>
  <si>
    <t>Other Income (expenses)</t>
  </si>
  <si>
    <t>Total Operating Expenses</t>
  </si>
  <si>
    <t>FY23</t>
  </si>
  <si>
    <t>FY22</t>
  </si>
  <si>
    <t>FY21</t>
  </si>
  <si>
    <t>FY20</t>
  </si>
  <si>
    <t>FY19</t>
  </si>
  <si>
    <t>FY18</t>
  </si>
  <si>
    <t>FY17</t>
  </si>
  <si>
    <t>Net Margin</t>
  </si>
  <si>
    <t xml:space="preserve">Cash </t>
  </si>
  <si>
    <t>Restricted cash</t>
  </si>
  <si>
    <t>AR</t>
  </si>
  <si>
    <t>Inventories</t>
  </si>
  <si>
    <t>Income taxes recievable</t>
  </si>
  <si>
    <t>Other recievables</t>
  </si>
  <si>
    <t>Prepaid expenses and other current assets</t>
  </si>
  <si>
    <t>Total Current Assets</t>
  </si>
  <si>
    <t>Non-current Assets</t>
  </si>
  <si>
    <t>PP&amp;E</t>
  </si>
  <si>
    <t>Intangible</t>
  </si>
  <si>
    <t>Goodwill</t>
  </si>
  <si>
    <t>Deferred tax assets</t>
  </si>
  <si>
    <t>Right-of-use assets</t>
  </si>
  <si>
    <t>Other assets</t>
  </si>
  <si>
    <t>Total Non-current Assets</t>
  </si>
  <si>
    <t>Total Assets</t>
  </si>
  <si>
    <t>Current Liabilities</t>
  </si>
  <si>
    <t>AP</t>
  </si>
  <si>
    <t>Accrued expenses and other liabilities</t>
  </si>
  <si>
    <t>Income taxes payable</t>
  </si>
  <si>
    <t>Current borrowings</t>
  </si>
  <si>
    <t>Current operating lease liabilities</t>
  </si>
  <si>
    <t>Total Current Liabilities</t>
  </si>
  <si>
    <t>Non-current Liabilities</t>
  </si>
  <si>
    <t>Deferred tax liabilities</t>
  </si>
  <si>
    <t>Long-term income taxes payable</t>
  </si>
  <si>
    <t>Long-term debt</t>
  </si>
  <si>
    <t>Long-term operating lease liabilities</t>
  </si>
  <si>
    <t>Other liabilities</t>
  </si>
  <si>
    <t>Total Non-current Liabilities</t>
  </si>
  <si>
    <t>Total Liabilities</t>
  </si>
  <si>
    <t>Equity</t>
  </si>
  <si>
    <t>Common Stock</t>
  </si>
  <si>
    <t>Treasury stock</t>
  </si>
  <si>
    <t>Additional paid-in capital</t>
  </si>
  <si>
    <t>Retained earnings</t>
  </si>
  <si>
    <t>Accumulated other comprehensive loss</t>
  </si>
  <si>
    <t>Total Equity</t>
  </si>
  <si>
    <t>Total Equity &amp; Liabilities</t>
  </si>
  <si>
    <t>Current Ratio</t>
  </si>
  <si>
    <t>CFFO</t>
  </si>
  <si>
    <t>CapEx</t>
  </si>
  <si>
    <t>FCF</t>
  </si>
  <si>
    <t>SBI</t>
  </si>
  <si>
    <t>SBC</t>
  </si>
  <si>
    <t>SBB</t>
  </si>
  <si>
    <t>Dividends</t>
  </si>
  <si>
    <t>Cash Start</t>
  </si>
  <si>
    <t>Cash End</t>
  </si>
  <si>
    <t>Cash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</si>
</sst>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1" xfId="0" applyBorder="1"/>
    <xf numFmtId="0" fontId="2" fillId="3" borderId="0" xfId="0" applyFont="1" applyFill="1"/>
    <xf numFmtId="9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3" fontId="0" fillId="0" borderId="2" xfId="0" applyNumberFormat="1" applyBorder="1"/>
    <xf numFmtId="2" fontId="0" fillId="0" borderId="0" xfId="0" applyNumberFormat="1"/>
    <xf numFmtId="3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C2E6-2D51-4979-AA9F-51B2882EF2ED}">
  <dimension ref="A1:A7"/>
  <sheetViews>
    <sheetView workbookViewId="0">
      <selection sqref="A1:A7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DF47-24F4-4EC3-B5E4-56908C10DD46}">
  <dimension ref="A1:B5"/>
  <sheetViews>
    <sheetView workbookViewId="0">
      <selection activeCell="B6" sqref="B6"/>
    </sheetView>
  </sheetViews>
  <sheetFormatPr defaultRowHeight="14.5" x14ac:dyDescent="0.35"/>
  <sheetData>
    <row r="1" spans="1:2" x14ac:dyDescent="0.35">
      <c r="A1" t="s">
        <v>7</v>
      </c>
      <c r="B1" t="s">
        <v>11</v>
      </c>
    </row>
    <row r="2" spans="1:2" x14ac:dyDescent="0.35">
      <c r="A2" t="s">
        <v>0</v>
      </c>
      <c r="B2" t="s">
        <v>12</v>
      </c>
    </row>
    <row r="3" spans="1:2" x14ac:dyDescent="0.35">
      <c r="A3" t="s">
        <v>8</v>
      </c>
      <c r="B3" t="s">
        <v>13</v>
      </c>
    </row>
    <row r="4" spans="1:2" x14ac:dyDescent="0.35">
      <c r="A4" t="s">
        <v>9</v>
      </c>
      <c r="B4" t="s">
        <v>14</v>
      </c>
    </row>
    <row r="5" spans="1:2" x14ac:dyDescent="0.35">
      <c r="A5" t="s">
        <v>10</v>
      </c>
      <c r="B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080F-C661-4E6E-92C3-D6D17FA4BC93}">
  <dimension ref="A1:Z95"/>
  <sheetViews>
    <sheetView tabSelected="1" workbookViewId="0">
      <pane xSplit="2" ySplit="8" topLeftCell="I54" activePane="bottomRight" state="frozen"/>
      <selection pane="topRight" activeCell="C1" sqref="C1"/>
      <selection pane="bottomLeft" activeCell="A9" sqref="A9"/>
      <selection pane="bottomRight" activeCell="S93" sqref="S93"/>
    </sheetView>
  </sheetViews>
  <sheetFormatPr defaultRowHeight="14.5" x14ac:dyDescent="0.35"/>
  <cols>
    <col min="1" max="1" width="6.08984375" customWidth="1"/>
    <col min="2" max="2" width="20" customWidth="1"/>
    <col min="12" max="17" width="9.08984375" bestFit="1" customWidth="1"/>
    <col min="18" max="18" width="9.54296875" bestFit="1" customWidth="1"/>
    <col min="19" max="19" width="9.90625" bestFit="1" customWidth="1"/>
  </cols>
  <sheetData>
    <row r="1" spans="1:26" x14ac:dyDescent="0.35">
      <c r="B1" t="s">
        <v>16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</row>
    <row r="2" spans="1:26" x14ac:dyDescent="0.35">
      <c r="B2" t="s">
        <v>17</v>
      </c>
      <c r="L2" s="2">
        <v>42795</v>
      </c>
      <c r="M2" s="2">
        <v>43179</v>
      </c>
      <c r="N2" s="2">
        <v>43524</v>
      </c>
      <c r="O2" s="2">
        <v>43888</v>
      </c>
      <c r="P2" s="2">
        <v>44250</v>
      </c>
      <c r="Q2" s="2">
        <v>44608</v>
      </c>
      <c r="R2" s="2">
        <v>44973</v>
      </c>
      <c r="S2" s="2">
        <v>45337</v>
      </c>
    </row>
    <row r="3" spans="1:26" x14ac:dyDescent="0.35">
      <c r="B3" t="s">
        <v>18</v>
      </c>
    </row>
    <row r="4" spans="1:26" s="1" customFormat="1" x14ac:dyDescent="0.35">
      <c r="B4" s="1" t="s">
        <v>19</v>
      </c>
    </row>
    <row r="5" spans="1:26" x14ac:dyDescent="0.35">
      <c r="B5" t="s">
        <v>20</v>
      </c>
    </row>
    <row r="6" spans="1:26" x14ac:dyDescent="0.35">
      <c r="B6" t="s">
        <v>21</v>
      </c>
    </row>
    <row r="7" spans="1:26" x14ac:dyDescent="0.35">
      <c r="B7" t="s">
        <v>22</v>
      </c>
    </row>
    <row r="12" spans="1:26" s="1" customFormat="1" x14ac:dyDescent="0.35">
      <c r="A12" s="1" t="s">
        <v>26</v>
      </c>
      <c r="B12" s="1" t="s">
        <v>23</v>
      </c>
    </row>
    <row r="13" spans="1:26" s="6" customFormat="1" x14ac:dyDescent="0.35">
      <c r="B13" s="6" t="s">
        <v>27</v>
      </c>
      <c r="Q13" s="6">
        <v>2313416</v>
      </c>
      <c r="R13" s="6">
        <v>3554985</v>
      </c>
      <c r="S13" s="6">
        <v>3962347</v>
      </c>
    </row>
    <row r="14" spans="1:26" s="7" customFormat="1" x14ac:dyDescent="0.35">
      <c r="B14" s="7" t="s">
        <v>28</v>
      </c>
      <c r="Q14" s="7">
        <v>893196</v>
      </c>
      <c r="R14" s="7">
        <v>1694703</v>
      </c>
      <c r="S14" s="7">
        <v>1752337</v>
      </c>
    </row>
    <row r="15" spans="1:26" s="6" customFormat="1" x14ac:dyDescent="0.35">
      <c r="B15" s="6" t="s">
        <v>29</v>
      </c>
      <c r="H15" s="6">
        <f>H13-H14</f>
        <v>0</v>
      </c>
      <c r="I15" s="6">
        <f t="shared" ref="I15:Z15" si="0">I13-I14</f>
        <v>0</v>
      </c>
      <c r="J15" s="6">
        <f t="shared" si="0"/>
        <v>0</v>
      </c>
      <c r="K15" s="6">
        <f t="shared" si="0"/>
        <v>0</v>
      </c>
      <c r="L15" s="6">
        <f t="shared" si="0"/>
        <v>0</v>
      </c>
      <c r="M15" s="6">
        <f t="shared" si="0"/>
        <v>0</v>
      </c>
      <c r="N15" s="6">
        <f t="shared" si="0"/>
        <v>0</v>
      </c>
      <c r="O15" s="6">
        <f t="shared" si="0"/>
        <v>0</v>
      </c>
      <c r="P15" s="6">
        <f t="shared" si="0"/>
        <v>0</v>
      </c>
      <c r="Q15" s="6">
        <f t="shared" si="0"/>
        <v>1420220</v>
      </c>
      <c r="R15" s="6">
        <f t="shared" si="0"/>
        <v>1860282</v>
      </c>
      <c r="S15" s="6">
        <f t="shared" si="0"/>
        <v>2210010</v>
      </c>
      <c r="T15" s="6">
        <f t="shared" si="0"/>
        <v>0</v>
      </c>
      <c r="U15" s="6">
        <f t="shared" si="0"/>
        <v>0</v>
      </c>
      <c r="V15" s="6">
        <f t="shared" si="0"/>
        <v>0</v>
      </c>
      <c r="W15" s="6">
        <f t="shared" si="0"/>
        <v>0</v>
      </c>
      <c r="X15" s="6">
        <f t="shared" si="0"/>
        <v>0</v>
      </c>
      <c r="Y15" s="6">
        <f t="shared" si="0"/>
        <v>0</v>
      </c>
      <c r="Z15" s="6">
        <f t="shared" si="0"/>
        <v>0</v>
      </c>
    </row>
    <row r="16" spans="1:26" s="5" customFormat="1" x14ac:dyDescent="0.35">
      <c r="B16" s="5" t="s">
        <v>30</v>
      </c>
      <c r="H16" s="5" t="e">
        <f>H15/H13</f>
        <v>#DIV/0!</v>
      </c>
      <c r="I16" s="5" t="e">
        <f t="shared" ref="I16:Z16" si="1">I15/I13</f>
        <v>#DIV/0!</v>
      </c>
      <c r="J16" s="5" t="e">
        <f t="shared" si="1"/>
        <v>#DIV/0!</v>
      </c>
      <c r="K16" s="5" t="e">
        <f t="shared" si="1"/>
        <v>#DIV/0!</v>
      </c>
      <c r="L16" s="5" t="e">
        <f t="shared" si="1"/>
        <v>#DIV/0!</v>
      </c>
      <c r="M16" s="5" t="e">
        <f t="shared" si="1"/>
        <v>#DIV/0!</v>
      </c>
      <c r="N16" s="5" t="e">
        <f t="shared" si="1"/>
        <v>#DIV/0!</v>
      </c>
      <c r="O16" s="5" t="e">
        <f t="shared" si="1"/>
        <v>#DIV/0!</v>
      </c>
      <c r="P16" s="5" t="e">
        <f t="shared" si="1"/>
        <v>#DIV/0!</v>
      </c>
      <c r="Q16" s="5">
        <f t="shared" si="1"/>
        <v>0.61390601603861994</v>
      </c>
      <c r="R16" s="5">
        <f t="shared" si="1"/>
        <v>0.52328828391680982</v>
      </c>
      <c r="S16" s="5">
        <f t="shared" si="1"/>
        <v>0.55775276622668335</v>
      </c>
      <c r="T16" s="5" t="e">
        <f t="shared" si="1"/>
        <v>#DIV/0!</v>
      </c>
      <c r="U16" s="5" t="e">
        <f t="shared" si="1"/>
        <v>#DIV/0!</v>
      </c>
      <c r="V16" s="5" t="e">
        <f t="shared" si="1"/>
        <v>#DIV/0!</v>
      </c>
      <c r="W16" s="5" t="e">
        <f t="shared" si="1"/>
        <v>#DIV/0!</v>
      </c>
      <c r="X16" s="5" t="e">
        <f t="shared" si="1"/>
        <v>#DIV/0!</v>
      </c>
      <c r="Y16" s="5" t="e">
        <f t="shared" si="1"/>
        <v>#DIV/0!</v>
      </c>
      <c r="Z16" s="5" t="e">
        <f t="shared" si="1"/>
        <v>#DIV/0!</v>
      </c>
    </row>
    <row r="17" spans="2:26" s="4" customFormat="1" x14ac:dyDescent="0.35">
      <c r="B17" s="4" t="s">
        <v>31</v>
      </c>
    </row>
    <row r="18" spans="2:26" s="6" customFormat="1" x14ac:dyDescent="0.35">
      <c r="B18" s="6" t="s">
        <v>32</v>
      </c>
      <c r="Q18" s="6">
        <v>737156</v>
      </c>
      <c r="R18" s="6">
        <v>1009526</v>
      </c>
      <c r="S18" s="6">
        <v>1163940</v>
      </c>
    </row>
    <row r="19" spans="2:26" s="7" customFormat="1" x14ac:dyDescent="0.35">
      <c r="B19" s="7" t="s">
        <v>33</v>
      </c>
      <c r="Q19" s="7">
        <v>0</v>
      </c>
      <c r="R19" s="7">
        <v>0</v>
      </c>
      <c r="S19" s="7">
        <v>9287</v>
      </c>
    </row>
    <row r="20" spans="2:26" s="8" customFormat="1" x14ac:dyDescent="0.35">
      <c r="B20" s="8" t="s">
        <v>48</v>
      </c>
      <c r="H20" s="8">
        <f>SUM(H18:H19)</f>
        <v>0</v>
      </c>
      <c r="I20" s="8">
        <f t="shared" ref="I20:Z20" si="2">SUM(I18:I19)</f>
        <v>0</v>
      </c>
      <c r="J20" s="8">
        <f t="shared" si="2"/>
        <v>0</v>
      </c>
      <c r="K20" s="8">
        <f t="shared" si="2"/>
        <v>0</v>
      </c>
      <c r="L20" s="8">
        <f t="shared" si="2"/>
        <v>0</v>
      </c>
      <c r="M20" s="8">
        <f t="shared" si="2"/>
        <v>0</v>
      </c>
      <c r="N20" s="8">
        <f t="shared" si="2"/>
        <v>0</v>
      </c>
      <c r="O20" s="8">
        <f t="shared" si="2"/>
        <v>0</v>
      </c>
      <c r="P20" s="8">
        <f t="shared" si="2"/>
        <v>0</v>
      </c>
      <c r="Q20" s="8">
        <f t="shared" si="2"/>
        <v>737156</v>
      </c>
      <c r="R20" s="8">
        <f t="shared" si="2"/>
        <v>1009526</v>
      </c>
      <c r="S20" s="8">
        <f t="shared" si="2"/>
        <v>1173227</v>
      </c>
      <c r="T20" s="8">
        <f t="shared" si="2"/>
        <v>0</v>
      </c>
      <c r="U20" s="8">
        <f t="shared" si="2"/>
        <v>0</v>
      </c>
      <c r="V20" s="8">
        <f t="shared" si="2"/>
        <v>0</v>
      </c>
      <c r="W20" s="8">
        <f t="shared" si="2"/>
        <v>0</v>
      </c>
      <c r="X20" s="8">
        <f t="shared" si="2"/>
        <v>0</v>
      </c>
      <c r="Y20" s="8">
        <f t="shared" si="2"/>
        <v>0</v>
      </c>
      <c r="Z20" s="8">
        <f t="shared" si="2"/>
        <v>0</v>
      </c>
    </row>
    <row r="21" spans="2:26" s="6" customFormat="1" x14ac:dyDescent="0.35">
      <c r="B21" s="6" t="s">
        <v>45</v>
      </c>
      <c r="H21" s="6">
        <f>H15-H20</f>
        <v>0</v>
      </c>
      <c r="I21" s="6">
        <f t="shared" ref="I21:Z21" si="3">I15-I20</f>
        <v>0</v>
      </c>
      <c r="J21" s="6">
        <f t="shared" si="3"/>
        <v>0</v>
      </c>
      <c r="K21" s="6">
        <f t="shared" si="3"/>
        <v>0</v>
      </c>
      <c r="L21" s="6">
        <f t="shared" si="3"/>
        <v>0</v>
      </c>
      <c r="M21" s="6">
        <f t="shared" si="3"/>
        <v>0</v>
      </c>
      <c r="N21" s="6">
        <f t="shared" si="3"/>
        <v>0</v>
      </c>
      <c r="O21" s="6">
        <f t="shared" si="3"/>
        <v>0</v>
      </c>
      <c r="P21" s="6">
        <f t="shared" si="3"/>
        <v>0</v>
      </c>
      <c r="Q21" s="6">
        <f t="shared" si="3"/>
        <v>683064</v>
      </c>
      <c r="R21" s="6">
        <f t="shared" si="3"/>
        <v>850756</v>
      </c>
      <c r="S21" s="6">
        <f t="shared" si="3"/>
        <v>1036783</v>
      </c>
      <c r="T21" s="6">
        <f t="shared" si="3"/>
        <v>0</v>
      </c>
      <c r="U21" s="6">
        <f t="shared" si="3"/>
        <v>0</v>
      </c>
      <c r="V21" s="6">
        <f t="shared" si="3"/>
        <v>0</v>
      </c>
      <c r="W21" s="6">
        <f t="shared" si="3"/>
        <v>0</v>
      </c>
      <c r="X21" s="6">
        <f t="shared" si="3"/>
        <v>0</v>
      </c>
      <c r="Y21" s="6">
        <f t="shared" si="3"/>
        <v>0</v>
      </c>
      <c r="Z21" s="6">
        <f t="shared" si="3"/>
        <v>0</v>
      </c>
    </row>
    <row r="22" spans="2:26" s="5" customFormat="1" x14ac:dyDescent="0.35">
      <c r="B22" s="5" t="s">
        <v>46</v>
      </c>
      <c r="H22" s="5" t="e">
        <f>H21/H13</f>
        <v>#DIV/0!</v>
      </c>
      <c r="I22" s="5" t="e">
        <f t="shared" ref="I22:Z22" si="4">I21/I13</f>
        <v>#DIV/0!</v>
      </c>
      <c r="J22" s="5" t="e">
        <f t="shared" si="4"/>
        <v>#DIV/0!</v>
      </c>
      <c r="K22" s="5" t="e">
        <f t="shared" si="4"/>
        <v>#DIV/0!</v>
      </c>
      <c r="L22" s="5" t="e">
        <f t="shared" si="4"/>
        <v>#DIV/0!</v>
      </c>
      <c r="M22" s="5" t="e">
        <f t="shared" si="4"/>
        <v>#DIV/0!</v>
      </c>
      <c r="N22" s="5" t="e">
        <f t="shared" si="4"/>
        <v>#DIV/0!</v>
      </c>
      <c r="O22" s="5" t="e">
        <f t="shared" si="4"/>
        <v>#DIV/0!</v>
      </c>
      <c r="P22" s="5" t="e">
        <f t="shared" si="4"/>
        <v>#DIV/0!</v>
      </c>
      <c r="Q22" s="5">
        <f t="shared" si="4"/>
        <v>0.2952620713265578</v>
      </c>
      <c r="R22" s="5">
        <f t="shared" si="4"/>
        <v>0.23931352734259076</v>
      </c>
      <c r="S22" s="5">
        <f t="shared" si="4"/>
        <v>0.26165880979126765</v>
      </c>
      <c r="T22" s="5" t="e">
        <f t="shared" si="4"/>
        <v>#DIV/0!</v>
      </c>
      <c r="U22" s="5" t="e">
        <f t="shared" si="4"/>
        <v>#DIV/0!</v>
      </c>
      <c r="V22" s="5" t="e">
        <f t="shared" si="4"/>
        <v>#DIV/0!</v>
      </c>
      <c r="W22" s="5" t="e">
        <f t="shared" si="4"/>
        <v>#DIV/0!</v>
      </c>
      <c r="X22" s="5" t="e">
        <f t="shared" si="4"/>
        <v>#DIV/0!</v>
      </c>
      <c r="Y22" s="5" t="e">
        <f t="shared" si="4"/>
        <v>#DIV/0!</v>
      </c>
      <c r="Z22" s="5" t="e">
        <f t="shared" si="4"/>
        <v>#DIV/0!</v>
      </c>
    </row>
    <row r="23" spans="2:26" s="4" customFormat="1" x14ac:dyDescent="0.35">
      <c r="B23" s="4" t="s">
        <v>47</v>
      </c>
    </row>
    <row r="24" spans="2:26" s="6" customFormat="1" x14ac:dyDescent="0.35">
      <c r="B24" s="6" t="s">
        <v>34</v>
      </c>
      <c r="Q24" s="6">
        <v>-140</v>
      </c>
      <c r="R24" s="6">
        <v>3228</v>
      </c>
      <c r="S24" s="6">
        <v>-1240</v>
      </c>
    </row>
    <row r="25" spans="2:26" s="6" customFormat="1" x14ac:dyDescent="0.35">
      <c r="B25" s="6" t="s">
        <v>35</v>
      </c>
      <c r="Q25" s="6">
        <v>775</v>
      </c>
      <c r="R25" s="6">
        <v>1020</v>
      </c>
      <c r="S25" s="6">
        <v>2406</v>
      </c>
    </row>
    <row r="26" spans="2:26" s="6" customFormat="1" x14ac:dyDescent="0.35">
      <c r="B26" s="6" t="s">
        <v>36</v>
      </c>
      <c r="Q26" s="6">
        <v>-21647</v>
      </c>
      <c r="R26" s="6">
        <v>-136158</v>
      </c>
      <c r="S26" s="6">
        <v>-161351</v>
      </c>
    </row>
    <row r="27" spans="2:26" s="7" customFormat="1" x14ac:dyDescent="0.35">
      <c r="B27" s="7" t="s">
        <v>37</v>
      </c>
      <c r="Q27" s="7">
        <v>1797</v>
      </c>
      <c r="R27" s="7">
        <v>-338</v>
      </c>
      <c r="S27" s="7">
        <v>-326</v>
      </c>
    </row>
    <row r="28" spans="2:26" x14ac:dyDescent="0.35">
      <c r="B28" t="s">
        <v>38</v>
      </c>
      <c r="H28" s="6">
        <f>H21+SUM(H24:H27)</f>
        <v>0</v>
      </c>
      <c r="I28" s="6">
        <f t="shared" ref="I28:Z28" si="5">I21+SUM(I24:I27)</f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6">
        <f t="shared" si="5"/>
        <v>0</v>
      </c>
      <c r="O28" s="6">
        <f t="shared" si="5"/>
        <v>0</v>
      </c>
      <c r="P28" s="6">
        <f t="shared" si="5"/>
        <v>0</v>
      </c>
      <c r="Q28" s="6">
        <f t="shared" si="5"/>
        <v>663849</v>
      </c>
      <c r="R28" s="6">
        <f t="shared" si="5"/>
        <v>718508</v>
      </c>
      <c r="S28" s="6">
        <f t="shared" si="5"/>
        <v>876272</v>
      </c>
      <c r="T28" s="6">
        <f t="shared" si="5"/>
        <v>0</v>
      </c>
      <c r="U28" s="6">
        <f t="shared" si="5"/>
        <v>0</v>
      </c>
      <c r="V28" s="6">
        <f t="shared" si="5"/>
        <v>0</v>
      </c>
      <c r="W28" s="6">
        <f t="shared" si="5"/>
        <v>0</v>
      </c>
      <c r="X28" s="6">
        <f t="shared" si="5"/>
        <v>0</v>
      </c>
      <c r="Y28" s="6">
        <f t="shared" si="5"/>
        <v>0</v>
      </c>
      <c r="Z28" s="6">
        <f t="shared" si="5"/>
        <v>0</v>
      </c>
    </row>
    <row r="29" spans="2:26" s="7" customFormat="1" x14ac:dyDescent="0.35">
      <c r="B29" s="7" t="s">
        <v>39</v>
      </c>
      <c r="Q29" s="7">
        <v>-61845</v>
      </c>
      <c r="R29" s="7">
        <v>178349</v>
      </c>
      <c r="S29" s="7">
        <v>83706</v>
      </c>
    </row>
    <row r="30" spans="2:26" x14ac:dyDescent="0.35">
      <c r="B30" t="s">
        <v>40</v>
      </c>
      <c r="H30" s="6">
        <f>H28-H29</f>
        <v>0</v>
      </c>
      <c r="I30" s="6">
        <f t="shared" ref="I30:Z30" si="6">I28-I29</f>
        <v>0</v>
      </c>
      <c r="J30" s="6">
        <f t="shared" si="6"/>
        <v>0</v>
      </c>
      <c r="K30" s="6">
        <f t="shared" si="6"/>
        <v>0</v>
      </c>
      <c r="L30" s="6">
        <f t="shared" si="6"/>
        <v>0</v>
      </c>
      <c r="M30" s="6">
        <f t="shared" si="6"/>
        <v>0</v>
      </c>
      <c r="N30" s="6">
        <f t="shared" si="6"/>
        <v>0</v>
      </c>
      <c r="O30" s="6">
        <f t="shared" si="6"/>
        <v>0</v>
      </c>
      <c r="P30" s="6">
        <f t="shared" si="6"/>
        <v>0</v>
      </c>
      <c r="Q30" s="6">
        <f t="shared" si="6"/>
        <v>725694</v>
      </c>
      <c r="R30" s="6">
        <f t="shared" si="6"/>
        <v>540159</v>
      </c>
      <c r="S30" s="6">
        <f t="shared" si="6"/>
        <v>792566</v>
      </c>
      <c r="T30" s="6">
        <f t="shared" si="6"/>
        <v>0</v>
      </c>
      <c r="U30" s="6">
        <f t="shared" si="6"/>
        <v>0</v>
      </c>
      <c r="V30" s="6">
        <f t="shared" si="6"/>
        <v>0</v>
      </c>
      <c r="W30" s="6">
        <f t="shared" si="6"/>
        <v>0</v>
      </c>
      <c r="X30" s="6">
        <f t="shared" si="6"/>
        <v>0</v>
      </c>
      <c r="Y30" s="6">
        <f t="shared" si="6"/>
        <v>0</v>
      </c>
      <c r="Z30" s="6">
        <f t="shared" si="6"/>
        <v>0</v>
      </c>
    </row>
    <row r="31" spans="2:26" s="5" customFormat="1" x14ac:dyDescent="0.35">
      <c r="B31" s="5" t="s">
        <v>56</v>
      </c>
      <c r="H31" s="5" t="e">
        <f>H30/H13</f>
        <v>#DIV/0!</v>
      </c>
      <c r="I31" s="5" t="e">
        <f t="shared" ref="I31:Z31" si="7">I30/I13</f>
        <v>#DIV/0!</v>
      </c>
      <c r="J31" s="5" t="e">
        <f t="shared" si="7"/>
        <v>#DIV/0!</v>
      </c>
      <c r="K31" s="5" t="e">
        <f t="shared" si="7"/>
        <v>#DIV/0!</v>
      </c>
      <c r="L31" s="5" t="e">
        <f t="shared" si="7"/>
        <v>#DIV/0!</v>
      </c>
      <c r="M31" s="5" t="e">
        <f t="shared" si="7"/>
        <v>#DIV/0!</v>
      </c>
      <c r="N31" s="5" t="e">
        <f t="shared" si="7"/>
        <v>#DIV/0!</v>
      </c>
      <c r="O31" s="5" t="e">
        <f t="shared" si="7"/>
        <v>#DIV/0!</v>
      </c>
      <c r="P31" s="5" t="e">
        <f t="shared" si="7"/>
        <v>#DIV/0!</v>
      </c>
      <c r="Q31" s="5">
        <f t="shared" si="7"/>
        <v>0.3136893667200365</v>
      </c>
      <c r="R31" s="5">
        <f t="shared" si="7"/>
        <v>0.15194410102996214</v>
      </c>
      <c r="S31" s="5">
        <f t="shared" si="7"/>
        <v>0.20002437949023646</v>
      </c>
      <c r="T31" s="5" t="e">
        <f t="shared" si="7"/>
        <v>#DIV/0!</v>
      </c>
      <c r="U31" s="5" t="e">
        <f t="shared" si="7"/>
        <v>#DIV/0!</v>
      </c>
      <c r="V31" s="5" t="e">
        <f t="shared" si="7"/>
        <v>#DIV/0!</v>
      </c>
      <c r="W31" s="5" t="e">
        <f t="shared" si="7"/>
        <v>#DIV/0!</v>
      </c>
      <c r="X31" s="5" t="e">
        <f t="shared" si="7"/>
        <v>#DIV/0!</v>
      </c>
      <c r="Y31" s="5" t="e">
        <f t="shared" si="7"/>
        <v>#DIV/0!</v>
      </c>
      <c r="Z31" s="5" t="e">
        <f t="shared" si="7"/>
        <v>#DIV/0!</v>
      </c>
    </row>
    <row r="33" spans="1:26" s="9" customFormat="1" x14ac:dyDescent="0.35">
      <c r="B33" s="9" t="s">
        <v>41</v>
      </c>
      <c r="H33" s="9" t="e">
        <f>H30/H35</f>
        <v>#DIV/0!</v>
      </c>
      <c r="I33" s="9" t="e">
        <f t="shared" ref="I33:Z33" si="8">I30/I35</f>
        <v>#DIV/0!</v>
      </c>
      <c r="J33" s="9" t="e">
        <f t="shared" si="8"/>
        <v>#DIV/0!</v>
      </c>
      <c r="K33" s="9" t="e">
        <f t="shared" si="8"/>
        <v>#DIV/0!</v>
      </c>
      <c r="L33" s="9" t="e">
        <f t="shared" si="8"/>
        <v>#DIV/0!</v>
      </c>
      <c r="M33" s="9" t="e">
        <f t="shared" si="8"/>
        <v>#DIV/0!</v>
      </c>
      <c r="N33" s="9" t="e">
        <f t="shared" si="8"/>
        <v>#DIV/0!</v>
      </c>
      <c r="O33" s="9" t="e">
        <f t="shared" si="8"/>
        <v>#DIV/0!</v>
      </c>
      <c r="P33" s="9" t="e">
        <f t="shared" si="8"/>
        <v>#DIV/0!</v>
      </c>
      <c r="Q33" s="9">
        <f t="shared" si="8"/>
        <v>11.617795850409836</v>
      </c>
      <c r="R33" s="9">
        <f t="shared" si="8"/>
        <v>8.8232440378961119</v>
      </c>
      <c r="S33" s="9">
        <f t="shared" si="8"/>
        <v>12.911184960740234</v>
      </c>
      <c r="T33" s="9" t="e">
        <f t="shared" si="8"/>
        <v>#DIV/0!</v>
      </c>
      <c r="U33" s="9" t="e">
        <f t="shared" si="8"/>
        <v>#DIV/0!</v>
      </c>
      <c r="V33" s="9" t="e">
        <f t="shared" si="8"/>
        <v>#DIV/0!</v>
      </c>
      <c r="W33" s="9" t="e">
        <f t="shared" si="8"/>
        <v>#DIV/0!</v>
      </c>
      <c r="X33" s="9" t="e">
        <f t="shared" si="8"/>
        <v>#DIV/0!</v>
      </c>
      <c r="Y33" s="9" t="e">
        <f t="shared" si="8"/>
        <v>#DIV/0!</v>
      </c>
      <c r="Z33" s="9" t="e">
        <f t="shared" si="8"/>
        <v>#DIV/0!</v>
      </c>
    </row>
    <row r="34" spans="1:26" s="9" customFormat="1" x14ac:dyDescent="0.35">
      <c r="B34" s="9" t="s">
        <v>42</v>
      </c>
      <c r="H34" s="9" t="e">
        <f>H30/H36</f>
        <v>#DIV/0!</v>
      </c>
      <c r="I34" s="9" t="e">
        <f t="shared" ref="I34:Z34" si="9">I30/I36</f>
        <v>#DIV/0!</v>
      </c>
      <c r="J34" s="9" t="e">
        <f t="shared" si="9"/>
        <v>#DIV/0!</v>
      </c>
      <c r="K34" s="9" t="e">
        <f t="shared" si="9"/>
        <v>#DIV/0!</v>
      </c>
      <c r="L34" s="9" t="e">
        <f t="shared" si="9"/>
        <v>#DIV/0!</v>
      </c>
      <c r="M34" s="9" t="e">
        <f t="shared" si="9"/>
        <v>#DIV/0!</v>
      </c>
      <c r="N34" s="9" t="e">
        <f t="shared" si="9"/>
        <v>#DIV/0!</v>
      </c>
      <c r="O34" s="9" t="e">
        <f t="shared" si="9"/>
        <v>#DIV/0!</v>
      </c>
      <c r="P34" s="9" t="e">
        <f t="shared" si="9"/>
        <v>#DIV/0!</v>
      </c>
      <c r="Q34" s="9">
        <f t="shared" si="9"/>
        <v>11.389152201889576</v>
      </c>
      <c r="R34" s="9">
        <f t="shared" si="9"/>
        <v>8.7113988968809473</v>
      </c>
      <c r="S34" s="9">
        <f t="shared" si="9"/>
        <v>12.79322701446281</v>
      </c>
      <c r="T34" s="9" t="e">
        <f t="shared" si="9"/>
        <v>#DIV/0!</v>
      </c>
      <c r="U34" s="9" t="e">
        <f t="shared" si="9"/>
        <v>#DIV/0!</v>
      </c>
      <c r="V34" s="9" t="e">
        <f t="shared" si="9"/>
        <v>#DIV/0!</v>
      </c>
      <c r="W34" s="9" t="e">
        <f t="shared" si="9"/>
        <v>#DIV/0!</v>
      </c>
      <c r="X34" s="9" t="e">
        <f t="shared" si="9"/>
        <v>#DIV/0!</v>
      </c>
      <c r="Y34" s="9" t="e">
        <f t="shared" si="9"/>
        <v>#DIV/0!</v>
      </c>
      <c r="Z34" s="9" t="e">
        <f t="shared" si="9"/>
        <v>#DIV/0!</v>
      </c>
    </row>
    <row r="35" spans="1:26" s="6" customFormat="1" x14ac:dyDescent="0.35">
      <c r="B35" s="6" t="s">
        <v>43</v>
      </c>
      <c r="Q35" s="6">
        <v>62464</v>
      </c>
      <c r="R35" s="6">
        <v>61220</v>
      </c>
      <c r="S35" s="6">
        <v>61386</v>
      </c>
    </row>
    <row r="36" spans="1:26" s="6" customFormat="1" x14ac:dyDescent="0.35">
      <c r="B36" s="6" t="s">
        <v>44</v>
      </c>
      <c r="Q36" s="6">
        <v>63718</v>
      </c>
      <c r="R36" s="6">
        <v>62006</v>
      </c>
      <c r="S36" s="6">
        <v>61952</v>
      </c>
    </row>
    <row r="38" spans="1:26" s="1" customFormat="1" x14ac:dyDescent="0.35">
      <c r="A38" s="1" t="s">
        <v>26</v>
      </c>
      <c r="B38" s="1" t="s">
        <v>24</v>
      </c>
    </row>
    <row r="39" spans="1:26" s="4" customFormat="1" x14ac:dyDescent="0.35"/>
    <row r="40" spans="1:26" s="6" customFormat="1" x14ac:dyDescent="0.35">
      <c r="B40" s="6" t="s">
        <v>57</v>
      </c>
      <c r="R40" s="6">
        <v>191629</v>
      </c>
      <c r="S40" s="6">
        <v>149288</v>
      </c>
    </row>
    <row r="41" spans="1:26" s="6" customFormat="1" x14ac:dyDescent="0.35">
      <c r="B41" s="6" t="s">
        <v>58</v>
      </c>
      <c r="R41" s="6">
        <v>2</v>
      </c>
      <c r="S41" s="6">
        <v>2</v>
      </c>
    </row>
    <row r="42" spans="1:26" s="6" customFormat="1" x14ac:dyDescent="0.35">
      <c r="B42" s="6" t="s">
        <v>59</v>
      </c>
      <c r="R42" s="6">
        <v>295594</v>
      </c>
      <c r="S42" s="6">
        <v>305747</v>
      </c>
    </row>
    <row r="43" spans="1:26" s="6" customFormat="1" x14ac:dyDescent="0.35">
      <c r="B43" s="6" t="s">
        <v>60</v>
      </c>
      <c r="R43" s="6">
        <v>471551</v>
      </c>
      <c r="S43" s="6">
        <v>385054</v>
      </c>
    </row>
    <row r="44" spans="1:26" s="6" customFormat="1" x14ac:dyDescent="0.35">
      <c r="B44" s="6" t="s">
        <v>61</v>
      </c>
      <c r="R44" s="6">
        <v>14752</v>
      </c>
      <c r="S44" s="6">
        <v>4413</v>
      </c>
    </row>
    <row r="45" spans="1:26" s="6" customFormat="1" x14ac:dyDescent="0.35">
      <c r="B45" s="6" t="s">
        <v>62</v>
      </c>
      <c r="R45" s="6">
        <v>18842</v>
      </c>
      <c r="S45" s="6">
        <v>21071</v>
      </c>
    </row>
    <row r="46" spans="1:26" s="7" customFormat="1" x14ac:dyDescent="0.35">
      <c r="B46" s="7" t="s">
        <v>63</v>
      </c>
      <c r="R46" s="7">
        <v>33605</v>
      </c>
      <c r="S46" s="7">
        <v>45129</v>
      </c>
    </row>
    <row r="47" spans="1:26" s="6" customFormat="1" x14ac:dyDescent="0.35">
      <c r="B47" s="6" t="s">
        <v>64</v>
      </c>
      <c r="H47" s="6">
        <f>SUM(H40:H46)</f>
        <v>0</v>
      </c>
      <c r="I47" s="6">
        <f t="shared" ref="I47:Z47" si="10">SUM(I40:I46)</f>
        <v>0</v>
      </c>
      <c r="J47" s="6">
        <f t="shared" si="10"/>
        <v>0</v>
      </c>
      <c r="K47" s="6">
        <f t="shared" si="10"/>
        <v>0</v>
      </c>
      <c r="L47" s="6">
        <f t="shared" si="10"/>
        <v>0</v>
      </c>
      <c r="M47" s="6">
        <f t="shared" si="10"/>
        <v>0</v>
      </c>
      <c r="N47" s="6">
        <f t="shared" si="10"/>
        <v>0</v>
      </c>
      <c r="O47" s="6">
        <f t="shared" si="10"/>
        <v>0</v>
      </c>
      <c r="P47" s="6">
        <f t="shared" si="10"/>
        <v>0</v>
      </c>
      <c r="Q47" s="6">
        <f t="shared" si="10"/>
        <v>0</v>
      </c>
      <c r="R47" s="6">
        <f t="shared" si="10"/>
        <v>1025975</v>
      </c>
      <c r="S47" s="6">
        <f t="shared" si="10"/>
        <v>910704</v>
      </c>
      <c r="T47" s="6">
        <f t="shared" si="10"/>
        <v>0</v>
      </c>
      <c r="U47" s="6">
        <f t="shared" si="10"/>
        <v>0</v>
      </c>
      <c r="V47" s="6">
        <f t="shared" si="10"/>
        <v>0</v>
      </c>
      <c r="W47" s="6">
        <f t="shared" si="10"/>
        <v>0</v>
      </c>
      <c r="X47" s="6">
        <f t="shared" si="10"/>
        <v>0</v>
      </c>
      <c r="Y47" s="6">
        <f t="shared" si="10"/>
        <v>0</v>
      </c>
      <c r="Z47" s="6">
        <f t="shared" si="10"/>
        <v>0</v>
      </c>
    </row>
    <row r="48" spans="1:26" s="10" customFormat="1" x14ac:dyDescent="0.35">
      <c r="B48" s="10" t="s">
        <v>65</v>
      </c>
    </row>
    <row r="49" spans="2:26" s="6" customFormat="1" x14ac:dyDescent="0.35">
      <c r="B49" s="6" t="s">
        <v>66</v>
      </c>
      <c r="R49" s="6">
        <v>181529</v>
      </c>
      <c r="S49" s="6">
        <v>238315</v>
      </c>
    </row>
    <row r="50" spans="2:26" s="6" customFormat="1" x14ac:dyDescent="0.35">
      <c r="B50" s="6" t="s">
        <v>67</v>
      </c>
      <c r="R50" s="6">
        <v>1800167</v>
      </c>
      <c r="S50" s="6">
        <v>1792562</v>
      </c>
    </row>
    <row r="51" spans="2:26" s="6" customFormat="1" x14ac:dyDescent="0.35">
      <c r="B51" s="6" t="s">
        <v>68</v>
      </c>
      <c r="R51" s="6">
        <v>714814</v>
      </c>
      <c r="S51" s="6">
        <v>711588</v>
      </c>
    </row>
    <row r="52" spans="2:26" s="6" customFormat="1" x14ac:dyDescent="0.35">
      <c r="B52" s="6" t="s">
        <v>69</v>
      </c>
      <c r="R52" s="6">
        <v>528278</v>
      </c>
      <c r="S52" s="6">
        <v>667972</v>
      </c>
    </row>
    <row r="53" spans="2:26" s="6" customFormat="1" x14ac:dyDescent="0.35">
      <c r="B53" s="6" t="s">
        <v>58</v>
      </c>
      <c r="R53" s="6">
        <v>3254</v>
      </c>
      <c r="S53" s="6">
        <v>3807</v>
      </c>
    </row>
    <row r="54" spans="2:26" s="6" customFormat="1" x14ac:dyDescent="0.35">
      <c r="B54" s="6" t="s">
        <v>70</v>
      </c>
      <c r="R54" s="6">
        <v>239905</v>
      </c>
      <c r="S54" s="6">
        <v>287440</v>
      </c>
    </row>
    <row r="55" spans="2:26" s="7" customFormat="1" x14ac:dyDescent="0.35">
      <c r="B55" s="7" t="s">
        <v>71</v>
      </c>
      <c r="R55" s="7">
        <v>7875</v>
      </c>
      <c r="S55" s="7">
        <v>31446</v>
      </c>
    </row>
    <row r="56" spans="2:26" s="7" customFormat="1" x14ac:dyDescent="0.35">
      <c r="B56" s="7" t="s">
        <v>72</v>
      </c>
      <c r="H56" s="7">
        <f>SUM(H49:H55)</f>
        <v>0</v>
      </c>
      <c r="I56" s="7">
        <f t="shared" ref="I56:Z56" si="11">SUM(I49:I55)</f>
        <v>0</v>
      </c>
      <c r="J56" s="7">
        <f t="shared" si="11"/>
        <v>0</v>
      </c>
      <c r="K56" s="7">
        <f t="shared" si="11"/>
        <v>0</v>
      </c>
      <c r="L56" s="7">
        <f t="shared" si="11"/>
        <v>0</v>
      </c>
      <c r="M56" s="7">
        <f t="shared" si="11"/>
        <v>0</v>
      </c>
      <c r="N56" s="7">
        <f t="shared" si="11"/>
        <v>0</v>
      </c>
      <c r="O56" s="7">
        <f t="shared" si="11"/>
        <v>0</v>
      </c>
      <c r="P56" s="7">
        <f t="shared" si="11"/>
        <v>0</v>
      </c>
      <c r="Q56" s="7">
        <f t="shared" si="11"/>
        <v>0</v>
      </c>
      <c r="R56" s="7">
        <f t="shared" si="11"/>
        <v>3475822</v>
      </c>
      <c r="S56" s="7">
        <f t="shared" si="11"/>
        <v>3733130</v>
      </c>
      <c r="T56" s="7">
        <f t="shared" si="11"/>
        <v>0</v>
      </c>
      <c r="U56" s="7">
        <f t="shared" si="11"/>
        <v>0</v>
      </c>
      <c r="V56" s="7">
        <f t="shared" si="11"/>
        <v>0</v>
      </c>
      <c r="W56" s="7">
        <f t="shared" si="11"/>
        <v>0</v>
      </c>
      <c r="X56" s="7">
        <f t="shared" si="11"/>
        <v>0</v>
      </c>
      <c r="Y56" s="7">
        <f t="shared" si="11"/>
        <v>0</v>
      </c>
      <c r="Z56" s="7">
        <f t="shared" si="11"/>
        <v>0</v>
      </c>
    </row>
    <row r="57" spans="2:26" s="6" customFormat="1" x14ac:dyDescent="0.35">
      <c r="B57" s="6" t="s">
        <v>73</v>
      </c>
      <c r="H57" s="6">
        <f>H56+H47</f>
        <v>0</v>
      </c>
      <c r="I57" s="6">
        <f t="shared" ref="I57:Z57" si="12">I56+I47</f>
        <v>0</v>
      </c>
      <c r="J57" s="6">
        <f t="shared" si="12"/>
        <v>0</v>
      </c>
      <c r="K57" s="6">
        <f t="shared" si="12"/>
        <v>0</v>
      </c>
      <c r="L57" s="6">
        <f t="shared" si="12"/>
        <v>0</v>
      </c>
      <c r="M57" s="6">
        <f t="shared" si="12"/>
        <v>0</v>
      </c>
      <c r="N57" s="6">
        <f t="shared" si="12"/>
        <v>0</v>
      </c>
      <c r="O57" s="6">
        <f t="shared" si="12"/>
        <v>0</v>
      </c>
      <c r="P57" s="6">
        <f t="shared" si="12"/>
        <v>0</v>
      </c>
      <c r="Q57" s="6">
        <f t="shared" si="12"/>
        <v>0</v>
      </c>
      <c r="R57" s="6">
        <f t="shared" si="12"/>
        <v>4501797</v>
      </c>
      <c r="S57" s="6">
        <f t="shared" si="12"/>
        <v>4643834</v>
      </c>
      <c r="T57" s="6">
        <f t="shared" si="12"/>
        <v>0</v>
      </c>
      <c r="U57" s="6">
        <f t="shared" si="12"/>
        <v>0</v>
      </c>
      <c r="V57" s="6">
        <f t="shared" si="12"/>
        <v>0</v>
      </c>
      <c r="W57" s="6">
        <f t="shared" si="12"/>
        <v>0</v>
      </c>
      <c r="X57" s="6">
        <f t="shared" si="12"/>
        <v>0</v>
      </c>
      <c r="Y57" s="6">
        <f t="shared" si="12"/>
        <v>0</v>
      </c>
      <c r="Z57" s="6">
        <f t="shared" si="12"/>
        <v>0</v>
      </c>
    </row>
    <row r="58" spans="2:26" s="10" customFormat="1" x14ac:dyDescent="0.35">
      <c r="B58" s="10" t="s">
        <v>74</v>
      </c>
    </row>
    <row r="59" spans="2:26" s="6" customFormat="1" x14ac:dyDescent="0.35">
      <c r="B59" s="6" t="s">
        <v>75</v>
      </c>
      <c r="R59" s="6">
        <v>230821</v>
      </c>
      <c r="S59" s="6">
        <v>260978</v>
      </c>
    </row>
    <row r="60" spans="2:26" s="6" customFormat="1" x14ac:dyDescent="0.35">
      <c r="B60" s="6" t="s">
        <v>76</v>
      </c>
      <c r="R60" s="6">
        <v>239424</v>
      </c>
      <c r="S60" s="6">
        <v>285771</v>
      </c>
    </row>
    <row r="61" spans="2:26" s="6" customFormat="1" x14ac:dyDescent="0.35">
      <c r="B61" s="6" t="s">
        <v>77</v>
      </c>
      <c r="R61" s="6">
        <v>89211</v>
      </c>
      <c r="S61" s="6">
        <v>65952</v>
      </c>
    </row>
    <row r="62" spans="2:26" s="6" customFormat="1" x14ac:dyDescent="0.35">
      <c r="B62" s="6" t="s">
        <v>78</v>
      </c>
      <c r="R62" s="6">
        <v>24362</v>
      </c>
      <c r="S62" s="6">
        <v>23328</v>
      </c>
    </row>
    <row r="63" spans="2:26" s="7" customFormat="1" x14ac:dyDescent="0.35">
      <c r="B63" s="7" t="s">
        <v>79</v>
      </c>
      <c r="R63" s="7">
        <v>57456</v>
      </c>
      <c r="S63" s="7">
        <v>62267</v>
      </c>
    </row>
    <row r="64" spans="2:26" s="6" customFormat="1" x14ac:dyDescent="0.35">
      <c r="B64" s="6" t="s">
        <v>80</v>
      </c>
      <c r="H64" s="6">
        <f>SUM(H59:H63)</f>
        <v>0</v>
      </c>
      <c r="I64" s="6">
        <f t="shared" ref="I64:Z64" si="13">SUM(I59:I63)</f>
        <v>0</v>
      </c>
      <c r="J64" s="6">
        <f t="shared" si="13"/>
        <v>0</v>
      </c>
      <c r="K64" s="6">
        <f t="shared" si="13"/>
        <v>0</v>
      </c>
      <c r="L64" s="6">
        <f t="shared" si="13"/>
        <v>0</v>
      </c>
      <c r="M64" s="6">
        <f t="shared" si="13"/>
        <v>0</v>
      </c>
      <c r="N64" s="6">
        <f t="shared" si="13"/>
        <v>0</v>
      </c>
      <c r="O64" s="6">
        <f t="shared" si="13"/>
        <v>0</v>
      </c>
      <c r="P64" s="6">
        <f t="shared" si="13"/>
        <v>0</v>
      </c>
      <c r="Q64" s="6">
        <f t="shared" si="13"/>
        <v>0</v>
      </c>
      <c r="R64" s="6">
        <f t="shared" si="13"/>
        <v>641274</v>
      </c>
      <c r="S64" s="6">
        <f t="shared" si="13"/>
        <v>698296</v>
      </c>
      <c r="T64" s="6">
        <f t="shared" si="13"/>
        <v>0</v>
      </c>
      <c r="U64" s="6">
        <f t="shared" si="13"/>
        <v>0</v>
      </c>
      <c r="V64" s="6">
        <f t="shared" si="13"/>
        <v>0</v>
      </c>
      <c r="W64" s="6">
        <f t="shared" si="13"/>
        <v>0</v>
      </c>
      <c r="X64" s="6">
        <f t="shared" si="13"/>
        <v>0</v>
      </c>
      <c r="Y64" s="6">
        <f t="shared" si="13"/>
        <v>0</v>
      </c>
      <c r="Z64" s="6">
        <f t="shared" si="13"/>
        <v>0</v>
      </c>
    </row>
    <row r="65" spans="2:26" s="10" customFormat="1" x14ac:dyDescent="0.35">
      <c r="B65" s="10" t="s">
        <v>81</v>
      </c>
    </row>
    <row r="66" spans="2:26" s="6" customFormat="1" x14ac:dyDescent="0.35">
      <c r="B66" s="6" t="s">
        <v>82</v>
      </c>
      <c r="R66" s="6">
        <v>302030</v>
      </c>
      <c r="S66" s="6">
        <v>12912</v>
      </c>
    </row>
    <row r="67" spans="2:26" s="6" customFormat="1" x14ac:dyDescent="0.35">
      <c r="B67" s="6" t="s">
        <v>83</v>
      </c>
      <c r="R67" s="6">
        <v>224837</v>
      </c>
      <c r="S67" s="6">
        <v>565171</v>
      </c>
    </row>
    <row r="68" spans="2:26" s="6" customFormat="1" x14ac:dyDescent="0.35">
      <c r="B68" s="6" t="s">
        <v>84</v>
      </c>
      <c r="R68" s="6">
        <v>2298027</v>
      </c>
      <c r="S68" s="6">
        <v>1640996</v>
      </c>
    </row>
    <row r="69" spans="2:26" s="6" customFormat="1" x14ac:dyDescent="0.35">
      <c r="B69" s="6" t="s">
        <v>85</v>
      </c>
      <c r="R69" s="6">
        <v>215119</v>
      </c>
      <c r="S69" s="6">
        <v>269769</v>
      </c>
    </row>
    <row r="70" spans="2:26" s="7" customFormat="1" x14ac:dyDescent="0.35">
      <c r="B70" s="7" t="s">
        <v>86</v>
      </c>
      <c r="R70" s="7">
        <v>2579</v>
      </c>
      <c r="S70" s="7">
        <v>2767</v>
      </c>
    </row>
    <row r="71" spans="2:26" s="8" customFormat="1" x14ac:dyDescent="0.35">
      <c r="B71" s="8" t="s">
        <v>87</v>
      </c>
      <c r="H71" s="8">
        <f>SUM(H66:H70)</f>
        <v>0</v>
      </c>
      <c r="I71" s="8">
        <f t="shared" ref="I71:Z71" si="14">SUM(I66:I70)</f>
        <v>0</v>
      </c>
      <c r="J71" s="8">
        <f t="shared" si="14"/>
        <v>0</v>
      </c>
      <c r="K71" s="8">
        <f t="shared" si="14"/>
        <v>0</v>
      </c>
      <c r="L71" s="8">
        <f t="shared" si="14"/>
        <v>0</v>
      </c>
      <c r="M71" s="8">
        <f t="shared" si="14"/>
        <v>0</v>
      </c>
      <c r="N71" s="8">
        <f t="shared" si="14"/>
        <v>0</v>
      </c>
      <c r="O71" s="8">
        <f t="shared" si="14"/>
        <v>0</v>
      </c>
      <c r="P71" s="8">
        <f t="shared" si="14"/>
        <v>0</v>
      </c>
      <c r="Q71" s="8">
        <f t="shared" si="14"/>
        <v>0</v>
      </c>
      <c r="R71" s="8">
        <f t="shared" si="14"/>
        <v>3042592</v>
      </c>
      <c r="S71" s="8">
        <f t="shared" si="14"/>
        <v>2491615</v>
      </c>
      <c r="T71" s="8">
        <f t="shared" si="14"/>
        <v>0</v>
      </c>
      <c r="U71" s="8">
        <f t="shared" si="14"/>
        <v>0</v>
      </c>
      <c r="V71" s="8">
        <f t="shared" si="14"/>
        <v>0</v>
      </c>
      <c r="W71" s="8">
        <f t="shared" si="14"/>
        <v>0</v>
      </c>
      <c r="X71" s="8">
        <f t="shared" si="14"/>
        <v>0</v>
      </c>
      <c r="Y71" s="8">
        <f t="shared" si="14"/>
        <v>0</v>
      </c>
      <c r="Z71" s="8">
        <f t="shared" si="14"/>
        <v>0</v>
      </c>
    </row>
    <row r="72" spans="2:26" s="6" customFormat="1" x14ac:dyDescent="0.35">
      <c r="B72" s="6" t="s">
        <v>88</v>
      </c>
      <c r="H72" s="6">
        <f>H71+H64</f>
        <v>0</v>
      </c>
      <c r="I72" s="6">
        <f t="shared" ref="I72:Z72" si="15">I71+I64</f>
        <v>0</v>
      </c>
      <c r="J72" s="6">
        <f t="shared" si="15"/>
        <v>0</v>
      </c>
      <c r="K72" s="6">
        <f t="shared" si="15"/>
        <v>0</v>
      </c>
      <c r="L72" s="6">
        <f t="shared" si="15"/>
        <v>0</v>
      </c>
      <c r="M72" s="6">
        <f t="shared" si="15"/>
        <v>0</v>
      </c>
      <c r="N72" s="6">
        <f t="shared" si="15"/>
        <v>0</v>
      </c>
      <c r="O72" s="6">
        <f t="shared" si="15"/>
        <v>0</v>
      </c>
      <c r="P72" s="6">
        <f t="shared" si="15"/>
        <v>0</v>
      </c>
      <c r="Q72" s="6">
        <f t="shared" si="15"/>
        <v>0</v>
      </c>
      <c r="R72" s="6">
        <f t="shared" si="15"/>
        <v>3683866</v>
      </c>
      <c r="S72" s="6">
        <f t="shared" si="15"/>
        <v>3189911</v>
      </c>
      <c r="T72" s="6">
        <f t="shared" si="15"/>
        <v>0</v>
      </c>
      <c r="U72" s="6">
        <f t="shared" si="15"/>
        <v>0</v>
      </c>
      <c r="V72" s="6">
        <f t="shared" si="15"/>
        <v>0</v>
      </c>
      <c r="W72" s="6">
        <f t="shared" si="15"/>
        <v>0</v>
      </c>
      <c r="X72" s="6">
        <f t="shared" si="15"/>
        <v>0</v>
      </c>
      <c r="Y72" s="6">
        <f t="shared" si="15"/>
        <v>0</v>
      </c>
      <c r="Z72" s="6">
        <f t="shared" si="15"/>
        <v>0</v>
      </c>
    </row>
    <row r="73" spans="2:26" s="10" customFormat="1" x14ac:dyDescent="0.35">
      <c r="B73" s="10" t="s">
        <v>89</v>
      </c>
    </row>
    <row r="74" spans="2:26" s="6" customFormat="1" x14ac:dyDescent="0.35">
      <c r="B74" s="6" t="s">
        <v>90</v>
      </c>
      <c r="R74" s="6">
        <v>110</v>
      </c>
      <c r="S74" s="6">
        <v>110</v>
      </c>
    </row>
    <row r="75" spans="2:26" s="6" customFormat="1" x14ac:dyDescent="0.35">
      <c r="B75" s="6" t="s">
        <v>91</v>
      </c>
      <c r="R75" s="6">
        <v>-1695501</v>
      </c>
      <c r="S75" s="6">
        <v>-1888869</v>
      </c>
    </row>
    <row r="76" spans="2:26" s="6" customFormat="1" x14ac:dyDescent="0.35">
      <c r="B76" s="6" t="s">
        <v>92</v>
      </c>
      <c r="R76" s="6">
        <v>797614</v>
      </c>
      <c r="S76" s="6">
        <v>826685</v>
      </c>
    </row>
    <row r="77" spans="2:26" s="6" customFormat="1" x14ac:dyDescent="0.35">
      <c r="B77" s="6" t="s">
        <v>93</v>
      </c>
      <c r="R77" s="6">
        <v>1819199</v>
      </c>
      <c r="S77" s="6">
        <v>2611765</v>
      </c>
    </row>
    <row r="78" spans="2:26" s="7" customFormat="1" x14ac:dyDescent="0.35">
      <c r="B78" s="7" t="s">
        <v>94</v>
      </c>
      <c r="R78" s="7">
        <v>-103491</v>
      </c>
      <c r="S78" s="7">
        <v>-95768</v>
      </c>
    </row>
    <row r="79" spans="2:26" s="8" customFormat="1" x14ac:dyDescent="0.35">
      <c r="B79" s="8" t="s">
        <v>95</v>
      </c>
      <c r="H79" s="8">
        <f>SUM(H74:H78)</f>
        <v>0</v>
      </c>
      <c r="I79" s="8">
        <f t="shared" ref="I79:Z79" si="16">SUM(I74:I78)</f>
        <v>0</v>
      </c>
      <c r="J79" s="8">
        <f t="shared" si="16"/>
        <v>0</v>
      </c>
      <c r="K79" s="8">
        <f t="shared" si="16"/>
        <v>0</v>
      </c>
      <c r="L79" s="8">
        <f t="shared" si="16"/>
        <v>0</v>
      </c>
      <c r="M79" s="8">
        <f t="shared" si="16"/>
        <v>0</v>
      </c>
      <c r="N79" s="8">
        <f t="shared" si="16"/>
        <v>0</v>
      </c>
      <c r="O79" s="8">
        <f t="shared" si="16"/>
        <v>0</v>
      </c>
      <c r="P79" s="8">
        <f t="shared" si="16"/>
        <v>0</v>
      </c>
      <c r="Q79" s="8">
        <f t="shared" si="16"/>
        <v>0</v>
      </c>
      <c r="R79" s="8">
        <f t="shared" si="16"/>
        <v>817931</v>
      </c>
      <c r="S79" s="8">
        <f t="shared" si="16"/>
        <v>1453923</v>
      </c>
      <c r="T79" s="8">
        <f t="shared" si="16"/>
        <v>0</v>
      </c>
      <c r="U79" s="8">
        <f t="shared" si="16"/>
        <v>0</v>
      </c>
      <c r="V79" s="8">
        <f t="shared" si="16"/>
        <v>0</v>
      </c>
      <c r="W79" s="8">
        <f t="shared" si="16"/>
        <v>0</v>
      </c>
      <c r="X79" s="8">
        <f t="shared" si="16"/>
        <v>0</v>
      </c>
      <c r="Y79" s="8">
        <f t="shared" si="16"/>
        <v>0</v>
      </c>
      <c r="Z79" s="8">
        <f t="shared" si="16"/>
        <v>0</v>
      </c>
    </row>
    <row r="80" spans="2:26" s="6" customFormat="1" x14ac:dyDescent="0.35">
      <c r="B80" s="6" t="s">
        <v>96</v>
      </c>
      <c r="H80" s="6">
        <f>H79+H72</f>
        <v>0</v>
      </c>
      <c r="I80" s="6">
        <f t="shared" ref="I80:Z80" si="17">I79+I72</f>
        <v>0</v>
      </c>
      <c r="J80" s="6">
        <f t="shared" si="17"/>
        <v>0</v>
      </c>
      <c r="K80" s="6">
        <f t="shared" si="17"/>
        <v>0</v>
      </c>
      <c r="L80" s="6">
        <f t="shared" si="17"/>
        <v>0</v>
      </c>
      <c r="M80" s="6">
        <f t="shared" si="17"/>
        <v>0</v>
      </c>
      <c r="N80" s="6">
        <f t="shared" si="17"/>
        <v>0</v>
      </c>
      <c r="O80" s="6">
        <f t="shared" si="17"/>
        <v>0</v>
      </c>
      <c r="P80" s="6">
        <f t="shared" si="17"/>
        <v>0</v>
      </c>
      <c r="Q80" s="6">
        <f t="shared" si="17"/>
        <v>0</v>
      </c>
      <c r="R80" s="6">
        <f t="shared" si="17"/>
        <v>4501797</v>
      </c>
      <c r="S80" s="6">
        <f t="shared" si="17"/>
        <v>4643834</v>
      </c>
      <c r="T80" s="6">
        <f t="shared" si="17"/>
        <v>0</v>
      </c>
      <c r="U80" s="6">
        <f t="shared" si="17"/>
        <v>0</v>
      </c>
      <c r="V80" s="6">
        <f t="shared" si="17"/>
        <v>0</v>
      </c>
      <c r="W80" s="6">
        <f t="shared" si="17"/>
        <v>0</v>
      </c>
      <c r="X80" s="6">
        <f t="shared" si="17"/>
        <v>0</v>
      </c>
      <c r="Y80" s="6">
        <f t="shared" si="17"/>
        <v>0</v>
      </c>
      <c r="Z80" s="6">
        <f t="shared" si="17"/>
        <v>0</v>
      </c>
    </row>
    <row r="82" spans="1:26" x14ac:dyDescent="0.35">
      <c r="B82" t="s">
        <v>97</v>
      </c>
    </row>
    <row r="83" spans="1:26" s="1" customFormat="1" x14ac:dyDescent="0.35">
      <c r="A83" s="1" t="s">
        <v>26</v>
      </c>
      <c r="B83" s="1" t="s">
        <v>25</v>
      </c>
    </row>
    <row r="84" spans="1:26" s="6" customFormat="1" x14ac:dyDescent="0.35">
      <c r="B84" s="6" t="s">
        <v>98</v>
      </c>
      <c r="Q84" s="6">
        <v>567165</v>
      </c>
      <c r="R84" s="6">
        <v>603142</v>
      </c>
      <c r="S84" s="6">
        <v>930444</v>
      </c>
    </row>
    <row r="85" spans="1:26" s="7" customFormat="1" x14ac:dyDescent="0.35">
      <c r="B85" s="7" t="s">
        <v>99</v>
      </c>
      <c r="Q85" s="7">
        <v>-55916</v>
      </c>
      <c r="R85" s="7">
        <v>-104190</v>
      </c>
      <c r="S85" s="7">
        <v>-115625</v>
      </c>
    </row>
    <row r="86" spans="1:26" s="6" customFormat="1" x14ac:dyDescent="0.35">
      <c r="B86" s="6" t="s">
        <v>100</v>
      </c>
      <c r="H86" s="6">
        <f>SUM(H84:H85)</f>
        <v>0</v>
      </c>
      <c r="I86" s="6">
        <f t="shared" ref="I86:Z86" si="18">SUM(I84:I85)</f>
        <v>0</v>
      </c>
      <c r="J86" s="6">
        <f t="shared" si="18"/>
        <v>0</v>
      </c>
      <c r="K86" s="6">
        <f t="shared" si="18"/>
        <v>0</v>
      </c>
      <c r="L86" s="6">
        <f t="shared" si="18"/>
        <v>0</v>
      </c>
      <c r="M86" s="6">
        <f t="shared" si="18"/>
        <v>0</v>
      </c>
      <c r="N86" s="6">
        <f t="shared" si="18"/>
        <v>0</v>
      </c>
      <c r="O86" s="6">
        <f t="shared" si="18"/>
        <v>0</v>
      </c>
      <c r="P86" s="6">
        <f t="shared" si="18"/>
        <v>0</v>
      </c>
      <c r="Q86" s="6">
        <f t="shared" si="18"/>
        <v>511249</v>
      </c>
      <c r="R86" s="6">
        <f t="shared" si="18"/>
        <v>498952</v>
      </c>
      <c r="S86" s="6">
        <f t="shared" si="18"/>
        <v>814819</v>
      </c>
      <c r="T86" s="6">
        <f t="shared" si="18"/>
        <v>0</v>
      </c>
      <c r="U86" s="6">
        <f t="shared" si="18"/>
        <v>0</v>
      </c>
      <c r="V86" s="6">
        <f t="shared" si="18"/>
        <v>0</v>
      </c>
      <c r="W86" s="6">
        <f t="shared" si="18"/>
        <v>0</v>
      </c>
      <c r="X86" s="6">
        <f t="shared" si="18"/>
        <v>0</v>
      </c>
      <c r="Y86" s="6">
        <f t="shared" si="18"/>
        <v>0</v>
      </c>
      <c r="Z86" s="6">
        <f t="shared" si="18"/>
        <v>0</v>
      </c>
    </row>
    <row r="87" spans="1:26" s="6" customFormat="1" x14ac:dyDescent="0.35"/>
    <row r="88" spans="1:26" s="6" customFormat="1" x14ac:dyDescent="0.35">
      <c r="B88" s="6" t="s">
        <v>101</v>
      </c>
    </row>
    <row r="89" spans="1:26" s="6" customFormat="1" x14ac:dyDescent="0.35">
      <c r="B89" s="6" t="s">
        <v>102</v>
      </c>
    </row>
    <row r="90" spans="1:26" s="6" customFormat="1" x14ac:dyDescent="0.35">
      <c r="B90" s="6" t="s">
        <v>103</v>
      </c>
    </row>
    <row r="91" spans="1:26" s="6" customFormat="1" x14ac:dyDescent="0.35">
      <c r="B91" s="6" t="s">
        <v>104</v>
      </c>
    </row>
    <row r="93" spans="1:26" x14ac:dyDescent="0.35">
      <c r="B93" s="6" t="s">
        <v>105</v>
      </c>
    </row>
    <row r="94" spans="1:26" s="3" customFormat="1" x14ac:dyDescent="0.35">
      <c r="B94" s="7" t="s">
        <v>106</v>
      </c>
    </row>
    <row r="95" spans="1:26" x14ac:dyDescent="0.35">
      <c r="B95" s="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Info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Kruta</dc:creator>
  <cp:lastModifiedBy>William Kruta</cp:lastModifiedBy>
  <dcterms:created xsi:type="dcterms:W3CDTF">2024-03-29T08:30:36Z</dcterms:created>
  <dcterms:modified xsi:type="dcterms:W3CDTF">2024-03-29T09:37:53Z</dcterms:modified>
</cp:coreProperties>
</file>