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ESLT/"/>
    </mc:Choice>
  </mc:AlternateContent>
  <xr:revisionPtr revIDLastSave="670" documentId="11_F25DC773A252ABDACC10487F99996F625BDE58E4" xr6:coauthVersionLast="47" xr6:coauthVersionMax="47" xr10:uidLastSave="{D06CF982-F50D-4875-9102-A0F894FE6BC3}"/>
  <bookViews>
    <workbookView xWindow="-110" yWindow="-110" windowWidth="38620" windowHeight="21220" activeTab="2" xr2:uid="{00000000-000D-0000-FFFF-FFFF00000000}"/>
  </bookViews>
  <sheets>
    <sheet name="Main" sheetId="2" r:id="rId1"/>
    <sheet name="Info" sheetId="1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0" i="3" l="1"/>
  <c r="AF130" i="3"/>
  <c r="AE130" i="3"/>
  <c r="T64" i="3"/>
  <c r="U64" i="3"/>
  <c r="V64" i="3"/>
  <c r="W64" i="3"/>
  <c r="X64" i="3"/>
  <c r="Y64" i="3"/>
  <c r="Z64" i="3"/>
  <c r="AA64" i="3"/>
  <c r="AB64" i="3"/>
  <c r="AC64" i="3"/>
  <c r="AD64" i="3"/>
  <c r="AE64" i="3"/>
  <c r="T65" i="3"/>
  <c r="U65" i="3"/>
  <c r="V65" i="3"/>
  <c r="W65" i="3"/>
  <c r="X65" i="3"/>
  <c r="Y65" i="3"/>
  <c r="Z65" i="3"/>
  <c r="AA65" i="3"/>
  <c r="AB65" i="3"/>
  <c r="AC65" i="3"/>
  <c r="AD65" i="3"/>
  <c r="AE65" i="3"/>
  <c r="S65" i="3"/>
  <c r="S64" i="3"/>
  <c r="AG130" i="3"/>
  <c r="AH130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S122" i="3"/>
  <c r="T115" i="3"/>
  <c r="U115" i="3"/>
  <c r="V115" i="3"/>
  <c r="W115" i="3"/>
  <c r="X115" i="3"/>
  <c r="Y115" i="3"/>
  <c r="Z115" i="3"/>
  <c r="AA115" i="3"/>
  <c r="AA116" i="3" s="1"/>
  <c r="AB115" i="3"/>
  <c r="AB116" i="3" s="1"/>
  <c r="AC115" i="3"/>
  <c r="AC116" i="3" s="1"/>
  <c r="AD115" i="3"/>
  <c r="AG115" i="3"/>
  <c r="AG116" i="3" s="1"/>
  <c r="AH115" i="3"/>
  <c r="AH116" i="3" s="1"/>
  <c r="AI115" i="3"/>
  <c r="AI116" i="3" s="1"/>
  <c r="AJ115" i="3"/>
  <c r="AK115" i="3"/>
  <c r="AL115" i="3"/>
  <c r="T116" i="3"/>
  <c r="U116" i="3"/>
  <c r="V116" i="3"/>
  <c r="W116" i="3"/>
  <c r="X116" i="3"/>
  <c r="Y116" i="3"/>
  <c r="Z116" i="3"/>
  <c r="AD116" i="3"/>
  <c r="AJ116" i="3"/>
  <c r="AK116" i="3"/>
  <c r="AL116" i="3"/>
  <c r="S115" i="3"/>
  <c r="S116" i="3" s="1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E115" i="3" s="1"/>
  <c r="AF113" i="3"/>
  <c r="AF115" i="3" s="1"/>
  <c r="AG113" i="3"/>
  <c r="AH113" i="3"/>
  <c r="AI113" i="3"/>
  <c r="AJ113" i="3"/>
  <c r="AK113" i="3"/>
  <c r="AL113" i="3"/>
  <c r="S113" i="3"/>
  <c r="T106" i="3"/>
  <c r="U106" i="3"/>
  <c r="V106" i="3"/>
  <c r="W106" i="3"/>
  <c r="X106" i="3"/>
  <c r="Y106" i="3"/>
  <c r="Z106" i="3"/>
  <c r="AA106" i="3"/>
  <c r="AA107" i="3" s="1"/>
  <c r="AB106" i="3"/>
  <c r="AC106" i="3"/>
  <c r="AD106" i="3"/>
  <c r="AE106" i="3"/>
  <c r="AF106" i="3"/>
  <c r="AG106" i="3"/>
  <c r="AH106" i="3"/>
  <c r="AH107" i="3" s="1"/>
  <c r="AI106" i="3"/>
  <c r="AI107" i="3" s="1"/>
  <c r="AJ106" i="3"/>
  <c r="AK106" i="3"/>
  <c r="AL106" i="3"/>
  <c r="T107" i="3"/>
  <c r="U107" i="3"/>
  <c r="V107" i="3"/>
  <c r="W107" i="3"/>
  <c r="X107" i="3"/>
  <c r="Y107" i="3"/>
  <c r="Z107" i="3"/>
  <c r="AB107" i="3"/>
  <c r="AC107" i="3"/>
  <c r="AD107" i="3"/>
  <c r="AJ107" i="3"/>
  <c r="AK107" i="3"/>
  <c r="AL107" i="3"/>
  <c r="S106" i="3"/>
  <c r="S107" i="3" s="1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S97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F89" i="3" s="1"/>
  <c r="AG88" i="3"/>
  <c r="AG89" i="3" s="1"/>
  <c r="AH88" i="3"/>
  <c r="AH89" i="3" s="1"/>
  <c r="AI88" i="3"/>
  <c r="AI89" i="3" s="1"/>
  <c r="AJ88" i="3"/>
  <c r="AK88" i="3"/>
  <c r="AL88" i="3"/>
  <c r="S88" i="3"/>
  <c r="T77" i="3"/>
  <c r="U77" i="3"/>
  <c r="U89" i="3" s="1"/>
  <c r="V77" i="3"/>
  <c r="V89" i="3" s="1"/>
  <c r="W77" i="3"/>
  <c r="W89" i="3" s="1"/>
  <c r="X77" i="3"/>
  <c r="Y77" i="3"/>
  <c r="Y89" i="3" s="1"/>
  <c r="Z77" i="3"/>
  <c r="AA77" i="3"/>
  <c r="AB77" i="3"/>
  <c r="AB89" i="3" s="1"/>
  <c r="AC77" i="3"/>
  <c r="AC89" i="3" s="1"/>
  <c r="AD77" i="3"/>
  <c r="AE77" i="3"/>
  <c r="AF77" i="3"/>
  <c r="AG77" i="3"/>
  <c r="AH77" i="3"/>
  <c r="AI77" i="3"/>
  <c r="AJ77" i="3"/>
  <c r="AK77" i="3"/>
  <c r="AK89" i="3" s="1"/>
  <c r="AL77" i="3"/>
  <c r="AL89" i="3" s="1"/>
  <c r="S77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S50" i="3"/>
  <c r="T43" i="3"/>
  <c r="U43" i="3"/>
  <c r="V43" i="3"/>
  <c r="W43" i="3"/>
  <c r="X43" i="3"/>
  <c r="Y43" i="3"/>
  <c r="Y44" i="3" s="1"/>
  <c r="Z43" i="3"/>
  <c r="AA43" i="3"/>
  <c r="AA44" i="3" s="1"/>
  <c r="AB43" i="3"/>
  <c r="AB44" i="3" s="1"/>
  <c r="AC43" i="3"/>
  <c r="AC44" i="3" s="1"/>
  <c r="AD43" i="3"/>
  <c r="AD44" i="3" s="1"/>
  <c r="AE43" i="3"/>
  <c r="AE44" i="3" s="1"/>
  <c r="AF43" i="3"/>
  <c r="AF44" i="3" s="1"/>
  <c r="AG43" i="3"/>
  <c r="AG44" i="3" s="1"/>
  <c r="AH43" i="3"/>
  <c r="AH44" i="3" s="1"/>
  <c r="AI43" i="3"/>
  <c r="AI44" i="3" s="1"/>
  <c r="AJ43" i="3"/>
  <c r="AK43" i="3"/>
  <c r="AL43" i="3"/>
  <c r="S43" i="3"/>
  <c r="T31" i="3"/>
  <c r="T37" i="3" s="1"/>
  <c r="U31" i="3"/>
  <c r="U34" i="3" s="1"/>
  <c r="V31" i="3"/>
  <c r="V38" i="3" s="1"/>
  <c r="W31" i="3"/>
  <c r="W36" i="3" s="1"/>
  <c r="X31" i="3"/>
  <c r="X36" i="3" s="1"/>
  <c r="Y31" i="3"/>
  <c r="Y36" i="3" s="1"/>
  <c r="Z31" i="3"/>
  <c r="Z35" i="3" s="1"/>
  <c r="AA31" i="3"/>
  <c r="AA35" i="3" s="1"/>
  <c r="AB31" i="3"/>
  <c r="AB35" i="3" s="1"/>
  <c r="AC31" i="3"/>
  <c r="AC34" i="3" s="1"/>
  <c r="AD31" i="3"/>
  <c r="AD34" i="3" s="1"/>
  <c r="AE31" i="3"/>
  <c r="AE34" i="3" s="1"/>
  <c r="AF31" i="3"/>
  <c r="AF33" i="3" s="1"/>
  <c r="AG31" i="3"/>
  <c r="AG38" i="3" s="1"/>
  <c r="AH31" i="3"/>
  <c r="AH38" i="3" s="1"/>
  <c r="AI31" i="3"/>
  <c r="AI38" i="3" s="1"/>
  <c r="AJ31" i="3"/>
  <c r="AJ37" i="3" s="1"/>
  <c r="AK31" i="3"/>
  <c r="AK35" i="3" s="1"/>
  <c r="AL31" i="3"/>
  <c r="AL34" i="3" s="1"/>
  <c r="S31" i="3"/>
  <c r="S36" i="3" s="1"/>
  <c r="T15" i="3"/>
  <c r="T21" i="3" s="1"/>
  <c r="U15" i="3"/>
  <c r="U21" i="3" s="1"/>
  <c r="V15" i="3"/>
  <c r="V21" i="3" s="1"/>
  <c r="W15" i="3"/>
  <c r="W20" i="3" s="1"/>
  <c r="X15" i="3"/>
  <c r="X20" i="3" s="1"/>
  <c r="Y15" i="3"/>
  <c r="Y20" i="3" s="1"/>
  <c r="Z15" i="3"/>
  <c r="Z19" i="3" s="1"/>
  <c r="AA15" i="3"/>
  <c r="AA21" i="3" s="1"/>
  <c r="AB15" i="3"/>
  <c r="AB19" i="3" s="1"/>
  <c r="AC15" i="3"/>
  <c r="AC18" i="3" s="1"/>
  <c r="AD15" i="3"/>
  <c r="AD18" i="3" s="1"/>
  <c r="AE15" i="3"/>
  <c r="AE18" i="3" s="1"/>
  <c r="AF15" i="3"/>
  <c r="AF17" i="3" s="1"/>
  <c r="AG15" i="3"/>
  <c r="AG17" i="3" s="1"/>
  <c r="AH15" i="3"/>
  <c r="AH17" i="3" s="1"/>
  <c r="AI15" i="3"/>
  <c r="AI17" i="3" s="1"/>
  <c r="AI22" i="3" s="1"/>
  <c r="AJ15" i="3"/>
  <c r="AJ21" i="3" s="1"/>
  <c r="AK15" i="3"/>
  <c r="AK21" i="3" s="1"/>
  <c r="AL15" i="3"/>
  <c r="AL21" i="3" s="1"/>
  <c r="S15" i="3"/>
  <c r="S18" i="3" s="1"/>
  <c r="W3" i="3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E107" i="3" l="1"/>
  <c r="AE116" i="3" s="1"/>
  <c r="AF107" i="3"/>
  <c r="AF116" i="3" s="1"/>
  <c r="AG107" i="3"/>
  <c r="AJ89" i="3"/>
  <c r="T89" i="3"/>
  <c r="X89" i="3"/>
  <c r="AA89" i="3"/>
  <c r="AE89" i="3"/>
  <c r="AD89" i="3"/>
  <c r="Z89" i="3"/>
  <c r="S89" i="3"/>
  <c r="AH51" i="3"/>
  <c r="AH56" i="3" s="1"/>
  <c r="AH58" i="3" s="1"/>
  <c r="AH60" i="3" s="1"/>
  <c r="AH62" i="3" s="1"/>
  <c r="Z51" i="3"/>
  <c r="Z56" i="3" s="1"/>
  <c r="Z58" i="3" s="1"/>
  <c r="Z60" i="3" s="1"/>
  <c r="Z62" i="3" s="1"/>
  <c r="Y51" i="3"/>
  <c r="Y56" i="3" s="1"/>
  <c r="Y58" i="3" s="1"/>
  <c r="Y60" i="3" s="1"/>
  <c r="Y62" i="3" s="1"/>
  <c r="AF51" i="3"/>
  <c r="AF56" i="3" s="1"/>
  <c r="AF58" i="3" s="1"/>
  <c r="AF60" i="3" s="1"/>
  <c r="AF62" i="3" s="1"/>
  <c r="Y34" i="3"/>
  <c r="AL51" i="3"/>
  <c r="AL56" i="3" s="1"/>
  <c r="AL58" i="3" s="1"/>
  <c r="AL60" i="3" s="1"/>
  <c r="AL62" i="3" s="1"/>
  <c r="V51" i="3"/>
  <c r="V56" i="3" s="1"/>
  <c r="V58" i="3" s="1"/>
  <c r="V60" i="3" s="1"/>
  <c r="V62" i="3" s="1"/>
  <c r="AG51" i="3"/>
  <c r="AG56" i="3" s="1"/>
  <c r="AG58" i="3" s="1"/>
  <c r="AG60" i="3" s="1"/>
  <c r="AG62" i="3" s="1"/>
  <c r="X51" i="3"/>
  <c r="X52" i="3" s="1"/>
  <c r="AE51" i="3"/>
  <c r="AK51" i="3"/>
  <c r="AK56" i="3" s="1"/>
  <c r="AK58" i="3" s="1"/>
  <c r="AK60" i="3" s="1"/>
  <c r="AK62" i="3" s="1"/>
  <c r="U51" i="3"/>
  <c r="U56" i="3" s="1"/>
  <c r="U58" i="3" s="1"/>
  <c r="U60" i="3" s="1"/>
  <c r="U62" i="3" s="1"/>
  <c r="S51" i="3"/>
  <c r="S56" i="3" s="1"/>
  <c r="S58" i="3" s="1"/>
  <c r="S60" i="3" s="1"/>
  <c r="S62" i="3" s="1"/>
  <c r="AJ51" i="3"/>
  <c r="AJ56" i="3" s="1"/>
  <c r="AJ58" i="3" s="1"/>
  <c r="AJ60" i="3" s="1"/>
  <c r="AJ62" i="3" s="1"/>
  <c r="T51" i="3"/>
  <c r="T56" i="3" s="1"/>
  <c r="T58" i="3" s="1"/>
  <c r="T60" i="3" s="1"/>
  <c r="T62" i="3" s="1"/>
  <c r="W51" i="3"/>
  <c r="W52" i="3" s="1"/>
  <c r="AA51" i="3"/>
  <c r="Z44" i="3"/>
  <c r="AD38" i="3"/>
  <c r="AC38" i="3"/>
  <c r="AB38" i="3"/>
  <c r="AA38" i="3"/>
  <c r="AK36" i="3"/>
  <c r="AI51" i="3"/>
  <c r="W44" i="3"/>
  <c r="Z38" i="3"/>
  <c r="S44" i="3"/>
  <c r="V44" i="3"/>
  <c r="AD51" i="3"/>
  <c r="U44" i="3"/>
  <c r="Y38" i="3"/>
  <c r="AL44" i="3"/>
  <c r="AC51" i="3"/>
  <c r="X38" i="3"/>
  <c r="AK44" i="3"/>
  <c r="T44" i="3"/>
  <c r="AB51" i="3"/>
  <c r="X44" i="3"/>
  <c r="AJ44" i="3"/>
  <c r="AJ36" i="3"/>
  <c r="AH36" i="3"/>
  <c r="Y35" i="3"/>
  <c r="X35" i="3"/>
  <c r="AI36" i="3"/>
  <c r="AB34" i="3"/>
  <c r="AA34" i="3"/>
  <c r="AL36" i="3"/>
  <c r="T36" i="3"/>
  <c r="Z34" i="3"/>
  <c r="AI37" i="3"/>
  <c r="AH37" i="3"/>
  <c r="X34" i="3"/>
  <c r="Z37" i="3"/>
  <c r="Y37" i="3"/>
  <c r="X37" i="3"/>
  <c r="AD33" i="3"/>
  <c r="AG36" i="3"/>
  <c r="AF37" i="3"/>
  <c r="AE36" i="3"/>
  <c r="AC33" i="3"/>
  <c r="AC39" i="3" s="1"/>
  <c r="AE37" i="3"/>
  <c r="AD36" i="3"/>
  <c r="AB33" i="3"/>
  <c r="AB39" i="3" s="1"/>
  <c r="AD37" i="3"/>
  <c r="AC36" i="3"/>
  <c r="AA33" i="3"/>
  <c r="AA39" i="3" s="1"/>
  <c r="AG37" i="3"/>
  <c r="AC37" i="3"/>
  <c r="AA36" i="3"/>
  <c r="Z33" i="3"/>
  <c r="Z39" i="3" s="1"/>
  <c r="AE33" i="3"/>
  <c r="AE39" i="3" s="1"/>
  <c r="AF36" i="3"/>
  <c r="AF38" i="3"/>
  <c r="AB37" i="3"/>
  <c r="V36" i="3"/>
  <c r="Y33" i="3"/>
  <c r="Y39" i="3" s="1"/>
  <c r="AE38" i="3"/>
  <c r="AA37" i="3"/>
  <c r="U36" i="3"/>
  <c r="X33" i="3"/>
  <c r="X39" i="3" s="1"/>
  <c r="U35" i="3"/>
  <c r="W34" i="3"/>
  <c r="AI35" i="3"/>
  <c r="V35" i="3"/>
  <c r="AG35" i="3"/>
  <c r="T34" i="3"/>
  <c r="W33" i="3"/>
  <c r="W39" i="3" s="1"/>
  <c r="AL20" i="3"/>
  <c r="S37" i="3"/>
  <c r="AJ34" i="3"/>
  <c r="AB36" i="3"/>
  <c r="AE35" i="3"/>
  <c r="AH34" i="3"/>
  <c r="AK33" i="3"/>
  <c r="AK39" i="3" s="1"/>
  <c r="U33" i="3"/>
  <c r="U39" i="3" s="1"/>
  <c r="S34" i="3"/>
  <c r="T35" i="3"/>
  <c r="AH35" i="3"/>
  <c r="AI34" i="3"/>
  <c r="AE20" i="3"/>
  <c r="AD20" i="3"/>
  <c r="U38" i="3"/>
  <c r="AD35" i="3"/>
  <c r="AG34" i="3"/>
  <c r="AJ33" i="3"/>
  <c r="AJ39" i="3" s="1"/>
  <c r="T33" i="3"/>
  <c r="T39" i="3" s="1"/>
  <c r="AL35" i="3"/>
  <c r="V34" i="3"/>
  <c r="AK20" i="3"/>
  <c r="W38" i="3"/>
  <c r="AL33" i="3"/>
  <c r="AL39" i="3" s="1"/>
  <c r="AL38" i="3"/>
  <c r="AK38" i="3"/>
  <c r="AC20" i="3"/>
  <c r="AJ38" i="3"/>
  <c r="T38" i="3"/>
  <c r="W37" i="3"/>
  <c r="Z36" i="3"/>
  <c r="AC35" i="3"/>
  <c r="AF34" i="3"/>
  <c r="AI33" i="3"/>
  <c r="AI39" i="3" s="1"/>
  <c r="W35" i="3"/>
  <c r="AJ35" i="3"/>
  <c r="V33" i="3"/>
  <c r="V39" i="3" s="1"/>
  <c r="AI19" i="3"/>
  <c r="AL37" i="3"/>
  <c r="V37" i="3"/>
  <c r="AH33" i="3"/>
  <c r="S33" i="3"/>
  <c r="S39" i="3" s="1"/>
  <c r="S35" i="3"/>
  <c r="AK34" i="3"/>
  <c r="S38" i="3"/>
  <c r="AF19" i="3"/>
  <c r="AK37" i="3"/>
  <c r="U37" i="3"/>
  <c r="AG33" i="3"/>
  <c r="AI20" i="3"/>
  <c r="AF20" i="3"/>
  <c r="AF35" i="3"/>
  <c r="AC19" i="3"/>
  <c r="AG20" i="3"/>
  <c r="AG19" i="3"/>
  <c r="AH20" i="3"/>
  <c r="AH19" i="3"/>
  <c r="T19" i="3"/>
  <c r="V19" i="3"/>
  <c r="AH21" i="3"/>
  <c r="V20" i="3"/>
  <c r="AF21" i="3"/>
  <c r="U20" i="3"/>
  <c r="AB18" i="3"/>
  <c r="Y19" i="3"/>
  <c r="W19" i="3"/>
  <c r="AE17" i="3"/>
  <c r="AD21" i="3"/>
  <c r="AL19" i="3"/>
  <c r="AD17" i="3"/>
  <c r="AJ20" i="3"/>
  <c r="X19" i="3"/>
  <c r="T20" i="3"/>
  <c r="AC21" i="3"/>
  <c r="AK19" i="3"/>
  <c r="AC17" i="3"/>
  <c r="AC22" i="3" s="1"/>
  <c r="AI21" i="3"/>
  <c r="U19" i="3"/>
  <c r="AG21" i="3"/>
  <c r="AE21" i="3"/>
  <c r="AB21" i="3"/>
  <c r="AJ19" i="3"/>
  <c r="AB17" i="3"/>
  <c r="AB22" i="3" s="1"/>
  <c r="Y18" i="3"/>
  <c r="Z18" i="3"/>
  <c r="AA17" i="3"/>
  <c r="AA22" i="3" s="1"/>
  <c r="Y17" i="3"/>
  <c r="Y22" i="3" s="1"/>
  <c r="AK18" i="3"/>
  <c r="S17" i="3"/>
  <c r="S22" i="3" s="1"/>
  <c r="AJ18" i="3"/>
  <c r="Z21" i="3"/>
  <c r="AI18" i="3"/>
  <c r="AL17" i="3"/>
  <c r="AL22" i="3" s="1"/>
  <c r="V17" i="3"/>
  <c r="V22" i="3" s="1"/>
  <c r="V18" i="3"/>
  <c r="Y21" i="3"/>
  <c r="AB20" i="3"/>
  <c r="AE19" i="3"/>
  <c r="AH18" i="3"/>
  <c r="AK17" i="3"/>
  <c r="AK22" i="3" s="1"/>
  <c r="U17" i="3"/>
  <c r="U22" i="3" s="1"/>
  <c r="X18" i="3"/>
  <c r="Z17" i="3"/>
  <c r="Z22" i="3" s="1"/>
  <c r="X17" i="3"/>
  <c r="X22" i="3" s="1"/>
  <c r="S19" i="3"/>
  <c r="S20" i="3"/>
  <c r="X21" i="3"/>
  <c r="AA20" i="3"/>
  <c r="AD19" i="3"/>
  <c r="AG18" i="3"/>
  <c r="AJ17" i="3"/>
  <c r="AJ22" i="3" s="1"/>
  <c r="T17" i="3"/>
  <c r="T22" i="3" s="1"/>
  <c r="U18" i="3"/>
  <c r="AL18" i="3"/>
  <c r="S21" i="3"/>
  <c r="Z20" i="3"/>
  <c r="AA18" i="3"/>
  <c r="W18" i="3"/>
  <c r="T18" i="3"/>
  <c r="W21" i="3"/>
  <c r="AF18" i="3"/>
  <c r="AA19" i="3"/>
  <c r="W17" i="3"/>
  <c r="W22" i="3" s="1"/>
  <c r="AF39" i="3" l="1"/>
  <c r="AD39" i="3"/>
  <c r="AD22" i="3"/>
  <c r="AE22" i="3"/>
  <c r="Y52" i="3"/>
  <c r="AH52" i="3"/>
  <c r="W56" i="3"/>
  <c r="W58" i="3" s="1"/>
  <c r="W60" i="3" s="1"/>
  <c r="W62" i="3" s="1"/>
  <c r="Z52" i="3"/>
  <c r="AG65" i="3"/>
  <c r="AG64" i="3"/>
  <c r="AF65" i="3"/>
  <c r="AF64" i="3"/>
  <c r="AH65" i="3"/>
  <c r="AH64" i="3"/>
  <c r="AF52" i="3"/>
  <c r="AL52" i="3"/>
  <c r="AK52" i="3"/>
  <c r="AJ52" i="3"/>
  <c r="V52" i="3"/>
  <c r="X56" i="3"/>
  <c r="X58" i="3" s="1"/>
  <c r="X60" i="3" s="1"/>
  <c r="X62" i="3" s="1"/>
  <c r="S52" i="3"/>
  <c r="AE52" i="3"/>
  <c r="AE56" i="3"/>
  <c r="AE58" i="3" s="1"/>
  <c r="AE60" i="3" s="1"/>
  <c r="AE62" i="3" s="1"/>
  <c r="U52" i="3"/>
  <c r="T52" i="3"/>
  <c r="AG52" i="3"/>
  <c r="AC52" i="3"/>
  <c r="AC56" i="3"/>
  <c r="AC58" i="3" s="1"/>
  <c r="AC60" i="3" s="1"/>
  <c r="AC62" i="3" s="1"/>
  <c r="AD52" i="3"/>
  <c r="AD56" i="3"/>
  <c r="AD58" i="3" s="1"/>
  <c r="AD60" i="3" s="1"/>
  <c r="AD62" i="3" s="1"/>
  <c r="AA56" i="3"/>
  <c r="AA58" i="3" s="1"/>
  <c r="AA60" i="3" s="1"/>
  <c r="AA62" i="3" s="1"/>
  <c r="AA52" i="3"/>
  <c r="AB52" i="3"/>
  <c r="AB56" i="3"/>
  <c r="AB58" i="3" s="1"/>
  <c r="AB60" i="3" s="1"/>
  <c r="AB62" i="3" s="1"/>
  <c r="AI56" i="3"/>
  <c r="AI58" i="3" s="1"/>
  <c r="AI60" i="3" s="1"/>
  <c r="AI62" i="3" s="1"/>
  <c r="AI52" i="3"/>
  <c r="AH39" i="3"/>
  <c r="AF22" i="3"/>
  <c r="AG39" i="3"/>
  <c r="AH22" i="3"/>
  <c r="AG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B64" authorId="0" shapeId="0" xr:uid="{2A5BF4E2-B126-46D0-8935-6968AC71387C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NOTE: The EPS is multiplied by 1,000. This is because the earnings were written in millions. While the EPS needed to be put in terms of millions as well.</t>
        </r>
      </text>
    </comment>
  </commentList>
</comments>
</file>

<file path=xl/sharedStrings.xml><?xml version="1.0" encoding="utf-8"?>
<sst xmlns="http://schemas.openxmlformats.org/spreadsheetml/2006/main" count="139" uniqueCount="118">
  <si>
    <t>Company Name</t>
  </si>
  <si>
    <t>Ticker</t>
  </si>
  <si>
    <t>Country</t>
  </si>
  <si>
    <t>Sector</t>
  </si>
  <si>
    <t>Industry</t>
  </si>
  <si>
    <t>Elbit Systems Ltd.</t>
  </si>
  <si>
    <t>ESLT</t>
  </si>
  <si>
    <t>Israel</t>
  </si>
  <si>
    <t>Industrials</t>
  </si>
  <si>
    <t>Aerospace &amp; Defense</t>
  </si>
  <si>
    <t>Price</t>
  </si>
  <si>
    <t>Shares</t>
  </si>
  <si>
    <t>MC</t>
  </si>
  <si>
    <t>Cash</t>
  </si>
  <si>
    <t>Debt</t>
  </si>
  <si>
    <t>EV</t>
  </si>
  <si>
    <t>Quarter</t>
  </si>
  <si>
    <t>Filing Date</t>
  </si>
  <si>
    <t>Period of Report</t>
  </si>
  <si>
    <t>Stock Prices</t>
  </si>
  <si>
    <t>Income Statement *in millions, USD</t>
  </si>
  <si>
    <t>High</t>
  </si>
  <si>
    <t xml:space="preserve">Low </t>
  </si>
  <si>
    <t>Average</t>
  </si>
  <si>
    <t>Revenue by Segment *in millions, USD</t>
  </si>
  <si>
    <t>Airborne systems</t>
  </si>
  <si>
    <t>Land Systems</t>
  </si>
  <si>
    <t>C4ISR</t>
  </si>
  <si>
    <t>Electro-optic systems</t>
  </si>
  <si>
    <t>Other (*) mainly non-defense engineering and production services</t>
  </si>
  <si>
    <t>Total Revenue</t>
  </si>
  <si>
    <t>Revenue by Region *in millions, USD</t>
  </si>
  <si>
    <t>North America</t>
  </si>
  <si>
    <t>Europe</t>
  </si>
  <si>
    <t>Asia-Pacific</t>
  </si>
  <si>
    <t>Latin America</t>
  </si>
  <si>
    <t xml:space="preserve">Other    </t>
  </si>
  <si>
    <t>Mix</t>
  </si>
  <si>
    <t xml:space="preserve">Total    </t>
  </si>
  <si>
    <t>Revenues</t>
  </si>
  <si>
    <t>COGs</t>
  </si>
  <si>
    <t>Gross Profit</t>
  </si>
  <si>
    <t>Operating Expenses</t>
  </si>
  <si>
    <t>R&amp;D</t>
  </si>
  <si>
    <t>Marketing and selling</t>
  </si>
  <si>
    <t>G&amp;A</t>
  </si>
  <si>
    <t>Total Operating Expenses</t>
  </si>
  <si>
    <t>Operating Income</t>
  </si>
  <si>
    <t>Other income (expenses)</t>
  </si>
  <si>
    <t>Financial Expenses</t>
  </si>
  <si>
    <t>Income before taxes</t>
  </si>
  <si>
    <t>Taxes</t>
  </si>
  <si>
    <t>Net income, excluding earnings in affiliated companies and partnerships</t>
  </si>
  <si>
    <t xml:space="preserve">Net Income  </t>
  </si>
  <si>
    <t>Less: net income attributable to noncontrolling interests</t>
  </si>
  <si>
    <t>Net Income attributable to Elbit Systems Ltd.'s Shareholders</t>
  </si>
  <si>
    <t>Gross Margin</t>
  </si>
  <si>
    <t>Equity in net earnings of affiliated companies and partnerships</t>
  </si>
  <si>
    <t>EPS - Basic</t>
  </si>
  <si>
    <t>EPS - Diluted</t>
  </si>
  <si>
    <t>Shares - Basic</t>
  </si>
  <si>
    <t>Shares - Diluted</t>
  </si>
  <si>
    <t>Balance Sheet *in millions, USD</t>
  </si>
  <si>
    <t>Current Assets</t>
  </si>
  <si>
    <t>Short-term bank deposits</t>
  </si>
  <si>
    <t>Trade and unbilled receivables and contract assets</t>
  </si>
  <si>
    <t>Other receivables and prepaid expenses</t>
  </si>
  <si>
    <t>Inventories</t>
  </si>
  <si>
    <t>Total Current Assets</t>
  </si>
  <si>
    <t>Non-current Assets</t>
  </si>
  <si>
    <t>Investments in affiliated companies, parterships and other companies</t>
  </si>
  <si>
    <t>Long-term trade and unbilled receivables and contract assets</t>
  </si>
  <si>
    <t>Long-term bank deposits and other recievables</t>
  </si>
  <si>
    <t>Deferred income taxes</t>
  </si>
  <si>
    <t>Severance pay fund</t>
  </si>
  <si>
    <t>Total Non-current Assets</t>
  </si>
  <si>
    <t>Total Assets</t>
  </si>
  <si>
    <t>Operating lease right-of-use assets</t>
  </si>
  <si>
    <t>PP&amp;E</t>
  </si>
  <si>
    <t>Goodwill</t>
  </si>
  <si>
    <t>Other intangible assets</t>
  </si>
  <si>
    <t>Current Liabilities</t>
  </si>
  <si>
    <t>Non-current Liabilities</t>
  </si>
  <si>
    <t>Equity</t>
  </si>
  <si>
    <t>Short-term bank credit loans</t>
  </si>
  <si>
    <t>Current maturities of long-term loans</t>
  </si>
  <si>
    <t>Operating lease liabilities</t>
  </si>
  <si>
    <t>Trades payables</t>
  </si>
  <si>
    <t>Other payables and accrued expenses</t>
  </si>
  <si>
    <t>Contract liabilities</t>
  </si>
  <si>
    <t>Total Current Liabilities</t>
  </si>
  <si>
    <t>Long-term loans</t>
  </si>
  <si>
    <t>Series B, C, D Notes</t>
  </si>
  <si>
    <t>Employee benefit liabilities</t>
  </si>
  <si>
    <t>Deferred income taxes and tax liabilties</t>
  </si>
  <si>
    <t>Other long-term liabilities</t>
  </si>
  <si>
    <t>Total Non-current Liabiliteis</t>
  </si>
  <si>
    <t>Total Liabilities</t>
  </si>
  <si>
    <t>Common stock</t>
  </si>
  <si>
    <t>Additional paid-in capital</t>
  </si>
  <si>
    <t>Accumulated other comprehensive loss</t>
  </si>
  <si>
    <t>Retained earnings</t>
  </si>
  <si>
    <t>Total Elbit Systems Equity</t>
  </si>
  <si>
    <t>Non-controlling interests</t>
  </si>
  <si>
    <t>Total Equity</t>
  </si>
  <si>
    <t>Total Equity &amp; Liabilities</t>
  </si>
  <si>
    <t>Current Ratio</t>
  </si>
  <si>
    <t>Cash Flow *in millions, USD</t>
  </si>
  <si>
    <t>CFFO</t>
  </si>
  <si>
    <t>CapEx</t>
  </si>
  <si>
    <t>FCF</t>
  </si>
  <si>
    <t>SBI</t>
  </si>
  <si>
    <t>SBC</t>
  </si>
  <si>
    <t>SBB</t>
  </si>
  <si>
    <t>Dividends</t>
  </si>
  <si>
    <t>Issuance of Debt</t>
  </si>
  <si>
    <t>Repayment of Debt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</si>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</sst>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2" borderId="0" xfId="0" applyFont="1" applyFill="1"/>
    <xf numFmtId="164" fontId="0" fillId="0" borderId="0" xfId="0" applyNumberFormat="1"/>
    <xf numFmtId="164" fontId="0" fillId="0" borderId="1" xfId="0" applyNumberFormat="1" applyBorder="1"/>
    <xf numFmtId="164" fontId="1" fillId="2" borderId="0" xfId="0" applyNumberFormat="1" applyFont="1" applyFill="1"/>
    <xf numFmtId="164" fontId="4" fillId="3" borderId="0" xfId="0" applyNumberFormat="1" applyFont="1" applyFill="1"/>
    <xf numFmtId="164" fontId="3" fillId="2" borderId="0" xfId="0" applyNumberFormat="1" applyFont="1" applyFill="1"/>
    <xf numFmtId="167" fontId="0" fillId="0" borderId="0" xfId="0" applyNumberFormat="1"/>
    <xf numFmtId="167" fontId="0" fillId="0" borderId="1" xfId="0" applyNumberFormat="1" applyBorder="1"/>
    <xf numFmtId="164" fontId="2" fillId="0" borderId="0" xfId="0" applyNumberFormat="1" applyFont="1"/>
    <xf numFmtId="164" fontId="0" fillId="0" borderId="2" xfId="0" applyNumberFormat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02B9-C380-4900-9C54-B34780229A4D}">
  <dimension ref="A1:A7"/>
  <sheetViews>
    <sheetView workbookViewId="0">
      <selection activeCell="D14" sqref="D14"/>
    </sheetView>
  </sheetViews>
  <sheetFormatPr defaultRowHeight="14.5" x14ac:dyDescent="0.35"/>
  <sheetData>
    <row r="1" spans="1:1" x14ac:dyDescent="0.35">
      <c r="A1" t="s">
        <v>1</v>
      </c>
    </row>
    <row r="2" spans="1:1" x14ac:dyDescent="0.35">
      <c r="A2" t="s">
        <v>10</v>
      </c>
    </row>
    <row r="3" spans="1:1" x14ac:dyDescent="0.35">
      <c r="A3" t="s">
        <v>11</v>
      </c>
    </row>
    <row r="4" spans="1:1" x14ac:dyDescent="0.35">
      <c r="A4" t="s">
        <v>12</v>
      </c>
    </row>
    <row r="5" spans="1:1" x14ac:dyDescent="0.35">
      <c r="A5" t="s">
        <v>13</v>
      </c>
    </row>
    <row r="6" spans="1:1" x14ac:dyDescent="0.35">
      <c r="A6" t="s">
        <v>14</v>
      </c>
    </row>
    <row r="7" spans="1:1" x14ac:dyDescent="0.35">
      <c r="A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1" sqref="D11"/>
    </sheetView>
  </sheetViews>
  <sheetFormatPr defaultRowHeight="14.5" x14ac:dyDescent="0.35"/>
  <cols>
    <col min="1" max="1" width="21.6328125" customWidth="1"/>
  </cols>
  <sheetData>
    <row r="1" spans="1:2" x14ac:dyDescent="0.35">
      <c r="A1" t="s">
        <v>0</v>
      </c>
      <c r="B1" t="s">
        <v>5</v>
      </c>
    </row>
    <row r="2" spans="1:2" x14ac:dyDescent="0.35">
      <c r="A2" t="s">
        <v>1</v>
      </c>
      <c r="B2" t="s">
        <v>6</v>
      </c>
    </row>
    <row r="3" spans="1:2" x14ac:dyDescent="0.35">
      <c r="A3" t="s">
        <v>2</v>
      </c>
      <c r="B3" t="s">
        <v>7</v>
      </c>
    </row>
    <row r="4" spans="1:2" x14ac:dyDescent="0.35">
      <c r="A4" t="s">
        <v>3</v>
      </c>
      <c r="B4" t="s">
        <v>8</v>
      </c>
    </row>
    <row r="5" spans="1:2" x14ac:dyDescent="0.35">
      <c r="A5" t="s">
        <v>4</v>
      </c>
      <c r="B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3FA7-090F-4972-BBBC-D0CB3C445C96}">
  <dimension ref="B1:AL137"/>
  <sheetViews>
    <sheetView tabSelected="1" workbookViewId="0">
      <pane xSplit="2" ySplit="7" topLeftCell="AD38" activePane="bottomRight" state="frozen"/>
      <selection pane="topRight" activeCell="C1" sqref="C1"/>
      <selection pane="bottomLeft" activeCell="A8" sqref="A8"/>
      <selection pane="bottomRight" activeCell="B52" sqref="B52"/>
    </sheetView>
  </sheetViews>
  <sheetFormatPr defaultRowHeight="14.5" x14ac:dyDescent="0.35"/>
  <cols>
    <col min="2" max="2" width="39.36328125" customWidth="1"/>
    <col min="27" max="34" width="9.453125" bestFit="1" customWidth="1"/>
  </cols>
  <sheetData>
    <row r="1" spans="2:38" x14ac:dyDescent="0.35">
      <c r="B1" t="s">
        <v>16</v>
      </c>
    </row>
    <row r="2" spans="2:38" x14ac:dyDescent="0.35">
      <c r="B2" t="s">
        <v>17</v>
      </c>
      <c r="AA2" s="1">
        <v>42451</v>
      </c>
      <c r="AB2" s="1">
        <v>42816</v>
      </c>
      <c r="AC2" s="1">
        <v>43179</v>
      </c>
      <c r="AD2" s="1">
        <v>43543</v>
      </c>
      <c r="AE2" s="1">
        <v>43915</v>
      </c>
      <c r="AF2" s="1">
        <v>44279</v>
      </c>
      <c r="AG2" s="1">
        <v>44658</v>
      </c>
      <c r="AH2" s="1">
        <v>45047</v>
      </c>
    </row>
    <row r="3" spans="2:38" s="14" customFormat="1" x14ac:dyDescent="0.35">
      <c r="B3" s="14" t="s">
        <v>18</v>
      </c>
      <c r="V3" s="14">
        <v>2010</v>
      </c>
      <c r="W3" s="14">
        <f>V3+1</f>
        <v>2011</v>
      </c>
      <c r="X3" s="14">
        <f t="shared" ref="X3:AG3" si="0">W3+1</f>
        <v>2012</v>
      </c>
      <c r="Y3" s="14">
        <f t="shared" si="0"/>
        <v>2013</v>
      </c>
      <c r="Z3" s="14">
        <f t="shared" si="0"/>
        <v>2014</v>
      </c>
      <c r="AA3" s="14">
        <f t="shared" si="0"/>
        <v>2015</v>
      </c>
      <c r="AB3" s="14">
        <f t="shared" si="0"/>
        <v>2016</v>
      </c>
      <c r="AC3" s="14">
        <f t="shared" si="0"/>
        <v>2017</v>
      </c>
      <c r="AD3" s="14">
        <f t="shared" si="0"/>
        <v>2018</v>
      </c>
      <c r="AE3" s="14">
        <f t="shared" si="0"/>
        <v>2019</v>
      </c>
      <c r="AF3" s="14">
        <f t="shared" si="0"/>
        <v>2020</v>
      </c>
      <c r="AG3" s="14">
        <f t="shared" si="0"/>
        <v>2021</v>
      </c>
      <c r="AH3" s="14">
        <v>2022</v>
      </c>
    </row>
    <row r="4" spans="2:38" s="2" customFormat="1" x14ac:dyDescent="0.35">
      <c r="B4" s="2" t="s">
        <v>19</v>
      </c>
    </row>
    <row r="5" spans="2:38" x14ac:dyDescent="0.35">
      <c r="B5" t="s">
        <v>21</v>
      </c>
    </row>
    <row r="6" spans="2:38" x14ac:dyDescent="0.35">
      <c r="B6" t="s">
        <v>22</v>
      </c>
    </row>
    <row r="7" spans="2:38" x14ac:dyDescent="0.35">
      <c r="B7" t="s">
        <v>23</v>
      </c>
    </row>
    <row r="9" spans="2:38" s="2" customFormat="1" x14ac:dyDescent="0.35">
      <c r="B9" s="2" t="s">
        <v>24</v>
      </c>
    </row>
    <row r="10" spans="2:38" s="3" customFormat="1" x14ac:dyDescent="0.35">
      <c r="B10" s="3" t="s">
        <v>25</v>
      </c>
      <c r="AD10" s="3">
        <v>1470.1</v>
      </c>
      <c r="AE10" s="3">
        <v>1617.2</v>
      </c>
      <c r="AF10" s="3">
        <v>1650.4</v>
      </c>
      <c r="AG10" s="3">
        <v>2005.8</v>
      </c>
      <c r="AH10" s="3">
        <v>2012.5</v>
      </c>
    </row>
    <row r="11" spans="2:38" s="3" customFormat="1" x14ac:dyDescent="0.35">
      <c r="B11" s="3" t="s">
        <v>26</v>
      </c>
      <c r="AD11" s="3">
        <v>1130.0999999999999</v>
      </c>
      <c r="AE11" s="3">
        <v>1161.5</v>
      </c>
      <c r="AF11" s="3">
        <v>1258.9000000000001</v>
      </c>
      <c r="AG11" s="3">
        <v>1254.7</v>
      </c>
      <c r="AH11" s="3">
        <v>1216.5999999999999</v>
      </c>
    </row>
    <row r="12" spans="2:38" s="3" customFormat="1" x14ac:dyDescent="0.35">
      <c r="B12" s="3" t="s">
        <v>27</v>
      </c>
      <c r="AD12" s="3">
        <v>649.1</v>
      </c>
      <c r="AE12" s="3">
        <v>1228.3</v>
      </c>
      <c r="AF12" s="3">
        <v>1145.7</v>
      </c>
      <c r="AG12" s="3">
        <v>1371.5</v>
      </c>
      <c r="AH12" s="3">
        <v>1610.9</v>
      </c>
    </row>
    <row r="13" spans="2:38" s="3" customFormat="1" x14ac:dyDescent="0.35">
      <c r="B13" s="3" t="s">
        <v>28</v>
      </c>
      <c r="AD13" s="3">
        <v>333.9</v>
      </c>
      <c r="AE13" s="3">
        <v>374.4</v>
      </c>
      <c r="AF13" s="3">
        <v>475.9</v>
      </c>
      <c r="AG13" s="3">
        <v>452.9</v>
      </c>
      <c r="AH13" s="3">
        <v>523.70000000000005</v>
      </c>
    </row>
    <row r="14" spans="2:38" s="4" customFormat="1" x14ac:dyDescent="0.35">
      <c r="B14" s="4" t="s">
        <v>29</v>
      </c>
      <c r="AD14" s="4">
        <v>100.5</v>
      </c>
      <c r="AE14" s="4">
        <v>127</v>
      </c>
      <c r="AF14" s="4">
        <v>131.69999999999999</v>
      </c>
      <c r="AG14" s="4">
        <v>193.6</v>
      </c>
      <c r="AH14" s="4">
        <v>147.80000000000001</v>
      </c>
    </row>
    <row r="15" spans="2:38" s="10" customFormat="1" x14ac:dyDescent="0.35">
      <c r="B15" s="10" t="s">
        <v>30</v>
      </c>
      <c r="S15" s="10">
        <f>SUM(S10:S14)</f>
        <v>0</v>
      </c>
      <c r="T15" s="10">
        <f t="shared" ref="T15:AL15" si="1">SUM(T10:T14)</f>
        <v>0</v>
      </c>
      <c r="U15" s="10">
        <f t="shared" si="1"/>
        <v>0</v>
      </c>
      <c r="V15" s="10">
        <f t="shared" si="1"/>
        <v>0</v>
      </c>
      <c r="W15" s="10">
        <f t="shared" si="1"/>
        <v>0</v>
      </c>
      <c r="X15" s="10">
        <f t="shared" si="1"/>
        <v>0</v>
      </c>
      <c r="Y15" s="10">
        <f t="shared" si="1"/>
        <v>0</v>
      </c>
      <c r="Z15" s="10">
        <f t="shared" si="1"/>
        <v>0</v>
      </c>
      <c r="AA15" s="10">
        <f t="shared" si="1"/>
        <v>0</v>
      </c>
      <c r="AB15" s="10">
        <f t="shared" si="1"/>
        <v>0</v>
      </c>
      <c r="AC15" s="10">
        <f t="shared" si="1"/>
        <v>0</v>
      </c>
      <c r="AD15" s="10">
        <f t="shared" si="1"/>
        <v>3683.7</v>
      </c>
      <c r="AE15" s="10">
        <f t="shared" si="1"/>
        <v>4508.3999999999996</v>
      </c>
      <c r="AF15" s="10">
        <f t="shared" si="1"/>
        <v>4662.5999999999995</v>
      </c>
      <c r="AG15" s="10">
        <f t="shared" si="1"/>
        <v>5278.5</v>
      </c>
      <c r="AH15" s="10">
        <f t="shared" si="1"/>
        <v>5511.5</v>
      </c>
      <c r="AI15" s="10">
        <f t="shared" si="1"/>
        <v>0</v>
      </c>
      <c r="AJ15" s="10">
        <f t="shared" si="1"/>
        <v>0</v>
      </c>
      <c r="AK15" s="10">
        <f t="shared" si="1"/>
        <v>0</v>
      </c>
      <c r="AL15" s="10">
        <f t="shared" si="1"/>
        <v>0</v>
      </c>
    </row>
    <row r="16" spans="2:38" s="6" customFormat="1" x14ac:dyDescent="0.35">
      <c r="B16" s="6" t="s">
        <v>37</v>
      </c>
    </row>
    <row r="17" spans="2:38" s="8" customFormat="1" x14ac:dyDescent="0.35">
      <c r="B17" s="8" t="s">
        <v>25</v>
      </c>
      <c r="S17" s="8" t="e">
        <f>S10/S$15</f>
        <v>#DIV/0!</v>
      </c>
      <c r="T17" s="8" t="e">
        <f t="shared" ref="T17:AL17" si="2">T10/T$15</f>
        <v>#DIV/0!</v>
      </c>
      <c r="U17" s="8" t="e">
        <f t="shared" si="2"/>
        <v>#DIV/0!</v>
      </c>
      <c r="V17" s="8" t="e">
        <f t="shared" si="2"/>
        <v>#DIV/0!</v>
      </c>
      <c r="W17" s="8" t="e">
        <f t="shared" si="2"/>
        <v>#DIV/0!</v>
      </c>
      <c r="X17" s="8" t="e">
        <f t="shared" si="2"/>
        <v>#DIV/0!</v>
      </c>
      <c r="Y17" s="8" t="e">
        <f t="shared" si="2"/>
        <v>#DIV/0!</v>
      </c>
      <c r="Z17" s="8" t="e">
        <f t="shared" si="2"/>
        <v>#DIV/0!</v>
      </c>
      <c r="AA17" s="8" t="e">
        <f t="shared" si="2"/>
        <v>#DIV/0!</v>
      </c>
      <c r="AB17" s="8" t="e">
        <f t="shared" si="2"/>
        <v>#DIV/0!</v>
      </c>
      <c r="AC17" s="8" t="e">
        <f t="shared" si="2"/>
        <v>#DIV/0!</v>
      </c>
      <c r="AD17" s="8">
        <f t="shared" si="2"/>
        <v>0.39908244428156475</v>
      </c>
      <c r="AE17" s="8">
        <f t="shared" si="2"/>
        <v>0.35870818915801617</v>
      </c>
      <c r="AF17" s="8">
        <f t="shared" si="2"/>
        <v>0.3539655985930597</v>
      </c>
      <c r="AG17" s="8">
        <f t="shared" si="2"/>
        <v>0.37999431656720656</v>
      </c>
      <c r="AH17" s="8">
        <f t="shared" si="2"/>
        <v>0.36514560464483353</v>
      </c>
      <c r="AI17" s="8" t="e">
        <f t="shared" si="2"/>
        <v>#DIV/0!</v>
      </c>
      <c r="AJ17" s="8" t="e">
        <f t="shared" si="2"/>
        <v>#DIV/0!</v>
      </c>
      <c r="AK17" s="8" t="e">
        <f t="shared" si="2"/>
        <v>#DIV/0!</v>
      </c>
      <c r="AL17" s="8" t="e">
        <f t="shared" si="2"/>
        <v>#DIV/0!</v>
      </c>
    </row>
    <row r="18" spans="2:38" s="8" customFormat="1" x14ac:dyDescent="0.35">
      <c r="B18" s="8" t="s">
        <v>26</v>
      </c>
      <c r="S18" s="8" t="e">
        <f>S11/S$15</f>
        <v>#DIV/0!</v>
      </c>
      <c r="T18" s="8" t="e">
        <f t="shared" ref="T18:AL18" si="3">T11/T$15</f>
        <v>#DIV/0!</v>
      </c>
      <c r="U18" s="8" t="e">
        <f t="shared" si="3"/>
        <v>#DIV/0!</v>
      </c>
      <c r="V18" s="8" t="e">
        <f t="shared" si="3"/>
        <v>#DIV/0!</v>
      </c>
      <c r="W18" s="8" t="e">
        <f t="shared" si="3"/>
        <v>#DIV/0!</v>
      </c>
      <c r="X18" s="8" t="e">
        <f t="shared" si="3"/>
        <v>#DIV/0!</v>
      </c>
      <c r="Y18" s="8" t="e">
        <f t="shared" si="3"/>
        <v>#DIV/0!</v>
      </c>
      <c r="Z18" s="8" t="e">
        <f t="shared" si="3"/>
        <v>#DIV/0!</v>
      </c>
      <c r="AA18" s="8" t="e">
        <f t="shared" si="3"/>
        <v>#DIV/0!</v>
      </c>
      <c r="AB18" s="8" t="e">
        <f t="shared" si="3"/>
        <v>#DIV/0!</v>
      </c>
      <c r="AC18" s="8" t="e">
        <f t="shared" si="3"/>
        <v>#DIV/0!</v>
      </c>
      <c r="AD18" s="8">
        <f t="shared" si="3"/>
        <v>0.30678394006026549</v>
      </c>
      <c r="AE18" s="8">
        <f t="shared" si="3"/>
        <v>0.25763020140182774</v>
      </c>
      <c r="AF18" s="8">
        <f t="shared" si="3"/>
        <v>0.26999957105477634</v>
      </c>
      <c r="AG18" s="8">
        <f t="shared" si="3"/>
        <v>0.23770010419626789</v>
      </c>
      <c r="AH18" s="8">
        <f t="shared" si="3"/>
        <v>0.22073845595572891</v>
      </c>
      <c r="AI18" s="8" t="e">
        <f t="shared" si="3"/>
        <v>#DIV/0!</v>
      </c>
      <c r="AJ18" s="8" t="e">
        <f t="shared" si="3"/>
        <v>#DIV/0!</v>
      </c>
      <c r="AK18" s="8" t="e">
        <f t="shared" si="3"/>
        <v>#DIV/0!</v>
      </c>
      <c r="AL18" s="8" t="e">
        <f t="shared" si="3"/>
        <v>#DIV/0!</v>
      </c>
    </row>
    <row r="19" spans="2:38" s="8" customFormat="1" x14ac:dyDescent="0.35">
      <c r="B19" s="8" t="s">
        <v>27</v>
      </c>
      <c r="S19" s="8" t="e">
        <f>S12/S$15</f>
        <v>#DIV/0!</v>
      </c>
      <c r="T19" s="8" t="e">
        <f t="shared" ref="T19:AL19" si="4">T12/T$15</f>
        <v>#DIV/0!</v>
      </c>
      <c r="U19" s="8" t="e">
        <f t="shared" si="4"/>
        <v>#DIV/0!</v>
      </c>
      <c r="V19" s="8" t="e">
        <f t="shared" si="4"/>
        <v>#DIV/0!</v>
      </c>
      <c r="W19" s="8" t="e">
        <f t="shared" si="4"/>
        <v>#DIV/0!</v>
      </c>
      <c r="X19" s="8" t="e">
        <f t="shared" si="4"/>
        <v>#DIV/0!</v>
      </c>
      <c r="Y19" s="8" t="e">
        <f t="shared" si="4"/>
        <v>#DIV/0!</v>
      </c>
      <c r="Z19" s="8" t="e">
        <f t="shared" si="4"/>
        <v>#DIV/0!</v>
      </c>
      <c r="AA19" s="8" t="e">
        <f t="shared" si="4"/>
        <v>#DIV/0!</v>
      </c>
      <c r="AB19" s="8" t="e">
        <f t="shared" si="4"/>
        <v>#DIV/0!</v>
      </c>
      <c r="AC19" s="8" t="e">
        <f t="shared" si="4"/>
        <v>#DIV/0!</v>
      </c>
      <c r="AD19" s="8">
        <f t="shared" si="4"/>
        <v>0.1762087032060157</v>
      </c>
      <c r="AE19" s="8">
        <f t="shared" si="4"/>
        <v>0.27244698784491173</v>
      </c>
      <c r="AF19" s="8">
        <f t="shared" si="4"/>
        <v>0.24572127139364308</v>
      </c>
      <c r="AG19" s="8">
        <f t="shared" si="4"/>
        <v>0.25982760253859999</v>
      </c>
      <c r="AH19" s="8">
        <f t="shared" si="4"/>
        <v>0.2922797786446521</v>
      </c>
      <c r="AI19" s="8" t="e">
        <f t="shared" si="4"/>
        <v>#DIV/0!</v>
      </c>
      <c r="AJ19" s="8" t="e">
        <f t="shared" si="4"/>
        <v>#DIV/0!</v>
      </c>
      <c r="AK19" s="8" t="e">
        <f t="shared" si="4"/>
        <v>#DIV/0!</v>
      </c>
      <c r="AL19" s="8" t="e">
        <f t="shared" si="4"/>
        <v>#DIV/0!</v>
      </c>
    </row>
    <row r="20" spans="2:38" s="8" customFormat="1" x14ac:dyDescent="0.35">
      <c r="B20" s="8" t="s">
        <v>28</v>
      </c>
      <c r="S20" s="8" t="e">
        <f>S13/S$15</f>
        <v>#DIV/0!</v>
      </c>
      <c r="T20" s="8" t="e">
        <f t="shared" ref="T20:AL20" si="5">T13/T$15</f>
        <v>#DIV/0!</v>
      </c>
      <c r="U20" s="8" t="e">
        <f t="shared" si="5"/>
        <v>#DIV/0!</v>
      </c>
      <c r="V20" s="8" t="e">
        <f t="shared" si="5"/>
        <v>#DIV/0!</v>
      </c>
      <c r="W20" s="8" t="e">
        <f t="shared" si="5"/>
        <v>#DIV/0!</v>
      </c>
      <c r="X20" s="8" t="e">
        <f t="shared" si="5"/>
        <v>#DIV/0!</v>
      </c>
      <c r="Y20" s="8" t="e">
        <f t="shared" si="5"/>
        <v>#DIV/0!</v>
      </c>
      <c r="Z20" s="8" t="e">
        <f t="shared" si="5"/>
        <v>#DIV/0!</v>
      </c>
      <c r="AA20" s="8" t="e">
        <f t="shared" si="5"/>
        <v>#DIV/0!</v>
      </c>
      <c r="AB20" s="8" t="e">
        <f t="shared" si="5"/>
        <v>#DIV/0!</v>
      </c>
      <c r="AC20" s="8" t="e">
        <f t="shared" si="5"/>
        <v>#DIV/0!</v>
      </c>
      <c r="AD20" s="8">
        <f t="shared" si="5"/>
        <v>9.0642560469093567E-2</v>
      </c>
      <c r="AE20" s="8">
        <f t="shared" si="5"/>
        <v>8.3044982698961933E-2</v>
      </c>
      <c r="AF20" s="8">
        <f t="shared" si="5"/>
        <v>0.10206751597820959</v>
      </c>
      <c r="AG20" s="8">
        <f t="shared" si="5"/>
        <v>8.5800890404470961E-2</v>
      </c>
      <c r="AH20" s="8">
        <f t="shared" si="5"/>
        <v>9.5019504672049365E-2</v>
      </c>
      <c r="AI20" s="8" t="e">
        <f t="shared" si="5"/>
        <v>#DIV/0!</v>
      </c>
      <c r="AJ20" s="8" t="e">
        <f t="shared" si="5"/>
        <v>#DIV/0!</v>
      </c>
      <c r="AK20" s="8" t="e">
        <f t="shared" si="5"/>
        <v>#DIV/0!</v>
      </c>
      <c r="AL20" s="8" t="e">
        <f t="shared" si="5"/>
        <v>#DIV/0!</v>
      </c>
    </row>
    <row r="21" spans="2:38" s="9" customFormat="1" x14ac:dyDescent="0.35">
      <c r="B21" s="9" t="s">
        <v>29</v>
      </c>
      <c r="S21" s="9" t="e">
        <f>S14/S$15</f>
        <v>#DIV/0!</v>
      </c>
      <c r="T21" s="9" t="e">
        <f t="shared" ref="T21:AL21" si="6">T14/T$15</f>
        <v>#DIV/0!</v>
      </c>
      <c r="U21" s="9" t="e">
        <f t="shared" si="6"/>
        <v>#DIV/0!</v>
      </c>
      <c r="V21" s="9" t="e">
        <f t="shared" si="6"/>
        <v>#DIV/0!</v>
      </c>
      <c r="W21" s="9" t="e">
        <f t="shared" si="6"/>
        <v>#DIV/0!</v>
      </c>
      <c r="X21" s="9" t="e">
        <f t="shared" si="6"/>
        <v>#DIV/0!</v>
      </c>
      <c r="Y21" s="9" t="e">
        <f t="shared" si="6"/>
        <v>#DIV/0!</v>
      </c>
      <c r="Z21" s="9" t="e">
        <f t="shared" si="6"/>
        <v>#DIV/0!</v>
      </c>
      <c r="AA21" s="9" t="e">
        <f t="shared" si="6"/>
        <v>#DIV/0!</v>
      </c>
      <c r="AB21" s="9" t="e">
        <f t="shared" si="6"/>
        <v>#DIV/0!</v>
      </c>
      <c r="AC21" s="9" t="e">
        <f t="shared" si="6"/>
        <v>#DIV/0!</v>
      </c>
      <c r="AD21" s="9">
        <f t="shared" si="6"/>
        <v>2.7282351983060511E-2</v>
      </c>
      <c r="AE21" s="9">
        <f t="shared" si="6"/>
        <v>2.8169638896282496E-2</v>
      </c>
      <c r="AF21" s="9">
        <f t="shared" si="6"/>
        <v>2.8246042980311414E-2</v>
      </c>
      <c r="AG21" s="9">
        <f t="shared" si="6"/>
        <v>3.6677086293454578E-2</v>
      </c>
      <c r="AH21" s="9">
        <f t="shared" si="6"/>
        <v>2.68166560827361E-2</v>
      </c>
      <c r="AI21" s="9" t="e">
        <f t="shared" si="6"/>
        <v>#DIV/0!</v>
      </c>
      <c r="AJ21" s="9" t="e">
        <f t="shared" si="6"/>
        <v>#DIV/0!</v>
      </c>
      <c r="AK21" s="9" t="e">
        <f t="shared" si="6"/>
        <v>#DIV/0!</v>
      </c>
      <c r="AL21" s="9" t="e">
        <f t="shared" si="6"/>
        <v>#DIV/0!</v>
      </c>
    </row>
    <row r="22" spans="2:38" s="8" customFormat="1" x14ac:dyDescent="0.35">
      <c r="B22" s="8" t="s">
        <v>38</v>
      </c>
      <c r="S22" s="8" t="e">
        <f>SUM(S17:S21)</f>
        <v>#DIV/0!</v>
      </c>
      <c r="T22" s="8" t="e">
        <f t="shared" ref="T22:AL22" si="7">SUM(T17:T21)</f>
        <v>#DIV/0!</v>
      </c>
      <c r="U22" s="8" t="e">
        <f t="shared" si="7"/>
        <v>#DIV/0!</v>
      </c>
      <c r="V22" s="8" t="e">
        <f t="shared" si="7"/>
        <v>#DIV/0!</v>
      </c>
      <c r="W22" s="8" t="e">
        <f t="shared" si="7"/>
        <v>#DIV/0!</v>
      </c>
      <c r="X22" s="8" t="e">
        <f t="shared" si="7"/>
        <v>#DIV/0!</v>
      </c>
      <c r="Y22" s="8" t="e">
        <f t="shared" si="7"/>
        <v>#DIV/0!</v>
      </c>
      <c r="Z22" s="8" t="e">
        <f t="shared" si="7"/>
        <v>#DIV/0!</v>
      </c>
      <c r="AA22" s="8" t="e">
        <f t="shared" si="7"/>
        <v>#DIV/0!</v>
      </c>
      <c r="AB22" s="8" t="e">
        <f t="shared" si="7"/>
        <v>#DIV/0!</v>
      </c>
      <c r="AC22" s="8" t="e">
        <f t="shared" si="7"/>
        <v>#DIV/0!</v>
      </c>
      <c r="AD22" s="8">
        <f t="shared" si="7"/>
        <v>1</v>
      </c>
      <c r="AE22" s="8">
        <f t="shared" si="7"/>
        <v>1</v>
      </c>
      <c r="AF22" s="8">
        <f t="shared" si="7"/>
        <v>1.0000000000000002</v>
      </c>
      <c r="AG22" s="8">
        <f t="shared" si="7"/>
        <v>0.99999999999999989</v>
      </c>
      <c r="AH22" s="8">
        <f t="shared" si="7"/>
        <v>0.99999999999999989</v>
      </c>
      <c r="AI22" s="8" t="e">
        <f t="shared" si="7"/>
        <v>#DIV/0!</v>
      </c>
      <c r="AJ22" s="8" t="e">
        <f t="shared" si="7"/>
        <v>#DIV/0!</v>
      </c>
      <c r="AK22" s="8" t="e">
        <f t="shared" si="7"/>
        <v>#DIV/0!</v>
      </c>
      <c r="AL22" s="8" t="e">
        <f t="shared" si="7"/>
        <v>#DIV/0!</v>
      </c>
    </row>
    <row r="23" spans="2:38" s="3" customFormat="1" x14ac:dyDescent="0.35"/>
    <row r="24" spans="2:38" s="7" customFormat="1" x14ac:dyDescent="0.35">
      <c r="B24" s="5" t="s">
        <v>31</v>
      </c>
    </row>
    <row r="25" spans="2:38" s="3" customFormat="1" x14ac:dyDescent="0.35">
      <c r="B25" s="3" t="s">
        <v>7</v>
      </c>
      <c r="AD25" s="3">
        <v>740.2</v>
      </c>
      <c r="AE25" s="3">
        <v>1064.8</v>
      </c>
      <c r="AF25" s="3">
        <v>1106.3</v>
      </c>
      <c r="AG25" s="3">
        <v>1094.7</v>
      </c>
      <c r="AH25" s="3">
        <v>1071.9000000000001</v>
      </c>
    </row>
    <row r="26" spans="2:38" s="3" customFormat="1" x14ac:dyDescent="0.35">
      <c r="B26" s="3" t="s">
        <v>32</v>
      </c>
      <c r="AD26" s="3">
        <v>979.2</v>
      </c>
      <c r="AE26" s="3">
        <v>1260.5</v>
      </c>
      <c r="AF26" s="3">
        <v>1500.6</v>
      </c>
      <c r="AG26" s="3">
        <v>1608.6</v>
      </c>
      <c r="AH26" s="3">
        <v>1489.7</v>
      </c>
    </row>
    <row r="27" spans="2:38" s="3" customFormat="1" x14ac:dyDescent="0.35">
      <c r="B27" s="3" t="s">
        <v>33</v>
      </c>
      <c r="AD27" s="3">
        <v>737.1</v>
      </c>
      <c r="AE27" s="3">
        <v>853.7</v>
      </c>
      <c r="AF27" s="3">
        <v>819</v>
      </c>
      <c r="AG27" s="3">
        <v>884.5</v>
      </c>
      <c r="AH27" s="3">
        <v>1243.5999999999999</v>
      </c>
    </row>
    <row r="28" spans="2:38" s="3" customFormat="1" x14ac:dyDescent="0.35">
      <c r="B28" s="3" t="s">
        <v>34</v>
      </c>
      <c r="AD28" s="3">
        <v>791.8</v>
      </c>
      <c r="AE28" s="3">
        <v>1029.5999999999999</v>
      </c>
      <c r="AF28" s="3">
        <v>961.8</v>
      </c>
      <c r="AG28" s="3">
        <v>1443.5</v>
      </c>
      <c r="AH28" s="3">
        <v>1405.5</v>
      </c>
    </row>
    <row r="29" spans="2:38" s="3" customFormat="1" x14ac:dyDescent="0.35">
      <c r="B29" s="3" t="s">
        <v>35</v>
      </c>
      <c r="AD29" s="3">
        <v>192.4</v>
      </c>
      <c r="AE29" s="3">
        <v>158.1</v>
      </c>
      <c r="AF29" s="3">
        <v>140.1</v>
      </c>
      <c r="AG29" s="3">
        <v>126.7</v>
      </c>
      <c r="AH29" s="3">
        <v>119.9</v>
      </c>
    </row>
    <row r="30" spans="2:38" s="4" customFormat="1" x14ac:dyDescent="0.35">
      <c r="B30" s="4" t="s">
        <v>36</v>
      </c>
      <c r="AD30" s="4">
        <v>243</v>
      </c>
      <c r="AE30" s="4">
        <v>141.80000000000001</v>
      </c>
      <c r="AF30" s="4">
        <v>134.80000000000001</v>
      </c>
      <c r="AG30" s="4">
        <v>120.5</v>
      </c>
      <c r="AH30" s="4">
        <v>180.9</v>
      </c>
    </row>
    <row r="31" spans="2:38" s="10" customFormat="1" x14ac:dyDescent="0.35">
      <c r="B31" s="10" t="s">
        <v>30</v>
      </c>
      <c r="S31" s="10">
        <f>SUM(S25:S30)</f>
        <v>0</v>
      </c>
      <c r="T31" s="10">
        <f t="shared" ref="T31:AL31" si="8">SUM(T25:T30)</f>
        <v>0</v>
      </c>
      <c r="U31" s="10">
        <f t="shared" si="8"/>
        <v>0</v>
      </c>
      <c r="V31" s="10">
        <f t="shared" si="8"/>
        <v>0</v>
      </c>
      <c r="W31" s="10">
        <f t="shared" si="8"/>
        <v>0</v>
      </c>
      <c r="X31" s="10">
        <f t="shared" si="8"/>
        <v>0</v>
      </c>
      <c r="Y31" s="10">
        <f t="shared" si="8"/>
        <v>0</v>
      </c>
      <c r="Z31" s="10">
        <f t="shared" si="8"/>
        <v>0</v>
      </c>
      <c r="AA31" s="10">
        <f t="shared" si="8"/>
        <v>0</v>
      </c>
      <c r="AB31" s="10">
        <f t="shared" si="8"/>
        <v>0</v>
      </c>
      <c r="AC31" s="10">
        <f t="shared" si="8"/>
        <v>0</v>
      </c>
      <c r="AD31" s="10">
        <f t="shared" si="8"/>
        <v>3683.7000000000003</v>
      </c>
      <c r="AE31" s="10">
        <f t="shared" si="8"/>
        <v>4508.5000000000009</v>
      </c>
      <c r="AF31" s="10">
        <f t="shared" si="8"/>
        <v>4662.6000000000004</v>
      </c>
      <c r="AG31" s="10">
        <f t="shared" si="8"/>
        <v>5278.5</v>
      </c>
      <c r="AH31" s="10">
        <f t="shared" si="8"/>
        <v>5511.5</v>
      </c>
      <c r="AI31" s="10">
        <f t="shared" si="8"/>
        <v>0</v>
      </c>
      <c r="AJ31" s="10">
        <f t="shared" si="8"/>
        <v>0</v>
      </c>
      <c r="AK31" s="10">
        <f t="shared" si="8"/>
        <v>0</v>
      </c>
      <c r="AL31" s="10">
        <f t="shared" si="8"/>
        <v>0</v>
      </c>
    </row>
    <row r="32" spans="2:38" s="6" customFormat="1" x14ac:dyDescent="0.35">
      <c r="B32" s="6" t="s">
        <v>37</v>
      </c>
    </row>
    <row r="33" spans="2:38" s="8" customFormat="1" x14ac:dyDescent="0.35">
      <c r="B33" s="8" t="s">
        <v>7</v>
      </c>
      <c r="S33" s="8" t="e">
        <f>S25/S$31</f>
        <v>#DIV/0!</v>
      </c>
      <c r="T33" s="8" t="e">
        <f t="shared" ref="T33:AL33" si="9">T25/T$31</f>
        <v>#DIV/0!</v>
      </c>
      <c r="U33" s="8" t="e">
        <f t="shared" si="9"/>
        <v>#DIV/0!</v>
      </c>
      <c r="V33" s="8" t="e">
        <f t="shared" si="9"/>
        <v>#DIV/0!</v>
      </c>
      <c r="W33" s="8" t="e">
        <f t="shared" si="9"/>
        <v>#DIV/0!</v>
      </c>
      <c r="X33" s="8" t="e">
        <f t="shared" si="9"/>
        <v>#DIV/0!</v>
      </c>
      <c r="Y33" s="8" t="e">
        <f t="shared" si="9"/>
        <v>#DIV/0!</v>
      </c>
      <c r="Z33" s="8" t="e">
        <f t="shared" si="9"/>
        <v>#DIV/0!</v>
      </c>
      <c r="AA33" s="8" t="e">
        <f t="shared" si="9"/>
        <v>#DIV/0!</v>
      </c>
      <c r="AB33" s="8" t="e">
        <f t="shared" si="9"/>
        <v>#DIV/0!</v>
      </c>
      <c r="AC33" s="8" t="e">
        <f t="shared" si="9"/>
        <v>#DIV/0!</v>
      </c>
      <c r="AD33" s="8">
        <f t="shared" si="9"/>
        <v>0.20093927301354617</v>
      </c>
      <c r="AE33" s="8">
        <f t="shared" si="9"/>
        <v>0.23617611178884323</v>
      </c>
      <c r="AF33" s="8">
        <f t="shared" si="9"/>
        <v>0.23727105048685279</v>
      </c>
      <c r="AG33" s="8">
        <f t="shared" si="9"/>
        <v>0.2073884626314294</v>
      </c>
      <c r="AH33" s="8">
        <f t="shared" si="9"/>
        <v>0.19448426018325321</v>
      </c>
      <c r="AI33" s="8" t="e">
        <f t="shared" si="9"/>
        <v>#DIV/0!</v>
      </c>
      <c r="AJ33" s="8" t="e">
        <f t="shared" si="9"/>
        <v>#DIV/0!</v>
      </c>
      <c r="AK33" s="8" t="e">
        <f t="shared" si="9"/>
        <v>#DIV/0!</v>
      </c>
      <c r="AL33" s="8" t="e">
        <f t="shared" si="9"/>
        <v>#DIV/0!</v>
      </c>
    </row>
    <row r="34" spans="2:38" s="8" customFormat="1" x14ac:dyDescent="0.35">
      <c r="B34" s="8" t="s">
        <v>32</v>
      </c>
      <c r="S34" s="8" t="e">
        <f>S26/S$31</f>
        <v>#DIV/0!</v>
      </c>
      <c r="T34" s="8" t="e">
        <f t="shared" ref="T34:AL34" si="10">T26/T$31</f>
        <v>#DIV/0!</v>
      </c>
      <c r="U34" s="8" t="e">
        <f t="shared" si="10"/>
        <v>#DIV/0!</v>
      </c>
      <c r="V34" s="8" t="e">
        <f t="shared" si="10"/>
        <v>#DIV/0!</v>
      </c>
      <c r="W34" s="8" t="e">
        <f t="shared" si="10"/>
        <v>#DIV/0!</v>
      </c>
      <c r="X34" s="8" t="e">
        <f t="shared" si="10"/>
        <v>#DIV/0!</v>
      </c>
      <c r="Y34" s="8" t="e">
        <f t="shared" si="10"/>
        <v>#DIV/0!</v>
      </c>
      <c r="Z34" s="8" t="e">
        <f t="shared" si="10"/>
        <v>#DIV/0!</v>
      </c>
      <c r="AA34" s="8" t="e">
        <f t="shared" si="10"/>
        <v>#DIV/0!</v>
      </c>
      <c r="AB34" s="8" t="e">
        <f t="shared" si="10"/>
        <v>#DIV/0!</v>
      </c>
      <c r="AC34" s="8" t="e">
        <f t="shared" si="10"/>
        <v>#DIV/0!</v>
      </c>
      <c r="AD34" s="8">
        <f t="shared" si="10"/>
        <v>0.2658196921573418</v>
      </c>
      <c r="AE34" s="8">
        <f t="shared" si="10"/>
        <v>0.27958300987024504</v>
      </c>
      <c r="AF34" s="8">
        <f t="shared" si="10"/>
        <v>0.32183760133830908</v>
      </c>
      <c r="AG34" s="8">
        <f t="shared" si="10"/>
        <v>0.30474566638249501</v>
      </c>
      <c r="AH34" s="8">
        <f t="shared" si="10"/>
        <v>0.27028939490156945</v>
      </c>
      <c r="AI34" s="8" t="e">
        <f t="shared" si="10"/>
        <v>#DIV/0!</v>
      </c>
      <c r="AJ34" s="8" t="e">
        <f t="shared" si="10"/>
        <v>#DIV/0!</v>
      </c>
      <c r="AK34" s="8" t="e">
        <f t="shared" si="10"/>
        <v>#DIV/0!</v>
      </c>
      <c r="AL34" s="8" t="e">
        <f t="shared" si="10"/>
        <v>#DIV/0!</v>
      </c>
    </row>
    <row r="35" spans="2:38" s="8" customFormat="1" x14ac:dyDescent="0.35">
      <c r="B35" s="8" t="s">
        <v>33</v>
      </c>
      <c r="S35" s="8" t="e">
        <f>S27/S$31</f>
        <v>#DIV/0!</v>
      </c>
      <c r="T35" s="8" t="e">
        <f t="shared" ref="T35:AL35" si="11">T27/T$31</f>
        <v>#DIV/0!</v>
      </c>
      <c r="U35" s="8" t="e">
        <f t="shared" si="11"/>
        <v>#DIV/0!</v>
      </c>
      <c r="V35" s="8" t="e">
        <f t="shared" si="11"/>
        <v>#DIV/0!</v>
      </c>
      <c r="W35" s="8" t="e">
        <f t="shared" si="11"/>
        <v>#DIV/0!</v>
      </c>
      <c r="X35" s="8" t="e">
        <f t="shared" si="11"/>
        <v>#DIV/0!</v>
      </c>
      <c r="Y35" s="8" t="e">
        <f t="shared" si="11"/>
        <v>#DIV/0!</v>
      </c>
      <c r="Z35" s="8" t="e">
        <f t="shared" si="11"/>
        <v>#DIV/0!</v>
      </c>
      <c r="AA35" s="8" t="e">
        <f t="shared" si="11"/>
        <v>#DIV/0!</v>
      </c>
      <c r="AB35" s="8" t="e">
        <f t="shared" si="11"/>
        <v>#DIV/0!</v>
      </c>
      <c r="AC35" s="8" t="e">
        <f t="shared" si="11"/>
        <v>#DIV/0!</v>
      </c>
      <c r="AD35" s="8">
        <f t="shared" si="11"/>
        <v>0.20009772782799901</v>
      </c>
      <c r="AE35" s="8">
        <f t="shared" si="11"/>
        <v>0.18935344349561936</v>
      </c>
      <c r="AF35" s="8">
        <f t="shared" si="11"/>
        <v>0.17565306910307552</v>
      </c>
      <c r="AG35" s="8">
        <f t="shared" si="11"/>
        <v>0.16756654352562281</v>
      </c>
      <c r="AH35" s="8">
        <f t="shared" si="11"/>
        <v>0.22563730381928693</v>
      </c>
      <c r="AI35" s="8" t="e">
        <f t="shared" si="11"/>
        <v>#DIV/0!</v>
      </c>
      <c r="AJ35" s="8" t="e">
        <f t="shared" si="11"/>
        <v>#DIV/0!</v>
      </c>
      <c r="AK35" s="8" t="e">
        <f t="shared" si="11"/>
        <v>#DIV/0!</v>
      </c>
      <c r="AL35" s="8" t="e">
        <f t="shared" si="11"/>
        <v>#DIV/0!</v>
      </c>
    </row>
    <row r="36" spans="2:38" s="8" customFormat="1" x14ac:dyDescent="0.35">
      <c r="B36" s="8" t="s">
        <v>34</v>
      </c>
      <c r="S36" s="8" t="e">
        <f>S28/S$31</f>
        <v>#DIV/0!</v>
      </c>
      <c r="T36" s="8" t="e">
        <f t="shared" ref="T36:AL36" si="12">T28/T$31</f>
        <v>#DIV/0!</v>
      </c>
      <c r="U36" s="8" t="e">
        <f t="shared" si="12"/>
        <v>#DIV/0!</v>
      </c>
      <c r="V36" s="8" t="e">
        <f t="shared" si="12"/>
        <v>#DIV/0!</v>
      </c>
      <c r="W36" s="8" t="e">
        <f t="shared" si="12"/>
        <v>#DIV/0!</v>
      </c>
      <c r="X36" s="8" t="e">
        <f t="shared" si="12"/>
        <v>#DIV/0!</v>
      </c>
      <c r="Y36" s="8" t="e">
        <f t="shared" si="12"/>
        <v>#DIV/0!</v>
      </c>
      <c r="Z36" s="8" t="e">
        <f t="shared" si="12"/>
        <v>#DIV/0!</v>
      </c>
      <c r="AA36" s="8" t="e">
        <f t="shared" si="12"/>
        <v>#DIV/0!</v>
      </c>
      <c r="AB36" s="8" t="e">
        <f t="shared" si="12"/>
        <v>#DIV/0!</v>
      </c>
      <c r="AC36" s="8" t="e">
        <f t="shared" si="12"/>
        <v>#DIV/0!</v>
      </c>
      <c r="AD36" s="8">
        <f t="shared" si="12"/>
        <v>0.21494692836007273</v>
      </c>
      <c r="AE36" s="8">
        <f t="shared" si="12"/>
        <v>0.22836863701896412</v>
      </c>
      <c r="AF36" s="8">
        <f t="shared" si="12"/>
        <v>0.20627975807489382</v>
      </c>
      <c r="AG36" s="8">
        <f t="shared" si="12"/>
        <v>0.27346784124277729</v>
      </c>
      <c r="AH36" s="8">
        <f t="shared" si="12"/>
        <v>0.25501224711965892</v>
      </c>
      <c r="AI36" s="8" t="e">
        <f t="shared" si="12"/>
        <v>#DIV/0!</v>
      </c>
      <c r="AJ36" s="8" t="e">
        <f t="shared" si="12"/>
        <v>#DIV/0!</v>
      </c>
      <c r="AK36" s="8" t="e">
        <f t="shared" si="12"/>
        <v>#DIV/0!</v>
      </c>
      <c r="AL36" s="8" t="e">
        <f t="shared" si="12"/>
        <v>#DIV/0!</v>
      </c>
    </row>
    <row r="37" spans="2:38" s="8" customFormat="1" x14ac:dyDescent="0.35">
      <c r="B37" s="8" t="s">
        <v>35</v>
      </c>
      <c r="S37" s="8" t="e">
        <f>S29/S$31</f>
        <v>#DIV/0!</v>
      </c>
      <c r="T37" s="8" t="e">
        <f t="shared" ref="T37:AL37" si="13">T29/T$31</f>
        <v>#DIV/0!</v>
      </c>
      <c r="U37" s="8" t="e">
        <f t="shared" si="13"/>
        <v>#DIV/0!</v>
      </c>
      <c r="V37" s="8" t="e">
        <f t="shared" si="13"/>
        <v>#DIV/0!</v>
      </c>
      <c r="W37" s="8" t="e">
        <f t="shared" si="13"/>
        <v>#DIV/0!</v>
      </c>
      <c r="X37" s="8" t="e">
        <f t="shared" si="13"/>
        <v>#DIV/0!</v>
      </c>
      <c r="Y37" s="8" t="e">
        <f t="shared" si="13"/>
        <v>#DIV/0!</v>
      </c>
      <c r="Z37" s="8" t="e">
        <f t="shared" si="13"/>
        <v>#DIV/0!</v>
      </c>
      <c r="AA37" s="8" t="e">
        <f t="shared" si="13"/>
        <v>#DIV/0!</v>
      </c>
      <c r="AB37" s="8" t="e">
        <f t="shared" si="13"/>
        <v>#DIV/0!</v>
      </c>
      <c r="AC37" s="8" t="e">
        <f t="shared" si="13"/>
        <v>#DIV/0!</v>
      </c>
      <c r="AD37" s="8">
        <f t="shared" si="13"/>
        <v>5.2230094741699921E-2</v>
      </c>
      <c r="AE37" s="8">
        <f t="shared" si="13"/>
        <v>3.5067095486303643E-2</v>
      </c>
      <c r="AF37" s="8">
        <f t="shared" si="13"/>
        <v>3.0047612919830134E-2</v>
      </c>
      <c r="AG37" s="8">
        <f t="shared" si="13"/>
        <v>2.4003031164156485E-2</v>
      </c>
      <c r="AH37" s="8">
        <f t="shared" si="13"/>
        <v>2.1754513290392817E-2</v>
      </c>
      <c r="AI37" s="8" t="e">
        <f t="shared" si="13"/>
        <v>#DIV/0!</v>
      </c>
      <c r="AJ37" s="8" t="e">
        <f t="shared" si="13"/>
        <v>#DIV/0!</v>
      </c>
      <c r="AK37" s="8" t="e">
        <f t="shared" si="13"/>
        <v>#DIV/0!</v>
      </c>
      <c r="AL37" s="8" t="e">
        <f t="shared" si="13"/>
        <v>#DIV/0!</v>
      </c>
    </row>
    <row r="38" spans="2:38" s="9" customFormat="1" x14ac:dyDescent="0.35">
      <c r="B38" s="9" t="s">
        <v>36</v>
      </c>
      <c r="S38" s="9" t="e">
        <f>S30/S$31</f>
        <v>#DIV/0!</v>
      </c>
      <c r="T38" s="9" t="e">
        <f t="shared" ref="T38:AL38" si="14">T30/T$31</f>
        <v>#DIV/0!</v>
      </c>
      <c r="U38" s="9" t="e">
        <f t="shared" si="14"/>
        <v>#DIV/0!</v>
      </c>
      <c r="V38" s="9" t="e">
        <f t="shared" si="14"/>
        <v>#DIV/0!</v>
      </c>
      <c r="W38" s="9" t="e">
        <f t="shared" si="14"/>
        <v>#DIV/0!</v>
      </c>
      <c r="X38" s="9" t="e">
        <f t="shared" si="14"/>
        <v>#DIV/0!</v>
      </c>
      <c r="Y38" s="9" t="e">
        <f t="shared" si="14"/>
        <v>#DIV/0!</v>
      </c>
      <c r="Z38" s="9" t="e">
        <f t="shared" si="14"/>
        <v>#DIV/0!</v>
      </c>
      <c r="AA38" s="9" t="e">
        <f t="shared" si="14"/>
        <v>#DIV/0!</v>
      </c>
      <c r="AB38" s="9" t="e">
        <f t="shared" si="14"/>
        <v>#DIV/0!</v>
      </c>
      <c r="AC38" s="9" t="e">
        <f t="shared" si="14"/>
        <v>#DIV/0!</v>
      </c>
      <c r="AD38" s="9">
        <f t="shared" si="14"/>
        <v>6.5966283899340339E-2</v>
      </c>
      <c r="AE38" s="9">
        <f t="shared" si="14"/>
        <v>3.1451702340024396E-2</v>
      </c>
      <c r="AF38" s="9">
        <f t="shared" si="14"/>
        <v>2.8910908077038562E-2</v>
      </c>
      <c r="AG38" s="9">
        <f t="shared" si="14"/>
        <v>2.2828455053518992E-2</v>
      </c>
      <c r="AH38" s="9">
        <f t="shared" si="14"/>
        <v>3.2822280685838701E-2</v>
      </c>
      <c r="AI38" s="9" t="e">
        <f t="shared" si="14"/>
        <v>#DIV/0!</v>
      </c>
      <c r="AJ38" s="9" t="e">
        <f t="shared" si="14"/>
        <v>#DIV/0!</v>
      </c>
      <c r="AK38" s="9" t="e">
        <f t="shared" si="14"/>
        <v>#DIV/0!</v>
      </c>
      <c r="AL38" s="9" t="e">
        <f t="shared" si="14"/>
        <v>#DIV/0!</v>
      </c>
    </row>
    <row r="39" spans="2:38" s="8" customFormat="1" x14ac:dyDescent="0.35">
      <c r="B39" s="8" t="s">
        <v>38</v>
      </c>
      <c r="S39" s="8" t="e">
        <f>SUM(S33:S38)</f>
        <v>#DIV/0!</v>
      </c>
      <c r="T39" s="8" t="e">
        <f t="shared" ref="T39:AL39" si="15">SUM(T33:T38)</f>
        <v>#DIV/0!</v>
      </c>
      <c r="U39" s="8" t="e">
        <f t="shared" si="15"/>
        <v>#DIV/0!</v>
      </c>
      <c r="V39" s="8" t="e">
        <f t="shared" si="15"/>
        <v>#DIV/0!</v>
      </c>
      <c r="W39" s="8" t="e">
        <f t="shared" si="15"/>
        <v>#DIV/0!</v>
      </c>
      <c r="X39" s="8" t="e">
        <f t="shared" si="15"/>
        <v>#DIV/0!</v>
      </c>
      <c r="Y39" s="8" t="e">
        <f t="shared" si="15"/>
        <v>#DIV/0!</v>
      </c>
      <c r="Z39" s="8" t="e">
        <f t="shared" si="15"/>
        <v>#DIV/0!</v>
      </c>
      <c r="AA39" s="8" t="e">
        <f t="shared" si="15"/>
        <v>#DIV/0!</v>
      </c>
      <c r="AB39" s="8" t="e">
        <f t="shared" si="15"/>
        <v>#DIV/0!</v>
      </c>
      <c r="AC39" s="8" t="e">
        <f t="shared" si="15"/>
        <v>#DIV/0!</v>
      </c>
      <c r="AD39" s="8">
        <f t="shared" si="15"/>
        <v>1</v>
      </c>
      <c r="AE39" s="8">
        <f t="shared" si="15"/>
        <v>0.99999999999999967</v>
      </c>
      <c r="AF39" s="8">
        <f t="shared" si="15"/>
        <v>1</v>
      </c>
      <c r="AG39" s="8">
        <f t="shared" si="15"/>
        <v>1</v>
      </c>
      <c r="AH39" s="8">
        <f t="shared" si="15"/>
        <v>1</v>
      </c>
      <c r="AI39" s="8" t="e">
        <f t="shared" si="15"/>
        <v>#DIV/0!</v>
      </c>
      <c r="AJ39" s="8" t="e">
        <f t="shared" si="15"/>
        <v>#DIV/0!</v>
      </c>
      <c r="AK39" s="8" t="e">
        <f t="shared" si="15"/>
        <v>#DIV/0!</v>
      </c>
      <c r="AL39" s="8" t="e">
        <f t="shared" si="15"/>
        <v>#DIV/0!</v>
      </c>
    </row>
    <row r="40" spans="2:38" s="5" customFormat="1" x14ac:dyDescent="0.35">
      <c r="B40" s="5" t="s">
        <v>20</v>
      </c>
    </row>
    <row r="41" spans="2:38" s="10" customFormat="1" x14ac:dyDescent="0.35">
      <c r="B41" s="10" t="s">
        <v>39</v>
      </c>
      <c r="AD41" s="10">
        <v>3683.6840000000002</v>
      </c>
      <c r="AE41" s="10">
        <v>4508.3999999999996</v>
      </c>
      <c r="AF41" s="10">
        <v>4662.57</v>
      </c>
      <c r="AG41" s="10">
        <v>5278.52</v>
      </c>
      <c r="AH41" s="10">
        <v>5511.54</v>
      </c>
    </row>
    <row r="42" spans="2:38" s="4" customFormat="1" x14ac:dyDescent="0.35">
      <c r="B42" s="4" t="s">
        <v>40</v>
      </c>
      <c r="AD42" s="4">
        <v>2707.5050000000001</v>
      </c>
      <c r="AE42" s="4">
        <v>3371.933</v>
      </c>
      <c r="AF42" s="4">
        <v>3497.46</v>
      </c>
      <c r="AG42" s="4">
        <v>3920.47</v>
      </c>
      <c r="AH42" s="4">
        <v>4138.26</v>
      </c>
    </row>
    <row r="43" spans="2:38" s="3" customFormat="1" x14ac:dyDescent="0.35">
      <c r="B43" s="3" t="s">
        <v>41</v>
      </c>
      <c r="S43" s="3">
        <f>S41-S42</f>
        <v>0</v>
      </c>
      <c r="T43" s="3">
        <f t="shared" ref="T43:AL43" si="16">T41-T42</f>
        <v>0</v>
      </c>
      <c r="U43" s="3">
        <f t="shared" si="16"/>
        <v>0</v>
      </c>
      <c r="V43" s="3">
        <f t="shared" si="16"/>
        <v>0</v>
      </c>
      <c r="W43" s="3">
        <f t="shared" si="16"/>
        <v>0</v>
      </c>
      <c r="X43" s="3">
        <f t="shared" si="16"/>
        <v>0</v>
      </c>
      <c r="Y43" s="3">
        <f t="shared" si="16"/>
        <v>0</v>
      </c>
      <c r="Z43" s="3">
        <f t="shared" si="16"/>
        <v>0</v>
      </c>
      <c r="AA43" s="3">
        <f t="shared" si="16"/>
        <v>0</v>
      </c>
      <c r="AB43" s="3">
        <f t="shared" si="16"/>
        <v>0</v>
      </c>
      <c r="AC43" s="3">
        <f t="shared" si="16"/>
        <v>0</v>
      </c>
      <c r="AD43" s="3">
        <f t="shared" si="16"/>
        <v>976.17900000000009</v>
      </c>
      <c r="AE43" s="3">
        <f t="shared" si="16"/>
        <v>1136.4669999999996</v>
      </c>
      <c r="AF43" s="3">
        <f t="shared" si="16"/>
        <v>1165.1099999999997</v>
      </c>
      <c r="AG43" s="3">
        <f t="shared" si="16"/>
        <v>1358.0500000000006</v>
      </c>
      <c r="AH43" s="3">
        <f t="shared" si="16"/>
        <v>1373.2799999999997</v>
      </c>
      <c r="AI43" s="3">
        <f t="shared" si="16"/>
        <v>0</v>
      </c>
      <c r="AJ43" s="3">
        <f t="shared" si="16"/>
        <v>0</v>
      </c>
      <c r="AK43" s="3">
        <f t="shared" si="16"/>
        <v>0</v>
      </c>
      <c r="AL43" s="3">
        <f t="shared" si="16"/>
        <v>0</v>
      </c>
    </row>
    <row r="44" spans="2:38" s="8" customFormat="1" x14ac:dyDescent="0.35">
      <c r="B44" s="8" t="s">
        <v>56</v>
      </c>
      <c r="S44" s="8" t="e">
        <f>S43/S41</f>
        <v>#DIV/0!</v>
      </c>
      <c r="T44" s="8" t="e">
        <f t="shared" ref="T44:AL44" si="17">T43/T41</f>
        <v>#DIV/0!</v>
      </c>
      <c r="U44" s="8" t="e">
        <f t="shared" si="17"/>
        <v>#DIV/0!</v>
      </c>
      <c r="V44" s="8" t="e">
        <f t="shared" si="17"/>
        <v>#DIV/0!</v>
      </c>
      <c r="W44" s="8" t="e">
        <f t="shared" si="17"/>
        <v>#DIV/0!</v>
      </c>
      <c r="X44" s="8" t="e">
        <f t="shared" si="17"/>
        <v>#DIV/0!</v>
      </c>
      <c r="Y44" s="8" t="e">
        <f t="shared" si="17"/>
        <v>#DIV/0!</v>
      </c>
      <c r="Z44" s="8" t="e">
        <f t="shared" si="17"/>
        <v>#DIV/0!</v>
      </c>
      <c r="AA44" s="8" t="e">
        <f t="shared" si="17"/>
        <v>#DIV/0!</v>
      </c>
      <c r="AB44" s="8" t="e">
        <f t="shared" si="17"/>
        <v>#DIV/0!</v>
      </c>
      <c r="AC44" s="8" t="e">
        <f t="shared" si="17"/>
        <v>#DIV/0!</v>
      </c>
      <c r="AD44" s="8">
        <f t="shared" si="17"/>
        <v>0.2650007438205883</v>
      </c>
      <c r="AE44" s="8">
        <f t="shared" si="17"/>
        <v>0.25207767722473601</v>
      </c>
      <c r="AF44" s="8">
        <f t="shared" si="17"/>
        <v>0.24988579259936039</v>
      </c>
      <c r="AG44" s="8">
        <f t="shared" si="17"/>
        <v>0.25727855535263683</v>
      </c>
      <c r="AH44" s="8">
        <f t="shared" si="17"/>
        <v>0.24916448034487634</v>
      </c>
      <c r="AI44" s="8" t="e">
        <f t="shared" si="17"/>
        <v>#DIV/0!</v>
      </c>
      <c r="AJ44" s="8" t="e">
        <f t="shared" si="17"/>
        <v>#DIV/0!</v>
      </c>
      <c r="AK44" s="8" t="e">
        <f t="shared" si="17"/>
        <v>#DIV/0!</v>
      </c>
      <c r="AL44" s="8" t="e">
        <f t="shared" si="17"/>
        <v>#DIV/0!</v>
      </c>
    </row>
    <row r="45" spans="2:38" s="6" customFormat="1" x14ac:dyDescent="0.35">
      <c r="B45" s="6" t="s">
        <v>42</v>
      </c>
    </row>
    <row r="46" spans="2:38" s="3" customFormat="1" x14ac:dyDescent="0.35">
      <c r="B46" s="3" t="s">
        <v>43</v>
      </c>
      <c r="AD46" s="3">
        <v>287.35199999999998</v>
      </c>
      <c r="AE46" s="3">
        <v>331.75700000000001</v>
      </c>
      <c r="AF46" s="3">
        <v>359.74</v>
      </c>
      <c r="AG46" s="3">
        <v>395.08</v>
      </c>
      <c r="AH46" s="3">
        <v>435.65</v>
      </c>
    </row>
    <row r="47" spans="2:38" s="3" customFormat="1" x14ac:dyDescent="0.35">
      <c r="B47" s="3" t="s">
        <v>44</v>
      </c>
      <c r="AD47" s="3">
        <v>281.01400000000001</v>
      </c>
      <c r="AE47" s="3">
        <v>301.39999999999998</v>
      </c>
      <c r="AF47" s="3">
        <v>290.7</v>
      </c>
      <c r="AG47" s="3">
        <v>291.75</v>
      </c>
      <c r="AH47" s="3">
        <v>326.02</v>
      </c>
    </row>
    <row r="48" spans="2:38" s="3" customFormat="1" x14ac:dyDescent="0.35">
      <c r="B48" s="3" t="s">
        <v>45</v>
      </c>
      <c r="AD48" s="3">
        <v>160.34800000000001</v>
      </c>
      <c r="AE48" s="3">
        <v>214.749</v>
      </c>
      <c r="AF48" s="3">
        <v>223.935</v>
      </c>
      <c r="AG48" s="3">
        <v>267.36</v>
      </c>
      <c r="AH48" s="3">
        <v>313.04700000000003</v>
      </c>
    </row>
    <row r="49" spans="2:38" s="4" customFormat="1" x14ac:dyDescent="0.35">
      <c r="B49" s="4" t="s">
        <v>36</v>
      </c>
      <c r="AD49" s="4">
        <v>-45.366999999999997</v>
      </c>
      <c r="AE49" s="4">
        <v>-33.048999999999999</v>
      </c>
      <c r="AF49" s="4">
        <v>-34.96</v>
      </c>
      <c r="AG49" s="4">
        <v>-14.66</v>
      </c>
      <c r="AH49" s="4">
        <v>-68.91</v>
      </c>
    </row>
    <row r="50" spans="2:38" s="4" customFormat="1" x14ac:dyDescent="0.35">
      <c r="B50" s="4" t="s">
        <v>46</v>
      </c>
      <c r="S50" s="4">
        <f>SUM(S46:S49)</f>
        <v>0</v>
      </c>
      <c r="T50" s="4">
        <f t="shared" ref="T50:AL50" si="18">SUM(T46:T49)</f>
        <v>0</v>
      </c>
      <c r="U50" s="4">
        <f t="shared" si="18"/>
        <v>0</v>
      </c>
      <c r="V50" s="4">
        <f t="shared" si="18"/>
        <v>0</v>
      </c>
      <c r="W50" s="4">
        <f t="shared" si="18"/>
        <v>0</v>
      </c>
      <c r="X50" s="4">
        <f t="shared" si="18"/>
        <v>0</v>
      </c>
      <c r="Y50" s="4">
        <f t="shared" si="18"/>
        <v>0</v>
      </c>
      <c r="Z50" s="4">
        <f t="shared" si="18"/>
        <v>0</v>
      </c>
      <c r="AA50" s="4">
        <f t="shared" si="18"/>
        <v>0</v>
      </c>
      <c r="AB50" s="4">
        <f t="shared" si="18"/>
        <v>0</v>
      </c>
      <c r="AC50" s="4">
        <f t="shared" si="18"/>
        <v>0</v>
      </c>
      <c r="AD50" s="4">
        <f t="shared" si="18"/>
        <v>683.34699999999998</v>
      </c>
      <c r="AE50" s="4">
        <f t="shared" si="18"/>
        <v>814.85699999999997</v>
      </c>
      <c r="AF50" s="4">
        <f t="shared" si="18"/>
        <v>839.41499999999996</v>
      </c>
      <c r="AG50" s="4">
        <f t="shared" si="18"/>
        <v>939.53</v>
      </c>
      <c r="AH50" s="4">
        <f t="shared" si="18"/>
        <v>1005.8070000000001</v>
      </c>
      <c r="AI50" s="4">
        <f t="shared" si="18"/>
        <v>0</v>
      </c>
      <c r="AJ50" s="4">
        <f t="shared" si="18"/>
        <v>0</v>
      </c>
      <c r="AK50" s="4">
        <f t="shared" si="18"/>
        <v>0</v>
      </c>
      <c r="AL50" s="4">
        <f t="shared" si="18"/>
        <v>0</v>
      </c>
    </row>
    <row r="51" spans="2:38" s="3" customFormat="1" x14ac:dyDescent="0.35">
      <c r="B51" s="3" t="s">
        <v>47</v>
      </c>
      <c r="S51" s="3">
        <f>S43-S50</f>
        <v>0</v>
      </c>
      <c r="T51" s="3">
        <f t="shared" ref="T51:AL51" si="19">T43-T50</f>
        <v>0</v>
      </c>
      <c r="U51" s="3">
        <f t="shared" si="19"/>
        <v>0</v>
      </c>
      <c r="V51" s="3">
        <f t="shared" si="19"/>
        <v>0</v>
      </c>
      <c r="W51" s="3">
        <f t="shared" si="19"/>
        <v>0</v>
      </c>
      <c r="X51" s="3">
        <f t="shared" si="19"/>
        <v>0</v>
      </c>
      <c r="Y51" s="3">
        <f t="shared" si="19"/>
        <v>0</v>
      </c>
      <c r="Z51" s="3">
        <f t="shared" si="19"/>
        <v>0</v>
      </c>
      <c r="AA51" s="3">
        <f t="shared" si="19"/>
        <v>0</v>
      </c>
      <c r="AB51" s="3">
        <f t="shared" si="19"/>
        <v>0</v>
      </c>
      <c r="AC51" s="3">
        <f t="shared" si="19"/>
        <v>0</v>
      </c>
      <c r="AD51" s="3">
        <f t="shared" si="19"/>
        <v>292.83200000000011</v>
      </c>
      <c r="AE51" s="3">
        <f t="shared" si="19"/>
        <v>321.60999999999967</v>
      </c>
      <c r="AF51" s="3">
        <f t="shared" si="19"/>
        <v>325.69499999999971</v>
      </c>
      <c r="AG51" s="3">
        <f t="shared" si="19"/>
        <v>418.52000000000066</v>
      </c>
      <c r="AH51" s="3">
        <f t="shared" si="19"/>
        <v>367.47299999999962</v>
      </c>
      <c r="AI51" s="3">
        <f t="shared" si="19"/>
        <v>0</v>
      </c>
      <c r="AJ51" s="3">
        <f t="shared" si="19"/>
        <v>0</v>
      </c>
      <c r="AK51" s="3">
        <f t="shared" si="19"/>
        <v>0</v>
      </c>
      <c r="AL51" s="3">
        <f t="shared" si="19"/>
        <v>0</v>
      </c>
    </row>
    <row r="52" spans="2:38" s="8" customFormat="1" x14ac:dyDescent="0.35">
      <c r="B52" s="8" t="s">
        <v>117</v>
      </c>
      <c r="S52" s="8" t="e">
        <f>S51/S41</f>
        <v>#DIV/0!</v>
      </c>
      <c r="T52" s="8" t="e">
        <f t="shared" ref="T52:AL52" si="20">T51/T41</f>
        <v>#DIV/0!</v>
      </c>
      <c r="U52" s="8" t="e">
        <f t="shared" si="20"/>
        <v>#DIV/0!</v>
      </c>
      <c r="V52" s="8" t="e">
        <f t="shared" si="20"/>
        <v>#DIV/0!</v>
      </c>
      <c r="W52" s="8" t="e">
        <f t="shared" si="20"/>
        <v>#DIV/0!</v>
      </c>
      <c r="X52" s="8" t="e">
        <f t="shared" si="20"/>
        <v>#DIV/0!</v>
      </c>
      <c r="Y52" s="8" t="e">
        <f t="shared" si="20"/>
        <v>#DIV/0!</v>
      </c>
      <c r="Z52" s="8" t="e">
        <f t="shared" si="20"/>
        <v>#DIV/0!</v>
      </c>
      <c r="AA52" s="8" t="e">
        <f t="shared" si="20"/>
        <v>#DIV/0!</v>
      </c>
      <c r="AB52" s="8" t="e">
        <f t="shared" si="20"/>
        <v>#DIV/0!</v>
      </c>
      <c r="AC52" s="8" t="e">
        <f t="shared" si="20"/>
        <v>#DIV/0!</v>
      </c>
      <c r="AD52" s="8">
        <f t="shared" si="20"/>
        <v>7.9494332304291052E-2</v>
      </c>
      <c r="AE52" s="8">
        <f t="shared" si="20"/>
        <v>7.1335728861680353E-2</v>
      </c>
      <c r="AF52" s="8">
        <f t="shared" si="20"/>
        <v>6.9853106763008321E-2</v>
      </c>
      <c r="AG52" s="8">
        <f t="shared" si="20"/>
        <v>7.9287376006911145E-2</v>
      </c>
      <c r="AH52" s="8">
        <f t="shared" si="20"/>
        <v>6.6673379853906464E-2</v>
      </c>
      <c r="AI52" s="8" t="e">
        <f t="shared" si="20"/>
        <v>#DIV/0!</v>
      </c>
      <c r="AJ52" s="8" t="e">
        <f t="shared" si="20"/>
        <v>#DIV/0!</v>
      </c>
      <c r="AK52" s="8" t="e">
        <f t="shared" si="20"/>
        <v>#DIV/0!</v>
      </c>
      <c r="AL52" s="8" t="e">
        <f t="shared" si="20"/>
        <v>#DIV/0!</v>
      </c>
    </row>
    <row r="53" spans="2:38" s="6" customFormat="1" x14ac:dyDescent="0.35">
      <c r="B53" s="6" t="s">
        <v>48</v>
      </c>
    </row>
    <row r="54" spans="2:38" s="3" customFormat="1" x14ac:dyDescent="0.35">
      <c r="B54" s="3" t="s">
        <v>49</v>
      </c>
      <c r="AD54" s="3">
        <v>-44.061</v>
      </c>
      <c r="AE54" s="3">
        <v>-69.072000000000003</v>
      </c>
      <c r="AF54" s="3">
        <v>-71.27</v>
      </c>
      <c r="AG54" s="3">
        <v>-40.393000000000001</v>
      </c>
      <c r="AH54" s="3">
        <v>-51.36</v>
      </c>
    </row>
    <row r="55" spans="2:38" s="4" customFormat="1" x14ac:dyDescent="0.35">
      <c r="B55" s="4" t="s">
        <v>48</v>
      </c>
      <c r="AD55" s="4">
        <v>-11.449</v>
      </c>
      <c r="AE55" s="4">
        <v>-6.2430000000000003</v>
      </c>
      <c r="AF55" s="4">
        <v>7.4080000000000004</v>
      </c>
      <c r="AG55" s="4">
        <v>5.3360000000000003</v>
      </c>
      <c r="AH55" s="4">
        <v>-23.56</v>
      </c>
    </row>
    <row r="56" spans="2:38" s="3" customFormat="1" x14ac:dyDescent="0.35">
      <c r="B56" s="3" t="s">
        <v>50</v>
      </c>
      <c r="S56" s="3">
        <f>S51+SUM(S54:S55)</f>
        <v>0</v>
      </c>
      <c r="T56" s="3">
        <f t="shared" ref="T56:AL56" si="21">T51+SUM(T54:T55)</f>
        <v>0</v>
      </c>
      <c r="U56" s="3">
        <f t="shared" si="21"/>
        <v>0</v>
      </c>
      <c r="V56" s="3">
        <f t="shared" si="21"/>
        <v>0</v>
      </c>
      <c r="W56" s="3">
        <f t="shared" si="21"/>
        <v>0</v>
      </c>
      <c r="X56" s="3">
        <f t="shared" si="21"/>
        <v>0</v>
      </c>
      <c r="Y56" s="3">
        <f t="shared" si="21"/>
        <v>0</v>
      </c>
      <c r="Z56" s="3">
        <f t="shared" si="21"/>
        <v>0</v>
      </c>
      <c r="AA56" s="3">
        <f t="shared" si="21"/>
        <v>0</v>
      </c>
      <c r="AB56" s="3">
        <f t="shared" si="21"/>
        <v>0</v>
      </c>
      <c r="AC56" s="3">
        <f t="shared" si="21"/>
        <v>0</v>
      </c>
      <c r="AD56" s="3">
        <f t="shared" si="21"/>
        <v>237.32200000000012</v>
      </c>
      <c r="AE56" s="3">
        <f t="shared" si="21"/>
        <v>246.29499999999967</v>
      </c>
      <c r="AF56" s="3">
        <f t="shared" si="21"/>
        <v>261.83299999999974</v>
      </c>
      <c r="AG56" s="3">
        <f t="shared" si="21"/>
        <v>383.46300000000065</v>
      </c>
      <c r="AH56" s="3">
        <f t="shared" si="21"/>
        <v>292.5529999999996</v>
      </c>
      <c r="AI56" s="3">
        <f t="shared" si="21"/>
        <v>0</v>
      </c>
      <c r="AJ56" s="3">
        <f t="shared" si="21"/>
        <v>0</v>
      </c>
      <c r="AK56" s="3">
        <f t="shared" si="21"/>
        <v>0</v>
      </c>
      <c r="AL56" s="3">
        <f t="shared" si="21"/>
        <v>0</v>
      </c>
    </row>
    <row r="57" spans="2:38" s="4" customFormat="1" x14ac:dyDescent="0.35">
      <c r="B57" s="4" t="s">
        <v>51</v>
      </c>
      <c r="AD57" s="4">
        <v>-26.445</v>
      </c>
      <c r="AE57" s="4">
        <v>-19.414000000000001</v>
      </c>
      <c r="AF57" s="4">
        <v>-36.442999999999998</v>
      </c>
      <c r="AG57" s="4">
        <v>-131.387</v>
      </c>
      <c r="AH57" s="4">
        <v>-24.131</v>
      </c>
    </row>
    <row r="58" spans="2:38" s="12" customFormat="1" x14ac:dyDescent="0.35">
      <c r="B58" s="12" t="s">
        <v>52</v>
      </c>
      <c r="S58" s="12">
        <f>SUM(S56:S57)</f>
        <v>0</v>
      </c>
      <c r="T58" s="12">
        <f t="shared" ref="T58:AL58" si="22">SUM(T56:T57)</f>
        <v>0</v>
      </c>
      <c r="U58" s="12">
        <f t="shared" si="22"/>
        <v>0</v>
      </c>
      <c r="V58" s="12">
        <f t="shared" si="22"/>
        <v>0</v>
      </c>
      <c r="W58" s="12">
        <f t="shared" si="22"/>
        <v>0</v>
      </c>
      <c r="X58" s="12">
        <f t="shared" si="22"/>
        <v>0</v>
      </c>
      <c r="Y58" s="12">
        <f t="shared" si="22"/>
        <v>0</v>
      </c>
      <c r="Z58" s="12">
        <f t="shared" si="22"/>
        <v>0</v>
      </c>
      <c r="AA58" s="12">
        <f t="shared" si="22"/>
        <v>0</v>
      </c>
      <c r="AB58" s="12">
        <f t="shared" si="22"/>
        <v>0</v>
      </c>
      <c r="AC58" s="12">
        <f t="shared" si="22"/>
        <v>0</v>
      </c>
      <c r="AD58" s="12">
        <f t="shared" si="22"/>
        <v>210.87700000000012</v>
      </c>
      <c r="AE58" s="12">
        <f t="shared" si="22"/>
        <v>226.88099999999969</v>
      </c>
      <c r="AF58" s="12">
        <f t="shared" si="22"/>
        <v>225.38999999999976</v>
      </c>
      <c r="AG58" s="12">
        <f t="shared" si="22"/>
        <v>252.07600000000065</v>
      </c>
      <c r="AH58" s="12">
        <f t="shared" si="22"/>
        <v>268.42199999999957</v>
      </c>
      <c r="AI58" s="12">
        <f t="shared" si="22"/>
        <v>0</v>
      </c>
      <c r="AJ58" s="12">
        <f t="shared" si="22"/>
        <v>0</v>
      </c>
      <c r="AK58" s="12">
        <f t="shared" si="22"/>
        <v>0</v>
      </c>
      <c r="AL58" s="12">
        <f t="shared" si="22"/>
        <v>0</v>
      </c>
    </row>
    <row r="59" spans="2:38" s="4" customFormat="1" x14ac:dyDescent="0.35">
      <c r="B59" s="4" t="s">
        <v>57</v>
      </c>
      <c r="AD59" s="4">
        <v>-2.222</v>
      </c>
      <c r="AE59" s="4">
        <v>1.774</v>
      </c>
      <c r="AH59" s="4">
        <v>7.0419999999999998</v>
      </c>
    </row>
    <row r="60" spans="2:38" s="3" customFormat="1" x14ac:dyDescent="0.35">
      <c r="B60" s="3" t="s">
        <v>53</v>
      </c>
      <c r="S60" s="3">
        <f>S58+S59</f>
        <v>0</v>
      </c>
      <c r="T60" s="3">
        <f t="shared" ref="T60:AL60" si="23">T58+T59</f>
        <v>0</v>
      </c>
      <c r="U60" s="3">
        <f t="shared" si="23"/>
        <v>0</v>
      </c>
      <c r="V60" s="3">
        <f t="shared" si="23"/>
        <v>0</v>
      </c>
      <c r="W60" s="3">
        <f t="shared" si="23"/>
        <v>0</v>
      </c>
      <c r="X60" s="3">
        <f t="shared" si="23"/>
        <v>0</v>
      </c>
      <c r="Y60" s="3">
        <f t="shared" si="23"/>
        <v>0</v>
      </c>
      <c r="Z60" s="3">
        <f t="shared" si="23"/>
        <v>0</v>
      </c>
      <c r="AA60" s="3">
        <f t="shared" si="23"/>
        <v>0</v>
      </c>
      <c r="AB60" s="3">
        <f t="shared" si="23"/>
        <v>0</v>
      </c>
      <c r="AC60" s="3">
        <f t="shared" si="23"/>
        <v>0</v>
      </c>
      <c r="AD60" s="3">
        <f t="shared" si="23"/>
        <v>208.65500000000011</v>
      </c>
      <c r="AE60" s="3">
        <f t="shared" si="23"/>
        <v>228.65499999999969</v>
      </c>
      <c r="AF60" s="3">
        <f t="shared" si="23"/>
        <v>225.38999999999976</v>
      </c>
      <c r="AG60" s="3">
        <f t="shared" si="23"/>
        <v>252.07600000000065</v>
      </c>
      <c r="AH60" s="3">
        <f t="shared" si="23"/>
        <v>275.46399999999954</v>
      </c>
      <c r="AI60" s="3">
        <f t="shared" si="23"/>
        <v>0</v>
      </c>
      <c r="AJ60" s="3">
        <f t="shared" si="23"/>
        <v>0</v>
      </c>
      <c r="AK60" s="3">
        <f t="shared" si="23"/>
        <v>0</v>
      </c>
      <c r="AL60" s="3">
        <f t="shared" si="23"/>
        <v>0</v>
      </c>
    </row>
    <row r="61" spans="2:38" s="4" customFormat="1" x14ac:dyDescent="0.35">
      <c r="B61" s="4" t="s">
        <v>54</v>
      </c>
      <c r="AD61" s="4">
        <v>-1.917</v>
      </c>
      <c r="AE61" s="4">
        <v>-0.79800000000000004</v>
      </c>
      <c r="AF61" s="4">
        <v>0.32800000000000001</v>
      </c>
      <c r="AG61" s="4">
        <v>-0.313</v>
      </c>
      <c r="AH61" s="4">
        <v>-2.1000000000000001E-2</v>
      </c>
    </row>
    <row r="62" spans="2:38" s="10" customFormat="1" x14ac:dyDescent="0.35">
      <c r="B62" s="10" t="s">
        <v>55</v>
      </c>
      <c r="S62" s="10">
        <f>SUM(S60:S61)</f>
        <v>0</v>
      </c>
      <c r="T62" s="10">
        <f t="shared" ref="T62:AL62" si="24">SUM(T60:T61)</f>
        <v>0</v>
      </c>
      <c r="U62" s="10">
        <f t="shared" si="24"/>
        <v>0</v>
      </c>
      <c r="V62" s="10">
        <f t="shared" si="24"/>
        <v>0</v>
      </c>
      <c r="W62" s="10">
        <f t="shared" si="24"/>
        <v>0</v>
      </c>
      <c r="X62" s="10">
        <f t="shared" si="24"/>
        <v>0</v>
      </c>
      <c r="Y62" s="10">
        <f t="shared" si="24"/>
        <v>0</v>
      </c>
      <c r="Z62" s="10">
        <f t="shared" si="24"/>
        <v>0</v>
      </c>
      <c r="AA62" s="10">
        <f t="shared" si="24"/>
        <v>0</v>
      </c>
      <c r="AB62" s="10">
        <f t="shared" si="24"/>
        <v>0</v>
      </c>
      <c r="AC62" s="10">
        <f t="shared" si="24"/>
        <v>0</v>
      </c>
      <c r="AD62" s="10">
        <f t="shared" si="24"/>
        <v>206.73800000000011</v>
      </c>
      <c r="AE62" s="10">
        <f t="shared" si="24"/>
        <v>227.85699999999969</v>
      </c>
      <c r="AF62" s="10">
        <f t="shared" si="24"/>
        <v>225.71799999999976</v>
      </c>
      <c r="AG62" s="10">
        <f t="shared" si="24"/>
        <v>251.76300000000066</v>
      </c>
      <c r="AH62" s="10">
        <f t="shared" si="24"/>
        <v>275.44299999999953</v>
      </c>
      <c r="AI62" s="10">
        <f t="shared" si="24"/>
        <v>0</v>
      </c>
      <c r="AJ62" s="10">
        <f t="shared" si="24"/>
        <v>0</v>
      </c>
      <c r="AK62" s="10">
        <f t="shared" si="24"/>
        <v>0</v>
      </c>
      <c r="AL62" s="10">
        <f t="shared" si="24"/>
        <v>0</v>
      </c>
    </row>
    <row r="63" spans="2:38" s="3" customFormat="1" x14ac:dyDescent="0.35"/>
    <row r="64" spans="2:38" s="3" customFormat="1" x14ac:dyDescent="0.35">
      <c r="B64" s="3" t="s">
        <v>58</v>
      </c>
      <c r="S64" s="3" t="e">
        <f>(S62/S66)*1000</f>
        <v>#DIV/0!</v>
      </c>
      <c r="T64" s="3" t="e">
        <f t="shared" ref="T64:AE64" si="25">(T62/T66)*1000</f>
        <v>#DIV/0!</v>
      </c>
      <c r="U64" s="3" t="e">
        <f t="shared" si="25"/>
        <v>#DIV/0!</v>
      </c>
      <c r="V64" s="3" t="e">
        <f t="shared" si="25"/>
        <v>#DIV/0!</v>
      </c>
      <c r="W64" s="3" t="e">
        <f t="shared" si="25"/>
        <v>#DIV/0!</v>
      </c>
      <c r="X64" s="3" t="e">
        <f t="shared" si="25"/>
        <v>#DIV/0!</v>
      </c>
      <c r="Y64" s="3" t="e">
        <f t="shared" si="25"/>
        <v>#DIV/0!</v>
      </c>
      <c r="Z64" s="3" t="e">
        <f t="shared" si="25"/>
        <v>#DIV/0!</v>
      </c>
      <c r="AA64" s="3" t="e">
        <f t="shared" si="25"/>
        <v>#DIV/0!</v>
      </c>
      <c r="AB64" s="3" t="e">
        <f t="shared" si="25"/>
        <v>#DIV/0!</v>
      </c>
      <c r="AC64" s="3" t="e">
        <f t="shared" si="25"/>
        <v>#DIV/0!</v>
      </c>
      <c r="AD64" s="3">
        <f t="shared" si="25"/>
        <v>4.8315688611559073</v>
      </c>
      <c r="AE64" s="3">
        <f t="shared" si="25"/>
        <v>5.2037591065841386</v>
      </c>
      <c r="AF64" s="3">
        <f>(AF62/AF66)*1000</f>
        <v>5.1069731662066102</v>
      </c>
      <c r="AG64" s="3">
        <f>(AG62/AG66)*1000</f>
        <v>5.6954800470545797</v>
      </c>
      <c r="AH64" s="3">
        <f>(AH62/AH66)*1000</f>
        <v>6.2145886918460249</v>
      </c>
    </row>
    <row r="65" spans="2:38" s="3" customFormat="1" x14ac:dyDescent="0.35">
      <c r="B65" s="3" t="s">
        <v>59</v>
      </c>
      <c r="S65" s="3" t="e">
        <f>(S62/S67)*1000</f>
        <v>#DIV/0!</v>
      </c>
      <c r="T65" s="3" t="e">
        <f t="shared" ref="T65:AE65" si="26">(T62/T67)*1000</f>
        <v>#DIV/0!</v>
      </c>
      <c r="U65" s="3" t="e">
        <f t="shared" si="26"/>
        <v>#DIV/0!</v>
      </c>
      <c r="V65" s="3" t="e">
        <f t="shared" si="26"/>
        <v>#DIV/0!</v>
      </c>
      <c r="W65" s="3" t="e">
        <f t="shared" si="26"/>
        <v>#DIV/0!</v>
      </c>
      <c r="X65" s="3" t="e">
        <f t="shared" si="26"/>
        <v>#DIV/0!</v>
      </c>
      <c r="Y65" s="3" t="e">
        <f t="shared" si="26"/>
        <v>#DIV/0!</v>
      </c>
      <c r="Z65" s="3" t="e">
        <f t="shared" si="26"/>
        <v>#DIV/0!</v>
      </c>
      <c r="AA65" s="3" t="e">
        <f t="shared" si="26"/>
        <v>#DIV/0!</v>
      </c>
      <c r="AB65" s="3" t="e">
        <f t="shared" si="26"/>
        <v>#DIV/0!</v>
      </c>
      <c r="AC65" s="3" t="e">
        <f t="shared" si="26"/>
        <v>#DIV/0!</v>
      </c>
      <c r="AD65" s="3">
        <f t="shared" si="26"/>
        <v>4.8315688611559073</v>
      </c>
      <c r="AE65" s="3">
        <f t="shared" si="26"/>
        <v>5.1965197956577196</v>
      </c>
      <c r="AF65" s="3">
        <f>(AF62/AF67)*1000</f>
        <v>5.1050096121225774</v>
      </c>
      <c r="AG65" s="3">
        <f t="shared" ref="AG65:AH65" si="27">(AG62/AG67)*1000</f>
        <v>5.6859614255386575</v>
      </c>
      <c r="AH65" s="3">
        <f t="shared" si="27"/>
        <v>6.1784841075794512</v>
      </c>
    </row>
    <row r="66" spans="2:38" s="3" customFormat="1" x14ac:dyDescent="0.35">
      <c r="B66" s="3" t="s">
        <v>60</v>
      </c>
      <c r="AD66" s="3">
        <v>42789</v>
      </c>
      <c r="AE66" s="3">
        <v>43787</v>
      </c>
      <c r="AF66" s="3">
        <v>44198</v>
      </c>
      <c r="AG66" s="3">
        <v>44204</v>
      </c>
      <c r="AH66" s="3">
        <v>44322</v>
      </c>
    </row>
    <row r="67" spans="2:38" s="3" customFormat="1" x14ac:dyDescent="0.35">
      <c r="B67" s="3" t="s">
        <v>61</v>
      </c>
      <c r="AD67" s="3">
        <v>42789</v>
      </c>
      <c r="AE67" s="3">
        <v>43848</v>
      </c>
      <c r="AF67" s="3">
        <v>44215</v>
      </c>
      <c r="AG67" s="3">
        <v>44278</v>
      </c>
      <c r="AH67" s="3">
        <v>44581</v>
      </c>
    </row>
    <row r="68" spans="2:38" s="3" customFormat="1" x14ac:dyDescent="0.35"/>
    <row r="69" spans="2:38" s="3" customFormat="1" x14ac:dyDescent="0.35"/>
    <row r="70" spans="2:38" s="5" customFormat="1" x14ac:dyDescent="0.35">
      <c r="B70" s="5" t="s">
        <v>62</v>
      </c>
    </row>
    <row r="71" spans="2:38" s="6" customFormat="1" x14ac:dyDescent="0.35">
      <c r="B71" s="6" t="s">
        <v>63</v>
      </c>
    </row>
    <row r="72" spans="2:38" s="3" customFormat="1" x14ac:dyDescent="0.35">
      <c r="B72" s="3" t="s">
        <v>13</v>
      </c>
      <c r="AE72" s="3">
        <v>221.06</v>
      </c>
      <c r="AF72" s="3">
        <v>278.79399999999998</v>
      </c>
      <c r="AG72" s="3">
        <v>258.99299999999999</v>
      </c>
      <c r="AH72" s="3">
        <v>211.108</v>
      </c>
    </row>
    <row r="73" spans="2:38" s="3" customFormat="1" x14ac:dyDescent="0.35">
      <c r="B73" s="3" t="s">
        <v>64</v>
      </c>
      <c r="AE73" s="3">
        <v>2.2130000000000001</v>
      </c>
      <c r="AF73" s="3">
        <v>1.524</v>
      </c>
      <c r="AG73" s="3">
        <v>1.1850000000000001</v>
      </c>
      <c r="AH73" s="3">
        <v>1.04</v>
      </c>
    </row>
    <row r="74" spans="2:38" s="3" customFormat="1" x14ac:dyDescent="0.35">
      <c r="B74" s="3" t="s">
        <v>65</v>
      </c>
      <c r="AE74" s="3">
        <v>2067.846</v>
      </c>
      <c r="AF74" s="3">
        <v>2519.5619999999999</v>
      </c>
      <c r="AG74" s="3">
        <v>2770.1239999999998</v>
      </c>
      <c r="AH74" s="3">
        <v>2574.605</v>
      </c>
    </row>
    <row r="75" spans="2:38" s="3" customFormat="1" x14ac:dyDescent="0.35">
      <c r="B75" s="3" t="s">
        <v>66</v>
      </c>
      <c r="AE75" s="3">
        <v>160.72800000000001</v>
      </c>
      <c r="AF75" s="3">
        <v>156.33000000000001</v>
      </c>
      <c r="AG75" s="3">
        <v>279.22800000000001</v>
      </c>
      <c r="AH75" s="3">
        <v>298.69799999999998</v>
      </c>
    </row>
    <row r="76" spans="2:38" s="4" customFormat="1" x14ac:dyDescent="0.35">
      <c r="B76" s="4" t="s">
        <v>67</v>
      </c>
      <c r="AE76" s="4">
        <v>1219.92</v>
      </c>
      <c r="AF76" s="4">
        <v>1316.6880000000001</v>
      </c>
      <c r="AG76" s="4">
        <v>1670.4739999999999</v>
      </c>
      <c r="AH76" s="4">
        <v>1946.326</v>
      </c>
    </row>
    <row r="77" spans="2:38" s="3" customFormat="1" x14ac:dyDescent="0.35">
      <c r="B77" s="3" t="s">
        <v>68</v>
      </c>
      <c r="S77" s="3">
        <f>SUM(S72:S76)</f>
        <v>0</v>
      </c>
      <c r="T77" s="3">
        <f t="shared" ref="T77:AL77" si="28">SUM(T72:T76)</f>
        <v>0</v>
      </c>
      <c r="U77" s="3">
        <f t="shared" si="28"/>
        <v>0</v>
      </c>
      <c r="V77" s="3">
        <f t="shared" si="28"/>
        <v>0</v>
      </c>
      <c r="W77" s="3">
        <f t="shared" si="28"/>
        <v>0</v>
      </c>
      <c r="X77" s="3">
        <f t="shared" si="28"/>
        <v>0</v>
      </c>
      <c r="Y77" s="3">
        <f t="shared" si="28"/>
        <v>0</v>
      </c>
      <c r="Z77" s="3">
        <f t="shared" si="28"/>
        <v>0</v>
      </c>
      <c r="AA77" s="3">
        <f t="shared" si="28"/>
        <v>0</v>
      </c>
      <c r="AB77" s="3">
        <f t="shared" si="28"/>
        <v>0</v>
      </c>
      <c r="AC77" s="3">
        <f t="shared" si="28"/>
        <v>0</v>
      </c>
      <c r="AD77" s="3">
        <f t="shared" si="28"/>
        <v>0</v>
      </c>
      <c r="AE77" s="3">
        <f t="shared" si="28"/>
        <v>3671.7670000000003</v>
      </c>
      <c r="AF77" s="3">
        <f t="shared" si="28"/>
        <v>4272.8980000000001</v>
      </c>
      <c r="AG77" s="3">
        <f t="shared" si="28"/>
        <v>4980.0039999999999</v>
      </c>
      <c r="AH77" s="3">
        <f t="shared" si="28"/>
        <v>5031.777</v>
      </c>
      <c r="AI77" s="3">
        <f t="shared" si="28"/>
        <v>0</v>
      </c>
      <c r="AJ77" s="3">
        <f t="shared" si="28"/>
        <v>0</v>
      </c>
      <c r="AK77" s="3">
        <f t="shared" si="28"/>
        <v>0</v>
      </c>
      <c r="AL77" s="3">
        <f t="shared" si="28"/>
        <v>0</v>
      </c>
    </row>
    <row r="78" spans="2:38" s="6" customFormat="1" x14ac:dyDescent="0.35">
      <c r="B78" s="6" t="s">
        <v>69</v>
      </c>
    </row>
    <row r="79" spans="2:38" s="3" customFormat="1" x14ac:dyDescent="0.35">
      <c r="B79" s="3" t="s">
        <v>70</v>
      </c>
      <c r="AE79" s="3">
        <v>201.57400000000001</v>
      </c>
      <c r="AF79" s="3">
        <v>184.33799999999999</v>
      </c>
      <c r="AG79" s="3">
        <v>182.553</v>
      </c>
      <c r="AH79" s="3">
        <v>159.60400000000001</v>
      </c>
    </row>
    <row r="80" spans="2:38" s="3" customFormat="1" x14ac:dyDescent="0.35">
      <c r="B80" s="3" t="s">
        <v>71</v>
      </c>
      <c r="AE80" s="3">
        <v>259.14999999999998</v>
      </c>
      <c r="AF80" s="3">
        <v>312.09699999999998</v>
      </c>
      <c r="AG80" s="3">
        <v>316.07400000000001</v>
      </c>
      <c r="AH80" s="3">
        <v>374.05</v>
      </c>
    </row>
    <row r="81" spans="2:38" s="3" customFormat="1" x14ac:dyDescent="0.35">
      <c r="B81" s="3" t="s">
        <v>72</v>
      </c>
      <c r="AE81" s="3">
        <v>58.076000000000001</v>
      </c>
      <c r="AF81" s="3">
        <v>69.269000000000005</v>
      </c>
      <c r="AG81" s="3">
        <v>133.505</v>
      </c>
      <c r="AH81" s="3">
        <v>112.52500000000001</v>
      </c>
    </row>
    <row r="82" spans="2:38" s="3" customFormat="1" x14ac:dyDescent="0.35">
      <c r="B82" s="3" t="s">
        <v>73</v>
      </c>
      <c r="AE82" s="3">
        <v>89.451999999999998</v>
      </c>
      <c r="AF82" s="3">
        <v>118.51300000000001</v>
      </c>
      <c r="AG82" s="3">
        <v>65.274000000000001</v>
      </c>
      <c r="AH82" s="3">
        <v>20.024999999999999</v>
      </c>
    </row>
    <row r="83" spans="2:38" s="12" customFormat="1" x14ac:dyDescent="0.35">
      <c r="B83" s="12" t="s">
        <v>74</v>
      </c>
      <c r="AE83" s="12">
        <v>287.10399999999998</v>
      </c>
      <c r="AF83" s="12">
        <v>293.71600000000001</v>
      </c>
      <c r="AG83" s="12">
        <v>301.19200000000001</v>
      </c>
      <c r="AH83" s="12">
        <v>227.786</v>
      </c>
    </row>
    <row r="84" spans="2:38" s="12" customFormat="1" x14ac:dyDescent="0.35">
      <c r="B84" s="12" t="s">
        <v>77</v>
      </c>
      <c r="AE84" s="12">
        <v>365.76299999999998</v>
      </c>
      <c r="AF84" s="12">
        <v>423.08800000000002</v>
      </c>
      <c r="AG84" s="12">
        <v>416.38299999999998</v>
      </c>
      <c r="AH84" s="12">
        <v>405.44600000000003</v>
      </c>
    </row>
    <row r="85" spans="2:38" s="12" customFormat="1" x14ac:dyDescent="0.35">
      <c r="B85" s="12" t="s">
        <v>78</v>
      </c>
      <c r="AE85" s="12">
        <v>766.53200000000004</v>
      </c>
      <c r="AF85" s="12">
        <v>786.97199999999998</v>
      </c>
      <c r="AG85" s="12">
        <v>902.68399999999997</v>
      </c>
      <c r="AH85" s="12">
        <v>949.20699999999999</v>
      </c>
    </row>
    <row r="86" spans="2:38" s="12" customFormat="1" x14ac:dyDescent="0.35">
      <c r="B86" s="12" t="s">
        <v>79</v>
      </c>
      <c r="AE86" s="12">
        <v>1340.617</v>
      </c>
      <c r="AF86" s="12">
        <v>1316.768</v>
      </c>
      <c r="AG86" s="12">
        <v>1550.5519999999999</v>
      </c>
      <c r="AH86" s="12">
        <v>1502.4939999999999</v>
      </c>
    </row>
    <row r="87" spans="2:38" s="4" customFormat="1" x14ac:dyDescent="0.35">
      <c r="B87" s="4" t="s">
        <v>80</v>
      </c>
      <c r="AE87" s="4">
        <v>295.32299999999998</v>
      </c>
      <c r="AF87" s="4">
        <v>280.238</v>
      </c>
      <c r="AG87" s="4">
        <v>469.12299999999999</v>
      </c>
      <c r="AH87" s="4">
        <v>432.733</v>
      </c>
    </row>
    <row r="88" spans="2:38" s="4" customFormat="1" x14ac:dyDescent="0.35">
      <c r="B88" s="4" t="s">
        <v>75</v>
      </c>
      <c r="S88" s="4">
        <f>SUM(S79:S87)</f>
        <v>0</v>
      </c>
      <c r="T88" s="4">
        <f t="shared" ref="T88:AL88" si="29">SUM(T79:T87)</f>
        <v>0</v>
      </c>
      <c r="U88" s="4">
        <f t="shared" si="29"/>
        <v>0</v>
      </c>
      <c r="V88" s="4">
        <f t="shared" si="29"/>
        <v>0</v>
      </c>
      <c r="W88" s="4">
        <f t="shared" si="29"/>
        <v>0</v>
      </c>
      <c r="X88" s="4">
        <f t="shared" si="29"/>
        <v>0</v>
      </c>
      <c r="Y88" s="4">
        <f t="shared" si="29"/>
        <v>0</v>
      </c>
      <c r="Z88" s="4">
        <f t="shared" si="29"/>
        <v>0</v>
      </c>
      <c r="AA88" s="4">
        <f t="shared" si="29"/>
        <v>0</v>
      </c>
      <c r="AB88" s="4">
        <f t="shared" si="29"/>
        <v>0</v>
      </c>
      <c r="AC88" s="4">
        <f t="shared" si="29"/>
        <v>0</v>
      </c>
      <c r="AD88" s="4">
        <f t="shared" si="29"/>
        <v>0</v>
      </c>
      <c r="AE88" s="4">
        <f t="shared" si="29"/>
        <v>3663.5909999999999</v>
      </c>
      <c r="AF88" s="4">
        <f t="shared" si="29"/>
        <v>3784.9989999999998</v>
      </c>
      <c r="AG88" s="4">
        <f t="shared" si="29"/>
        <v>4337.3399999999992</v>
      </c>
      <c r="AH88" s="4">
        <f t="shared" si="29"/>
        <v>4183.87</v>
      </c>
      <c r="AI88" s="4">
        <f t="shared" si="29"/>
        <v>0</v>
      </c>
      <c r="AJ88" s="4">
        <f t="shared" si="29"/>
        <v>0</v>
      </c>
      <c r="AK88" s="4">
        <f t="shared" si="29"/>
        <v>0</v>
      </c>
      <c r="AL88" s="4">
        <f t="shared" si="29"/>
        <v>0</v>
      </c>
    </row>
    <row r="89" spans="2:38" s="10" customFormat="1" x14ac:dyDescent="0.35">
      <c r="B89" s="10" t="s">
        <v>76</v>
      </c>
      <c r="S89" s="10">
        <f>S88+S77</f>
        <v>0</v>
      </c>
      <c r="T89" s="10">
        <f t="shared" ref="T89:AL89" si="30">T88+T77</f>
        <v>0</v>
      </c>
      <c r="U89" s="10">
        <f t="shared" si="30"/>
        <v>0</v>
      </c>
      <c r="V89" s="10">
        <f t="shared" si="30"/>
        <v>0</v>
      </c>
      <c r="W89" s="10">
        <f t="shared" si="30"/>
        <v>0</v>
      </c>
      <c r="X89" s="10">
        <f t="shared" si="30"/>
        <v>0</v>
      </c>
      <c r="Y89" s="10">
        <f t="shared" si="30"/>
        <v>0</v>
      </c>
      <c r="Z89" s="10">
        <f t="shared" si="30"/>
        <v>0</v>
      </c>
      <c r="AA89" s="10">
        <f t="shared" si="30"/>
        <v>0</v>
      </c>
      <c r="AB89" s="10">
        <f t="shared" si="30"/>
        <v>0</v>
      </c>
      <c r="AC89" s="10">
        <f t="shared" si="30"/>
        <v>0</v>
      </c>
      <c r="AD89" s="10">
        <f t="shared" si="30"/>
        <v>0</v>
      </c>
      <c r="AE89" s="10">
        <f t="shared" si="30"/>
        <v>7335.3580000000002</v>
      </c>
      <c r="AF89" s="10">
        <f t="shared" si="30"/>
        <v>8057.8969999999999</v>
      </c>
      <c r="AG89" s="10">
        <f t="shared" si="30"/>
        <v>9317.3439999999991</v>
      </c>
      <c r="AH89" s="10">
        <f t="shared" si="30"/>
        <v>9215.6470000000008</v>
      </c>
      <c r="AI89" s="10">
        <f t="shared" si="30"/>
        <v>0</v>
      </c>
      <c r="AJ89" s="10">
        <f t="shared" si="30"/>
        <v>0</v>
      </c>
      <c r="AK89" s="10">
        <f t="shared" si="30"/>
        <v>0</v>
      </c>
      <c r="AL89" s="10">
        <f t="shared" si="30"/>
        <v>0</v>
      </c>
    </row>
    <row r="90" spans="2:38" s="6" customFormat="1" x14ac:dyDescent="0.35">
      <c r="B90" s="6" t="s">
        <v>81</v>
      </c>
    </row>
    <row r="91" spans="2:38" s="3" customFormat="1" x14ac:dyDescent="0.35">
      <c r="B91" s="3" t="s">
        <v>84</v>
      </c>
      <c r="AE91" s="3">
        <v>208.399</v>
      </c>
      <c r="AF91" s="3">
        <v>312.99299999999999</v>
      </c>
      <c r="AG91" s="3">
        <v>27.675999999999998</v>
      </c>
      <c r="AH91" s="3">
        <v>115.07599999999999</v>
      </c>
    </row>
    <row r="92" spans="2:38" s="3" customFormat="1" x14ac:dyDescent="0.35">
      <c r="B92" s="3" t="s">
        <v>85</v>
      </c>
      <c r="AE92" s="3">
        <v>199.88200000000001</v>
      </c>
      <c r="AF92" s="3">
        <v>17.972000000000001</v>
      </c>
      <c r="AG92" s="3">
        <v>78.682000000000002</v>
      </c>
      <c r="AH92" s="3">
        <v>76.555000000000007</v>
      </c>
    </row>
    <row r="93" spans="2:38" s="3" customFormat="1" x14ac:dyDescent="0.35">
      <c r="B93" s="3" t="s">
        <v>86</v>
      </c>
      <c r="AE93" s="3">
        <v>62.564999999999998</v>
      </c>
      <c r="AF93" s="3">
        <v>65.52</v>
      </c>
      <c r="AG93" s="3">
        <v>76.778000000000006</v>
      </c>
      <c r="AH93" s="3">
        <v>69.322000000000003</v>
      </c>
    </row>
    <row r="94" spans="2:38" s="3" customFormat="1" x14ac:dyDescent="0.35">
      <c r="B94" s="3" t="s">
        <v>87</v>
      </c>
      <c r="AE94" s="3">
        <v>926.33799999999997</v>
      </c>
      <c r="AF94" s="3">
        <v>1007.237</v>
      </c>
      <c r="AG94" s="3">
        <v>1023.679</v>
      </c>
      <c r="AH94" s="3">
        <v>1067.818</v>
      </c>
    </row>
    <row r="95" spans="2:38" s="3" customFormat="1" x14ac:dyDescent="0.35">
      <c r="B95" s="3" t="s">
        <v>88</v>
      </c>
      <c r="AE95" s="3">
        <v>1052.08</v>
      </c>
      <c r="AF95" s="3">
        <v>1218.2729999999999</v>
      </c>
      <c r="AG95" s="3">
        <v>1314.3209999999999</v>
      </c>
      <c r="AH95" s="3">
        <v>1171.357</v>
      </c>
    </row>
    <row r="96" spans="2:38" s="4" customFormat="1" x14ac:dyDescent="0.35">
      <c r="B96" s="4" t="s">
        <v>89</v>
      </c>
      <c r="AE96" s="4">
        <v>723.58100000000002</v>
      </c>
      <c r="AF96" s="4">
        <v>1000.159</v>
      </c>
      <c r="AG96" s="4">
        <v>1502.9549999999999</v>
      </c>
      <c r="AH96" s="4">
        <v>1777.1610000000001</v>
      </c>
    </row>
    <row r="97" spans="2:38" s="3" customFormat="1" x14ac:dyDescent="0.35">
      <c r="B97" s="3" t="s">
        <v>90</v>
      </c>
      <c r="S97" s="3">
        <f>SUM(S91:S96)</f>
        <v>0</v>
      </c>
      <c r="T97" s="3">
        <f t="shared" ref="T97:AL97" si="31">SUM(T91:T96)</f>
        <v>0</v>
      </c>
      <c r="U97" s="3">
        <f t="shared" si="31"/>
        <v>0</v>
      </c>
      <c r="V97" s="3">
        <f t="shared" si="31"/>
        <v>0</v>
      </c>
      <c r="W97" s="3">
        <f t="shared" si="31"/>
        <v>0</v>
      </c>
      <c r="X97" s="3">
        <f t="shared" si="31"/>
        <v>0</v>
      </c>
      <c r="Y97" s="3">
        <f t="shared" si="31"/>
        <v>0</v>
      </c>
      <c r="Z97" s="3">
        <f t="shared" si="31"/>
        <v>0</v>
      </c>
      <c r="AA97" s="3">
        <f t="shared" si="31"/>
        <v>0</v>
      </c>
      <c r="AB97" s="3">
        <f t="shared" si="31"/>
        <v>0</v>
      </c>
      <c r="AC97" s="3">
        <f t="shared" si="31"/>
        <v>0</v>
      </c>
      <c r="AD97" s="3">
        <f t="shared" si="31"/>
        <v>0</v>
      </c>
      <c r="AE97" s="3">
        <f t="shared" si="31"/>
        <v>3172.8450000000003</v>
      </c>
      <c r="AF97" s="3">
        <f t="shared" si="31"/>
        <v>3622.154</v>
      </c>
      <c r="AG97" s="3">
        <f t="shared" si="31"/>
        <v>4024.0909999999999</v>
      </c>
      <c r="AH97" s="3">
        <f t="shared" si="31"/>
        <v>4277.2889999999998</v>
      </c>
      <c r="AI97" s="3">
        <f t="shared" si="31"/>
        <v>0</v>
      </c>
      <c r="AJ97" s="3">
        <f t="shared" si="31"/>
        <v>0</v>
      </c>
      <c r="AK97" s="3">
        <f t="shared" si="31"/>
        <v>0</v>
      </c>
      <c r="AL97" s="3">
        <f t="shared" si="31"/>
        <v>0</v>
      </c>
    </row>
    <row r="98" spans="2:38" s="6" customFormat="1" x14ac:dyDescent="0.35">
      <c r="B98" s="6" t="s">
        <v>82</v>
      </c>
    </row>
    <row r="99" spans="2:38" s="3" customFormat="1" x14ac:dyDescent="0.35">
      <c r="B99" s="3" t="s">
        <v>91</v>
      </c>
      <c r="AE99" s="3">
        <v>440.12400000000002</v>
      </c>
      <c r="AF99" s="3">
        <v>408.82</v>
      </c>
      <c r="AG99" s="3">
        <v>356.62400000000002</v>
      </c>
      <c r="AH99" s="3">
        <v>264.541</v>
      </c>
    </row>
    <row r="100" spans="2:38" s="3" customFormat="1" x14ac:dyDescent="0.35">
      <c r="B100" s="3" t="s">
        <v>92</v>
      </c>
      <c r="AE100" s="3">
        <v>0</v>
      </c>
      <c r="AF100" s="3">
        <v>0</v>
      </c>
      <c r="AG100" s="3">
        <v>528.32399999999996</v>
      </c>
      <c r="AH100" s="3">
        <v>415.53699999999998</v>
      </c>
    </row>
    <row r="101" spans="2:38" s="3" customFormat="1" x14ac:dyDescent="0.35">
      <c r="B101" s="3" t="s">
        <v>93</v>
      </c>
      <c r="AE101" s="3">
        <v>836.53499999999997</v>
      </c>
      <c r="AF101" s="3">
        <v>914.36400000000003</v>
      </c>
      <c r="AG101" s="3">
        <v>884.35299999999995</v>
      </c>
      <c r="AH101" s="3">
        <v>618.08799999999997</v>
      </c>
    </row>
    <row r="102" spans="2:38" s="3" customFormat="1" x14ac:dyDescent="0.35">
      <c r="B102" s="3" t="s">
        <v>94</v>
      </c>
      <c r="AE102" s="3">
        <v>114.419</v>
      </c>
      <c r="AF102" s="3">
        <v>132.44200000000001</v>
      </c>
      <c r="AG102" s="3">
        <v>141.45099999999999</v>
      </c>
      <c r="AH102" s="3">
        <v>72.965000000000003</v>
      </c>
    </row>
    <row r="103" spans="2:38" s="3" customFormat="1" x14ac:dyDescent="0.35">
      <c r="B103" s="3" t="s">
        <v>89</v>
      </c>
      <c r="AE103" s="3">
        <v>62.83</v>
      </c>
      <c r="AF103" s="3">
        <v>169.07300000000001</v>
      </c>
      <c r="AG103" s="3">
        <v>293.98399999999998</v>
      </c>
      <c r="AH103" s="3">
        <v>217.07499999999999</v>
      </c>
    </row>
    <row r="104" spans="2:38" s="3" customFormat="1" x14ac:dyDescent="0.35">
      <c r="B104" s="3" t="s">
        <v>86</v>
      </c>
      <c r="AE104" s="3">
        <v>323.28699999999998</v>
      </c>
      <c r="AF104" s="3">
        <v>397.93599999999998</v>
      </c>
      <c r="AG104" s="3">
        <v>386.64400000000001</v>
      </c>
      <c r="AH104" s="3">
        <v>344.58499999999998</v>
      </c>
    </row>
    <row r="105" spans="2:38" s="4" customFormat="1" x14ac:dyDescent="0.35">
      <c r="B105" s="4" t="s">
        <v>95</v>
      </c>
      <c r="AE105" s="4">
        <v>225.47800000000001</v>
      </c>
      <c r="AF105" s="3">
        <v>181.74100000000001</v>
      </c>
      <c r="AG105" s="4">
        <v>155.61000000000001</v>
      </c>
      <c r="AH105" s="4">
        <v>247.89599999999999</v>
      </c>
    </row>
    <row r="106" spans="2:38" s="11" customFormat="1" x14ac:dyDescent="0.35">
      <c r="B106" s="11" t="s">
        <v>96</v>
      </c>
      <c r="S106" s="11">
        <f>SUM(S99:S105)</f>
        <v>0</v>
      </c>
      <c r="T106" s="11">
        <f t="shared" ref="T106:AL106" si="32">SUM(T99:T105)</f>
        <v>0</v>
      </c>
      <c r="U106" s="11">
        <f t="shared" si="32"/>
        <v>0</v>
      </c>
      <c r="V106" s="11">
        <f t="shared" si="32"/>
        <v>0</v>
      </c>
      <c r="W106" s="11">
        <f t="shared" si="32"/>
        <v>0</v>
      </c>
      <c r="X106" s="11">
        <f t="shared" si="32"/>
        <v>0</v>
      </c>
      <c r="Y106" s="11">
        <f t="shared" si="32"/>
        <v>0</v>
      </c>
      <c r="Z106" s="11">
        <f t="shared" si="32"/>
        <v>0</v>
      </c>
      <c r="AA106" s="11">
        <f t="shared" si="32"/>
        <v>0</v>
      </c>
      <c r="AB106" s="11">
        <f t="shared" si="32"/>
        <v>0</v>
      </c>
      <c r="AC106" s="11">
        <f t="shared" si="32"/>
        <v>0</v>
      </c>
      <c r="AD106" s="11">
        <f t="shared" si="32"/>
        <v>0</v>
      </c>
      <c r="AE106" s="11">
        <f t="shared" si="32"/>
        <v>2002.6730000000002</v>
      </c>
      <c r="AF106" s="11">
        <f t="shared" si="32"/>
        <v>2204.3760000000002</v>
      </c>
      <c r="AG106" s="11">
        <f t="shared" si="32"/>
        <v>2746.9900000000002</v>
      </c>
      <c r="AH106" s="11">
        <f t="shared" si="32"/>
        <v>2180.6869999999999</v>
      </c>
      <c r="AI106" s="11">
        <f t="shared" si="32"/>
        <v>0</v>
      </c>
      <c r="AJ106" s="11">
        <f t="shared" si="32"/>
        <v>0</v>
      </c>
      <c r="AK106" s="11">
        <f t="shared" si="32"/>
        <v>0</v>
      </c>
      <c r="AL106" s="11">
        <f t="shared" si="32"/>
        <v>0</v>
      </c>
    </row>
    <row r="107" spans="2:38" s="10" customFormat="1" x14ac:dyDescent="0.35">
      <c r="B107" s="10" t="s">
        <v>97</v>
      </c>
      <c r="S107" s="10">
        <f>S106+S97</f>
        <v>0</v>
      </c>
      <c r="T107" s="10">
        <f t="shared" ref="T107:AL107" si="33">T106+T97</f>
        <v>0</v>
      </c>
      <c r="U107" s="10">
        <f t="shared" si="33"/>
        <v>0</v>
      </c>
      <c r="V107" s="10">
        <f t="shared" si="33"/>
        <v>0</v>
      </c>
      <c r="W107" s="10">
        <f t="shared" si="33"/>
        <v>0</v>
      </c>
      <c r="X107" s="10">
        <f t="shared" si="33"/>
        <v>0</v>
      </c>
      <c r="Y107" s="10">
        <f t="shared" si="33"/>
        <v>0</v>
      </c>
      <c r="Z107" s="10">
        <f t="shared" si="33"/>
        <v>0</v>
      </c>
      <c r="AA107" s="10">
        <f t="shared" si="33"/>
        <v>0</v>
      </c>
      <c r="AB107" s="10">
        <f t="shared" si="33"/>
        <v>0</v>
      </c>
      <c r="AC107" s="10">
        <f t="shared" si="33"/>
        <v>0</v>
      </c>
      <c r="AD107" s="10">
        <f t="shared" si="33"/>
        <v>0</v>
      </c>
      <c r="AE107" s="10">
        <f t="shared" si="33"/>
        <v>5175.518</v>
      </c>
      <c r="AF107" s="10">
        <f t="shared" si="33"/>
        <v>5826.5300000000007</v>
      </c>
      <c r="AG107" s="10">
        <f t="shared" si="33"/>
        <v>6771.0810000000001</v>
      </c>
      <c r="AH107" s="10">
        <f t="shared" si="33"/>
        <v>6457.9759999999997</v>
      </c>
      <c r="AI107" s="10">
        <f t="shared" si="33"/>
        <v>0</v>
      </c>
      <c r="AJ107" s="10">
        <f t="shared" si="33"/>
        <v>0</v>
      </c>
      <c r="AK107" s="10">
        <f t="shared" si="33"/>
        <v>0</v>
      </c>
      <c r="AL107" s="10">
        <f t="shared" si="33"/>
        <v>0</v>
      </c>
    </row>
    <row r="108" spans="2:38" s="6" customFormat="1" x14ac:dyDescent="0.35">
      <c r="B108" s="6" t="s">
        <v>83</v>
      </c>
    </row>
    <row r="109" spans="2:38" s="3" customFormat="1" x14ac:dyDescent="0.35">
      <c r="B109" s="3" t="s">
        <v>98</v>
      </c>
      <c r="AE109" s="3">
        <v>12.742000000000001</v>
      </c>
      <c r="AF109" s="3">
        <v>12.742000000000001</v>
      </c>
      <c r="AG109" s="3">
        <v>12.762</v>
      </c>
      <c r="AH109" s="3">
        <v>12.786</v>
      </c>
    </row>
    <row r="110" spans="2:38" s="3" customFormat="1" x14ac:dyDescent="0.35">
      <c r="B110" s="3" t="s">
        <v>99</v>
      </c>
      <c r="AE110" s="3">
        <v>411.56799999999998</v>
      </c>
      <c r="AF110" s="3">
        <v>415.654</v>
      </c>
      <c r="AG110" s="3">
        <v>420.96600000000001</v>
      </c>
      <c r="AH110" s="3">
        <v>431.42899999999997</v>
      </c>
    </row>
    <row r="111" spans="2:38" s="3" customFormat="1" x14ac:dyDescent="0.35">
      <c r="B111" s="3" t="s">
        <v>100</v>
      </c>
      <c r="AE111" s="3">
        <v>-144.96299999999999</v>
      </c>
      <c r="AF111" s="3">
        <v>-211.22200000000001</v>
      </c>
      <c r="AG111" s="3">
        <v>-97.856999999999999</v>
      </c>
      <c r="AH111" s="3">
        <v>-71.558000000000007</v>
      </c>
    </row>
    <row r="112" spans="2:38" s="4" customFormat="1" x14ac:dyDescent="0.35">
      <c r="B112" s="4" t="s">
        <v>101</v>
      </c>
      <c r="AE112" s="4">
        <v>1862.059</v>
      </c>
      <c r="AF112" s="4">
        <v>2000.98</v>
      </c>
      <c r="AG112" s="4">
        <v>2195.7640000000001</v>
      </c>
      <c r="AH112" s="4">
        <v>2382.5639999999999</v>
      </c>
    </row>
    <row r="113" spans="2:38" s="3" customFormat="1" x14ac:dyDescent="0.35">
      <c r="B113" s="3" t="s">
        <v>102</v>
      </c>
      <c r="S113" s="3">
        <f>SUM(S109:S112)</f>
        <v>0</v>
      </c>
      <c r="T113" s="3">
        <f t="shared" ref="T113:AL113" si="34">SUM(T109:T112)</f>
        <v>0</v>
      </c>
      <c r="U113" s="3">
        <f t="shared" si="34"/>
        <v>0</v>
      </c>
      <c r="V113" s="3">
        <f t="shared" si="34"/>
        <v>0</v>
      </c>
      <c r="W113" s="3">
        <f t="shared" si="34"/>
        <v>0</v>
      </c>
      <c r="X113" s="3">
        <f t="shared" si="34"/>
        <v>0</v>
      </c>
      <c r="Y113" s="3">
        <f t="shared" si="34"/>
        <v>0</v>
      </c>
      <c r="Z113" s="3">
        <f t="shared" si="34"/>
        <v>0</v>
      </c>
      <c r="AA113" s="3">
        <f t="shared" si="34"/>
        <v>0</v>
      </c>
      <c r="AB113" s="3">
        <f t="shared" si="34"/>
        <v>0</v>
      </c>
      <c r="AC113" s="3">
        <f t="shared" si="34"/>
        <v>0</v>
      </c>
      <c r="AD113" s="3">
        <f t="shared" si="34"/>
        <v>0</v>
      </c>
      <c r="AE113" s="3">
        <f t="shared" si="34"/>
        <v>2141.4059999999999</v>
      </c>
      <c r="AF113" s="3">
        <f t="shared" si="34"/>
        <v>2218.154</v>
      </c>
      <c r="AG113" s="3">
        <f t="shared" si="34"/>
        <v>2531.6350000000002</v>
      </c>
      <c r="AH113" s="3">
        <f t="shared" si="34"/>
        <v>2755.221</v>
      </c>
      <c r="AI113" s="3">
        <f t="shared" si="34"/>
        <v>0</v>
      </c>
      <c r="AJ113" s="3">
        <f t="shared" si="34"/>
        <v>0</v>
      </c>
      <c r="AK113" s="3">
        <f t="shared" si="34"/>
        <v>0</v>
      </c>
      <c r="AL113" s="3">
        <f t="shared" si="34"/>
        <v>0</v>
      </c>
    </row>
    <row r="114" spans="2:38" s="4" customFormat="1" x14ac:dyDescent="0.35">
      <c r="B114" s="4" t="s">
        <v>103</v>
      </c>
      <c r="AE114" s="4">
        <v>18.434000000000001</v>
      </c>
      <c r="AF114" s="4">
        <v>13.212999999999999</v>
      </c>
      <c r="AG114" s="4">
        <v>14.628</v>
      </c>
      <c r="AH114" s="4">
        <v>2.4540000000000002</v>
      </c>
    </row>
    <row r="115" spans="2:38" s="13" customFormat="1" x14ac:dyDescent="0.35">
      <c r="B115" s="13" t="s">
        <v>104</v>
      </c>
      <c r="S115" s="13">
        <f>SUM(S113:S114)</f>
        <v>0</v>
      </c>
      <c r="T115" s="13">
        <f t="shared" ref="T115:AL115" si="35">SUM(T113:T114)</f>
        <v>0</v>
      </c>
      <c r="U115" s="13">
        <f t="shared" si="35"/>
        <v>0</v>
      </c>
      <c r="V115" s="13">
        <f t="shared" si="35"/>
        <v>0</v>
      </c>
      <c r="W115" s="13">
        <f t="shared" si="35"/>
        <v>0</v>
      </c>
      <c r="X115" s="13">
        <f t="shared" si="35"/>
        <v>0</v>
      </c>
      <c r="Y115" s="13">
        <f t="shared" si="35"/>
        <v>0</v>
      </c>
      <c r="Z115" s="13">
        <f t="shared" si="35"/>
        <v>0</v>
      </c>
      <c r="AA115" s="13">
        <f t="shared" si="35"/>
        <v>0</v>
      </c>
      <c r="AB115" s="13">
        <f t="shared" si="35"/>
        <v>0</v>
      </c>
      <c r="AC115" s="13">
        <f t="shared" si="35"/>
        <v>0</v>
      </c>
      <c r="AD115" s="13">
        <f t="shared" si="35"/>
        <v>0</v>
      </c>
      <c r="AE115" s="13">
        <f t="shared" si="35"/>
        <v>2159.84</v>
      </c>
      <c r="AF115" s="13">
        <f t="shared" si="35"/>
        <v>2231.3670000000002</v>
      </c>
      <c r="AG115" s="13">
        <f t="shared" si="35"/>
        <v>2546.2630000000004</v>
      </c>
      <c r="AH115" s="13">
        <f t="shared" si="35"/>
        <v>2757.6750000000002</v>
      </c>
      <c r="AI115" s="13">
        <f t="shared" si="35"/>
        <v>0</v>
      </c>
      <c r="AJ115" s="13">
        <f t="shared" si="35"/>
        <v>0</v>
      </c>
      <c r="AK115" s="13">
        <f t="shared" si="35"/>
        <v>0</v>
      </c>
      <c r="AL115" s="13">
        <f t="shared" si="35"/>
        <v>0</v>
      </c>
    </row>
    <row r="116" spans="2:38" s="10" customFormat="1" x14ac:dyDescent="0.35">
      <c r="B116" s="10" t="s">
        <v>105</v>
      </c>
      <c r="S116" s="10">
        <f>S115+S107</f>
        <v>0</v>
      </c>
      <c r="T116" s="10">
        <f t="shared" ref="T116:AL116" si="36">T115+T107</f>
        <v>0</v>
      </c>
      <c r="U116" s="10">
        <f t="shared" si="36"/>
        <v>0</v>
      </c>
      <c r="V116" s="10">
        <f t="shared" si="36"/>
        <v>0</v>
      </c>
      <c r="W116" s="10">
        <f t="shared" si="36"/>
        <v>0</v>
      </c>
      <c r="X116" s="10">
        <f t="shared" si="36"/>
        <v>0</v>
      </c>
      <c r="Y116" s="10">
        <f t="shared" si="36"/>
        <v>0</v>
      </c>
      <c r="Z116" s="10">
        <f t="shared" si="36"/>
        <v>0</v>
      </c>
      <c r="AA116" s="10">
        <f t="shared" si="36"/>
        <v>0</v>
      </c>
      <c r="AB116" s="10">
        <f t="shared" si="36"/>
        <v>0</v>
      </c>
      <c r="AC116" s="10">
        <f t="shared" si="36"/>
        <v>0</v>
      </c>
      <c r="AD116" s="10">
        <f t="shared" si="36"/>
        <v>0</v>
      </c>
      <c r="AE116" s="10">
        <f t="shared" si="36"/>
        <v>7335.3580000000002</v>
      </c>
      <c r="AF116" s="10">
        <f t="shared" si="36"/>
        <v>8057.8970000000008</v>
      </c>
      <c r="AG116" s="10">
        <f t="shared" si="36"/>
        <v>9317.344000000001</v>
      </c>
      <c r="AH116" s="10">
        <f t="shared" si="36"/>
        <v>9215.6509999999998</v>
      </c>
      <c r="AI116" s="10">
        <f t="shared" si="36"/>
        <v>0</v>
      </c>
      <c r="AJ116" s="10">
        <f t="shared" si="36"/>
        <v>0</v>
      </c>
      <c r="AK116" s="10">
        <f t="shared" si="36"/>
        <v>0</v>
      </c>
      <c r="AL116" s="10">
        <f t="shared" si="36"/>
        <v>0</v>
      </c>
    </row>
    <row r="117" spans="2:38" s="3" customFormat="1" x14ac:dyDescent="0.35"/>
    <row r="118" spans="2:38" s="3" customFormat="1" x14ac:dyDescent="0.35">
      <c r="B118" s="3" t="s">
        <v>106</v>
      </c>
    </row>
    <row r="119" spans="2:38" s="5" customFormat="1" x14ac:dyDescent="0.35">
      <c r="B119" s="5" t="s">
        <v>107</v>
      </c>
    </row>
    <row r="120" spans="2:38" s="3" customFormat="1" x14ac:dyDescent="0.35">
      <c r="B120" s="3" t="s">
        <v>108</v>
      </c>
      <c r="AD120" s="3">
        <v>191.65899999999999</v>
      </c>
      <c r="AE120" s="3">
        <v>-53.317999999999998</v>
      </c>
      <c r="AF120" s="3">
        <v>278.834</v>
      </c>
      <c r="AG120" s="3">
        <v>416.93200000000002</v>
      </c>
      <c r="AH120" s="3">
        <v>240.06800000000001</v>
      </c>
    </row>
    <row r="121" spans="2:38" s="4" customFormat="1" x14ac:dyDescent="0.35">
      <c r="B121" s="4" t="s">
        <v>109</v>
      </c>
      <c r="AD121" s="4">
        <v>-102.301</v>
      </c>
      <c r="AE121" s="4">
        <v>-137.60400000000001</v>
      </c>
      <c r="AF121" s="4">
        <v>-132.21</v>
      </c>
      <c r="AG121" s="4">
        <v>-188.624</v>
      </c>
      <c r="AH121" s="4">
        <v>-205.11</v>
      </c>
    </row>
    <row r="122" spans="2:38" s="3" customFormat="1" x14ac:dyDescent="0.35">
      <c r="B122" s="3" t="s">
        <v>110</v>
      </c>
      <c r="S122" s="3">
        <f>SUM(S120:S121)</f>
        <v>0</v>
      </c>
      <c r="T122" s="3">
        <f t="shared" ref="T122:AL122" si="37">SUM(T120:T121)</f>
        <v>0</v>
      </c>
      <c r="U122" s="3">
        <f t="shared" si="37"/>
        <v>0</v>
      </c>
      <c r="V122" s="3">
        <f t="shared" si="37"/>
        <v>0</v>
      </c>
      <c r="W122" s="3">
        <f t="shared" si="37"/>
        <v>0</v>
      </c>
      <c r="X122" s="3">
        <f t="shared" si="37"/>
        <v>0</v>
      </c>
      <c r="Y122" s="3">
        <f t="shared" si="37"/>
        <v>0</v>
      </c>
      <c r="Z122" s="3">
        <f t="shared" si="37"/>
        <v>0</v>
      </c>
      <c r="AA122" s="3">
        <f t="shared" si="37"/>
        <v>0</v>
      </c>
      <c r="AB122" s="3">
        <f t="shared" si="37"/>
        <v>0</v>
      </c>
      <c r="AC122" s="3">
        <f t="shared" si="37"/>
        <v>0</v>
      </c>
      <c r="AD122" s="3">
        <f t="shared" si="37"/>
        <v>89.35799999999999</v>
      </c>
      <c r="AE122" s="3">
        <f t="shared" si="37"/>
        <v>-190.92200000000003</v>
      </c>
      <c r="AF122" s="3">
        <f t="shared" si="37"/>
        <v>146.624</v>
      </c>
      <c r="AG122" s="3">
        <f t="shared" si="37"/>
        <v>228.30800000000002</v>
      </c>
      <c r="AH122" s="3">
        <f t="shared" si="37"/>
        <v>34.957999999999998</v>
      </c>
      <c r="AI122" s="3">
        <f t="shared" si="37"/>
        <v>0</v>
      </c>
      <c r="AJ122" s="3">
        <f t="shared" si="37"/>
        <v>0</v>
      </c>
      <c r="AK122" s="3">
        <f t="shared" si="37"/>
        <v>0</v>
      </c>
      <c r="AL122" s="3">
        <f t="shared" si="37"/>
        <v>0</v>
      </c>
    </row>
    <row r="123" spans="2:38" s="3" customFormat="1" x14ac:dyDescent="0.35"/>
    <row r="124" spans="2:38" s="3" customFormat="1" x14ac:dyDescent="0.35">
      <c r="B124" s="3" t="s">
        <v>111</v>
      </c>
      <c r="AD124" s="3">
        <v>0</v>
      </c>
      <c r="AE124" s="3">
        <v>184.84</v>
      </c>
      <c r="AF124" s="3">
        <v>0</v>
      </c>
      <c r="AG124" s="3">
        <v>0.02</v>
      </c>
      <c r="AH124" s="3">
        <v>2.4E-2</v>
      </c>
    </row>
    <row r="125" spans="2:38" s="3" customFormat="1" x14ac:dyDescent="0.35">
      <c r="B125" s="3" t="s">
        <v>112</v>
      </c>
      <c r="AD125" s="3">
        <v>1.387</v>
      </c>
      <c r="AE125" s="3">
        <v>3.9940000000000002</v>
      </c>
      <c r="AF125" s="3">
        <v>4.0860000000000003</v>
      </c>
      <c r="AG125" s="3">
        <v>5.3120000000000003</v>
      </c>
      <c r="AH125" s="3">
        <v>10.462999999999999</v>
      </c>
    </row>
    <row r="126" spans="2:38" s="3" customFormat="1" x14ac:dyDescent="0.35">
      <c r="B126" s="3" t="s">
        <v>113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</row>
    <row r="127" spans="2:38" s="3" customFormat="1" x14ac:dyDescent="0.35">
      <c r="B127" s="3" t="s">
        <v>114</v>
      </c>
      <c r="AD127" s="3">
        <v>-75.305000000000007</v>
      </c>
      <c r="AE127" s="3">
        <v>-62.578000000000003</v>
      </c>
      <c r="AF127" s="3">
        <v>-78.194000000000003</v>
      </c>
    </row>
    <row r="128" spans="2:38" s="3" customFormat="1" x14ac:dyDescent="0.35"/>
    <row r="129" spans="2:34" s="3" customFormat="1" x14ac:dyDescent="0.35">
      <c r="B129" s="3" t="s">
        <v>115</v>
      </c>
      <c r="AD129" s="3">
        <v>342.52800000000002</v>
      </c>
      <c r="AE129" s="3">
        <v>350</v>
      </c>
      <c r="AF129" s="3">
        <v>201.55099999999999</v>
      </c>
      <c r="AG129" s="3">
        <v>476.27300000000002</v>
      </c>
      <c r="AH129" s="3">
        <v>39.546999999999997</v>
      </c>
    </row>
    <row r="130" spans="2:34" s="3" customFormat="1" x14ac:dyDescent="0.35">
      <c r="B130" s="3" t="s">
        <v>116</v>
      </c>
      <c r="AD130" s="3">
        <f>-0.775-55.532</f>
        <v>-56.306999999999995</v>
      </c>
      <c r="AE130" s="3">
        <f>-243.324-55.532</f>
        <v>-298.85599999999999</v>
      </c>
      <c r="AF130" s="3">
        <f>-370.367-55.532</f>
        <v>-425.899</v>
      </c>
      <c r="AG130" s="3">
        <f>-536.062-79.175</f>
        <v>-615.23699999999997</v>
      </c>
      <c r="AH130" s="3">
        <f>-122.353-65.379</f>
        <v>-187.732</v>
      </c>
    </row>
    <row r="131" spans="2:34" s="3" customFormat="1" x14ac:dyDescent="0.35"/>
    <row r="132" spans="2:34" s="3" customFormat="1" x14ac:dyDescent="0.35"/>
    <row r="133" spans="2:34" s="3" customFormat="1" x14ac:dyDescent="0.35"/>
    <row r="134" spans="2:34" s="3" customFormat="1" x14ac:dyDescent="0.35"/>
    <row r="135" spans="2:34" s="3" customFormat="1" x14ac:dyDescent="0.35"/>
    <row r="136" spans="2:34" s="3" customFormat="1" x14ac:dyDescent="0.35"/>
    <row r="137" spans="2:34" s="3" customFormat="1" x14ac:dyDescent="0.3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Info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Kruta</cp:lastModifiedBy>
  <dcterms:created xsi:type="dcterms:W3CDTF">2015-06-05T18:17:20Z</dcterms:created>
  <dcterms:modified xsi:type="dcterms:W3CDTF">2023-10-09T21:17:04Z</dcterms:modified>
</cp:coreProperties>
</file>