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LLAP/"/>
    </mc:Choice>
  </mc:AlternateContent>
  <xr:revisionPtr revIDLastSave="992" documentId="8_{F100EA71-269B-4845-BB06-1CA3E4B1A9E9}" xr6:coauthVersionLast="47" xr6:coauthVersionMax="47" xr10:uidLastSave="{B2D48929-C2C9-4713-8A2D-F328D9A85988}"/>
  <bookViews>
    <workbookView xWindow="7730" yWindow="4980" windowWidth="28800" windowHeight="15460" activeTab="2" xr2:uid="{5D6B9720-C49A-4DFF-8D5A-3797B9D1B562}"/>
  </bookViews>
  <sheets>
    <sheet name="Main" sheetId="3" r:id="rId1"/>
    <sheet name="Info" sheetId="2" r:id="rId2"/>
    <sheet name="Mod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8" i="1" l="1"/>
  <c r="U39" i="1" s="1"/>
  <c r="P34" i="1"/>
  <c r="T38" i="1"/>
  <c r="T39" i="1" s="1"/>
  <c r="R118" i="1"/>
  <c r="R117" i="1"/>
  <c r="R115" i="1"/>
  <c r="R114" i="1"/>
  <c r="R113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S110" i="1"/>
  <c r="T110" i="1"/>
  <c r="U110" i="1"/>
  <c r="V110" i="1"/>
  <c r="W110" i="1"/>
  <c r="X110" i="1"/>
  <c r="D110" i="1"/>
  <c r="N104" i="1"/>
  <c r="N103" i="1"/>
  <c r="N102" i="1"/>
  <c r="N101" i="1"/>
  <c r="N100" i="1"/>
  <c r="N99" i="1"/>
  <c r="N95" i="1"/>
  <c r="N94" i="1"/>
  <c r="N93" i="1"/>
  <c r="N90" i="1"/>
  <c r="N89" i="1"/>
  <c r="N88" i="1"/>
  <c r="N87" i="1"/>
  <c r="N86" i="1"/>
  <c r="N82" i="1"/>
  <c r="N81" i="1"/>
  <c r="N78" i="1"/>
  <c r="N77" i="1"/>
  <c r="N76" i="1"/>
  <c r="N75" i="1"/>
  <c r="N74" i="1"/>
  <c r="AH110" i="1"/>
  <c r="R109" i="1"/>
  <c r="R108" i="1"/>
  <c r="R110" i="1" s="1"/>
  <c r="R104" i="1"/>
  <c r="R103" i="1"/>
  <c r="R102" i="1"/>
  <c r="R101" i="1"/>
  <c r="R100" i="1"/>
  <c r="R99" i="1"/>
  <c r="R95" i="1"/>
  <c r="R94" i="1"/>
  <c r="R93" i="1"/>
  <c r="R90" i="1"/>
  <c r="R89" i="1"/>
  <c r="R88" i="1"/>
  <c r="R87" i="1"/>
  <c r="R86" i="1"/>
  <c r="R82" i="1"/>
  <c r="R81" i="1"/>
  <c r="R78" i="1"/>
  <c r="R77" i="1"/>
  <c r="R76" i="1"/>
  <c r="R75" i="1"/>
  <c r="R74" i="1"/>
  <c r="E19" i="1"/>
  <c r="E24" i="1" s="1"/>
  <c r="F19" i="1"/>
  <c r="F23" i="1" s="1"/>
  <c r="G19" i="1"/>
  <c r="G22" i="1" s="1"/>
  <c r="H19" i="1"/>
  <c r="H21" i="1" s="1"/>
  <c r="H25" i="1" s="1"/>
  <c r="I19" i="1"/>
  <c r="I22" i="1" s="1"/>
  <c r="J19" i="1"/>
  <c r="J22" i="1" s="1"/>
  <c r="K19" i="1"/>
  <c r="K22" i="1" s="1"/>
  <c r="E30" i="1"/>
  <c r="F30" i="1"/>
  <c r="G30" i="1"/>
  <c r="H30" i="1"/>
  <c r="I30" i="1"/>
  <c r="J30" i="1"/>
  <c r="K30" i="1"/>
  <c r="E34" i="1"/>
  <c r="F34" i="1"/>
  <c r="G34" i="1"/>
  <c r="H34" i="1"/>
  <c r="I34" i="1"/>
  <c r="J34" i="1"/>
  <c r="K34" i="1"/>
  <c r="E39" i="1"/>
  <c r="F39" i="1"/>
  <c r="G39" i="1"/>
  <c r="H39" i="1"/>
  <c r="I39" i="1"/>
  <c r="J39" i="1"/>
  <c r="K39" i="1"/>
  <c r="E49" i="1"/>
  <c r="E50" i="1" s="1"/>
  <c r="F49" i="1"/>
  <c r="F54" i="1" s="1"/>
  <c r="G49" i="1"/>
  <c r="G50" i="1" s="1"/>
  <c r="H49" i="1"/>
  <c r="H54" i="1" s="1"/>
  <c r="H55" i="1" s="1"/>
  <c r="I49" i="1"/>
  <c r="I50" i="1" s="1"/>
  <c r="J49" i="1"/>
  <c r="J50" i="1" s="1"/>
  <c r="K49" i="1"/>
  <c r="K54" i="1" s="1"/>
  <c r="E79" i="1"/>
  <c r="F79" i="1"/>
  <c r="G79" i="1"/>
  <c r="H79" i="1"/>
  <c r="I79" i="1"/>
  <c r="J79" i="1"/>
  <c r="K79" i="1"/>
  <c r="E83" i="1"/>
  <c r="F83" i="1"/>
  <c r="G83" i="1"/>
  <c r="H83" i="1"/>
  <c r="I83" i="1"/>
  <c r="J83" i="1"/>
  <c r="K83" i="1"/>
  <c r="E91" i="1"/>
  <c r="F91" i="1"/>
  <c r="G91" i="1"/>
  <c r="H91" i="1"/>
  <c r="I91" i="1"/>
  <c r="J91" i="1"/>
  <c r="K91" i="1"/>
  <c r="E96" i="1"/>
  <c r="F96" i="1"/>
  <c r="G96" i="1"/>
  <c r="H96" i="1"/>
  <c r="I96" i="1"/>
  <c r="J96" i="1"/>
  <c r="K96" i="1"/>
  <c r="E105" i="1"/>
  <c r="F105" i="1"/>
  <c r="G105" i="1"/>
  <c r="H105" i="1"/>
  <c r="I105" i="1"/>
  <c r="J105" i="1"/>
  <c r="K105" i="1"/>
  <c r="D105" i="1"/>
  <c r="D96" i="1"/>
  <c r="D91" i="1"/>
  <c r="D83" i="1"/>
  <c r="D79" i="1"/>
  <c r="D49" i="1"/>
  <c r="D50" i="1" s="1"/>
  <c r="D39" i="1"/>
  <c r="D34" i="1"/>
  <c r="D30" i="1"/>
  <c r="D19" i="1"/>
  <c r="D22" i="1" s="1"/>
  <c r="M19" i="1"/>
  <c r="M23" i="1" s="1"/>
  <c r="N19" i="1"/>
  <c r="N23" i="1" s="1"/>
  <c r="O19" i="1"/>
  <c r="O24" i="1" s="1"/>
  <c r="P19" i="1"/>
  <c r="P22" i="1" s="1"/>
  <c r="Q19" i="1"/>
  <c r="Q22" i="1" s="1"/>
  <c r="R19" i="1"/>
  <c r="R23" i="1" s="1"/>
  <c r="S19" i="1"/>
  <c r="S23" i="1" s="1"/>
  <c r="T19" i="1"/>
  <c r="T21" i="1" s="1"/>
  <c r="U19" i="1"/>
  <c r="U21" i="1" s="1"/>
  <c r="M30" i="1"/>
  <c r="N30" i="1"/>
  <c r="O30" i="1"/>
  <c r="P30" i="1"/>
  <c r="Q30" i="1"/>
  <c r="R30" i="1"/>
  <c r="S30" i="1"/>
  <c r="T30" i="1"/>
  <c r="U30" i="1"/>
  <c r="M34" i="1"/>
  <c r="N34" i="1"/>
  <c r="O34" i="1"/>
  <c r="Q34" i="1"/>
  <c r="R34" i="1"/>
  <c r="S34" i="1"/>
  <c r="T34" i="1"/>
  <c r="U34" i="1"/>
  <c r="M39" i="1"/>
  <c r="N39" i="1"/>
  <c r="O39" i="1"/>
  <c r="P39" i="1"/>
  <c r="Q39" i="1"/>
  <c r="R39" i="1"/>
  <c r="S39" i="1"/>
  <c r="M49" i="1"/>
  <c r="M54" i="1" s="1"/>
  <c r="N49" i="1"/>
  <c r="N54" i="1" s="1"/>
  <c r="O49" i="1"/>
  <c r="O54" i="1" s="1"/>
  <c r="O61" i="1" s="1"/>
  <c r="O63" i="1" s="1"/>
  <c r="O65" i="1" s="1"/>
  <c r="O66" i="1" s="1"/>
  <c r="P49" i="1"/>
  <c r="P50" i="1" s="1"/>
  <c r="Q49" i="1"/>
  <c r="Q50" i="1" s="1"/>
  <c r="R49" i="1"/>
  <c r="R54" i="1" s="1"/>
  <c r="R61" i="1" s="1"/>
  <c r="R63" i="1" s="1"/>
  <c r="R65" i="1" s="1"/>
  <c r="R66" i="1" s="1"/>
  <c r="S49" i="1"/>
  <c r="S50" i="1" s="1"/>
  <c r="T49" i="1"/>
  <c r="T54" i="1" s="1"/>
  <c r="U49" i="1"/>
  <c r="U54" i="1" s="1"/>
  <c r="M79" i="1"/>
  <c r="O79" i="1"/>
  <c r="P79" i="1"/>
  <c r="Q79" i="1"/>
  <c r="S79" i="1"/>
  <c r="T79" i="1"/>
  <c r="U79" i="1"/>
  <c r="M83" i="1"/>
  <c r="O83" i="1"/>
  <c r="P83" i="1"/>
  <c r="Q83" i="1"/>
  <c r="S83" i="1"/>
  <c r="T83" i="1"/>
  <c r="U83" i="1"/>
  <c r="M91" i="1"/>
  <c r="O91" i="1"/>
  <c r="P91" i="1"/>
  <c r="Q91" i="1"/>
  <c r="S91" i="1"/>
  <c r="T91" i="1"/>
  <c r="U91" i="1"/>
  <c r="M96" i="1"/>
  <c r="O96" i="1"/>
  <c r="P96" i="1"/>
  <c r="Q96" i="1"/>
  <c r="S96" i="1"/>
  <c r="T96" i="1"/>
  <c r="U96" i="1"/>
  <c r="M105" i="1"/>
  <c r="O105" i="1"/>
  <c r="P105" i="1"/>
  <c r="Q105" i="1"/>
  <c r="S105" i="1"/>
  <c r="T105" i="1"/>
  <c r="U105" i="1"/>
  <c r="L105" i="1"/>
  <c r="L96" i="1"/>
  <c r="L91" i="1"/>
  <c r="L83" i="1"/>
  <c r="L79" i="1"/>
  <c r="L49" i="1"/>
  <c r="L50" i="1" s="1"/>
  <c r="L39" i="1"/>
  <c r="L34" i="1"/>
  <c r="L30" i="1"/>
  <c r="L19" i="1"/>
  <c r="L23" i="1" s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A30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A34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A39" i="1"/>
  <c r="AB19" i="1"/>
  <c r="AB22" i="1" s="1"/>
  <c r="AC19" i="1"/>
  <c r="AC24" i="1" s="1"/>
  <c r="AD19" i="1"/>
  <c r="AD24" i="1" s="1"/>
  <c r="AE19" i="1"/>
  <c r="AE24" i="1" s="1"/>
  <c r="AF19" i="1"/>
  <c r="AF21" i="1" s="1"/>
  <c r="AF25" i="1" s="1"/>
  <c r="AG19" i="1"/>
  <c r="AG24" i="1" s="1"/>
  <c r="AH19" i="1"/>
  <c r="AH24" i="1" s="1"/>
  <c r="AI19" i="1"/>
  <c r="AI24" i="1" s="1"/>
  <c r="AJ19" i="1"/>
  <c r="AJ23" i="1" s="1"/>
  <c r="AK19" i="1"/>
  <c r="AK21" i="1" s="1"/>
  <c r="AK25" i="1" s="1"/>
  <c r="AL19" i="1"/>
  <c r="AL24" i="1" s="1"/>
  <c r="AM19" i="1"/>
  <c r="AM24" i="1" s="1"/>
  <c r="AN19" i="1"/>
  <c r="AN23" i="1" s="1"/>
  <c r="AO19" i="1"/>
  <c r="AO21" i="1" s="1"/>
  <c r="AO25" i="1" s="1"/>
  <c r="AP19" i="1"/>
  <c r="AP22" i="1" s="1"/>
  <c r="AQ19" i="1"/>
  <c r="AQ22" i="1" s="1"/>
  <c r="AR19" i="1"/>
  <c r="AR22" i="1" s="1"/>
  <c r="AS19" i="1"/>
  <c r="AS21" i="1" s="1"/>
  <c r="AS25" i="1" s="1"/>
  <c r="AT19" i="1"/>
  <c r="AT24" i="1" s="1"/>
  <c r="AU19" i="1"/>
  <c r="AU24" i="1" s="1"/>
  <c r="AV19" i="1"/>
  <c r="AV21" i="1" s="1"/>
  <c r="AV25" i="1" s="1"/>
  <c r="AW19" i="1"/>
  <c r="AW22" i="1" s="1"/>
  <c r="AA19" i="1"/>
  <c r="AA23" i="1" s="1"/>
  <c r="AI112" i="1"/>
  <c r="R112" i="1" s="1"/>
  <c r="AI110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A105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A96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A91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A83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A79" i="1"/>
  <c r="AB49" i="1"/>
  <c r="AB50" i="1" s="1"/>
  <c r="AC49" i="1"/>
  <c r="AC50" i="1" s="1"/>
  <c r="AD49" i="1"/>
  <c r="AD54" i="1" s="1"/>
  <c r="AE49" i="1"/>
  <c r="AE50" i="1" s="1"/>
  <c r="AF49" i="1"/>
  <c r="AF54" i="1" s="1"/>
  <c r="AG49" i="1"/>
  <c r="AG54" i="1" s="1"/>
  <c r="AH49" i="1"/>
  <c r="AH50" i="1" s="1"/>
  <c r="AI49" i="1"/>
  <c r="AI54" i="1" s="1"/>
  <c r="AI55" i="1" s="1"/>
  <c r="AJ49" i="1"/>
  <c r="AJ54" i="1" s="1"/>
  <c r="AJ55" i="1" s="1"/>
  <c r="AK49" i="1"/>
  <c r="AK50" i="1" s="1"/>
  <c r="AL49" i="1"/>
  <c r="AL50" i="1" s="1"/>
  <c r="AM49" i="1"/>
  <c r="AM50" i="1" s="1"/>
  <c r="AN49" i="1"/>
  <c r="AN50" i="1" s="1"/>
  <c r="AO49" i="1"/>
  <c r="AO50" i="1" s="1"/>
  <c r="AP49" i="1"/>
  <c r="AP50" i="1" s="1"/>
  <c r="AQ49" i="1"/>
  <c r="AQ50" i="1" s="1"/>
  <c r="AR49" i="1"/>
  <c r="AR50" i="1" s="1"/>
  <c r="AS49" i="1"/>
  <c r="AS50" i="1" s="1"/>
  <c r="AT49" i="1"/>
  <c r="AT50" i="1" s="1"/>
  <c r="AU49" i="1"/>
  <c r="AU54" i="1" s="1"/>
  <c r="AV49" i="1"/>
  <c r="AV50" i="1" s="1"/>
  <c r="AW49" i="1"/>
  <c r="AW54" i="1" s="1"/>
  <c r="AA49" i="1"/>
  <c r="AA54" i="1" s="1"/>
  <c r="B3" i="3" a="1"/>
  <c r="B3" i="3" s="1"/>
  <c r="B2" i="3" a="1"/>
  <c r="B2" i="3" s="1"/>
  <c r="B4" i="3" l="1"/>
  <c r="R68" i="1"/>
  <c r="O68" i="1"/>
  <c r="R83" i="1"/>
  <c r="H50" i="1"/>
  <c r="I24" i="1"/>
  <c r="R96" i="1"/>
  <c r="N105" i="1"/>
  <c r="N96" i="1"/>
  <c r="N91" i="1"/>
  <c r="N83" i="1"/>
  <c r="N79" i="1"/>
  <c r="N84" i="1" s="1"/>
  <c r="K21" i="1"/>
  <c r="K25" i="1" s="1"/>
  <c r="G97" i="1"/>
  <c r="G106" i="1" s="1"/>
  <c r="K84" i="1"/>
  <c r="J84" i="1"/>
  <c r="R105" i="1"/>
  <c r="R91" i="1"/>
  <c r="R79" i="1"/>
  <c r="E84" i="1"/>
  <c r="K23" i="1"/>
  <c r="E40" i="1"/>
  <c r="E42" i="1" s="1"/>
  <c r="E45" i="1" s="1"/>
  <c r="F84" i="1"/>
  <c r="E97" i="1"/>
  <c r="E106" i="1" s="1"/>
  <c r="I54" i="1"/>
  <c r="I55" i="1" s="1"/>
  <c r="H24" i="1"/>
  <c r="H23" i="1"/>
  <c r="H22" i="1"/>
  <c r="D97" i="1"/>
  <c r="D106" i="1" s="1"/>
  <c r="I84" i="1"/>
  <c r="I97" i="1"/>
  <c r="I106" i="1" s="1"/>
  <c r="E23" i="1"/>
  <c r="H97" i="1"/>
  <c r="H106" i="1" s="1"/>
  <c r="H84" i="1"/>
  <c r="F22" i="1"/>
  <c r="E22" i="1"/>
  <c r="H40" i="1"/>
  <c r="H43" i="1" s="1"/>
  <c r="J21" i="1"/>
  <c r="J25" i="1" s="1"/>
  <c r="K50" i="1"/>
  <c r="J24" i="1"/>
  <c r="F21" i="1"/>
  <c r="F25" i="1" s="1"/>
  <c r="E21" i="1"/>
  <c r="E25" i="1" s="1"/>
  <c r="D84" i="1"/>
  <c r="F50" i="1"/>
  <c r="F97" i="1"/>
  <c r="F106" i="1" s="1"/>
  <c r="F24" i="1"/>
  <c r="J23" i="1"/>
  <c r="F61" i="1"/>
  <c r="F63" i="1" s="1"/>
  <c r="F65" i="1" s="1"/>
  <c r="F55" i="1"/>
  <c r="S21" i="1"/>
  <c r="G84" i="1"/>
  <c r="J54" i="1"/>
  <c r="G24" i="1"/>
  <c r="I21" i="1"/>
  <c r="I25" i="1" s="1"/>
  <c r="G54" i="1"/>
  <c r="K97" i="1"/>
  <c r="K106" i="1" s="1"/>
  <c r="G21" i="1"/>
  <c r="G25" i="1" s="1"/>
  <c r="J97" i="1"/>
  <c r="J106" i="1" s="1"/>
  <c r="E54" i="1"/>
  <c r="I23" i="1"/>
  <c r="K40" i="1"/>
  <c r="K44" i="1" s="1"/>
  <c r="H61" i="1"/>
  <c r="H63" i="1" s="1"/>
  <c r="H65" i="1" s="1"/>
  <c r="J40" i="1"/>
  <c r="J43" i="1" s="1"/>
  <c r="G23" i="1"/>
  <c r="I40" i="1"/>
  <c r="I43" i="1" s="1"/>
  <c r="G40" i="1"/>
  <c r="G43" i="1" s="1"/>
  <c r="F40" i="1"/>
  <c r="F43" i="1" s="1"/>
  <c r="K24" i="1"/>
  <c r="S22" i="1"/>
  <c r="D54" i="1"/>
  <c r="D61" i="1" s="1"/>
  <c r="D63" i="1" s="1"/>
  <c r="D65" i="1" s="1"/>
  <c r="K61" i="1"/>
  <c r="K63" i="1" s="1"/>
  <c r="K65" i="1" s="1"/>
  <c r="K55" i="1"/>
  <c r="D40" i="1"/>
  <c r="D24" i="1"/>
  <c r="D23" i="1"/>
  <c r="D21" i="1"/>
  <c r="D25" i="1" s="1"/>
  <c r="O23" i="1"/>
  <c r="AE21" i="1"/>
  <c r="AE25" i="1" s="1"/>
  <c r="P24" i="1"/>
  <c r="AB40" i="1"/>
  <c r="AB44" i="1" s="1"/>
  <c r="L97" i="1"/>
  <c r="L106" i="1" s="1"/>
  <c r="Q24" i="1"/>
  <c r="AE40" i="1"/>
  <c r="AE44" i="1" s="1"/>
  <c r="S97" i="1"/>
  <c r="S106" i="1" s="1"/>
  <c r="U84" i="1"/>
  <c r="AQ23" i="1"/>
  <c r="L84" i="1"/>
  <c r="AU22" i="1"/>
  <c r="S54" i="1"/>
  <c r="S61" i="1" s="1"/>
  <c r="S63" i="1" s="1"/>
  <c r="S65" i="1" s="1"/>
  <c r="AO22" i="1"/>
  <c r="AE22" i="1"/>
  <c r="L40" i="1"/>
  <c r="L44" i="1" s="1"/>
  <c r="AU21" i="1"/>
  <c r="AU25" i="1" s="1"/>
  <c r="T22" i="1"/>
  <c r="AI21" i="1"/>
  <c r="AH21" i="1"/>
  <c r="P97" i="1"/>
  <c r="P106" i="1" s="1"/>
  <c r="Q54" i="1"/>
  <c r="Q55" i="1" s="1"/>
  <c r="M21" i="1"/>
  <c r="M25" i="1" s="1"/>
  <c r="AJ40" i="1"/>
  <c r="AJ44" i="1" s="1"/>
  <c r="AA22" i="1"/>
  <c r="AG21" i="1"/>
  <c r="AG25" i="1" s="1"/>
  <c r="P54" i="1"/>
  <c r="P61" i="1" s="1"/>
  <c r="P63" i="1" s="1"/>
  <c r="P65" i="1" s="1"/>
  <c r="AT21" i="1"/>
  <c r="AT25" i="1" s="1"/>
  <c r="M97" i="1"/>
  <c r="M106" i="1" s="1"/>
  <c r="O84" i="1"/>
  <c r="AO24" i="1"/>
  <c r="O50" i="1"/>
  <c r="AF24" i="1"/>
  <c r="T97" i="1"/>
  <c r="T106" i="1" s="1"/>
  <c r="AW23" i="1"/>
  <c r="AU23" i="1"/>
  <c r="T84" i="1"/>
  <c r="AH23" i="1"/>
  <c r="T24" i="1"/>
  <c r="AS23" i="1"/>
  <c r="AS22" i="1"/>
  <c r="AK22" i="1"/>
  <c r="O22" i="1"/>
  <c r="AP23" i="1"/>
  <c r="AG22" i="1"/>
  <c r="AD21" i="1"/>
  <c r="AD25" i="1" s="1"/>
  <c r="AO23" i="1"/>
  <c r="AF22" i="1"/>
  <c r="AC21" i="1"/>
  <c r="AC25" i="1" s="1"/>
  <c r="O21" i="1"/>
  <c r="AW24" i="1"/>
  <c r="AM23" i="1"/>
  <c r="AS40" i="1"/>
  <c r="AS42" i="1" s="1"/>
  <c r="AS45" i="1" s="1"/>
  <c r="AV24" i="1"/>
  <c r="AL23" i="1"/>
  <c r="AC22" i="1"/>
  <c r="AR40" i="1"/>
  <c r="AR42" i="1" s="1"/>
  <c r="AR45" i="1" s="1"/>
  <c r="AK23" i="1"/>
  <c r="AW21" i="1"/>
  <c r="AW25" i="1" s="1"/>
  <c r="AF40" i="1"/>
  <c r="AF44" i="1" s="1"/>
  <c r="Q84" i="1"/>
  <c r="AS24" i="1"/>
  <c r="AI23" i="1"/>
  <c r="P84" i="1"/>
  <c r="AK24" i="1"/>
  <c r="AG23" i="1"/>
  <c r="AU40" i="1"/>
  <c r="AU43" i="1" s="1"/>
  <c r="AA21" i="1"/>
  <c r="AA25" i="1" s="1"/>
  <c r="AE23" i="1"/>
  <c r="AV40" i="1"/>
  <c r="AV44" i="1" s="1"/>
  <c r="M84" i="1"/>
  <c r="Q40" i="1"/>
  <c r="Q43" i="1" s="1"/>
  <c r="AM21" i="1"/>
  <c r="AM25" i="1" s="1"/>
  <c r="AA24" i="1"/>
  <c r="AL21" i="1"/>
  <c r="AL25" i="1" s="1"/>
  <c r="O97" i="1"/>
  <c r="O106" i="1" s="1"/>
  <c r="AC23" i="1"/>
  <c r="AV22" i="1"/>
  <c r="O55" i="1"/>
  <c r="AB24" i="1"/>
  <c r="AN22" i="1"/>
  <c r="U97" i="1"/>
  <c r="U106" i="1" s="1"/>
  <c r="R50" i="1"/>
  <c r="N22" i="1"/>
  <c r="AQ24" i="1"/>
  <c r="AM22" i="1"/>
  <c r="L54" i="1"/>
  <c r="L61" i="1" s="1"/>
  <c r="L63" i="1" s="1"/>
  <c r="L65" i="1" s="1"/>
  <c r="M22" i="1"/>
  <c r="AP24" i="1"/>
  <c r="AV23" i="1"/>
  <c r="AF23" i="1"/>
  <c r="AL22" i="1"/>
  <c r="AR21" i="1"/>
  <c r="AR25" i="1" s="1"/>
  <c r="AB21" i="1"/>
  <c r="AB25" i="1" s="1"/>
  <c r="N24" i="1"/>
  <c r="AR24" i="1"/>
  <c r="AQ21" i="1"/>
  <c r="AQ25" i="1" s="1"/>
  <c r="P40" i="1"/>
  <c r="P42" i="1" s="1"/>
  <c r="M24" i="1"/>
  <c r="Q21" i="1"/>
  <c r="AN24" i="1"/>
  <c r="AT23" i="1"/>
  <c r="AD23" i="1"/>
  <c r="AJ22" i="1"/>
  <c r="AP21" i="1"/>
  <c r="AP25" i="1" s="1"/>
  <c r="Q97" i="1"/>
  <c r="Q106" i="1" s="1"/>
  <c r="O40" i="1"/>
  <c r="O43" i="1" s="1"/>
  <c r="T23" i="1"/>
  <c r="P21" i="1"/>
  <c r="AI22" i="1"/>
  <c r="AI40" i="1"/>
  <c r="AI44" i="1" s="1"/>
  <c r="N40" i="1"/>
  <c r="N43" i="1" s="1"/>
  <c r="Q23" i="1"/>
  <c r="AR23" i="1"/>
  <c r="AB23" i="1"/>
  <c r="AH22" i="1"/>
  <c r="AN21" i="1"/>
  <c r="AN25" i="1" s="1"/>
  <c r="AT40" i="1"/>
  <c r="M40" i="1"/>
  <c r="M44" i="1" s="1"/>
  <c r="P23" i="1"/>
  <c r="N21" i="1"/>
  <c r="N25" i="1" s="1"/>
  <c r="AJ24" i="1"/>
  <c r="S84" i="1"/>
  <c r="AT22" i="1"/>
  <c r="AD22" i="1"/>
  <c r="AJ21" i="1"/>
  <c r="AJ25" i="1" s="1"/>
  <c r="AG40" i="1"/>
  <c r="AG43" i="1" s="1"/>
  <c r="AK40" i="1"/>
  <c r="AK44" i="1" s="1"/>
  <c r="U22" i="1"/>
  <c r="U24" i="1"/>
  <c r="AD40" i="1"/>
  <c r="AC40" i="1"/>
  <c r="AC42" i="1" s="1"/>
  <c r="AC45" i="1" s="1"/>
  <c r="AW40" i="1"/>
  <c r="AW43" i="1" s="1"/>
  <c r="U50" i="1"/>
  <c r="S24" i="1"/>
  <c r="U55" i="1"/>
  <c r="U61" i="1"/>
  <c r="U63" i="1" s="1"/>
  <c r="U65" i="1" s="1"/>
  <c r="T55" i="1"/>
  <c r="T61" i="1"/>
  <c r="T63" i="1" s="1"/>
  <c r="T65" i="1" s="1"/>
  <c r="N61" i="1"/>
  <c r="N63" i="1" s="1"/>
  <c r="N65" i="1" s="1"/>
  <c r="N55" i="1"/>
  <c r="M61" i="1"/>
  <c r="M63" i="1" s="1"/>
  <c r="M65" i="1" s="1"/>
  <c r="M55" i="1"/>
  <c r="R55" i="1"/>
  <c r="T50" i="1"/>
  <c r="R21" i="1"/>
  <c r="R25" i="1" s="1"/>
  <c r="U40" i="1"/>
  <c r="U42" i="1" s="1"/>
  <c r="R24" i="1"/>
  <c r="N50" i="1"/>
  <c r="T40" i="1"/>
  <c r="T43" i="1" s="1"/>
  <c r="M50" i="1"/>
  <c r="S40" i="1"/>
  <c r="S42" i="1" s="1"/>
  <c r="R22" i="1"/>
  <c r="R40" i="1"/>
  <c r="R44" i="1" s="1"/>
  <c r="U23" i="1"/>
  <c r="L24" i="1"/>
  <c r="L21" i="1"/>
  <c r="L25" i="1" s="1"/>
  <c r="L22" i="1"/>
  <c r="AH40" i="1"/>
  <c r="AQ40" i="1"/>
  <c r="AQ43" i="1" s="1"/>
  <c r="AP40" i="1"/>
  <c r="AP43" i="1" s="1"/>
  <c r="AO40" i="1"/>
  <c r="AO44" i="1" s="1"/>
  <c r="AN40" i="1"/>
  <c r="AN43" i="1" s="1"/>
  <c r="AM40" i="1"/>
  <c r="AM44" i="1" s="1"/>
  <c r="AL40" i="1"/>
  <c r="AL43" i="1" s="1"/>
  <c r="AA40" i="1"/>
  <c r="AA43" i="1" s="1"/>
  <c r="AJ97" i="1"/>
  <c r="AJ106" i="1" s="1"/>
  <c r="AF50" i="1"/>
  <c r="AT84" i="1"/>
  <c r="AV97" i="1"/>
  <c r="AV106" i="1" s="1"/>
  <c r="AI97" i="1"/>
  <c r="AI106" i="1" s="1"/>
  <c r="AJ84" i="1"/>
  <c r="AJ50" i="1"/>
  <c r="AW97" i="1"/>
  <c r="AW106" i="1" s="1"/>
  <c r="AI84" i="1"/>
  <c r="AU97" i="1"/>
  <c r="AU106" i="1" s="1"/>
  <c r="AC84" i="1"/>
  <c r="AR97" i="1"/>
  <c r="AR106" i="1" s="1"/>
  <c r="AB97" i="1"/>
  <c r="AB106" i="1" s="1"/>
  <c r="AK97" i="1"/>
  <c r="AK106" i="1" s="1"/>
  <c r="AK84" i="1"/>
  <c r="AT54" i="1"/>
  <c r="AT61" i="1" s="1"/>
  <c r="AT63" i="1" s="1"/>
  <c r="AT65" i="1" s="1"/>
  <c r="AT66" i="1" s="1"/>
  <c r="AH84" i="1"/>
  <c r="AW84" i="1"/>
  <c r="AG84" i="1"/>
  <c r="AV84" i="1"/>
  <c r="AF84" i="1"/>
  <c r="AU84" i="1"/>
  <c r="AT97" i="1"/>
  <c r="AT106" i="1" s="1"/>
  <c r="AS97" i="1"/>
  <c r="AS106" i="1" s="1"/>
  <c r="AC97" i="1"/>
  <c r="AC106" i="1" s="1"/>
  <c r="AU50" i="1"/>
  <c r="AD84" i="1"/>
  <c r="AG97" i="1"/>
  <c r="AG106" i="1" s="1"/>
  <c r="AS84" i="1"/>
  <c r="AF97" i="1"/>
  <c r="AF106" i="1" s="1"/>
  <c r="AR84" i="1"/>
  <c r="AB84" i="1"/>
  <c r="AE97" i="1"/>
  <c r="AE106" i="1" s="1"/>
  <c r="AQ97" i="1"/>
  <c r="AQ106" i="1" s="1"/>
  <c r="AH97" i="1"/>
  <c r="AH106" i="1" s="1"/>
  <c r="AD50" i="1"/>
  <c r="AA84" i="1"/>
  <c r="AD97" i="1"/>
  <c r="AD106" i="1" s="1"/>
  <c r="AE84" i="1"/>
  <c r="AV54" i="1"/>
  <c r="AV61" i="1" s="1"/>
  <c r="AV63" i="1" s="1"/>
  <c r="AV65" i="1" s="1"/>
  <c r="AV66" i="1" s="1"/>
  <c r="AF61" i="1"/>
  <c r="AF63" i="1" s="1"/>
  <c r="AF65" i="1" s="1"/>
  <c r="AF66" i="1" s="1"/>
  <c r="AF55" i="1"/>
  <c r="AD61" i="1"/>
  <c r="AD63" i="1" s="1"/>
  <c r="AD65" i="1" s="1"/>
  <c r="AD66" i="1" s="1"/>
  <c r="AD55" i="1"/>
  <c r="AL54" i="1"/>
  <c r="AL55" i="1" s="1"/>
  <c r="AI50" i="1"/>
  <c r="AN54" i="1"/>
  <c r="AN55" i="1" s="1"/>
  <c r="AP97" i="1"/>
  <c r="AP106" i="1" s="1"/>
  <c r="AQ84" i="1"/>
  <c r="AO97" i="1"/>
  <c r="AO106" i="1" s="1"/>
  <c r="AP84" i="1"/>
  <c r="AN97" i="1"/>
  <c r="AN106" i="1" s="1"/>
  <c r="AO84" i="1"/>
  <c r="AM97" i="1"/>
  <c r="AM106" i="1" s="1"/>
  <c r="AN84" i="1"/>
  <c r="AL97" i="1"/>
  <c r="AL106" i="1" s="1"/>
  <c r="AM84" i="1"/>
  <c r="AL84" i="1"/>
  <c r="AA97" i="1"/>
  <c r="AA106" i="1" s="1"/>
  <c r="AA55" i="1"/>
  <c r="AA61" i="1"/>
  <c r="AA63" i="1" s="1"/>
  <c r="AA65" i="1" s="1"/>
  <c r="AA66" i="1" s="1"/>
  <c r="AU61" i="1"/>
  <c r="AU63" i="1" s="1"/>
  <c r="AU65" i="1" s="1"/>
  <c r="AU66" i="1" s="1"/>
  <c r="AU55" i="1"/>
  <c r="AW55" i="1"/>
  <c r="AW61" i="1"/>
  <c r="AW63" i="1" s="1"/>
  <c r="AW65" i="1" s="1"/>
  <c r="AW66" i="1" s="1"/>
  <c r="AG55" i="1"/>
  <c r="AG61" i="1"/>
  <c r="AG63" i="1" s="1"/>
  <c r="AG65" i="1" s="1"/>
  <c r="AG66" i="1" s="1"/>
  <c r="AE54" i="1"/>
  <c r="AS54" i="1"/>
  <c r="AC54" i="1"/>
  <c r="AJ61" i="1"/>
  <c r="AJ63" i="1" s="1"/>
  <c r="AJ65" i="1" s="1"/>
  <c r="AJ66" i="1" s="1"/>
  <c r="AQ54" i="1"/>
  <c r="AB54" i="1"/>
  <c r="AP54" i="1"/>
  <c r="AG50" i="1"/>
  <c r="AR54" i="1"/>
  <c r="AI61" i="1"/>
  <c r="AI63" i="1" s="1"/>
  <c r="AI65" i="1" s="1"/>
  <c r="AI66" i="1" s="1"/>
  <c r="AO54" i="1"/>
  <c r="AA50" i="1"/>
  <c r="AM54" i="1"/>
  <c r="AW50" i="1"/>
  <c r="AK54" i="1"/>
  <c r="AH54" i="1"/>
  <c r="O25" i="1" l="1"/>
  <c r="S25" i="1"/>
  <c r="Q25" i="1"/>
  <c r="U25" i="1"/>
  <c r="E43" i="1"/>
  <c r="E44" i="1"/>
  <c r="H66" i="1"/>
  <c r="H68" i="1"/>
  <c r="F66" i="1"/>
  <c r="F68" i="1"/>
  <c r="R84" i="1"/>
  <c r="S66" i="1"/>
  <c r="S68" i="1"/>
  <c r="M66" i="1"/>
  <c r="M68" i="1"/>
  <c r="N66" i="1"/>
  <c r="N68" i="1"/>
  <c r="P66" i="1"/>
  <c r="P68" i="1"/>
  <c r="K66" i="1"/>
  <c r="K68" i="1"/>
  <c r="D66" i="1"/>
  <c r="D68" i="1"/>
  <c r="T66" i="1"/>
  <c r="T68" i="1"/>
  <c r="U66" i="1"/>
  <c r="U68" i="1"/>
  <c r="L66" i="1"/>
  <c r="L68" i="1"/>
  <c r="P25" i="1"/>
  <c r="T25" i="1"/>
  <c r="R97" i="1"/>
  <c r="Q61" i="1"/>
  <c r="Q63" i="1" s="1"/>
  <c r="Q65" i="1" s="1"/>
  <c r="N97" i="1"/>
  <c r="N106" i="1" s="1"/>
  <c r="R106" i="1"/>
  <c r="I44" i="1"/>
  <c r="G44" i="1"/>
  <c r="H44" i="1"/>
  <c r="G42" i="1"/>
  <c r="G45" i="1" s="1"/>
  <c r="O42" i="1"/>
  <c r="J44" i="1"/>
  <c r="I61" i="1"/>
  <c r="I63" i="1" s="1"/>
  <c r="I65" i="1" s="1"/>
  <c r="H42" i="1"/>
  <c r="H45" i="1" s="1"/>
  <c r="K42" i="1"/>
  <c r="K45" i="1" s="1"/>
  <c r="K43" i="1"/>
  <c r="D55" i="1"/>
  <c r="F44" i="1"/>
  <c r="AE42" i="1"/>
  <c r="AE45" i="1" s="1"/>
  <c r="J42" i="1"/>
  <c r="J45" i="1" s="1"/>
  <c r="E55" i="1"/>
  <c r="E61" i="1"/>
  <c r="E63" i="1" s="1"/>
  <c r="E65" i="1" s="1"/>
  <c r="G61" i="1"/>
  <c r="G63" i="1" s="1"/>
  <c r="G65" i="1" s="1"/>
  <c r="G55" i="1"/>
  <c r="F42" i="1"/>
  <c r="F45" i="1" s="1"/>
  <c r="J55" i="1"/>
  <c r="J61" i="1"/>
  <c r="J63" i="1" s="1"/>
  <c r="J65" i="1" s="1"/>
  <c r="I42" i="1"/>
  <c r="I45" i="1" s="1"/>
  <c r="D43" i="1"/>
  <c r="D42" i="1"/>
  <c r="D45" i="1" s="1"/>
  <c r="D44" i="1"/>
  <c r="N44" i="1"/>
  <c r="L42" i="1"/>
  <c r="L45" i="1" s="1"/>
  <c r="L43" i="1"/>
  <c r="AJ43" i="1"/>
  <c r="S55" i="1"/>
  <c r="AB43" i="1"/>
  <c r="AB42" i="1"/>
  <c r="AB45" i="1" s="1"/>
  <c r="AG42" i="1"/>
  <c r="AG45" i="1" s="1"/>
  <c r="AE43" i="1"/>
  <c r="AH25" i="1"/>
  <c r="M42" i="1"/>
  <c r="M45" i="1" s="1"/>
  <c r="AJ42" i="1"/>
  <c r="AJ45" i="1" s="1"/>
  <c r="AI42" i="1"/>
  <c r="Q42" i="1"/>
  <c r="T42" i="1"/>
  <c r="O44" i="1"/>
  <c r="AI25" i="1"/>
  <c r="AV43" i="1"/>
  <c r="P55" i="1"/>
  <c r="AM43" i="1"/>
  <c r="M43" i="1"/>
  <c r="AU42" i="1"/>
  <c r="AU45" i="1" s="1"/>
  <c r="AS44" i="1"/>
  <c r="AS43" i="1"/>
  <c r="AU44" i="1"/>
  <c r="AW44" i="1"/>
  <c r="AW42" i="1"/>
  <c r="AW45" i="1" s="1"/>
  <c r="L55" i="1"/>
  <c r="AN44" i="1"/>
  <c r="AR43" i="1"/>
  <c r="P44" i="1"/>
  <c r="T44" i="1"/>
  <c r="P43" i="1"/>
  <c r="Q44" i="1"/>
  <c r="AN42" i="1"/>
  <c r="AN45" i="1" s="1"/>
  <c r="AP44" i="1"/>
  <c r="AF43" i="1"/>
  <c r="AF42" i="1"/>
  <c r="AF45" i="1" s="1"/>
  <c r="AI43" i="1"/>
  <c r="AG44" i="1"/>
  <c r="AV42" i="1"/>
  <c r="AV45" i="1" s="1"/>
  <c r="AR44" i="1"/>
  <c r="AD42" i="1"/>
  <c r="AD45" i="1" s="1"/>
  <c r="AD43" i="1"/>
  <c r="AC43" i="1"/>
  <c r="AH42" i="1"/>
  <c r="AH43" i="1"/>
  <c r="AK43" i="1"/>
  <c r="AK42" i="1"/>
  <c r="AK45" i="1" s="1"/>
  <c r="AA44" i="1"/>
  <c r="AL44" i="1"/>
  <c r="AO42" i="1"/>
  <c r="AO45" i="1" s="1"/>
  <c r="S44" i="1"/>
  <c r="AO43" i="1"/>
  <c r="AL42" i="1"/>
  <c r="AL45" i="1" s="1"/>
  <c r="AH44" i="1"/>
  <c r="AP42" i="1"/>
  <c r="AP45" i="1" s="1"/>
  <c r="AT42" i="1"/>
  <c r="AT45" i="1" s="1"/>
  <c r="AT43" i="1"/>
  <c r="AC44" i="1"/>
  <c r="AM42" i="1"/>
  <c r="AM45" i="1" s="1"/>
  <c r="AA42" i="1"/>
  <c r="AA45" i="1" s="1"/>
  <c r="N42" i="1"/>
  <c r="N45" i="1" s="1"/>
  <c r="AD44" i="1"/>
  <c r="AT44" i="1"/>
  <c r="AQ42" i="1"/>
  <c r="AQ45" i="1" s="1"/>
  <c r="AQ44" i="1"/>
  <c r="U44" i="1"/>
  <c r="U43" i="1"/>
  <c r="U45" i="1" s="1"/>
  <c r="R43" i="1"/>
  <c r="R42" i="1"/>
  <c r="R45" i="1" s="1"/>
  <c r="S43" i="1"/>
  <c r="AT55" i="1"/>
  <c r="AV55" i="1"/>
  <c r="AN61" i="1"/>
  <c r="AN63" i="1" s="1"/>
  <c r="AN65" i="1" s="1"/>
  <c r="AN66" i="1" s="1"/>
  <c r="AL61" i="1"/>
  <c r="AL63" i="1" s="1"/>
  <c r="AL65" i="1" s="1"/>
  <c r="AL66" i="1" s="1"/>
  <c r="AB55" i="1"/>
  <c r="AB61" i="1"/>
  <c r="AB63" i="1" s="1"/>
  <c r="AB65" i="1" s="1"/>
  <c r="AB66" i="1" s="1"/>
  <c r="AK55" i="1"/>
  <c r="AK61" i="1"/>
  <c r="AK63" i="1" s="1"/>
  <c r="AK65" i="1" s="1"/>
  <c r="AK66" i="1" s="1"/>
  <c r="AE55" i="1"/>
  <c r="AE61" i="1"/>
  <c r="AE63" i="1" s="1"/>
  <c r="AE65" i="1" s="1"/>
  <c r="AE66" i="1" s="1"/>
  <c r="AH55" i="1"/>
  <c r="AH61" i="1"/>
  <c r="AH63" i="1" s="1"/>
  <c r="AH65" i="1" s="1"/>
  <c r="AH66" i="1" s="1"/>
  <c r="AM55" i="1"/>
  <c r="AM61" i="1"/>
  <c r="AM63" i="1" s="1"/>
  <c r="AM65" i="1" s="1"/>
  <c r="AM66" i="1" s="1"/>
  <c r="AQ55" i="1"/>
  <c r="AQ61" i="1"/>
  <c r="AQ63" i="1" s="1"/>
  <c r="AQ65" i="1" s="1"/>
  <c r="AQ66" i="1" s="1"/>
  <c r="AC55" i="1"/>
  <c r="AC61" i="1"/>
  <c r="AC63" i="1" s="1"/>
  <c r="AC65" i="1" s="1"/>
  <c r="AC66" i="1" s="1"/>
  <c r="AO55" i="1"/>
  <c r="AO61" i="1"/>
  <c r="AO63" i="1" s="1"/>
  <c r="AO65" i="1" s="1"/>
  <c r="AO66" i="1" s="1"/>
  <c r="AS61" i="1"/>
  <c r="AS63" i="1" s="1"/>
  <c r="AS65" i="1" s="1"/>
  <c r="AS66" i="1" s="1"/>
  <c r="AS55" i="1"/>
  <c r="AR61" i="1"/>
  <c r="AR63" i="1" s="1"/>
  <c r="AR65" i="1" s="1"/>
  <c r="AR66" i="1" s="1"/>
  <c r="AR55" i="1"/>
  <c r="AP55" i="1"/>
  <c r="AP61" i="1"/>
  <c r="AP63" i="1" s="1"/>
  <c r="AP65" i="1" s="1"/>
  <c r="AP66" i="1" s="1"/>
  <c r="O45" i="1" l="1"/>
  <c r="S45" i="1"/>
  <c r="Q45" i="1"/>
  <c r="P45" i="1"/>
  <c r="E66" i="1"/>
  <c r="E68" i="1"/>
  <c r="G66" i="1"/>
  <c r="G68" i="1"/>
  <c r="Q66" i="1"/>
  <c r="Q68" i="1"/>
  <c r="T45" i="1"/>
  <c r="I66" i="1"/>
  <c r="I68" i="1"/>
  <c r="J66" i="1"/>
  <c r="J68" i="1"/>
  <c r="AI45" i="1"/>
  <c r="AH4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<sst xmlns="http://schemas.openxmlformats.org/spreadsheetml/2006/main" count="174" uniqueCount="149">
  <si>
    <t>LLAP</t>
  </si>
  <si>
    <t>Price</t>
  </si>
  <si>
    <t>Shares</t>
  </si>
  <si>
    <t>Marketcap</t>
  </si>
  <si>
    <t>Cash</t>
  </si>
  <si>
    <t>Debt</t>
  </si>
  <si>
    <t>EV</t>
  </si>
  <si>
    <t>Company Name</t>
  </si>
  <si>
    <t>Ticker</t>
  </si>
  <si>
    <t>Country</t>
  </si>
  <si>
    <t>Sector</t>
  </si>
  <si>
    <t>Industry</t>
  </si>
  <si>
    <t xml:space="preserve">Founded </t>
  </si>
  <si>
    <t>HQ</t>
  </si>
  <si>
    <t>Info</t>
  </si>
  <si>
    <t>Terran Orbital Corporation</t>
  </si>
  <si>
    <t>USA</t>
  </si>
  <si>
    <t>Industrials</t>
  </si>
  <si>
    <t>Aerospace &amp; Defense</t>
  </si>
  <si>
    <t>- Manufactures and sells satelites for aerospace and defense industry in the United States</t>
  </si>
  <si>
    <t>Segments</t>
  </si>
  <si>
    <t>Satellite Solutions</t>
  </si>
  <si>
    <t>Earth Observation Solutions</t>
  </si>
  <si>
    <t>- Offers end-to-end satellite solutions</t>
  </si>
  <si>
    <t>- Spacecraft design and development</t>
  </si>
  <si>
    <t>- Launch services, and on-orbit operation for critial missions</t>
  </si>
  <si>
    <t xml:space="preserve">- Develops, builds, launches, and operates a constellation of earth observation satellites. </t>
  </si>
  <si>
    <t>Fiscal Period</t>
  </si>
  <si>
    <t>Filind Date</t>
  </si>
  <si>
    <t>Period of Report</t>
  </si>
  <si>
    <t>Stock Prices</t>
  </si>
  <si>
    <t xml:space="preserve">High </t>
  </si>
  <si>
    <t>Low</t>
  </si>
  <si>
    <t>Average</t>
  </si>
  <si>
    <t>Income Statement *in thousands, USD</t>
  </si>
  <si>
    <t>Balance Sheet *in thousands, USD</t>
  </si>
  <si>
    <t>Cash Flow *in thousands, USD</t>
  </si>
  <si>
    <t>x</t>
  </si>
  <si>
    <t>FY21</t>
  </si>
  <si>
    <t>FY22</t>
  </si>
  <si>
    <t>FY23</t>
  </si>
  <si>
    <t>Current Assets</t>
  </si>
  <si>
    <t>AR</t>
  </si>
  <si>
    <t>Contract assets</t>
  </si>
  <si>
    <t>Prepaid expenses and other current assets</t>
  </si>
  <si>
    <t>Total Current Assets</t>
  </si>
  <si>
    <t>Non-current Assets</t>
  </si>
  <si>
    <t>PP&amp;E</t>
  </si>
  <si>
    <t>Other assets</t>
  </si>
  <si>
    <t>Total Non-current Assets</t>
  </si>
  <si>
    <t>Total Assets</t>
  </si>
  <si>
    <t>Current Liabilities</t>
  </si>
  <si>
    <t>Current portion of long-term debt</t>
  </si>
  <si>
    <t>AP</t>
  </si>
  <si>
    <t>Contract liabilities</t>
  </si>
  <si>
    <t>Reserve for anticipated loss on contracts</t>
  </si>
  <si>
    <t>Accrued expenses and other current liabilities</t>
  </si>
  <si>
    <t>Total Current Liabilities</t>
  </si>
  <si>
    <t>Non-current Liabilities</t>
  </si>
  <si>
    <t>Long-term debt</t>
  </si>
  <si>
    <t>Warrant and derivative liabilities</t>
  </si>
  <si>
    <t>Other liabilities</t>
  </si>
  <si>
    <t>Total Liabilities</t>
  </si>
  <si>
    <t>Equity</t>
  </si>
  <si>
    <t>Redeemable convertible preferred stock</t>
  </si>
  <si>
    <t>Preferred stock</t>
  </si>
  <si>
    <t>Common stock</t>
  </si>
  <si>
    <t>Additional paid-in capital</t>
  </si>
  <si>
    <t>Accumulated Deficit</t>
  </si>
  <si>
    <t>Accumulated other comprehensive loss</t>
  </si>
  <si>
    <t>Total Equity</t>
  </si>
  <si>
    <t>Total Equity &amp; Liabilities</t>
  </si>
  <si>
    <t>Revenue</t>
  </si>
  <si>
    <t>COGs</t>
  </si>
  <si>
    <t>Gross Profit</t>
  </si>
  <si>
    <t>Gross Margin</t>
  </si>
  <si>
    <t>Operating Expenses</t>
  </si>
  <si>
    <t>SG&amp;A</t>
  </si>
  <si>
    <t>Loss on impairment</t>
  </si>
  <si>
    <t>Operating Income</t>
  </si>
  <si>
    <t>Operating Margin</t>
  </si>
  <si>
    <t>Other income (expenses)</t>
  </si>
  <si>
    <t>Interest expense</t>
  </si>
  <si>
    <t>Loss on extinguishment of debt</t>
  </si>
  <si>
    <t>Change in fair value of warrant and derivative liabilities</t>
  </si>
  <si>
    <t>Other expenses (income)</t>
  </si>
  <si>
    <t>Income before taxes</t>
  </si>
  <si>
    <t>Taxes</t>
  </si>
  <si>
    <t>Net income, before currency adjustments</t>
  </si>
  <si>
    <t>Foreign currency translation adjustments</t>
  </si>
  <si>
    <t xml:space="preserve">Net Income   </t>
  </si>
  <si>
    <t>Net Margin</t>
  </si>
  <si>
    <t>Inventory</t>
  </si>
  <si>
    <t>CFFO</t>
  </si>
  <si>
    <t>CapEx</t>
  </si>
  <si>
    <t>FCF</t>
  </si>
  <si>
    <t>SBI</t>
  </si>
  <si>
    <t>SBC</t>
  </si>
  <si>
    <t>SBB</t>
  </si>
  <si>
    <t>Dividends</t>
  </si>
  <si>
    <t>Cash Start</t>
  </si>
  <si>
    <t>Cash End</t>
  </si>
  <si>
    <t>Disaggregated Revenue *in thousands, USD</t>
  </si>
  <si>
    <t>Contracts  *in thousands, USD</t>
  </si>
  <si>
    <t>U.S. Government Contracts</t>
  </si>
  <si>
    <t>Mission Support</t>
  </si>
  <si>
    <t>Launch Support</t>
  </si>
  <si>
    <t>Operations</t>
  </si>
  <si>
    <t>Studies, design and other</t>
  </si>
  <si>
    <t>Fixed Price</t>
  </si>
  <si>
    <t>Cost-plus fee</t>
  </si>
  <si>
    <t>Total U.S. Gov</t>
  </si>
  <si>
    <t xml:space="preserve">Foreign Commercial </t>
  </si>
  <si>
    <t>Total Foreign Gov</t>
  </si>
  <si>
    <t>U.S. Commercial</t>
  </si>
  <si>
    <t xml:space="preserve">Fixed price U.S. </t>
  </si>
  <si>
    <t>Fixed price international</t>
  </si>
  <si>
    <t>Total U.S. Commercial</t>
  </si>
  <si>
    <t>Total Revenue</t>
  </si>
  <si>
    <t>Mix %</t>
  </si>
  <si>
    <t>Foreign Government</t>
  </si>
  <si>
    <t xml:space="preserve">U.S. Government   </t>
  </si>
  <si>
    <t xml:space="preserve">U.S. Commercial </t>
  </si>
  <si>
    <t>Total</t>
  </si>
  <si>
    <t>Total %</t>
  </si>
  <si>
    <t>Q123</t>
  </si>
  <si>
    <t>Q223</t>
  </si>
  <si>
    <t>Q323</t>
  </si>
  <si>
    <t>Q423</t>
  </si>
  <si>
    <t>Q422</t>
  </si>
  <si>
    <t>Q322</t>
  </si>
  <si>
    <t>Q222</t>
  </si>
  <si>
    <t>Q122</t>
  </si>
  <si>
    <t>Q421</t>
  </si>
  <si>
    <t>Q321</t>
  </si>
  <si>
    <t>Q221</t>
  </si>
  <si>
    <t>Q121</t>
  </si>
  <si>
    <t>Q420</t>
  </si>
  <si>
    <t>Q320</t>
  </si>
  <si>
    <t>Q220</t>
  </si>
  <si>
    <t>Q120</t>
  </si>
  <si>
    <t>3-month adjusted</t>
  </si>
  <si>
    <t xml:space="preserve">EPS </t>
  </si>
  <si>
    <t>Backlog</t>
  </si>
  <si>
    <t>Backlog *in millions, USD</t>
  </si>
  <si>
    <t>Lockheed Programs</t>
  </si>
  <si>
    <t>Bull</t>
  </si>
  <si>
    <t>Bear</t>
  </si>
  <si>
    <t xml:space="preserve"> - Fund operations thorugh issuance of debt and equity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</si>
</sst>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3" fillId="3" borderId="0" xfId="0" applyFont="1" applyFill="1"/>
    <xf numFmtId="14" fontId="0" fillId="0" borderId="0" xfId="0" applyNumberFormat="1"/>
    <xf numFmtId="0" fontId="0" fillId="0" borderId="1" xfId="0" applyBorder="1"/>
    <xf numFmtId="0" fontId="2" fillId="0" borderId="2" xfId="0" applyFont="1" applyBorder="1"/>
    <xf numFmtId="0" fontId="2" fillId="0" borderId="0" xfId="0" applyFont="1"/>
    <xf numFmtId="9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3" fontId="0" fillId="0" borderId="1" xfId="0" applyNumberFormat="1" applyFill="1" applyBorder="1"/>
    <xf numFmtId="3" fontId="0" fillId="0" borderId="2" xfId="0" applyNumberFormat="1" applyBorder="1"/>
    <xf numFmtId="3" fontId="2" fillId="0" borderId="2" xfId="0" applyNumberFormat="1" applyFont="1" applyBorder="1"/>
    <xf numFmtId="3" fontId="2" fillId="0" borderId="0" xfId="0" applyNumberFormat="1" applyFont="1"/>
    <xf numFmtId="0" fontId="2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9" fontId="0" fillId="0" borderId="1" xfId="0" applyNumberFormat="1" applyBorder="1"/>
    <xf numFmtId="3" fontId="0" fillId="0" borderId="0" xfId="0" applyNumberFormat="1" applyFont="1"/>
    <xf numFmtId="3" fontId="0" fillId="0" borderId="1" xfId="0" applyNumberFormat="1" applyFont="1" applyBorder="1"/>
    <xf numFmtId="3" fontId="0" fillId="3" borderId="0" xfId="0" applyNumberFormat="1" applyFill="1"/>
    <xf numFmtId="3" fontId="3" fillId="3" borderId="0" xfId="0" applyNumberFormat="1" applyFont="1" applyFill="1"/>
    <xf numFmtId="3" fontId="2" fillId="0" borderId="0" xfId="0" applyNumberFormat="1" applyFont="1" applyFill="1" applyBorder="1"/>
    <xf numFmtId="9" fontId="0" fillId="0" borderId="0" xfId="0" applyNumberFormat="1" applyFont="1"/>
    <xf numFmtId="9" fontId="0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https://www.bing.com/financeapi/forcetrigger?t=c1v8w7&amp;q=XNYS%3aLLAP&amp;form=skydnc</v>
    <v>Learn more on Bing</v>
  </rv>
  <rv s="1">
    <v>en-US</v>
    <v>c1v8w7</v>
    <v>268435456</v>
    <v>1</v>
    <v>Powered by Refinitiv</v>
    <v>0</v>
    <v>TERRAN ORBITAL CORPORATION (XNYS:LLAP)</v>
    <v>2</v>
    <v>3</v>
    <v>Finance</v>
    <v>4</v>
    <v>2.4199000000000002</v>
    <v>0.62</v>
    <v>0.98499999999999999</v>
    <v>-0.06</v>
    <v>1.7009E-2</v>
    <v>-4.8780000000000004E-2</v>
    <v>1.9900000000000001E-2</v>
    <v>USD</v>
    <v>Terran Orbital Corporation is a manufacturer of small satellites primarily serving the United States (U.S.) aerospace and defense industry. The Company operates through two segments: Satellite Solutions and Earth Observation Solutions. The Satellite Solutions segment is a vertically integrated satellite provider with modern facilities and a global ground station network that delivers end-to-end satellite solutions, including spacecraft design, development, launch services and on-orbit operations for critical missions across a number of applications in a variety of orbits to governmental agencies and commercial businesses. The Earth Observation Solutions segment is engaged in developing satellites and intends to continue to develop, build, launch and operate a constellation of earth observation satellites that features synthetic aperture radar (SAR) and electro-optical capabilities to provide Earth observation data and mission solutions.</v>
    <v>480</v>
    <v>New York Stock Exchange</v>
    <v>XNYS</v>
    <v>XNYS</v>
    <v>6800 Broken Sound Parkway, Suite 200, BOCA RATON, FL, 10006 US</v>
    <v>1.24</v>
    <v>Aerospace &amp; Defense</v>
    <v>Stock</v>
    <v>45358.946468008595</v>
    <v>0</v>
    <v>1.1599999999999999</v>
    <v>227519838</v>
    <v>TERRAN ORBITAL CORPORATION</v>
    <v>TERRAN ORBITAL CORPORATION</v>
    <v>1.23</v>
    <v>1.23</v>
    <v>1.17</v>
    <v>1.1899</v>
    <v>194461400</v>
    <v>LLAP</v>
    <v>TERRAN ORBITAL CORPORATION (XNYS:LLAP)</v>
    <v>3895779</v>
    <v>3470582</v>
    <v>2022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AD11-4EB0-4F98-A3B6-657C57389D08}">
  <dimension ref="A1:B7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e" vm="1">
        <v>#VALUE!</v>
      </c>
    </row>
    <row r="2" spans="1:2" x14ac:dyDescent="0.35">
      <c r="A2" t="s">
        <v>1</v>
      </c>
      <c r="B2" s="1" cm="1">
        <f t="array" ref="B2">_FV(A1,"Price")</f>
        <v>1.17</v>
      </c>
    </row>
    <row r="3" spans="1:2" x14ac:dyDescent="0.35">
      <c r="A3" t="s">
        <v>2</v>
      </c>
      <c r="B3" cm="1">
        <f t="array" ref="B3">_FV(A1,"Shares outstanding",TRUE)/1000000</f>
        <v>194.4614</v>
      </c>
    </row>
    <row r="4" spans="1:2" x14ac:dyDescent="0.35">
      <c r="A4" t="s">
        <v>3</v>
      </c>
      <c r="B4" s="1">
        <f>B2*B3</f>
        <v>227.51983799999999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2328-23DE-4297-AB92-F88F0EC65F24}">
  <dimension ref="A1:B33"/>
  <sheetViews>
    <sheetView workbookViewId="0">
      <selection activeCell="A34" sqref="A34"/>
    </sheetView>
  </sheetViews>
  <sheetFormatPr defaultRowHeight="14.5" x14ac:dyDescent="0.35"/>
  <sheetData>
    <row r="1" spans="1:2" x14ac:dyDescent="0.35">
      <c r="A1" t="s">
        <v>7</v>
      </c>
      <c r="B1" t="s">
        <v>15</v>
      </c>
    </row>
    <row r="2" spans="1:2" x14ac:dyDescent="0.35">
      <c r="A2" t="s">
        <v>8</v>
      </c>
      <c r="B2" t="s">
        <v>0</v>
      </c>
    </row>
    <row r="3" spans="1:2" x14ac:dyDescent="0.35">
      <c r="A3" t="s">
        <v>9</v>
      </c>
      <c r="B3" t="s">
        <v>16</v>
      </c>
    </row>
    <row r="4" spans="1:2" x14ac:dyDescent="0.35">
      <c r="A4" t="s">
        <v>10</v>
      </c>
      <c r="B4" t="s">
        <v>17</v>
      </c>
    </row>
    <row r="5" spans="1:2" x14ac:dyDescent="0.35">
      <c r="A5" t="s">
        <v>11</v>
      </c>
      <c r="B5" t="s">
        <v>18</v>
      </c>
    </row>
    <row r="6" spans="1:2" x14ac:dyDescent="0.35">
      <c r="A6" t="s">
        <v>12</v>
      </c>
    </row>
    <row r="7" spans="1:2" x14ac:dyDescent="0.35">
      <c r="A7" t="s">
        <v>13</v>
      </c>
    </row>
    <row r="12" spans="1:2" s="3" customFormat="1" x14ac:dyDescent="0.35">
      <c r="A12" s="2" t="s">
        <v>14</v>
      </c>
    </row>
    <row r="13" spans="1:2" x14ac:dyDescent="0.35">
      <c r="A13" s="4" t="s">
        <v>19</v>
      </c>
    </row>
    <row r="16" spans="1:2" s="2" customFormat="1" x14ac:dyDescent="0.35">
      <c r="A16" s="2" t="s">
        <v>20</v>
      </c>
    </row>
    <row r="17" spans="1:1" s="6" customFormat="1" x14ac:dyDescent="0.35">
      <c r="A17" s="6" t="s">
        <v>21</v>
      </c>
    </row>
    <row r="18" spans="1:1" x14ac:dyDescent="0.35">
      <c r="A18" s="4" t="s">
        <v>23</v>
      </c>
    </row>
    <row r="19" spans="1:1" x14ac:dyDescent="0.35">
      <c r="A19" s="4" t="s">
        <v>24</v>
      </c>
    </row>
    <row r="20" spans="1:1" x14ac:dyDescent="0.35">
      <c r="A20" s="4" t="s">
        <v>25</v>
      </c>
    </row>
    <row r="22" spans="1:1" s="6" customFormat="1" x14ac:dyDescent="0.35">
      <c r="A22" s="6" t="s">
        <v>22</v>
      </c>
    </row>
    <row r="23" spans="1:1" x14ac:dyDescent="0.35">
      <c r="A23" s="4" t="s">
        <v>26</v>
      </c>
    </row>
    <row r="27" spans="1:1" s="2" customFormat="1" x14ac:dyDescent="0.35">
      <c r="A27" s="2" t="s">
        <v>146</v>
      </c>
    </row>
    <row r="32" spans="1:1" s="2" customFormat="1" x14ac:dyDescent="0.35">
      <c r="A32" s="2" t="s">
        <v>147</v>
      </c>
    </row>
    <row r="33" spans="1:1" x14ac:dyDescent="0.35">
      <c r="A33" s="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0DAC-A0F7-4B83-B028-B12F7D8ECA39}">
  <dimension ref="A1:AW132"/>
  <sheetViews>
    <sheetView tabSelected="1" zoomScaleNormal="100" workbookViewId="0">
      <pane xSplit="2" ySplit="7" topLeftCell="C43" activePane="bottomRight" state="frozen"/>
      <selection pane="topRight" activeCell="C1" sqref="C1"/>
      <selection pane="bottomLeft" activeCell="A8" sqref="A8"/>
      <selection pane="bottomRight" activeCell="W53" sqref="W53"/>
    </sheetView>
  </sheetViews>
  <sheetFormatPr defaultRowHeight="14.5" x14ac:dyDescent="0.35"/>
  <cols>
    <col min="1" max="1" width="4.54296875" customWidth="1"/>
    <col min="2" max="2" width="23.453125" customWidth="1"/>
    <col min="11" max="12" width="9.08984375" bestFit="1" customWidth="1"/>
    <col min="13" max="13" width="10.08984375" bestFit="1" customWidth="1"/>
    <col min="15" max="15" width="9.08984375" bestFit="1" customWidth="1"/>
    <col min="16" max="16" width="9.90625" bestFit="1" customWidth="1"/>
    <col min="17" max="17" width="10.08984375" bestFit="1" customWidth="1"/>
    <col min="19" max="19" width="9.08984375" bestFit="1" customWidth="1"/>
    <col min="20" max="20" width="9.90625" bestFit="1" customWidth="1"/>
    <col min="21" max="21" width="10.08984375" bestFit="1" customWidth="1"/>
    <col min="34" max="35" width="10.08984375" bestFit="1" customWidth="1"/>
  </cols>
  <sheetData>
    <row r="1" spans="1:36" x14ac:dyDescent="0.35">
      <c r="B1" t="s">
        <v>27</v>
      </c>
      <c r="G1" t="s">
        <v>140</v>
      </c>
      <c r="H1" t="s">
        <v>139</v>
      </c>
      <c r="I1" t="s">
        <v>138</v>
      </c>
      <c r="J1" t="s">
        <v>137</v>
      </c>
      <c r="K1" t="s">
        <v>136</v>
      </c>
      <c r="L1" t="s">
        <v>135</v>
      </c>
      <c r="M1" t="s">
        <v>134</v>
      </c>
      <c r="N1" t="s">
        <v>133</v>
      </c>
      <c r="O1" t="s">
        <v>132</v>
      </c>
      <c r="P1" t="s">
        <v>131</v>
      </c>
      <c r="Q1" t="s">
        <v>130</v>
      </c>
      <c r="R1" t="s">
        <v>129</v>
      </c>
      <c r="S1" t="s">
        <v>125</v>
      </c>
      <c r="T1" t="s">
        <v>126</v>
      </c>
      <c r="U1" t="s">
        <v>127</v>
      </c>
      <c r="V1" t="s">
        <v>128</v>
      </c>
      <c r="AH1" t="s">
        <v>38</v>
      </c>
      <c r="AI1" t="s">
        <v>39</v>
      </c>
      <c r="AJ1" t="s">
        <v>40</v>
      </c>
    </row>
    <row r="2" spans="1:36" x14ac:dyDescent="0.35">
      <c r="B2" t="s">
        <v>28</v>
      </c>
      <c r="K2" s="7">
        <v>44362</v>
      </c>
      <c r="L2" s="7">
        <v>44424</v>
      </c>
      <c r="M2" s="7">
        <v>44512</v>
      </c>
      <c r="O2" s="7">
        <v>44697</v>
      </c>
      <c r="P2" s="7">
        <v>44783</v>
      </c>
      <c r="Q2" s="7">
        <v>44875</v>
      </c>
      <c r="S2" s="7">
        <v>45061</v>
      </c>
      <c r="T2" s="7">
        <v>45152</v>
      </c>
      <c r="U2" s="7">
        <v>45244</v>
      </c>
      <c r="AH2" s="7">
        <v>44641</v>
      </c>
      <c r="AI2" s="7">
        <v>45008</v>
      </c>
    </row>
    <row r="3" spans="1:36" x14ac:dyDescent="0.35">
      <c r="B3" t="s">
        <v>29</v>
      </c>
      <c r="K3" s="7">
        <v>44286</v>
      </c>
      <c r="L3" s="7">
        <v>44377</v>
      </c>
      <c r="M3" s="7">
        <v>44469</v>
      </c>
      <c r="O3" s="7">
        <v>44651</v>
      </c>
      <c r="P3" s="7">
        <v>44742</v>
      </c>
      <c r="Q3" s="7">
        <v>45199</v>
      </c>
      <c r="S3" s="7">
        <v>45016</v>
      </c>
      <c r="T3" s="7">
        <v>45107</v>
      </c>
      <c r="U3" s="7">
        <v>45199</v>
      </c>
      <c r="AH3" s="7">
        <v>44926</v>
      </c>
      <c r="AI3" s="7">
        <v>44926</v>
      </c>
    </row>
    <row r="4" spans="1:36" s="2" customFormat="1" x14ac:dyDescent="0.35">
      <c r="B4" s="2" t="s">
        <v>30</v>
      </c>
    </row>
    <row r="5" spans="1:36" x14ac:dyDescent="0.35">
      <c r="B5" t="s">
        <v>31</v>
      </c>
    </row>
    <row r="6" spans="1:36" x14ac:dyDescent="0.35">
      <c r="B6" t="s">
        <v>32</v>
      </c>
    </row>
    <row r="7" spans="1:36" x14ac:dyDescent="0.35">
      <c r="B7" t="s">
        <v>33</v>
      </c>
    </row>
    <row r="9" spans="1:36" s="2" customFormat="1" x14ac:dyDescent="0.35">
      <c r="B9" s="2" t="s">
        <v>144</v>
      </c>
    </row>
    <row r="10" spans="1:36" x14ac:dyDescent="0.35">
      <c r="B10" t="s">
        <v>143</v>
      </c>
      <c r="R10">
        <v>170.8</v>
      </c>
      <c r="S10">
        <v>2.5</v>
      </c>
      <c r="T10">
        <v>2600</v>
      </c>
      <c r="U10">
        <v>2600</v>
      </c>
    </row>
    <row r="11" spans="1:36" s="11" customFormat="1" x14ac:dyDescent="0.35">
      <c r="B11" s="11" t="s">
        <v>145</v>
      </c>
      <c r="S11" s="11">
        <v>0.05</v>
      </c>
      <c r="T11" s="11">
        <v>0.04</v>
      </c>
      <c r="U11" s="11">
        <v>0.03</v>
      </c>
    </row>
    <row r="14" spans="1:36" s="2" customFormat="1" x14ac:dyDescent="0.35">
      <c r="A14" s="2" t="s">
        <v>37</v>
      </c>
      <c r="B14" s="2" t="s">
        <v>102</v>
      </c>
    </row>
    <row r="15" spans="1:36" s="12" customFormat="1" x14ac:dyDescent="0.35">
      <c r="B15" s="12" t="s">
        <v>105</v>
      </c>
      <c r="O15" s="12">
        <v>12770</v>
      </c>
      <c r="P15" s="12">
        <v>19621</v>
      </c>
      <c r="Q15" s="12">
        <v>25554</v>
      </c>
      <c r="S15" s="12">
        <v>26591</v>
      </c>
      <c r="T15" s="12">
        <v>31546</v>
      </c>
      <c r="U15" s="12">
        <v>42359</v>
      </c>
      <c r="AH15" s="12">
        <v>37109</v>
      </c>
      <c r="AI15" s="12">
        <v>87542</v>
      </c>
    </row>
    <row r="16" spans="1:36" s="12" customFormat="1" x14ac:dyDescent="0.35">
      <c r="B16" s="12" t="s">
        <v>106</v>
      </c>
      <c r="O16" s="12">
        <v>36</v>
      </c>
      <c r="P16" s="12">
        <v>560</v>
      </c>
      <c r="Q16" s="12">
        <v>826</v>
      </c>
      <c r="S16" s="12">
        <v>1087</v>
      </c>
      <c r="T16" s="12">
        <v>-59</v>
      </c>
      <c r="U16" s="12">
        <v>215</v>
      </c>
      <c r="AH16" s="12">
        <v>1144</v>
      </c>
      <c r="AI16" s="12">
        <v>3047</v>
      </c>
    </row>
    <row r="17" spans="1:49" s="12" customFormat="1" x14ac:dyDescent="0.35">
      <c r="B17" s="12" t="s">
        <v>107</v>
      </c>
      <c r="O17" s="12">
        <v>192</v>
      </c>
      <c r="P17" s="12">
        <v>541</v>
      </c>
      <c r="Q17" s="12">
        <v>865</v>
      </c>
      <c r="S17" s="12">
        <v>194</v>
      </c>
      <c r="T17" s="12">
        <v>175</v>
      </c>
      <c r="U17" s="12">
        <v>291</v>
      </c>
      <c r="AH17" s="12">
        <v>2039</v>
      </c>
      <c r="AI17" s="12">
        <v>1999</v>
      </c>
    </row>
    <row r="18" spans="1:49" s="13" customFormat="1" x14ac:dyDescent="0.35">
      <c r="B18" s="13" t="s">
        <v>108</v>
      </c>
      <c r="O18" s="13">
        <v>122</v>
      </c>
      <c r="P18" s="13">
        <v>642</v>
      </c>
      <c r="Q18" s="13">
        <v>585</v>
      </c>
      <c r="S18" s="13">
        <v>326</v>
      </c>
      <c r="T18" s="13">
        <v>570</v>
      </c>
      <c r="U18" s="13">
        <v>1020</v>
      </c>
      <c r="AH18" s="13">
        <v>614</v>
      </c>
      <c r="AI18" s="13">
        <v>1649</v>
      </c>
    </row>
    <row r="19" spans="1:49" s="17" customFormat="1" x14ac:dyDescent="0.35">
      <c r="B19" s="17" t="s">
        <v>72</v>
      </c>
      <c r="D19" s="17">
        <f>SUM(D15:D18)</f>
        <v>0</v>
      </c>
      <c r="E19" s="17">
        <f t="shared" ref="E19:K19" si="0">SUM(E15:E18)</f>
        <v>0</v>
      </c>
      <c r="F19" s="17">
        <f t="shared" si="0"/>
        <v>0</v>
      </c>
      <c r="G19" s="17">
        <f t="shared" si="0"/>
        <v>0</v>
      </c>
      <c r="H19" s="17">
        <f t="shared" si="0"/>
        <v>0</v>
      </c>
      <c r="I19" s="17">
        <f t="shared" si="0"/>
        <v>0</v>
      </c>
      <c r="J19" s="17">
        <f t="shared" si="0"/>
        <v>0</v>
      </c>
      <c r="K19" s="17">
        <f t="shared" si="0"/>
        <v>0</v>
      </c>
      <c r="L19" s="17">
        <f>SUM(L15:L18)</f>
        <v>0</v>
      </c>
      <c r="M19" s="17">
        <f t="shared" ref="M19:U19" si="1">SUM(M15:M18)</f>
        <v>0</v>
      </c>
      <c r="N19" s="17">
        <f t="shared" si="1"/>
        <v>0</v>
      </c>
      <c r="O19" s="17">
        <f t="shared" si="1"/>
        <v>13120</v>
      </c>
      <c r="P19" s="17">
        <f t="shared" si="1"/>
        <v>21364</v>
      </c>
      <c r="Q19" s="17">
        <f t="shared" si="1"/>
        <v>27830</v>
      </c>
      <c r="R19" s="17">
        <f t="shared" si="1"/>
        <v>0</v>
      </c>
      <c r="S19" s="17">
        <f t="shared" si="1"/>
        <v>28198</v>
      </c>
      <c r="T19" s="17">
        <f t="shared" si="1"/>
        <v>32232</v>
      </c>
      <c r="U19" s="17">
        <f t="shared" si="1"/>
        <v>43885</v>
      </c>
      <c r="AA19" s="17">
        <f>SUM(AA15:AA18)</f>
        <v>0</v>
      </c>
      <c r="AB19" s="17">
        <f t="shared" ref="AB19:AW19" si="2">SUM(AB15:AB18)</f>
        <v>0</v>
      </c>
      <c r="AC19" s="17">
        <f t="shared" si="2"/>
        <v>0</v>
      </c>
      <c r="AD19" s="17">
        <f t="shared" si="2"/>
        <v>0</v>
      </c>
      <c r="AE19" s="17">
        <f t="shared" si="2"/>
        <v>0</v>
      </c>
      <c r="AF19" s="17">
        <f t="shared" si="2"/>
        <v>0</v>
      </c>
      <c r="AG19" s="17">
        <f t="shared" si="2"/>
        <v>0</v>
      </c>
      <c r="AH19" s="17">
        <f t="shared" si="2"/>
        <v>40906</v>
      </c>
      <c r="AI19" s="17">
        <f t="shared" si="2"/>
        <v>94237</v>
      </c>
      <c r="AJ19" s="17">
        <f t="shared" si="2"/>
        <v>0</v>
      </c>
      <c r="AK19" s="17">
        <f t="shared" si="2"/>
        <v>0</v>
      </c>
      <c r="AL19" s="17">
        <f t="shared" si="2"/>
        <v>0</v>
      </c>
      <c r="AM19" s="17">
        <f t="shared" si="2"/>
        <v>0</v>
      </c>
      <c r="AN19" s="17">
        <f t="shared" si="2"/>
        <v>0</v>
      </c>
      <c r="AO19" s="17">
        <f t="shared" si="2"/>
        <v>0</v>
      </c>
      <c r="AP19" s="17">
        <f t="shared" si="2"/>
        <v>0</v>
      </c>
      <c r="AQ19" s="17">
        <f t="shared" si="2"/>
        <v>0</v>
      </c>
      <c r="AR19" s="17">
        <f t="shared" si="2"/>
        <v>0</v>
      </c>
      <c r="AS19" s="17">
        <f t="shared" si="2"/>
        <v>0</v>
      </c>
      <c r="AT19" s="17">
        <f t="shared" si="2"/>
        <v>0</v>
      </c>
      <c r="AU19" s="17">
        <f t="shared" si="2"/>
        <v>0</v>
      </c>
      <c r="AV19" s="17">
        <f t="shared" si="2"/>
        <v>0</v>
      </c>
      <c r="AW19" s="17">
        <f t="shared" si="2"/>
        <v>0</v>
      </c>
    </row>
    <row r="20" spans="1:49" x14ac:dyDescent="0.35">
      <c r="B20" s="10" t="s">
        <v>119</v>
      </c>
    </row>
    <row r="21" spans="1:49" s="11" customFormat="1" x14ac:dyDescent="0.35">
      <c r="B21" s="11" t="s">
        <v>105</v>
      </c>
      <c r="D21" s="11" t="e">
        <f>D15/D$19</f>
        <v>#DIV/0!</v>
      </c>
      <c r="E21" s="11" t="e">
        <f t="shared" ref="E21:K21" si="3">E15/E$19</f>
        <v>#DIV/0!</v>
      </c>
      <c r="F21" s="11" t="e">
        <f t="shared" si="3"/>
        <v>#DIV/0!</v>
      </c>
      <c r="G21" s="11" t="e">
        <f t="shared" si="3"/>
        <v>#DIV/0!</v>
      </c>
      <c r="H21" s="11" t="e">
        <f t="shared" si="3"/>
        <v>#DIV/0!</v>
      </c>
      <c r="I21" s="11" t="e">
        <f t="shared" si="3"/>
        <v>#DIV/0!</v>
      </c>
      <c r="J21" s="11" t="e">
        <f t="shared" si="3"/>
        <v>#DIV/0!</v>
      </c>
      <c r="K21" s="11" t="e">
        <f t="shared" si="3"/>
        <v>#DIV/0!</v>
      </c>
      <c r="L21" s="11" t="e">
        <f>L15/L$19</f>
        <v>#DIV/0!</v>
      </c>
      <c r="M21" s="11" t="e">
        <f t="shared" ref="M21:U21" si="4">M15/M$19</f>
        <v>#DIV/0!</v>
      </c>
      <c r="N21" s="11" t="e">
        <f t="shared" si="4"/>
        <v>#DIV/0!</v>
      </c>
      <c r="O21" s="11">
        <f t="shared" si="4"/>
        <v>0.97332317073170727</v>
      </c>
      <c r="P21" s="11">
        <f t="shared" si="4"/>
        <v>0.91841415465268672</v>
      </c>
      <c r="Q21" s="11">
        <f t="shared" si="4"/>
        <v>0.91821775062881783</v>
      </c>
      <c r="R21" s="11" t="e">
        <f t="shared" si="4"/>
        <v>#DIV/0!</v>
      </c>
      <c r="S21" s="11">
        <f t="shared" si="4"/>
        <v>0.9430101425633024</v>
      </c>
      <c r="T21" s="11">
        <f t="shared" si="4"/>
        <v>0.97871680317696697</v>
      </c>
      <c r="U21" s="11">
        <f t="shared" si="4"/>
        <v>0.96522729862139678</v>
      </c>
      <c r="AA21" s="11" t="e">
        <f>AA15/AA$19</f>
        <v>#DIV/0!</v>
      </c>
      <c r="AB21" s="11" t="e">
        <f t="shared" ref="AB21:AW21" si="5">AB15/AB$19</f>
        <v>#DIV/0!</v>
      </c>
      <c r="AC21" s="11" t="e">
        <f t="shared" si="5"/>
        <v>#DIV/0!</v>
      </c>
      <c r="AD21" s="11" t="e">
        <f t="shared" si="5"/>
        <v>#DIV/0!</v>
      </c>
      <c r="AE21" s="11" t="e">
        <f t="shared" si="5"/>
        <v>#DIV/0!</v>
      </c>
      <c r="AF21" s="11" t="e">
        <f t="shared" si="5"/>
        <v>#DIV/0!</v>
      </c>
      <c r="AG21" s="11" t="e">
        <f t="shared" si="5"/>
        <v>#DIV/0!</v>
      </c>
      <c r="AH21" s="11">
        <f t="shared" si="5"/>
        <v>0.90717743118368943</v>
      </c>
      <c r="AI21" s="11">
        <f t="shared" si="5"/>
        <v>0.92895571803007315</v>
      </c>
      <c r="AJ21" s="11" t="e">
        <f t="shared" si="5"/>
        <v>#DIV/0!</v>
      </c>
      <c r="AK21" s="11" t="e">
        <f t="shared" si="5"/>
        <v>#DIV/0!</v>
      </c>
      <c r="AL21" s="11" t="e">
        <f t="shared" si="5"/>
        <v>#DIV/0!</v>
      </c>
      <c r="AM21" s="11" t="e">
        <f t="shared" si="5"/>
        <v>#DIV/0!</v>
      </c>
      <c r="AN21" s="11" t="e">
        <f t="shared" si="5"/>
        <v>#DIV/0!</v>
      </c>
      <c r="AO21" s="11" t="e">
        <f t="shared" si="5"/>
        <v>#DIV/0!</v>
      </c>
      <c r="AP21" s="11" t="e">
        <f t="shared" si="5"/>
        <v>#DIV/0!</v>
      </c>
      <c r="AQ21" s="11" t="e">
        <f t="shared" si="5"/>
        <v>#DIV/0!</v>
      </c>
      <c r="AR21" s="11" t="e">
        <f t="shared" si="5"/>
        <v>#DIV/0!</v>
      </c>
      <c r="AS21" s="11" t="e">
        <f t="shared" si="5"/>
        <v>#DIV/0!</v>
      </c>
      <c r="AT21" s="11" t="e">
        <f t="shared" si="5"/>
        <v>#DIV/0!</v>
      </c>
      <c r="AU21" s="11" t="e">
        <f t="shared" si="5"/>
        <v>#DIV/0!</v>
      </c>
      <c r="AV21" s="11" t="e">
        <f t="shared" si="5"/>
        <v>#DIV/0!</v>
      </c>
      <c r="AW21" s="11" t="e">
        <f t="shared" si="5"/>
        <v>#DIV/0!</v>
      </c>
    </row>
    <row r="22" spans="1:49" s="11" customFormat="1" x14ac:dyDescent="0.35">
      <c r="B22" s="11" t="s">
        <v>106</v>
      </c>
      <c r="D22" s="11" t="e">
        <f>D16/D$19</f>
        <v>#DIV/0!</v>
      </c>
      <c r="E22" s="11" t="e">
        <f t="shared" ref="E22:K22" si="6">E16/E$19</f>
        <v>#DIV/0!</v>
      </c>
      <c r="F22" s="11" t="e">
        <f t="shared" si="6"/>
        <v>#DIV/0!</v>
      </c>
      <c r="G22" s="11" t="e">
        <f t="shared" si="6"/>
        <v>#DIV/0!</v>
      </c>
      <c r="H22" s="11" t="e">
        <f t="shared" si="6"/>
        <v>#DIV/0!</v>
      </c>
      <c r="I22" s="11" t="e">
        <f t="shared" si="6"/>
        <v>#DIV/0!</v>
      </c>
      <c r="J22" s="11" t="e">
        <f t="shared" si="6"/>
        <v>#DIV/0!</v>
      </c>
      <c r="K22" s="11" t="e">
        <f t="shared" si="6"/>
        <v>#DIV/0!</v>
      </c>
      <c r="L22" s="11" t="e">
        <f>L16/L$19</f>
        <v>#DIV/0!</v>
      </c>
      <c r="M22" s="11" t="e">
        <f t="shared" ref="M22:U22" si="7">M16/M$19</f>
        <v>#DIV/0!</v>
      </c>
      <c r="N22" s="11" t="e">
        <f t="shared" si="7"/>
        <v>#DIV/0!</v>
      </c>
      <c r="O22" s="11">
        <f t="shared" si="7"/>
        <v>2.7439024390243901E-3</v>
      </c>
      <c r="P22" s="11">
        <f t="shared" si="7"/>
        <v>2.621231979030144E-2</v>
      </c>
      <c r="Q22" s="11">
        <f t="shared" si="7"/>
        <v>2.9680201221703197E-2</v>
      </c>
      <c r="R22" s="11" t="e">
        <f t="shared" si="7"/>
        <v>#DIV/0!</v>
      </c>
      <c r="S22" s="11">
        <f t="shared" si="7"/>
        <v>3.8548833250585147E-2</v>
      </c>
      <c r="T22" s="11">
        <f t="shared" si="7"/>
        <v>-1.8304790270538595E-3</v>
      </c>
      <c r="U22" s="11">
        <f t="shared" si="7"/>
        <v>4.8991682807337355E-3</v>
      </c>
      <c r="AA22" s="11" t="e">
        <f>AA16/AA$19</f>
        <v>#DIV/0!</v>
      </c>
      <c r="AB22" s="11" t="e">
        <f t="shared" ref="AB22:AW22" si="8">AB16/AB$19</f>
        <v>#DIV/0!</v>
      </c>
      <c r="AC22" s="11" t="e">
        <f t="shared" si="8"/>
        <v>#DIV/0!</v>
      </c>
      <c r="AD22" s="11" t="e">
        <f t="shared" si="8"/>
        <v>#DIV/0!</v>
      </c>
      <c r="AE22" s="11" t="e">
        <f t="shared" si="8"/>
        <v>#DIV/0!</v>
      </c>
      <c r="AF22" s="11" t="e">
        <f t="shared" si="8"/>
        <v>#DIV/0!</v>
      </c>
      <c r="AG22" s="11" t="e">
        <f t="shared" si="8"/>
        <v>#DIV/0!</v>
      </c>
      <c r="AH22" s="11">
        <f t="shared" si="8"/>
        <v>2.7966557473231311E-2</v>
      </c>
      <c r="AI22" s="11">
        <f t="shared" si="8"/>
        <v>3.2333372242325201E-2</v>
      </c>
      <c r="AJ22" s="11" t="e">
        <f t="shared" si="8"/>
        <v>#DIV/0!</v>
      </c>
      <c r="AK22" s="11" t="e">
        <f t="shared" si="8"/>
        <v>#DIV/0!</v>
      </c>
      <c r="AL22" s="11" t="e">
        <f t="shared" si="8"/>
        <v>#DIV/0!</v>
      </c>
      <c r="AM22" s="11" t="e">
        <f t="shared" si="8"/>
        <v>#DIV/0!</v>
      </c>
      <c r="AN22" s="11" t="e">
        <f t="shared" si="8"/>
        <v>#DIV/0!</v>
      </c>
      <c r="AO22" s="11" t="e">
        <f t="shared" si="8"/>
        <v>#DIV/0!</v>
      </c>
      <c r="AP22" s="11" t="e">
        <f t="shared" si="8"/>
        <v>#DIV/0!</v>
      </c>
      <c r="AQ22" s="11" t="e">
        <f t="shared" si="8"/>
        <v>#DIV/0!</v>
      </c>
      <c r="AR22" s="11" t="e">
        <f t="shared" si="8"/>
        <v>#DIV/0!</v>
      </c>
      <c r="AS22" s="11" t="e">
        <f t="shared" si="8"/>
        <v>#DIV/0!</v>
      </c>
      <c r="AT22" s="11" t="e">
        <f t="shared" si="8"/>
        <v>#DIV/0!</v>
      </c>
      <c r="AU22" s="11" t="e">
        <f t="shared" si="8"/>
        <v>#DIV/0!</v>
      </c>
      <c r="AV22" s="11" t="e">
        <f t="shared" si="8"/>
        <v>#DIV/0!</v>
      </c>
      <c r="AW22" s="11" t="e">
        <f t="shared" si="8"/>
        <v>#DIV/0!</v>
      </c>
    </row>
    <row r="23" spans="1:49" s="11" customFormat="1" x14ac:dyDescent="0.35">
      <c r="B23" s="11" t="s">
        <v>107</v>
      </c>
      <c r="D23" s="11" t="e">
        <f>D17/D$19</f>
        <v>#DIV/0!</v>
      </c>
      <c r="E23" s="11" t="e">
        <f t="shared" ref="E23:K23" si="9">E17/E$19</f>
        <v>#DIV/0!</v>
      </c>
      <c r="F23" s="11" t="e">
        <f t="shared" si="9"/>
        <v>#DIV/0!</v>
      </c>
      <c r="G23" s="11" t="e">
        <f t="shared" si="9"/>
        <v>#DIV/0!</v>
      </c>
      <c r="H23" s="11" t="e">
        <f t="shared" si="9"/>
        <v>#DIV/0!</v>
      </c>
      <c r="I23" s="11" t="e">
        <f t="shared" si="9"/>
        <v>#DIV/0!</v>
      </c>
      <c r="J23" s="11" t="e">
        <f t="shared" si="9"/>
        <v>#DIV/0!</v>
      </c>
      <c r="K23" s="11" t="e">
        <f t="shared" si="9"/>
        <v>#DIV/0!</v>
      </c>
      <c r="L23" s="11" t="e">
        <f>L17/L$19</f>
        <v>#DIV/0!</v>
      </c>
      <c r="M23" s="11" t="e">
        <f t="shared" ref="M23:U23" si="10">M17/M$19</f>
        <v>#DIV/0!</v>
      </c>
      <c r="N23" s="11" t="e">
        <f t="shared" si="10"/>
        <v>#DIV/0!</v>
      </c>
      <c r="O23" s="11">
        <f t="shared" si="10"/>
        <v>1.4634146341463415E-2</v>
      </c>
      <c r="P23" s="11">
        <f t="shared" si="10"/>
        <v>2.5322973225987644E-2</v>
      </c>
      <c r="Q23" s="11">
        <f t="shared" si="10"/>
        <v>3.1081566654689183E-2</v>
      </c>
      <c r="R23" s="11" t="e">
        <f t="shared" si="10"/>
        <v>#DIV/0!</v>
      </c>
      <c r="S23" s="11">
        <f t="shared" si="10"/>
        <v>6.8799205617419675E-3</v>
      </c>
      <c r="T23" s="11">
        <f t="shared" si="10"/>
        <v>5.4293869446512787E-3</v>
      </c>
      <c r="U23" s="11">
        <f t="shared" si="10"/>
        <v>6.6309673009000798E-3</v>
      </c>
      <c r="AA23" s="11" t="e">
        <f>AA17/AA$19</f>
        <v>#DIV/0!</v>
      </c>
      <c r="AB23" s="11" t="e">
        <f t="shared" ref="AB23:AW23" si="11">AB17/AB$19</f>
        <v>#DIV/0!</v>
      </c>
      <c r="AC23" s="11" t="e">
        <f t="shared" si="11"/>
        <v>#DIV/0!</v>
      </c>
      <c r="AD23" s="11" t="e">
        <f t="shared" si="11"/>
        <v>#DIV/0!</v>
      </c>
      <c r="AE23" s="11" t="e">
        <f t="shared" si="11"/>
        <v>#DIV/0!</v>
      </c>
      <c r="AF23" s="11" t="e">
        <f t="shared" si="11"/>
        <v>#DIV/0!</v>
      </c>
      <c r="AG23" s="11" t="e">
        <f t="shared" si="11"/>
        <v>#DIV/0!</v>
      </c>
      <c r="AH23" s="11">
        <f t="shared" si="11"/>
        <v>4.9845988363565248E-2</v>
      </c>
      <c r="AI23" s="11">
        <f t="shared" si="11"/>
        <v>2.1212474930229104E-2</v>
      </c>
      <c r="AJ23" s="11" t="e">
        <f t="shared" si="11"/>
        <v>#DIV/0!</v>
      </c>
      <c r="AK23" s="11" t="e">
        <f t="shared" si="11"/>
        <v>#DIV/0!</v>
      </c>
      <c r="AL23" s="11" t="e">
        <f t="shared" si="11"/>
        <v>#DIV/0!</v>
      </c>
      <c r="AM23" s="11" t="e">
        <f t="shared" si="11"/>
        <v>#DIV/0!</v>
      </c>
      <c r="AN23" s="11" t="e">
        <f t="shared" si="11"/>
        <v>#DIV/0!</v>
      </c>
      <c r="AO23" s="11" t="e">
        <f t="shared" si="11"/>
        <v>#DIV/0!</v>
      </c>
      <c r="AP23" s="11" t="e">
        <f t="shared" si="11"/>
        <v>#DIV/0!</v>
      </c>
      <c r="AQ23" s="11" t="e">
        <f t="shared" si="11"/>
        <v>#DIV/0!</v>
      </c>
      <c r="AR23" s="11" t="e">
        <f t="shared" si="11"/>
        <v>#DIV/0!</v>
      </c>
      <c r="AS23" s="11" t="e">
        <f t="shared" si="11"/>
        <v>#DIV/0!</v>
      </c>
      <c r="AT23" s="11" t="e">
        <f t="shared" si="11"/>
        <v>#DIV/0!</v>
      </c>
      <c r="AU23" s="11" t="e">
        <f t="shared" si="11"/>
        <v>#DIV/0!</v>
      </c>
      <c r="AV23" s="11" t="e">
        <f t="shared" si="11"/>
        <v>#DIV/0!</v>
      </c>
      <c r="AW23" s="11" t="e">
        <f t="shared" si="11"/>
        <v>#DIV/0!</v>
      </c>
    </row>
    <row r="24" spans="1:49" s="23" customFormat="1" x14ac:dyDescent="0.35">
      <c r="B24" s="23" t="s">
        <v>108</v>
      </c>
      <c r="D24" s="23" t="e">
        <f>D18/D$19</f>
        <v>#DIV/0!</v>
      </c>
      <c r="E24" s="23" t="e">
        <f t="shared" ref="E24:K24" si="12">E18/E$19</f>
        <v>#DIV/0!</v>
      </c>
      <c r="F24" s="23" t="e">
        <f t="shared" si="12"/>
        <v>#DIV/0!</v>
      </c>
      <c r="G24" s="23" t="e">
        <f t="shared" si="12"/>
        <v>#DIV/0!</v>
      </c>
      <c r="H24" s="23" t="e">
        <f t="shared" si="12"/>
        <v>#DIV/0!</v>
      </c>
      <c r="I24" s="23" t="e">
        <f t="shared" si="12"/>
        <v>#DIV/0!</v>
      </c>
      <c r="J24" s="23" t="e">
        <f t="shared" si="12"/>
        <v>#DIV/0!</v>
      </c>
      <c r="K24" s="23" t="e">
        <f t="shared" si="12"/>
        <v>#DIV/0!</v>
      </c>
      <c r="L24" s="23" t="e">
        <f>L18/L$19</f>
        <v>#DIV/0!</v>
      </c>
      <c r="M24" s="23" t="e">
        <f t="shared" ref="M24:U24" si="13">M18/M$19</f>
        <v>#DIV/0!</v>
      </c>
      <c r="N24" s="23" t="e">
        <f t="shared" si="13"/>
        <v>#DIV/0!</v>
      </c>
      <c r="O24" s="23">
        <f t="shared" si="13"/>
        <v>9.2987804878048776E-3</v>
      </c>
      <c r="P24" s="23">
        <f t="shared" si="13"/>
        <v>3.0050552331024154E-2</v>
      </c>
      <c r="Q24" s="23">
        <f t="shared" si="13"/>
        <v>2.1020481494789797E-2</v>
      </c>
      <c r="R24" s="23" t="e">
        <f t="shared" si="13"/>
        <v>#DIV/0!</v>
      </c>
      <c r="S24" s="23">
        <f t="shared" si="13"/>
        <v>1.1561103624370522E-2</v>
      </c>
      <c r="T24" s="23">
        <f t="shared" si="13"/>
        <v>1.768428890543559E-2</v>
      </c>
      <c r="U24" s="23">
        <f t="shared" si="13"/>
        <v>2.3242565796969351E-2</v>
      </c>
      <c r="AA24" s="23" t="e">
        <f>AA18/AA$19</f>
        <v>#DIV/0!</v>
      </c>
      <c r="AB24" s="23" t="e">
        <f t="shared" ref="AB24:AW24" si="14">AB18/AB$19</f>
        <v>#DIV/0!</v>
      </c>
      <c r="AC24" s="23" t="e">
        <f t="shared" si="14"/>
        <v>#DIV/0!</v>
      </c>
      <c r="AD24" s="23" t="e">
        <f t="shared" si="14"/>
        <v>#DIV/0!</v>
      </c>
      <c r="AE24" s="23" t="e">
        <f t="shared" si="14"/>
        <v>#DIV/0!</v>
      </c>
      <c r="AF24" s="23" t="e">
        <f t="shared" si="14"/>
        <v>#DIV/0!</v>
      </c>
      <c r="AG24" s="23" t="e">
        <f t="shared" si="14"/>
        <v>#DIV/0!</v>
      </c>
      <c r="AH24" s="23">
        <f t="shared" si="14"/>
        <v>1.5010022979514008E-2</v>
      </c>
      <c r="AI24" s="23">
        <f t="shared" si="14"/>
        <v>1.7498434797372581E-2</v>
      </c>
      <c r="AJ24" s="23" t="e">
        <f t="shared" si="14"/>
        <v>#DIV/0!</v>
      </c>
      <c r="AK24" s="23" t="e">
        <f t="shared" si="14"/>
        <v>#DIV/0!</v>
      </c>
      <c r="AL24" s="23" t="e">
        <f t="shared" si="14"/>
        <v>#DIV/0!</v>
      </c>
      <c r="AM24" s="23" t="e">
        <f t="shared" si="14"/>
        <v>#DIV/0!</v>
      </c>
      <c r="AN24" s="23" t="e">
        <f t="shared" si="14"/>
        <v>#DIV/0!</v>
      </c>
      <c r="AO24" s="23" t="e">
        <f t="shared" si="14"/>
        <v>#DIV/0!</v>
      </c>
      <c r="AP24" s="23" t="e">
        <f t="shared" si="14"/>
        <v>#DIV/0!</v>
      </c>
      <c r="AQ24" s="23" t="e">
        <f t="shared" si="14"/>
        <v>#DIV/0!</v>
      </c>
      <c r="AR24" s="23" t="e">
        <f t="shared" si="14"/>
        <v>#DIV/0!</v>
      </c>
      <c r="AS24" s="23" t="e">
        <f t="shared" si="14"/>
        <v>#DIV/0!</v>
      </c>
      <c r="AT24" s="23" t="e">
        <f t="shared" si="14"/>
        <v>#DIV/0!</v>
      </c>
      <c r="AU24" s="23" t="e">
        <f t="shared" si="14"/>
        <v>#DIV/0!</v>
      </c>
      <c r="AV24" s="23" t="e">
        <f t="shared" si="14"/>
        <v>#DIV/0!</v>
      </c>
      <c r="AW24" s="23" t="e">
        <f t="shared" si="14"/>
        <v>#DIV/0!</v>
      </c>
    </row>
    <row r="25" spans="1:49" x14ac:dyDescent="0.35">
      <c r="B25" t="s">
        <v>124</v>
      </c>
      <c r="D25" s="11" t="e">
        <f>SUM(D21:D24)</f>
        <v>#DIV/0!</v>
      </c>
      <c r="E25" s="11" t="e">
        <f t="shared" ref="E25:K25" si="15">SUM(E21:E24)</f>
        <v>#DIV/0!</v>
      </c>
      <c r="F25" s="11" t="e">
        <f t="shared" si="15"/>
        <v>#DIV/0!</v>
      </c>
      <c r="G25" s="11" t="e">
        <f t="shared" si="15"/>
        <v>#DIV/0!</v>
      </c>
      <c r="H25" s="11" t="e">
        <f t="shared" si="15"/>
        <v>#DIV/0!</v>
      </c>
      <c r="I25" s="11" t="e">
        <f t="shared" si="15"/>
        <v>#DIV/0!</v>
      </c>
      <c r="J25" s="11" t="e">
        <f t="shared" si="15"/>
        <v>#DIV/0!</v>
      </c>
      <c r="K25" s="11" t="e">
        <f t="shared" si="15"/>
        <v>#DIV/0!</v>
      </c>
      <c r="L25" s="11" t="e">
        <f>SUM(L21:L24)</f>
        <v>#DIV/0!</v>
      </c>
      <c r="M25" s="11" t="e">
        <f t="shared" ref="M25:U25" si="16">SUM(M21:M24)</f>
        <v>#DIV/0!</v>
      </c>
      <c r="N25" s="11" t="e">
        <f t="shared" si="16"/>
        <v>#DIV/0!</v>
      </c>
      <c r="O25" s="11">
        <f t="shared" si="16"/>
        <v>0.99999999999999989</v>
      </c>
      <c r="P25" s="11">
        <f t="shared" si="16"/>
        <v>1</v>
      </c>
      <c r="Q25" s="11">
        <f t="shared" si="16"/>
        <v>1</v>
      </c>
      <c r="R25" s="11" t="e">
        <f t="shared" si="16"/>
        <v>#DIV/0!</v>
      </c>
      <c r="S25" s="11">
        <f t="shared" si="16"/>
        <v>1</v>
      </c>
      <c r="T25" s="11">
        <f t="shared" si="16"/>
        <v>0.99999999999999989</v>
      </c>
      <c r="U25" s="11">
        <f t="shared" si="16"/>
        <v>1</v>
      </c>
      <c r="AA25" s="11" t="e">
        <f>SUM(AA21:AA24)</f>
        <v>#DIV/0!</v>
      </c>
      <c r="AB25" s="11" t="e">
        <f t="shared" ref="AB25:AW25" si="17">SUM(AB21:AB24)</f>
        <v>#DIV/0!</v>
      </c>
      <c r="AC25" s="11" t="e">
        <f t="shared" si="17"/>
        <v>#DIV/0!</v>
      </c>
      <c r="AD25" s="11" t="e">
        <f t="shared" si="17"/>
        <v>#DIV/0!</v>
      </c>
      <c r="AE25" s="11" t="e">
        <f t="shared" si="17"/>
        <v>#DIV/0!</v>
      </c>
      <c r="AF25" s="11" t="e">
        <f t="shared" si="17"/>
        <v>#DIV/0!</v>
      </c>
      <c r="AG25" s="11" t="e">
        <f t="shared" si="17"/>
        <v>#DIV/0!</v>
      </c>
      <c r="AH25" s="11">
        <f t="shared" si="17"/>
        <v>1</v>
      </c>
      <c r="AI25" s="11">
        <f t="shared" si="17"/>
        <v>1.0000000000000002</v>
      </c>
      <c r="AJ25" s="11" t="e">
        <f t="shared" si="17"/>
        <v>#DIV/0!</v>
      </c>
      <c r="AK25" s="11" t="e">
        <f t="shared" si="17"/>
        <v>#DIV/0!</v>
      </c>
      <c r="AL25" s="11" t="e">
        <f t="shared" si="17"/>
        <v>#DIV/0!</v>
      </c>
      <c r="AM25" s="11" t="e">
        <f t="shared" si="17"/>
        <v>#DIV/0!</v>
      </c>
      <c r="AN25" s="11" t="e">
        <f t="shared" si="17"/>
        <v>#DIV/0!</v>
      </c>
      <c r="AO25" s="11" t="e">
        <f t="shared" si="17"/>
        <v>#DIV/0!</v>
      </c>
      <c r="AP25" s="11" t="e">
        <f t="shared" si="17"/>
        <v>#DIV/0!</v>
      </c>
      <c r="AQ25" s="11" t="e">
        <f t="shared" si="17"/>
        <v>#DIV/0!</v>
      </c>
      <c r="AR25" s="11" t="e">
        <f t="shared" si="17"/>
        <v>#DIV/0!</v>
      </c>
      <c r="AS25" s="11" t="e">
        <f t="shared" si="17"/>
        <v>#DIV/0!</v>
      </c>
      <c r="AT25" s="11" t="e">
        <f t="shared" si="17"/>
        <v>#DIV/0!</v>
      </c>
      <c r="AU25" s="11" t="e">
        <f t="shared" si="17"/>
        <v>#DIV/0!</v>
      </c>
      <c r="AV25" s="11" t="e">
        <f t="shared" si="17"/>
        <v>#DIV/0!</v>
      </c>
      <c r="AW25" s="11" t="e">
        <f t="shared" si="17"/>
        <v>#DIV/0!</v>
      </c>
    </row>
    <row r="26" spans="1:49" s="2" customFormat="1" x14ac:dyDescent="0.35">
      <c r="A26" s="2" t="s">
        <v>37</v>
      </c>
      <c r="B26" s="2" t="s">
        <v>103</v>
      </c>
    </row>
    <row r="27" spans="1:49" s="5" customFormat="1" x14ac:dyDescent="0.35">
      <c r="B27" s="6" t="s">
        <v>104</v>
      </c>
    </row>
    <row r="28" spans="1:49" s="24" customFormat="1" x14ac:dyDescent="0.35">
      <c r="B28" s="24" t="s">
        <v>109</v>
      </c>
      <c r="O28" s="24">
        <v>8492</v>
      </c>
      <c r="P28" s="24">
        <v>12176</v>
      </c>
      <c r="Q28" s="24">
        <v>13505</v>
      </c>
      <c r="S28" s="24">
        <v>21552</v>
      </c>
      <c r="T28" s="24">
        <v>25924</v>
      </c>
      <c r="U28" s="24">
        <v>33247</v>
      </c>
      <c r="AH28" s="24">
        <v>17036</v>
      </c>
      <c r="AI28" s="24">
        <v>59716</v>
      </c>
    </row>
    <row r="29" spans="1:49" s="25" customFormat="1" x14ac:dyDescent="0.35">
      <c r="B29" s="25" t="s">
        <v>110</v>
      </c>
      <c r="O29" s="25">
        <v>2272</v>
      </c>
      <c r="P29" s="25">
        <v>2816</v>
      </c>
      <c r="Q29" s="25">
        <v>2320</v>
      </c>
      <c r="S29" s="25">
        <v>1688</v>
      </c>
      <c r="T29" s="25">
        <v>1675</v>
      </c>
      <c r="U29" s="25">
        <v>2394</v>
      </c>
      <c r="AH29" s="25">
        <v>4912</v>
      </c>
      <c r="AI29" s="25">
        <v>8667</v>
      </c>
    </row>
    <row r="30" spans="1:49" s="24" customFormat="1" x14ac:dyDescent="0.35">
      <c r="B30" s="24" t="s">
        <v>111</v>
      </c>
      <c r="D30" s="24">
        <f>SUM(D28:D29)</f>
        <v>0</v>
      </c>
      <c r="E30" s="24">
        <f t="shared" ref="E30:K30" si="18">SUM(E28:E29)</f>
        <v>0</v>
      </c>
      <c r="F30" s="24">
        <f t="shared" si="18"/>
        <v>0</v>
      </c>
      <c r="G30" s="24">
        <f t="shared" si="18"/>
        <v>0</v>
      </c>
      <c r="H30" s="24">
        <f t="shared" si="18"/>
        <v>0</v>
      </c>
      <c r="I30" s="24">
        <f t="shared" si="18"/>
        <v>0</v>
      </c>
      <c r="J30" s="24">
        <f t="shared" si="18"/>
        <v>0</v>
      </c>
      <c r="K30" s="24">
        <f t="shared" si="18"/>
        <v>0</v>
      </c>
      <c r="L30" s="24">
        <f>SUM(L28:L29)</f>
        <v>0</v>
      </c>
      <c r="M30" s="24">
        <f t="shared" ref="M30:U30" si="19">SUM(M28:M29)</f>
        <v>0</v>
      </c>
      <c r="N30" s="24">
        <f t="shared" si="19"/>
        <v>0</v>
      </c>
      <c r="O30" s="24">
        <f t="shared" si="19"/>
        <v>10764</v>
      </c>
      <c r="P30" s="24">
        <f t="shared" si="19"/>
        <v>14992</v>
      </c>
      <c r="Q30" s="24">
        <f t="shared" si="19"/>
        <v>15825</v>
      </c>
      <c r="R30" s="24">
        <f t="shared" si="19"/>
        <v>0</v>
      </c>
      <c r="S30" s="24">
        <f t="shared" si="19"/>
        <v>23240</v>
      </c>
      <c r="T30" s="24">
        <f t="shared" si="19"/>
        <v>27599</v>
      </c>
      <c r="U30" s="24">
        <f t="shared" si="19"/>
        <v>35641</v>
      </c>
      <c r="AA30" s="24">
        <f>SUM(AA28:AA29)</f>
        <v>0</v>
      </c>
      <c r="AB30" s="24">
        <f t="shared" ref="AB30:AW30" si="20">SUM(AB28:AB29)</f>
        <v>0</v>
      </c>
      <c r="AC30" s="24">
        <f t="shared" si="20"/>
        <v>0</v>
      </c>
      <c r="AD30" s="24">
        <f t="shared" si="20"/>
        <v>0</v>
      </c>
      <c r="AE30" s="24">
        <f t="shared" si="20"/>
        <v>0</v>
      </c>
      <c r="AF30" s="24">
        <f t="shared" si="20"/>
        <v>0</v>
      </c>
      <c r="AG30" s="24">
        <f t="shared" si="20"/>
        <v>0</v>
      </c>
      <c r="AH30" s="24">
        <f t="shared" si="20"/>
        <v>21948</v>
      </c>
      <c r="AI30" s="24">
        <f t="shared" si="20"/>
        <v>68383</v>
      </c>
      <c r="AJ30" s="24">
        <f t="shared" si="20"/>
        <v>0</v>
      </c>
      <c r="AK30" s="24">
        <f t="shared" si="20"/>
        <v>0</v>
      </c>
      <c r="AL30" s="24">
        <f t="shared" si="20"/>
        <v>0</v>
      </c>
      <c r="AM30" s="24">
        <f t="shared" si="20"/>
        <v>0</v>
      </c>
      <c r="AN30" s="24">
        <f t="shared" si="20"/>
        <v>0</v>
      </c>
      <c r="AO30" s="24">
        <f t="shared" si="20"/>
        <v>0</v>
      </c>
      <c r="AP30" s="24">
        <f t="shared" si="20"/>
        <v>0</v>
      </c>
      <c r="AQ30" s="24">
        <f t="shared" si="20"/>
        <v>0</v>
      </c>
      <c r="AR30" s="24">
        <f t="shared" si="20"/>
        <v>0</v>
      </c>
      <c r="AS30" s="24">
        <f t="shared" si="20"/>
        <v>0</v>
      </c>
      <c r="AT30" s="24">
        <f t="shared" si="20"/>
        <v>0</v>
      </c>
      <c r="AU30" s="24">
        <f t="shared" si="20"/>
        <v>0</v>
      </c>
      <c r="AV30" s="24">
        <f t="shared" si="20"/>
        <v>0</v>
      </c>
      <c r="AW30" s="24">
        <f t="shared" si="20"/>
        <v>0</v>
      </c>
    </row>
    <row r="31" spans="1:49" s="26" customFormat="1" x14ac:dyDescent="0.35">
      <c r="B31" s="27" t="s">
        <v>112</v>
      </c>
    </row>
    <row r="32" spans="1:49" s="12" customFormat="1" x14ac:dyDescent="0.35">
      <c r="B32" s="12" t="s">
        <v>109</v>
      </c>
      <c r="O32" s="12">
        <v>556</v>
      </c>
      <c r="P32" s="12">
        <v>1055</v>
      </c>
      <c r="Q32" s="12">
        <v>1420</v>
      </c>
      <c r="S32" s="12">
        <v>1478</v>
      </c>
      <c r="T32" s="12">
        <v>1601</v>
      </c>
      <c r="U32" s="12">
        <v>1938</v>
      </c>
      <c r="AH32" s="12">
        <v>4623</v>
      </c>
      <c r="AI32" s="12">
        <v>4500</v>
      </c>
    </row>
    <row r="33" spans="1:49" s="13" customFormat="1" x14ac:dyDescent="0.35">
      <c r="B33" s="13" t="s">
        <v>110</v>
      </c>
      <c r="O33" s="13">
        <v>0</v>
      </c>
      <c r="P33" s="13">
        <v>0</v>
      </c>
      <c r="Q33" s="13">
        <v>0</v>
      </c>
      <c r="S33" s="13">
        <v>0</v>
      </c>
      <c r="T33" s="13">
        <v>0</v>
      </c>
      <c r="U33" s="13">
        <v>0</v>
      </c>
      <c r="AH33" s="13">
        <v>0</v>
      </c>
      <c r="AI33" s="13">
        <v>0</v>
      </c>
    </row>
    <row r="34" spans="1:49" s="12" customFormat="1" x14ac:dyDescent="0.35">
      <c r="B34" s="12" t="s">
        <v>113</v>
      </c>
      <c r="D34" s="12">
        <f>SUM(D32:D33)</f>
        <v>0</v>
      </c>
      <c r="E34" s="12">
        <f t="shared" ref="E34:K34" si="21">SUM(E32:E33)</f>
        <v>0</v>
      </c>
      <c r="F34" s="12">
        <f t="shared" si="21"/>
        <v>0</v>
      </c>
      <c r="G34" s="12">
        <f t="shared" si="21"/>
        <v>0</v>
      </c>
      <c r="H34" s="12">
        <f t="shared" si="21"/>
        <v>0</v>
      </c>
      <c r="I34" s="12">
        <f t="shared" si="21"/>
        <v>0</v>
      </c>
      <c r="J34" s="12">
        <f t="shared" si="21"/>
        <v>0</v>
      </c>
      <c r="K34" s="12">
        <f t="shared" si="21"/>
        <v>0</v>
      </c>
      <c r="L34" s="12">
        <f>SUM(L32:L33)</f>
        <v>0</v>
      </c>
      <c r="M34" s="12">
        <f t="shared" ref="M34:U34" si="22">SUM(M32:M33)</f>
        <v>0</v>
      </c>
      <c r="N34" s="12">
        <f t="shared" si="22"/>
        <v>0</v>
      </c>
      <c r="O34" s="12">
        <f t="shared" si="22"/>
        <v>556</v>
      </c>
      <c r="P34" s="12">
        <f t="shared" si="22"/>
        <v>1055</v>
      </c>
      <c r="Q34" s="12">
        <f t="shared" si="22"/>
        <v>1420</v>
      </c>
      <c r="R34" s="12">
        <f t="shared" si="22"/>
        <v>0</v>
      </c>
      <c r="S34" s="12">
        <f t="shared" si="22"/>
        <v>1478</v>
      </c>
      <c r="T34" s="12">
        <f t="shared" si="22"/>
        <v>1601</v>
      </c>
      <c r="U34" s="12">
        <f t="shared" si="22"/>
        <v>1938</v>
      </c>
      <c r="AA34" s="12">
        <f>SUM(AA32:AA33)</f>
        <v>0</v>
      </c>
      <c r="AB34" s="12">
        <f t="shared" ref="AB34:AW34" si="23">SUM(AB32:AB33)</f>
        <v>0</v>
      </c>
      <c r="AC34" s="12">
        <f t="shared" si="23"/>
        <v>0</v>
      </c>
      <c r="AD34" s="12">
        <f t="shared" si="23"/>
        <v>0</v>
      </c>
      <c r="AE34" s="12">
        <f t="shared" si="23"/>
        <v>0</v>
      </c>
      <c r="AF34" s="12">
        <f t="shared" si="23"/>
        <v>0</v>
      </c>
      <c r="AG34" s="12">
        <f t="shared" si="23"/>
        <v>0</v>
      </c>
      <c r="AH34" s="12">
        <f t="shared" si="23"/>
        <v>4623</v>
      </c>
      <c r="AI34" s="12">
        <f t="shared" si="23"/>
        <v>4500</v>
      </c>
      <c r="AJ34" s="12">
        <f t="shared" si="23"/>
        <v>0</v>
      </c>
      <c r="AK34" s="12">
        <f t="shared" si="23"/>
        <v>0</v>
      </c>
      <c r="AL34" s="12">
        <f t="shared" si="23"/>
        <v>0</v>
      </c>
      <c r="AM34" s="12">
        <f t="shared" si="23"/>
        <v>0</v>
      </c>
      <c r="AN34" s="12">
        <f t="shared" si="23"/>
        <v>0</v>
      </c>
      <c r="AO34" s="12">
        <f t="shared" si="23"/>
        <v>0</v>
      </c>
      <c r="AP34" s="12">
        <f t="shared" si="23"/>
        <v>0</v>
      </c>
      <c r="AQ34" s="12">
        <f t="shared" si="23"/>
        <v>0</v>
      </c>
      <c r="AR34" s="12">
        <f t="shared" si="23"/>
        <v>0</v>
      </c>
      <c r="AS34" s="12">
        <f t="shared" si="23"/>
        <v>0</v>
      </c>
      <c r="AT34" s="12">
        <f t="shared" si="23"/>
        <v>0</v>
      </c>
      <c r="AU34" s="12">
        <f t="shared" si="23"/>
        <v>0</v>
      </c>
      <c r="AV34" s="12">
        <f t="shared" si="23"/>
        <v>0</v>
      </c>
      <c r="AW34" s="12">
        <f t="shared" si="23"/>
        <v>0</v>
      </c>
    </row>
    <row r="35" spans="1:49" s="27" customFormat="1" x14ac:dyDescent="0.35">
      <c r="B35" s="27" t="s">
        <v>114</v>
      </c>
    </row>
    <row r="36" spans="1:49" s="12" customFormat="1" x14ac:dyDescent="0.35">
      <c r="B36" s="12" t="s">
        <v>115</v>
      </c>
      <c r="O36" s="12">
        <v>1650</v>
      </c>
      <c r="P36" s="12">
        <v>4427</v>
      </c>
      <c r="Q36" s="12">
        <v>8323</v>
      </c>
      <c r="S36" s="12">
        <v>1276</v>
      </c>
      <c r="T36" s="12">
        <v>759</v>
      </c>
      <c r="U36" s="12">
        <v>140</v>
      </c>
      <c r="AH36" s="12">
        <v>9005</v>
      </c>
      <c r="AI36" s="12">
        <v>12742</v>
      </c>
    </row>
    <row r="37" spans="1:49" s="12" customFormat="1" x14ac:dyDescent="0.35">
      <c r="B37" s="12" t="s">
        <v>116</v>
      </c>
      <c r="O37" s="12">
        <v>150</v>
      </c>
      <c r="P37" s="12">
        <v>890</v>
      </c>
      <c r="Q37" s="12">
        <v>2262</v>
      </c>
      <c r="S37" s="12">
        <v>2154</v>
      </c>
      <c r="T37" s="12">
        <v>1048</v>
      </c>
      <c r="U37" s="12">
        <v>730</v>
      </c>
      <c r="AH37" s="12">
        <v>5210</v>
      </c>
      <c r="AI37" s="12">
        <v>8435</v>
      </c>
    </row>
    <row r="38" spans="1:49" s="13" customFormat="1" x14ac:dyDescent="0.35">
      <c r="B38" s="13" t="s">
        <v>110</v>
      </c>
      <c r="O38" s="13">
        <v>0</v>
      </c>
      <c r="P38" s="13">
        <v>0</v>
      </c>
      <c r="Q38" s="13">
        <v>0</v>
      </c>
      <c r="S38" s="13">
        <v>50</v>
      </c>
      <c r="T38" s="13">
        <f>1224+1</f>
        <v>1225</v>
      </c>
      <c r="U38" s="13">
        <f>32+5404</f>
        <v>5436</v>
      </c>
      <c r="AH38" s="13">
        <v>120</v>
      </c>
      <c r="AI38" s="13">
        <v>177</v>
      </c>
    </row>
    <row r="39" spans="1:49" s="15" customFormat="1" x14ac:dyDescent="0.35">
      <c r="B39" s="15" t="s">
        <v>117</v>
      </c>
      <c r="D39" s="15">
        <f>SUM(D36:D38)</f>
        <v>0</v>
      </c>
      <c r="E39" s="15">
        <f t="shared" ref="E39:K39" si="24">SUM(E36:E38)</f>
        <v>0</v>
      </c>
      <c r="F39" s="15">
        <f t="shared" si="24"/>
        <v>0</v>
      </c>
      <c r="G39" s="15">
        <f t="shared" si="24"/>
        <v>0</v>
      </c>
      <c r="H39" s="15">
        <f t="shared" si="24"/>
        <v>0</v>
      </c>
      <c r="I39" s="15">
        <f t="shared" si="24"/>
        <v>0</v>
      </c>
      <c r="J39" s="15">
        <f t="shared" si="24"/>
        <v>0</v>
      </c>
      <c r="K39" s="15">
        <f t="shared" si="24"/>
        <v>0</v>
      </c>
      <c r="L39" s="15">
        <f>SUM(L36:L38)</f>
        <v>0</v>
      </c>
      <c r="M39" s="15">
        <f t="shared" ref="M39:U39" si="25">SUM(M36:M38)</f>
        <v>0</v>
      </c>
      <c r="N39" s="15">
        <f t="shared" si="25"/>
        <v>0</v>
      </c>
      <c r="O39" s="15">
        <f t="shared" si="25"/>
        <v>1800</v>
      </c>
      <c r="P39" s="15">
        <f t="shared" si="25"/>
        <v>5317</v>
      </c>
      <c r="Q39" s="15">
        <f t="shared" si="25"/>
        <v>10585</v>
      </c>
      <c r="R39" s="15">
        <f t="shared" si="25"/>
        <v>0</v>
      </c>
      <c r="S39" s="15">
        <f t="shared" si="25"/>
        <v>3480</v>
      </c>
      <c r="T39" s="15">
        <f t="shared" si="25"/>
        <v>3032</v>
      </c>
      <c r="U39" s="15">
        <f t="shared" si="25"/>
        <v>6306</v>
      </c>
      <c r="AA39" s="15">
        <f>SUM(AA36:AA38)</f>
        <v>0</v>
      </c>
      <c r="AB39" s="15">
        <f t="shared" ref="AB39:AW39" si="26">SUM(AB36:AB38)</f>
        <v>0</v>
      </c>
      <c r="AC39" s="15">
        <f t="shared" si="26"/>
        <v>0</v>
      </c>
      <c r="AD39" s="15">
        <f t="shared" si="26"/>
        <v>0</v>
      </c>
      <c r="AE39" s="15">
        <f t="shared" si="26"/>
        <v>0</v>
      </c>
      <c r="AF39" s="15">
        <f t="shared" si="26"/>
        <v>0</v>
      </c>
      <c r="AG39" s="15">
        <f t="shared" si="26"/>
        <v>0</v>
      </c>
      <c r="AH39" s="15">
        <f t="shared" si="26"/>
        <v>14335</v>
      </c>
      <c r="AI39" s="15">
        <f t="shared" si="26"/>
        <v>21354</v>
      </c>
      <c r="AJ39" s="15">
        <f t="shared" si="26"/>
        <v>0</v>
      </c>
      <c r="AK39" s="15">
        <f t="shared" si="26"/>
        <v>0</v>
      </c>
      <c r="AL39" s="15">
        <f t="shared" si="26"/>
        <v>0</v>
      </c>
      <c r="AM39" s="15">
        <f t="shared" si="26"/>
        <v>0</v>
      </c>
      <c r="AN39" s="15">
        <f t="shared" si="26"/>
        <v>0</v>
      </c>
      <c r="AO39" s="15">
        <f t="shared" si="26"/>
        <v>0</v>
      </c>
      <c r="AP39" s="15">
        <f t="shared" si="26"/>
        <v>0</v>
      </c>
      <c r="AQ39" s="15">
        <f t="shared" si="26"/>
        <v>0</v>
      </c>
      <c r="AR39" s="15">
        <f t="shared" si="26"/>
        <v>0</v>
      </c>
      <c r="AS39" s="15">
        <f t="shared" si="26"/>
        <v>0</v>
      </c>
      <c r="AT39" s="15">
        <f t="shared" si="26"/>
        <v>0</v>
      </c>
      <c r="AU39" s="15">
        <f t="shared" si="26"/>
        <v>0</v>
      </c>
      <c r="AV39" s="15">
        <f t="shared" si="26"/>
        <v>0</v>
      </c>
      <c r="AW39" s="15">
        <f t="shared" si="26"/>
        <v>0</v>
      </c>
    </row>
    <row r="40" spans="1:49" s="17" customFormat="1" x14ac:dyDescent="0.35">
      <c r="B40" s="28" t="s">
        <v>118</v>
      </c>
      <c r="D40" s="17">
        <f>D39+D34+D30</f>
        <v>0</v>
      </c>
      <c r="E40" s="17">
        <f t="shared" ref="E40:K40" si="27">E39+E34+E30</f>
        <v>0</v>
      </c>
      <c r="F40" s="17">
        <f t="shared" si="27"/>
        <v>0</v>
      </c>
      <c r="G40" s="17">
        <f t="shared" si="27"/>
        <v>0</v>
      </c>
      <c r="H40" s="17">
        <f t="shared" si="27"/>
        <v>0</v>
      </c>
      <c r="I40" s="17">
        <f t="shared" si="27"/>
        <v>0</v>
      </c>
      <c r="J40" s="17">
        <f t="shared" si="27"/>
        <v>0</v>
      </c>
      <c r="K40" s="17">
        <f t="shared" si="27"/>
        <v>0</v>
      </c>
      <c r="L40" s="17">
        <f>L39+L34+L30</f>
        <v>0</v>
      </c>
      <c r="M40" s="17">
        <f t="shared" ref="M40:U40" si="28">M39+M34+M30</f>
        <v>0</v>
      </c>
      <c r="N40" s="17">
        <f t="shared" si="28"/>
        <v>0</v>
      </c>
      <c r="O40" s="17">
        <f t="shared" si="28"/>
        <v>13120</v>
      </c>
      <c r="P40" s="17">
        <f t="shared" si="28"/>
        <v>21364</v>
      </c>
      <c r="Q40" s="17">
        <f t="shared" si="28"/>
        <v>27830</v>
      </c>
      <c r="R40" s="17">
        <f t="shared" si="28"/>
        <v>0</v>
      </c>
      <c r="S40" s="17">
        <f t="shared" si="28"/>
        <v>28198</v>
      </c>
      <c r="T40" s="17">
        <f t="shared" si="28"/>
        <v>32232</v>
      </c>
      <c r="U40" s="17">
        <f t="shared" si="28"/>
        <v>43885</v>
      </c>
      <c r="AA40" s="17">
        <f>AA39+AA34+AA30</f>
        <v>0</v>
      </c>
      <c r="AB40" s="17">
        <f t="shared" ref="AB40:AW40" si="29">AB39+AB34+AB30</f>
        <v>0</v>
      </c>
      <c r="AC40" s="17">
        <f t="shared" si="29"/>
        <v>0</v>
      </c>
      <c r="AD40" s="17">
        <f t="shared" si="29"/>
        <v>0</v>
      </c>
      <c r="AE40" s="17">
        <f t="shared" si="29"/>
        <v>0</v>
      </c>
      <c r="AF40" s="17">
        <f t="shared" si="29"/>
        <v>0</v>
      </c>
      <c r="AG40" s="17">
        <f t="shared" si="29"/>
        <v>0</v>
      </c>
      <c r="AH40" s="17">
        <f t="shared" si="29"/>
        <v>40906</v>
      </c>
      <c r="AI40" s="17">
        <f t="shared" si="29"/>
        <v>94237</v>
      </c>
      <c r="AJ40" s="17">
        <f t="shared" si="29"/>
        <v>0</v>
      </c>
      <c r="AK40" s="17">
        <f t="shared" si="29"/>
        <v>0</v>
      </c>
      <c r="AL40" s="17">
        <f t="shared" si="29"/>
        <v>0</v>
      </c>
      <c r="AM40" s="17">
        <f t="shared" si="29"/>
        <v>0</v>
      </c>
      <c r="AN40" s="17">
        <f t="shared" si="29"/>
        <v>0</v>
      </c>
      <c r="AO40" s="17">
        <f t="shared" si="29"/>
        <v>0</v>
      </c>
      <c r="AP40" s="17">
        <f t="shared" si="29"/>
        <v>0</v>
      </c>
      <c r="AQ40" s="17">
        <f t="shared" si="29"/>
        <v>0</v>
      </c>
      <c r="AR40" s="17">
        <f t="shared" si="29"/>
        <v>0</v>
      </c>
      <c r="AS40" s="17">
        <f t="shared" si="29"/>
        <v>0</v>
      </c>
      <c r="AT40" s="17">
        <f t="shared" si="29"/>
        <v>0</v>
      </c>
      <c r="AU40" s="17">
        <f t="shared" si="29"/>
        <v>0</v>
      </c>
      <c r="AV40" s="17">
        <f t="shared" si="29"/>
        <v>0</v>
      </c>
      <c r="AW40" s="17">
        <f t="shared" si="29"/>
        <v>0</v>
      </c>
    </row>
    <row r="41" spans="1:49" s="10" customFormat="1" x14ac:dyDescent="0.35">
      <c r="B41" s="18" t="s">
        <v>119</v>
      </c>
    </row>
    <row r="42" spans="1:49" s="19" customFormat="1" x14ac:dyDescent="0.35">
      <c r="B42" s="20" t="s">
        <v>121</v>
      </c>
      <c r="D42" s="29" t="e">
        <f>D30/D$40</f>
        <v>#DIV/0!</v>
      </c>
      <c r="E42" s="29" t="e">
        <f t="shared" ref="E42:K42" si="30">E30/E$40</f>
        <v>#DIV/0!</v>
      </c>
      <c r="F42" s="29" t="e">
        <f t="shared" si="30"/>
        <v>#DIV/0!</v>
      </c>
      <c r="G42" s="29" t="e">
        <f t="shared" si="30"/>
        <v>#DIV/0!</v>
      </c>
      <c r="H42" s="29" t="e">
        <f t="shared" si="30"/>
        <v>#DIV/0!</v>
      </c>
      <c r="I42" s="29" t="e">
        <f t="shared" si="30"/>
        <v>#DIV/0!</v>
      </c>
      <c r="J42" s="29" t="e">
        <f t="shared" si="30"/>
        <v>#DIV/0!</v>
      </c>
      <c r="K42" s="29" t="e">
        <f t="shared" si="30"/>
        <v>#DIV/0!</v>
      </c>
      <c r="L42" s="29" t="e">
        <f>L30/L$40</f>
        <v>#DIV/0!</v>
      </c>
      <c r="M42" s="29" t="e">
        <f t="shared" ref="M42:U42" si="31">M30/M$40</f>
        <v>#DIV/0!</v>
      </c>
      <c r="N42" s="29" t="e">
        <f t="shared" si="31"/>
        <v>#DIV/0!</v>
      </c>
      <c r="O42" s="29">
        <f t="shared" si="31"/>
        <v>0.82042682926829269</v>
      </c>
      <c r="P42" s="29">
        <f t="shared" si="31"/>
        <v>0.70174124695749862</v>
      </c>
      <c r="Q42" s="29">
        <f t="shared" si="31"/>
        <v>0.56863097376931371</v>
      </c>
      <c r="R42" s="29" t="e">
        <f t="shared" si="31"/>
        <v>#DIV/0!</v>
      </c>
      <c r="S42" s="29">
        <f t="shared" si="31"/>
        <v>0.82417192708702747</v>
      </c>
      <c r="T42" s="29">
        <f t="shared" si="31"/>
        <v>0.85626085877388936</v>
      </c>
      <c r="U42" s="29">
        <f t="shared" si="31"/>
        <v>0.81214537997037717</v>
      </c>
      <c r="AA42" s="29" t="e">
        <f>AA30/AA$40</f>
        <v>#DIV/0!</v>
      </c>
      <c r="AB42" s="29" t="e">
        <f t="shared" ref="AB42:AW42" si="32">AB30/AB$40</f>
        <v>#DIV/0!</v>
      </c>
      <c r="AC42" s="29" t="e">
        <f t="shared" si="32"/>
        <v>#DIV/0!</v>
      </c>
      <c r="AD42" s="29" t="e">
        <f t="shared" si="32"/>
        <v>#DIV/0!</v>
      </c>
      <c r="AE42" s="29" t="e">
        <f t="shared" si="32"/>
        <v>#DIV/0!</v>
      </c>
      <c r="AF42" s="29" t="e">
        <f t="shared" si="32"/>
        <v>#DIV/0!</v>
      </c>
      <c r="AG42" s="29" t="e">
        <f t="shared" si="32"/>
        <v>#DIV/0!</v>
      </c>
      <c r="AH42" s="29">
        <f t="shared" si="32"/>
        <v>0.53654720578888182</v>
      </c>
      <c r="AI42" s="29">
        <f t="shared" si="32"/>
        <v>0.72564916115750711</v>
      </c>
      <c r="AJ42" s="29" t="e">
        <f t="shared" si="32"/>
        <v>#DIV/0!</v>
      </c>
      <c r="AK42" s="29" t="e">
        <f t="shared" si="32"/>
        <v>#DIV/0!</v>
      </c>
      <c r="AL42" s="29" t="e">
        <f t="shared" si="32"/>
        <v>#DIV/0!</v>
      </c>
      <c r="AM42" s="29" t="e">
        <f t="shared" si="32"/>
        <v>#DIV/0!</v>
      </c>
      <c r="AN42" s="29" t="e">
        <f t="shared" si="32"/>
        <v>#DIV/0!</v>
      </c>
      <c r="AO42" s="29" t="e">
        <f t="shared" si="32"/>
        <v>#DIV/0!</v>
      </c>
      <c r="AP42" s="29" t="e">
        <f t="shared" si="32"/>
        <v>#DIV/0!</v>
      </c>
      <c r="AQ42" s="29" t="e">
        <f t="shared" si="32"/>
        <v>#DIV/0!</v>
      </c>
      <c r="AR42" s="29" t="e">
        <f t="shared" si="32"/>
        <v>#DIV/0!</v>
      </c>
      <c r="AS42" s="29" t="e">
        <f t="shared" si="32"/>
        <v>#DIV/0!</v>
      </c>
      <c r="AT42" s="29" t="e">
        <f t="shared" si="32"/>
        <v>#DIV/0!</v>
      </c>
      <c r="AU42" s="29" t="e">
        <f t="shared" si="32"/>
        <v>#DIV/0!</v>
      </c>
      <c r="AV42" s="29" t="e">
        <f t="shared" si="32"/>
        <v>#DIV/0!</v>
      </c>
      <c r="AW42" s="29" t="e">
        <f t="shared" si="32"/>
        <v>#DIV/0!</v>
      </c>
    </row>
    <row r="43" spans="1:49" s="19" customFormat="1" x14ac:dyDescent="0.35">
      <c r="B43" s="20" t="s">
        <v>120</v>
      </c>
      <c r="D43" s="29" t="e">
        <f>D34/D$40</f>
        <v>#DIV/0!</v>
      </c>
      <c r="E43" s="29" t="e">
        <f t="shared" ref="E43:K43" si="33">E34/E$40</f>
        <v>#DIV/0!</v>
      </c>
      <c r="F43" s="29" t="e">
        <f t="shared" si="33"/>
        <v>#DIV/0!</v>
      </c>
      <c r="G43" s="29" t="e">
        <f t="shared" si="33"/>
        <v>#DIV/0!</v>
      </c>
      <c r="H43" s="29" t="e">
        <f t="shared" si="33"/>
        <v>#DIV/0!</v>
      </c>
      <c r="I43" s="29" t="e">
        <f t="shared" si="33"/>
        <v>#DIV/0!</v>
      </c>
      <c r="J43" s="29" t="e">
        <f t="shared" si="33"/>
        <v>#DIV/0!</v>
      </c>
      <c r="K43" s="29" t="e">
        <f t="shared" si="33"/>
        <v>#DIV/0!</v>
      </c>
      <c r="L43" s="29" t="e">
        <f>L34/L$40</f>
        <v>#DIV/0!</v>
      </c>
      <c r="M43" s="29" t="e">
        <f t="shared" ref="M43:U43" si="34">M34/M$40</f>
        <v>#DIV/0!</v>
      </c>
      <c r="N43" s="29" t="e">
        <f t="shared" si="34"/>
        <v>#DIV/0!</v>
      </c>
      <c r="O43" s="29">
        <f t="shared" si="34"/>
        <v>4.2378048780487808E-2</v>
      </c>
      <c r="P43" s="29">
        <f t="shared" si="34"/>
        <v>4.9382138176371465E-2</v>
      </c>
      <c r="Q43" s="29">
        <f t="shared" si="34"/>
        <v>5.1024074739489757E-2</v>
      </c>
      <c r="R43" s="29" t="e">
        <f t="shared" si="34"/>
        <v>#DIV/0!</v>
      </c>
      <c r="S43" s="29">
        <f t="shared" si="34"/>
        <v>5.2415064898219732E-2</v>
      </c>
      <c r="T43" s="29">
        <f t="shared" si="34"/>
        <v>4.9671134276495409E-2</v>
      </c>
      <c r="U43" s="29">
        <f t="shared" si="34"/>
        <v>4.416087501424177E-2</v>
      </c>
      <c r="AA43" s="29" t="e">
        <f>AA34/AA$40</f>
        <v>#DIV/0!</v>
      </c>
      <c r="AB43" s="29" t="e">
        <f t="shared" ref="AB43:AW43" si="35">AB34/AB$40</f>
        <v>#DIV/0!</v>
      </c>
      <c r="AC43" s="29" t="e">
        <f t="shared" si="35"/>
        <v>#DIV/0!</v>
      </c>
      <c r="AD43" s="29" t="e">
        <f t="shared" si="35"/>
        <v>#DIV/0!</v>
      </c>
      <c r="AE43" s="29" t="e">
        <f t="shared" si="35"/>
        <v>#DIV/0!</v>
      </c>
      <c r="AF43" s="29" t="e">
        <f t="shared" si="35"/>
        <v>#DIV/0!</v>
      </c>
      <c r="AG43" s="29" t="e">
        <f t="shared" si="35"/>
        <v>#DIV/0!</v>
      </c>
      <c r="AH43" s="29">
        <f t="shared" si="35"/>
        <v>0.11301520559331149</v>
      </c>
      <c r="AI43" s="29">
        <f t="shared" si="35"/>
        <v>4.7751944565298132E-2</v>
      </c>
      <c r="AJ43" s="29" t="e">
        <f t="shared" si="35"/>
        <v>#DIV/0!</v>
      </c>
      <c r="AK43" s="29" t="e">
        <f t="shared" si="35"/>
        <v>#DIV/0!</v>
      </c>
      <c r="AL43" s="29" t="e">
        <f t="shared" si="35"/>
        <v>#DIV/0!</v>
      </c>
      <c r="AM43" s="29" t="e">
        <f t="shared" si="35"/>
        <v>#DIV/0!</v>
      </c>
      <c r="AN43" s="29" t="e">
        <f t="shared" si="35"/>
        <v>#DIV/0!</v>
      </c>
      <c r="AO43" s="29" t="e">
        <f t="shared" si="35"/>
        <v>#DIV/0!</v>
      </c>
      <c r="AP43" s="29" t="e">
        <f t="shared" si="35"/>
        <v>#DIV/0!</v>
      </c>
      <c r="AQ43" s="29" t="e">
        <f t="shared" si="35"/>
        <v>#DIV/0!</v>
      </c>
      <c r="AR43" s="29" t="e">
        <f t="shared" si="35"/>
        <v>#DIV/0!</v>
      </c>
      <c r="AS43" s="29" t="e">
        <f t="shared" si="35"/>
        <v>#DIV/0!</v>
      </c>
      <c r="AT43" s="29" t="e">
        <f t="shared" si="35"/>
        <v>#DIV/0!</v>
      </c>
      <c r="AU43" s="29" t="e">
        <f t="shared" si="35"/>
        <v>#DIV/0!</v>
      </c>
      <c r="AV43" s="29" t="e">
        <f t="shared" si="35"/>
        <v>#DIV/0!</v>
      </c>
      <c r="AW43" s="29" t="e">
        <f t="shared" si="35"/>
        <v>#DIV/0!</v>
      </c>
    </row>
    <row r="44" spans="1:49" s="21" customFormat="1" x14ac:dyDescent="0.35">
      <c r="B44" s="22" t="s">
        <v>122</v>
      </c>
      <c r="D44" s="30" t="e">
        <f>D39/D$40</f>
        <v>#DIV/0!</v>
      </c>
      <c r="E44" s="30" t="e">
        <f t="shared" ref="E44:K44" si="36">E39/E$40</f>
        <v>#DIV/0!</v>
      </c>
      <c r="F44" s="30" t="e">
        <f t="shared" si="36"/>
        <v>#DIV/0!</v>
      </c>
      <c r="G44" s="30" t="e">
        <f t="shared" si="36"/>
        <v>#DIV/0!</v>
      </c>
      <c r="H44" s="30" t="e">
        <f t="shared" si="36"/>
        <v>#DIV/0!</v>
      </c>
      <c r="I44" s="30" t="e">
        <f t="shared" si="36"/>
        <v>#DIV/0!</v>
      </c>
      <c r="J44" s="30" t="e">
        <f t="shared" si="36"/>
        <v>#DIV/0!</v>
      </c>
      <c r="K44" s="30" t="e">
        <f t="shared" si="36"/>
        <v>#DIV/0!</v>
      </c>
      <c r="L44" s="30" t="e">
        <f>L39/L$40</f>
        <v>#DIV/0!</v>
      </c>
      <c r="M44" s="30" t="e">
        <f t="shared" ref="M44:U44" si="37">M39/M$40</f>
        <v>#DIV/0!</v>
      </c>
      <c r="N44" s="30" t="e">
        <f t="shared" si="37"/>
        <v>#DIV/0!</v>
      </c>
      <c r="O44" s="30">
        <f t="shared" si="37"/>
        <v>0.13719512195121952</v>
      </c>
      <c r="P44" s="30">
        <f t="shared" si="37"/>
        <v>0.24887661486612994</v>
      </c>
      <c r="Q44" s="30">
        <f t="shared" si="37"/>
        <v>0.38034495149119657</v>
      </c>
      <c r="R44" s="30" t="e">
        <f t="shared" si="37"/>
        <v>#DIV/0!</v>
      </c>
      <c r="S44" s="30">
        <f t="shared" si="37"/>
        <v>0.12341300801475281</v>
      </c>
      <c r="T44" s="30">
        <f t="shared" si="37"/>
        <v>9.4068006949615285E-2</v>
      </c>
      <c r="U44" s="30">
        <f t="shared" si="37"/>
        <v>0.1436937450153811</v>
      </c>
      <c r="AA44" s="30" t="e">
        <f>AA39/AA$40</f>
        <v>#DIV/0!</v>
      </c>
      <c r="AB44" s="30" t="e">
        <f t="shared" ref="AB44:AW44" si="38">AB39/AB$40</f>
        <v>#DIV/0!</v>
      </c>
      <c r="AC44" s="30" t="e">
        <f t="shared" si="38"/>
        <v>#DIV/0!</v>
      </c>
      <c r="AD44" s="30" t="e">
        <f t="shared" si="38"/>
        <v>#DIV/0!</v>
      </c>
      <c r="AE44" s="30" t="e">
        <f t="shared" si="38"/>
        <v>#DIV/0!</v>
      </c>
      <c r="AF44" s="30" t="e">
        <f t="shared" si="38"/>
        <v>#DIV/0!</v>
      </c>
      <c r="AG44" s="30" t="e">
        <f t="shared" si="38"/>
        <v>#DIV/0!</v>
      </c>
      <c r="AH44" s="30">
        <f t="shared" si="38"/>
        <v>0.35043758861780666</v>
      </c>
      <c r="AI44" s="30">
        <f t="shared" si="38"/>
        <v>0.22659889427719473</v>
      </c>
      <c r="AJ44" s="30" t="e">
        <f t="shared" si="38"/>
        <v>#DIV/0!</v>
      </c>
      <c r="AK44" s="30" t="e">
        <f t="shared" si="38"/>
        <v>#DIV/0!</v>
      </c>
      <c r="AL44" s="30" t="e">
        <f t="shared" si="38"/>
        <v>#DIV/0!</v>
      </c>
      <c r="AM44" s="30" t="e">
        <f t="shared" si="38"/>
        <v>#DIV/0!</v>
      </c>
      <c r="AN44" s="30" t="e">
        <f t="shared" si="38"/>
        <v>#DIV/0!</v>
      </c>
      <c r="AO44" s="30" t="e">
        <f t="shared" si="38"/>
        <v>#DIV/0!</v>
      </c>
      <c r="AP44" s="30" t="e">
        <f t="shared" si="38"/>
        <v>#DIV/0!</v>
      </c>
      <c r="AQ44" s="30" t="e">
        <f t="shared" si="38"/>
        <v>#DIV/0!</v>
      </c>
      <c r="AR44" s="30" t="e">
        <f t="shared" si="38"/>
        <v>#DIV/0!</v>
      </c>
      <c r="AS44" s="30" t="e">
        <f t="shared" si="38"/>
        <v>#DIV/0!</v>
      </c>
      <c r="AT44" s="30" t="e">
        <f t="shared" si="38"/>
        <v>#DIV/0!</v>
      </c>
      <c r="AU44" s="30" t="e">
        <f t="shared" si="38"/>
        <v>#DIV/0!</v>
      </c>
      <c r="AV44" s="30" t="e">
        <f t="shared" si="38"/>
        <v>#DIV/0!</v>
      </c>
      <c r="AW44" s="30" t="e">
        <f t="shared" si="38"/>
        <v>#DIV/0!</v>
      </c>
    </row>
    <row r="45" spans="1:49" s="19" customFormat="1" x14ac:dyDescent="0.35">
      <c r="B45" s="20" t="s">
        <v>123</v>
      </c>
      <c r="D45" s="29" t="e">
        <f>SUM(D42:D44)</f>
        <v>#DIV/0!</v>
      </c>
      <c r="E45" s="29" t="e">
        <f t="shared" ref="E45:K45" si="39">SUM(E42:E44)</f>
        <v>#DIV/0!</v>
      </c>
      <c r="F45" s="29" t="e">
        <f t="shared" si="39"/>
        <v>#DIV/0!</v>
      </c>
      <c r="G45" s="29" t="e">
        <f t="shared" si="39"/>
        <v>#DIV/0!</v>
      </c>
      <c r="H45" s="29" t="e">
        <f t="shared" si="39"/>
        <v>#DIV/0!</v>
      </c>
      <c r="I45" s="29" t="e">
        <f t="shared" si="39"/>
        <v>#DIV/0!</v>
      </c>
      <c r="J45" s="29" t="e">
        <f t="shared" si="39"/>
        <v>#DIV/0!</v>
      </c>
      <c r="K45" s="29" t="e">
        <f t="shared" si="39"/>
        <v>#DIV/0!</v>
      </c>
      <c r="L45" s="29" t="e">
        <f>SUM(L42:L44)</f>
        <v>#DIV/0!</v>
      </c>
      <c r="M45" s="29" t="e">
        <f t="shared" ref="M45:U45" si="40">SUM(M42:M44)</f>
        <v>#DIV/0!</v>
      </c>
      <c r="N45" s="29" t="e">
        <f t="shared" si="40"/>
        <v>#DIV/0!</v>
      </c>
      <c r="O45" s="29">
        <f t="shared" si="40"/>
        <v>1</v>
      </c>
      <c r="P45" s="29">
        <f t="shared" si="40"/>
        <v>1</v>
      </c>
      <c r="Q45" s="29">
        <f t="shared" si="40"/>
        <v>1</v>
      </c>
      <c r="R45" s="29" t="e">
        <f t="shared" si="40"/>
        <v>#DIV/0!</v>
      </c>
      <c r="S45" s="29">
        <f t="shared" si="40"/>
        <v>1</v>
      </c>
      <c r="T45" s="29">
        <f t="shared" si="40"/>
        <v>1</v>
      </c>
      <c r="U45" s="29">
        <f t="shared" si="40"/>
        <v>1</v>
      </c>
      <c r="AA45" s="29" t="e">
        <f>SUM(AA42:AA44)</f>
        <v>#DIV/0!</v>
      </c>
      <c r="AB45" s="29" t="e">
        <f t="shared" ref="AB45:AW45" si="41">SUM(AB42:AB44)</f>
        <v>#DIV/0!</v>
      </c>
      <c r="AC45" s="29" t="e">
        <f t="shared" si="41"/>
        <v>#DIV/0!</v>
      </c>
      <c r="AD45" s="29" t="e">
        <f t="shared" si="41"/>
        <v>#DIV/0!</v>
      </c>
      <c r="AE45" s="29" t="e">
        <f t="shared" si="41"/>
        <v>#DIV/0!</v>
      </c>
      <c r="AF45" s="29" t="e">
        <f t="shared" si="41"/>
        <v>#DIV/0!</v>
      </c>
      <c r="AG45" s="29" t="e">
        <f t="shared" si="41"/>
        <v>#DIV/0!</v>
      </c>
      <c r="AH45" s="29">
        <f t="shared" si="41"/>
        <v>1</v>
      </c>
      <c r="AI45" s="29">
        <f t="shared" si="41"/>
        <v>0.99999999999999989</v>
      </c>
      <c r="AJ45" s="29" t="e">
        <f t="shared" si="41"/>
        <v>#DIV/0!</v>
      </c>
      <c r="AK45" s="29" t="e">
        <f t="shared" si="41"/>
        <v>#DIV/0!</v>
      </c>
      <c r="AL45" s="29" t="e">
        <f t="shared" si="41"/>
        <v>#DIV/0!</v>
      </c>
      <c r="AM45" s="29" t="e">
        <f t="shared" si="41"/>
        <v>#DIV/0!</v>
      </c>
      <c r="AN45" s="29" t="e">
        <f t="shared" si="41"/>
        <v>#DIV/0!</v>
      </c>
      <c r="AO45" s="29" t="e">
        <f t="shared" si="41"/>
        <v>#DIV/0!</v>
      </c>
      <c r="AP45" s="29" t="e">
        <f t="shared" si="41"/>
        <v>#DIV/0!</v>
      </c>
      <c r="AQ45" s="29" t="e">
        <f t="shared" si="41"/>
        <v>#DIV/0!</v>
      </c>
      <c r="AR45" s="29" t="e">
        <f t="shared" si="41"/>
        <v>#DIV/0!</v>
      </c>
      <c r="AS45" s="29" t="e">
        <f t="shared" si="41"/>
        <v>#DIV/0!</v>
      </c>
      <c r="AT45" s="29" t="e">
        <f t="shared" si="41"/>
        <v>#DIV/0!</v>
      </c>
      <c r="AU45" s="29" t="e">
        <f t="shared" si="41"/>
        <v>#DIV/0!</v>
      </c>
      <c r="AV45" s="29" t="e">
        <f t="shared" si="41"/>
        <v>#DIV/0!</v>
      </c>
      <c r="AW45" s="29" t="e">
        <f t="shared" si="41"/>
        <v>#DIV/0!</v>
      </c>
    </row>
    <row r="46" spans="1:49" s="2" customFormat="1" x14ac:dyDescent="0.35">
      <c r="A46" s="2" t="s">
        <v>37</v>
      </c>
      <c r="B46" s="2" t="s">
        <v>34</v>
      </c>
    </row>
    <row r="47" spans="1:49" s="17" customFormat="1" x14ac:dyDescent="0.35">
      <c r="B47" s="17" t="s">
        <v>72</v>
      </c>
      <c r="M47" s="17">
        <v>10255</v>
      </c>
      <c r="O47" s="17">
        <v>13120</v>
      </c>
      <c r="P47" s="17">
        <v>21364</v>
      </c>
      <c r="Q47" s="17">
        <v>27830</v>
      </c>
      <c r="S47" s="17">
        <v>28198</v>
      </c>
      <c r="T47" s="17">
        <v>32232</v>
      </c>
      <c r="U47" s="17">
        <v>43885</v>
      </c>
      <c r="AH47" s="17">
        <v>40906</v>
      </c>
      <c r="AI47" s="17">
        <v>94237</v>
      </c>
    </row>
    <row r="48" spans="1:49" s="13" customFormat="1" x14ac:dyDescent="0.35">
      <c r="B48" s="13" t="s">
        <v>73</v>
      </c>
      <c r="M48" s="13">
        <v>8768</v>
      </c>
      <c r="O48" s="13">
        <v>15953</v>
      </c>
      <c r="P48" s="13">
        <v>25038</v>
      </c>
      <c r="Q48" s="13">
        <v>27793</v>
      </c>
      <c r="S48" s="13">
        <v>29597</v>
      </c>
      <c r="T48" s="13">
        <v>31430</v>
      </c>
      <c r="U48" s="13">
        <v>34194</v>
      </c>
      <c r="AH48" s="13">
        <v>33912</v>
      </c>
      <c r="AI48" s="13">
        <v>111494</v>
      </c>
    </row>
    <row r="49" spans="2:49" s="12" customFormat="1" x14ac:dyDescent="0.35">
      <c r="B49" s="12" t="s">
        <v>74</v>
      </c>
      <c r="D49" s="12">
        <f>D47-D48</f>
        <v>0</v>
      </c>
      <c r="E49" s="12">
        <f t="shared" ref="E49:K49" si="42">E47-E48</f>
        <v>0</v>
      </c>
      <c r="F49" s="12">
        <f t="shared" si="42"/>
        <v>0</v>
      </c>
      <c r="G49" s="12">
        <f t="shared" si="42"/>
        <v>0</v>
      </c>
      <c r="H49" s="12">
        <f t="shared" si="42"/>
        <v>0</v>
      </c>
      <c r="I49" s="12">
        <f t="shared" si="42"/>
        <v>0</v>
      </c>
      <c r="J49" s="12">
        <f t="shared" si="42"/>
        <v>0</v>
      </c>
      <c r="K49" s="12">
        <f t="shared" si="42"/>
        <v>0</v>
      </c>
      <c r="L49" s="12">
        <f>L47-L48</f>
        <v>0</v>
      </c>
      <c r="M49" s="12">
        <f t="shared" ref="M49:U49" si="43">M47-M48</f>
        <v>1487</v>
      </c>
      <c r="N49" s="12">
        <f t="shared" si="43"/>
        <v>0</v>
      </c>
      <c r="O49" s="12">
        <f t="shared" si="43"/>
        <v>-2833</v>
      </c>
      <c r="P49" s="12">
        <f t="shared" si="43"/>
        <v>-3674</v>
      </c>
      <c r="Q49" s="12">
        <f t="shared" si="43"/>
        <v>37</v>
      </c>
      <c r="R49" s="12">
        <f t="shared" si="43"/>
        <v>0</v>
      </c>
      <c r="S49" s="12">
        <f t="shared" si="43"/>
        <v>-1399</v>
      </c>
      <c r="T49" s="12">
        <f t="shared" si="43"/>
        <v>802</v>
      </c>
      <c r="U49" s="12">
        <f t="shared" si="43"/>
        <v>9691</v>
      </c>
      <c r="AA49" s="12">
        <f>AA47-AA48</f>
        <v>0</v>
      </c>
      <c r="AB49" s="12">
        <f t="shared" ref="AB49:AW49" si="44">AB47-AB48</f>
        <v>0</v>
      </c>
      <c r="AC49" s="12">
        <f t="shared" si="44"/>
        <v>0</v>
      </c>
      <c r="AD49" s="12">
        <f t="shared" si="44"/>
        <v>0</v>
      </c>
      <c r="AE49" s="12">
        <f t="shared" si="44"/>
        <v>0</v>
      </c>
      <c r="AF49" s="12">
        <f t="shared" si="44"/>
        <v>0</v>
      </c>
      <c r="AG49" s="12">
        <f t="shared" si="44"/>
        <v>0</v>
      </c>
      <c r="AH49" s="12">
        <f t="shared" si="44"/>
        <v>6994</v>
      </c>
      <c r="AI49" s="12">
        <f t="shared" si="44"/>
        <v>-17257</v>
      </c>
      <c r="AJ49" s="12">
        <f t="shared" si="44"/>
        <v>0</v>
      </c>
      <c r="AK49" s="12">
        <f t="shared" si="44"/>
        <v>0</v>
      </c>
      <c r="AL49" s="12">
        <f t="shared" si="44"/>
        <v>0</v>
      </c>
      <c r="AM49" s="12">
        <f t="shared" si="44"/>
        <v>0</v>
      </c>
      <c r="AN49" s="12">
        <f t="shared" si="44"/>
        <v>0</v>
      </c>
      <c r="AO49" s="12">
        <f t="shared" si="44"/>
        <v>0</v>
      </c>
      <c r="AP49" s="12">
        <f t="shared" si="44"/>
        <v>0</v>
      </c>
      <c r="AQ49" s="12">
        <f t="shared" si="44"/>
        <v>0</v>
      </c>
      <c r="AR49" s="12">
        <f t="shared" si="44"/>
        <v>0</v>
      </c>
      <c r="AS49" s="12">
        <f t="shared" si="44"/>
        <v>0</v>
      </c>
      <c r="AT49" s="12">
        <f t="shared" si="44"/>
        <v>0</v>
      </c>
      <c r="AU49" s="12">
        <f t="shared" si="44"/>
        <v>0</v>
      </c>
      <c r="AV49" s="12">
        <f t="shared" si="44"/>
        <v>0</v>
      </c>
      <c r="AW49" s="12">
        <f t="shared" si="44"/>
        <v>0</v>
      </c>
    </row>
    <row r="50" spans="2:49" s="11" customFormat="1" x14ac:dyDescent="0.35">
      <c r="B50" s="11" t="s">
        <v>75</v>
      </c>
      <c r="D50" s="11" t="e">
        <f>D49/D47</f>
        <v>#DIV/0!</v>
      </c>
      <c r="E50" s="11" t="e">
        <f t="shared" ref="E50:K50" si="45">E49/E47</f>
        <v>#DIV/0!</v>
      </c>
      <c r="F50" s="11" t="e">
        <f t="shared" si="45"/>
        <v>#DIV/0!</v>
      </c>
      <c r="G50" s="11" t="e">
        <f t="shared" si="45"/>
        <v>#DIV/0!</v>
      </c>
      <c r="H50" s="11" t="e">
        <f t="shared" si="45"/>
        <v>#DIV/0!</v>
      </c>
      <c r="I50" s="11" t="e">
        <f t="shared" si="45"/>
        <v>#DIV/0!</v>
      </c>
      <c r="J50" s="11" t="e">
        <f t="shared" si="45"/>
        <v>#DIV/0!</v>
      </c>
      <c r="K50" s="11" t="e">
        <f t="shared" si="45"/>
        <v>#DIV/0!</v>
      </c>
      <c r="L50" s="11" t="e">
        <f>L49/L47</f>
        <v>#DIV/0!</v>
      </c>
      <c r="M50" s="11">
        <f t="shared" ref="M50:U50" si="46">M49/M47</f>
        <v>0.14500243783520234</v>
      </c>
      <c r="N50" s="11" t="e">
        <f t="shared" si="46"/>
        <v>#DIV/0!</v>
      </c>
      <c r="O50" s="11">
        <f t="shared" si="46"/>
        <v>-0.2159298780487805</v>
      </c>
      <c r="P50" s="11">
        <f t="shared" si="46"/>
        <v>-0.17197154090994196</v>
      </c>
      <c r="Q50" s="11">
        <f t="shared" si="46"/>
        <v>1.329500538986705E-3</v>
      </c>
      <c r="R50" s="11" t="e">
        <f t="shared" si="46"/>
        <v>#DIV/0!</v>
      </c>
      <c r="S50" s="11">
        <f t="shared" si="46"/>
        <v>-4.9613447762252641E-2</v>
      </c>
      <c r="T50" s="11">
        <f t="shared" si="46"/>
        <v>2.4882104740630431E-2</v>
      </c>
      <c r="U50" s="11">
        <f t="shared" si="46"/>
        <v>0.22082716190042156</v>
      </c>
      <c r="AA50" s="11" t="e">
        <f>AA49/AA47</f>
        <v>#DIV/0!</v>
      </c>
      <c r="AB50" s="11" t="e">
        <f t="shared" ref="AB50:AW50" si="47">AB49/AB47</f>
        <v>#DIV/0!</v>
      </c>
      <c r="AC50" s="11" t="e">
        <f t="shared" si="47"/>
        <v>#DIV/0!</v>
      </c>
      <c r="AD50" s="11" t="e">
        <f t="shared" si="47"/>
        <v>#DIV/0!</v>
      </c>
      <c r="AE50" s="11" t="e">
        <f t="shared" si="47"/>
        <v>#DIV/0!</v>
      </c>
      <c r="AF50" s="11" t="e">
        <f t="shared" si="47"/>
        <v>#DIV/0!</v>
      </c>
      <c r="AG50" s="11" t="e">
        <f t="shared" si="47"/>
        <v>#DIV/0!</v>
      </c>
      <c r="AH50" s="11">
        <f t="shared" si="47"/>
        <v>0.17097736273407324</v>
      </c>
      <c r="AI50" s="11">
        <f t="shared" si="47"/>
        <v>-0.18312340163629998</v>
      </c>
      <c r="AJ50" s="11" t="e">
        <f t="shared" si="47"/>
        <v>#DIV/0!</v>
      </c>
      <c r="AK50" s="11" t="e">
        <f t="shared" si="47"/>
        <v>#DIV/0!</v>
      </c>
      <c r="AL50" s="11" t="e">
        <f t="shared" si="47"/>
        <v>#DIV/0!</v>
      </c>
      <c r="AM50" s="11" t="e">
        <f t="shared" si="47"/>
        <v>#DIV/0!</v>
      </c>
      <c r="AN50" s="11" t="e">
        <f t="shared" si="47"/>
        <v>#DIV/0!</v>
      </c>
      <c r="AO50" s="11" t="e">
        <f t="shared" si="47"/>
        <v>#DIV/0!</v>
      </c>
      <c r="AP50" s="11" t="e">
        <f t="shared" si="47"/>
        <v>#DIV/0!</v>
      </c>
      <c r="AQ50" s="11" t="e">
        <f t="shared" si="47"/>
        <v>#DIV/0!</v>
      </c>
      <c r="AR50" s="11" t="e">
        <f t="shared" si="47"/>
        <v>#DIV/0!</v>
      </c>
      <c r="AS50" s="11" t="e">
        <f t="shared" si="47"/>
        <v>#DIV/0!</v>
      </c>
      <c r="AT50" s="11" t="e">
        <f t="shared" si="47"/>
        <v>#DIV/0!</v>
      </c>
      <c r="AU50" s="11" t="e">
        <f t="shared" si="47"/>
        <v>#DIV/0!</v>
      </c>
      <c r="AV50" s="11" t="e">
        <f t="shared" si="47"/>
        <v>#DIV/0!</v>
      </c>
      <c r="AW50" s="11" t="e">
        <f t="shared" si="47"/>
        <v>#DIV/0!</v>
      </c>
    </row>
    <row r="51" spans="2:49" s="6" customFormat="1" x14ac:dyDescent="0.35">
      <c r="B51" s="6" t="s">
        <v>76</v>
      </c>
    </row>
    <row r="52" spans="2:49" s="12" customFormat="1" x14ac:dyDescent="0.35">
      <c r="B52" s="12" t="s">
        <v>77</v>
      </c>
      <c r="M52" s="12">
        <v>11432</v>
      </c>
      <c r="O52" s="12">
        <v>30217</v>
      </c>
      <c r="P52" s="12">
        <v>29370</v>
      </c>
      <c r="Q52" s="12">
        <v>24696</v>
      </c>
      <c r="S52" s="12">
        <v>32530</v>
      </c>
      <c r="T52" s="12">
        <v>28732</v>
      </c>
      <c r="U52" s="12">
        <v>29003</v>
      </c>
      <c r="AH52" s="12">
        <v>43703</v>
      </c>
      <c r="AI52" s="12">
        <v>111870</v>
      </c>
    </row>
    <row r="53" spans="2:49" s="13" customFormat="1" x14ac:dyDescent="0.35">
      <c r="B53" s="13" t="s">
        <v>78</v>
      </c>
      <c r="M53" s="13">
        <v>0</v>
      </c>
      <c r="O53" s="13">
        <v>0</v>
      </c>
      <c r="P53" s="13">
        <v>0</v>
      </c>
      <c r="Q53" s="13">
        <v>0</v>
      </c>
      <c r="S53" s="13">
        <v>0</v>
      </c>
      <c r="T53" s="13">
        <v>0</v>
      </c>
      <c r="U53" s="13">
        <v>0</v>
      </c>
      <c r="AH53" s="13">
        <v>0</v>
      </c>
      <c r="AI53" s="13">
        <v>23694</v>
      </c>
    </row>
    <row r="54" spans="2:49" s="12" customFormat="1" x14ac:dyDescent="0.35">
      <c r="B54" s="12" t="s">
        <v>79</v>
      </c>
      <c r="D54" s="12">
        <f>D49-SUM(D52:D53)</f>
        <v>0</v>
      </c>
      <c r="E54" s="12">
        <f t="shared" ref="E54:K54" si="48">E49-SUM(E52:E53)</f>
        <v>0</v>
      </c>
      <c r="F54" s="12">
        <f t="shared" si="48"/>
        <v>0</v>
      </c>
      <c r="G54" s="12">
        <f t="shared" si="48"/>
        <v>0</v>
      </c>
      <c r="H54" s="12">
        <f t="shared" si="48"/>
        <v>0</v>
      </c>
      <c r="I54" s="12">
        <f t="shared" si="48"/>
        <v>0</v>
      </c>
      <c r="J54" s="12">
        <f t="shared" si="48"/>
        <v>0</v>
      </c>
      <c r="K54" s="12">
        <f t="shared" si="48"/>
        <v>0</v>
      </c>
      <c r="L54" s="12">
        <f>L49-SUM(L52:L53)</f>
        <v>0</v>
      </c>
      <c r="M54" s="12">
        <f t="shared" ref="M54:U54" si="49">M49-SUM(M52:M53)</f>
        <v>-9945</v>
      </c>
      <c r="N54" s="12">
        <f t="shared" si="49"/>
        <v>0</v>
      </c>
      <c r="O54" s="12">
        <f t="shared" si="49"/>
        <v>-33050</v>
      </c>
      <c r="P54" s="12">
        <f t="shared" si="49"/>
        <v>-33044</v>
      </c>
      <c r="Q54" s="12">
        <f t="shared" si="49"/>
        <v>-24659</v>
      </c>
      <c r="R54" s="12">
        <f t="shared" si="49"/>
        <v>0</v>
      </c>
      <c r="S54" s="12">
        <f t="shared" si="49"/>
        <v>-33929</v>
      </c>
      <c r="T54" s="12">
        <f t="shared" si="49"/>
        <v>-27930</v>
      </c>
      <c r="U54" s="12">
        <f t="shared" si="49"/>
        <v>-19312</v>
      </c>
      <c r="AA54" s="12">
        <f>AA49-SUM(AA52:AA53)</f>
        <v>0</v>
      </c>
      <c r="AB54" s="12">
        <f t="shared" ref="AB54:AW54" si="50">AB49-SUM(AB52:AB53)</f>
        <v>0</v>
      </c>
      <c r="AC54" s="12">
        <f t="shared" si="50"/>
        <v>0</v>
      </c>
      <c r="AD54" s="12">
        <f t="shared" si="50"/>
        <v>0</v>
      </c>
      <c r="AE54" s="12">
        <f t="shared" si="50"/>
        <v>0</v>
      </c>
      <c r="AF54" s="12">
        <f t="shared" si="50"/>
        <v>0</v>
      </c>
      <c r="AG54" s="12">
        <f t="shared" si="50"/>
        <v>0</v>
      </c>
      <c r="AH54" s="12">
        <f t="shared" si="50"/>
        <v>-36709</v>
      </c>
      <c r="AI54" s="12">
        <f t="shared" si="50"/>
        <v>-152821</v>
      </c>
      <c r="AJ54" s="12">
        <f t="shared" si="50"/>
        <v>0</v>
      </c>
      <c r="AK54" s="12">
        <f t="shared" si="50"/>
        <v>0</v>
      </c>
      <c r="AL54" s="12">
        <f t="shared" si="50"/>
        <v>0</v>
      </c>
      <c r="AM54" s="12">
        <f t="shared" si="50"/>
        <v>0</v>
      </c>
      <c r="AN54" s="12">
        <f t="shared" si="50"/>
        <v>0</v>
      </c>
      <c r="AO54" s="12">
        <f t="shared" si="50"/>
        <v>0</v>
      </c>
      <c r="AP54" s="12">
        <f t="shared" si="50"/>
        <v>0</v>
      </c>
      <c r="AQ54" s="12">
        <f t="shared" si="50"/>
        <v>0</v>
      </c>
      <c r="AR54" s="12">
        <f t="shared" si="50"/>
        <v>0</v>
      </c>
      <c r="AS54" s="12">
        <f t="shared" si="50"/>
        <v>0</v>
      </c>
      <c r="AT54" s="12">
        <f t="shared" si="50"/>
        <v>0</v>
      </c>
      <c r="AU54" s="12">
        <f t="shared" si="50"/>
        <v>0</v>
      </c>
      <c r="AV54" s="12">
        <f t="shared" si="50"/>
        <v>0</v>
      </c>
      <c r="AW54" s="12">
        <f t="shared" si="50"/>
        <v>0</v>
      </c>
    </row>
    <row r="55" spans="2:49" s="11" customFormat="1" x14ac:dyDescent="0.35">
      <c r="B55" s="11" t="s">
        <v>80</v>
      </c>
      <c r="D55" s="11" t="e">
        <f>D54/D47</f>
        <v>#DIV/0!</v>
      </c>
      <c r="E55" s="11" t="e">
        <f t="shared" ref="E55:K55" si="51">E54/E47</f>
        <v>#DIV/0!</v>
      </c>
      <c r="F55" s="11" t="e">
        <f t="shared" si="51"/>
        <v>#DIV/0!</v>
      </c>
      <c r="G55" s="11" t="e">
        <f t="shared" si="51"/>
        <v>#DIV/0!</v>
      </c>
      <c r="H55" s="11" t="e">
        <f t="shared" si="51"/>
        <v>#DIV/0!</v>
      </c>
      <c r="I55" s="11" t="e">
        <f t="shared" si="51"/>
        <v>#DIV/0!</v>
      </c>
      <c r="J55" s="11" t="e">
        <f t="shared" si="51"/>
        <v>#DIV/0!</v>
      </c>
      <c r="K55" s="11" t="e">
        <f t="shared" si="51"/>
        <v>#DIV/0!</v>
      </c>
      <c r="L55" s="11" t="e">
        <f>L54/L47</f>
        <v>#DIV/0!</v>
      </c>
      <c r="M55" s="11">
        <f t="shared" ref="M55:U55" si="52">M54/M47</f>
        <v>-0.96977084349097997</v>
      </c>
      <c r="N55" s="11" t="e">
        <f t="shared" si="52"/>
        <v>#DIV/0!</v>
      </c>
      <c r="O55" s="11">
        <f t="shared" si="52"/>
        <v>-2.5190548780487805</v>
      </c>
      <c r="P55" s="11">
        <f t="shared" si="52"/>
        <v>-1.54671409848343</v>
      </c>
      <c r="Q55" s="11">
        <f t="shared" si="52"/>
        <v>-0.88605821056413947</v>
      </c>
      <c r="R55" s="11" t="e">
        <f t="shared" si="52"/>
        <v>#DIV/0!</v>
      </c>
      <c r="S55" s="11">
        <f t="shared" si="52"/>
        <v>-1.2032413646357898</v>
      </c>
      <c r="T55" s="11">
        <f t="shared" si="52"/>
        <v>-0.86653015636634401</v>
      </c>
      <c r="U55" s="11">
        <f t="shared" si="52"/>
        <v>-0.44005924575595307</v>
      </c>
      <c r="AA55" s="11" t="e">
        <f>AA54/AA47</f>
        <v>#DIV/0!</v>
      </c>
      <c r="AB55" s="11" t="e">
        <f t="shared" ref="AB55:AW55" si="53">AB54/AB47</f>
        <v>#DIV/0!</v>
      </c>
      <c r="AC55" s="11" t="e">
        <f t="shared" si="53"/>
        <v>#DIV/0!</v>
      </c>
      <c r="AD55" s="11" t="e">
        <f t="shared" si="53"/>
        <v>#DIV/0!</v>
      </c>
      <c r="AE55" s="11" t="e">
        <f t="shared" si="53"/>
        <v>#DIV/0!</v>
      </c>
      <c r="AF55" s="11" t="e">
        <f t="shared" si="53"/>
        <v>#DIV/0!</v>
      </c>
      <c r="AG55" s="11" t="e">
        <f t="shared" si="53"/>
        <v>#DIV/0!</v>
      </c>
      <c r="AH55" s="11">
        <f t="shared" si="53"/>
        <v>-0.89739891458465748</v>
      </c>
      <c r="AI55" s="11">
        <f t="shared" si="53"/>
        <v>-1.6216666489807612</v>
      </c>
      <c r="AJ55" s="11" t="e">
        <f t="shared" si="53"/>
        <v>#DIV/0!</v>
      </c>
      <c r="AK55" s="11" t="e">
        <f t="shared" si="53"/>
        <v>#DIV/0!</v>
      </c>
      <c r="AL55" s="11" t="e">
        <f t="shared" si="53"/>
        <v>#DIV/0!</v>
      </c>
      <c r="AM55" s="11" t="e">
        <f t="shared" si="53"/>
        <v>#DIV/0!</v>
      </c>
      <c r="AN55" s="11" t="e">
        <f t="shared" si="53"/>
        <v>#DIV/0!</v>
      </c>
      <c r="AO55" s="11" t="e">
        <f t="shared" si="53"/>
        <v>#DIV/0!</v>
      </c>
      <c r="AP55" s="11" t="e">
        <f t="shared" si="53"/>
        <v>#DIV/0!</v>
      </c>
      <c r="AQ55" s="11" t="e">
        <f t="shared" si="53"/>
        <v>#DIV/0!</v>
      </c>
      <c r="AR55" s="11" t="e">
        <f t="shared" si="53"/>
        <v>#DIV/0!</v>
      </c>
      <c r="AS55" s="11" t="e">
        <f t="shared" si="53"/>
        <v>#DIV/0!</v>
      </c>
      <c r="AT55" s="11" t="e">
        <f t="shared" si="53"/>
        <v>#DIV/0!</v>
      </c>
      <c r="AU55" s="11" t="e">
        <f t="shared" si="53"/>
        <v>#DIV/0!</v>
      </c>
      <c r="AV55" s="11" t="e">
        <f t="shared" si="53"/>
        <v>#DIV/0!</v>
      </c>
      <c r="AW55" s="11" t="e">
        <f t="shared" si="53"/>
        <v>#DIV/0!</v>
      </c>
    </row>
    <row r="56" spans="2:49" s="6" customFormat="1" x14ac:dyDescent="0.35">
      <c r="B56" s="6" t="s">
        <v>81</v>
      </c>
    </row>
    <row r="57" spans="2:49" s="12" customFormat="1" x14ac:dyDescent="0.35">
      <c r="B57" s="12" t="s">
        <v>82</v>
      </c>
      <c r="M57" s="12">
        <v>2630</v>
      </c>
      <c r="O57" s="12">
        <v>2923</v>
      </c>
      <c r="P57" s="12">
        <v>6937</v>
      </c>
      <c r="Q57" s="12">
        <v>7147</v>
      </c>
      <c r="S57" s="12">
        <v>10934</v>
      </c>
      <c r="T57" s="12">
        <v>11729</v>
      </c>
      <c r="U57" s="12">
        <v>12657</v>
      </c>
      <c r="AH57" s="12">
        <v>7965</v>
      </c>
      <c r="AI57" s="12">
        <v>26644</v>
      </c>
    </row>
    <row r="58" spans="2:49" s="12" customFormat="1" x14ac:dyDescent="0.35">
      <c r="B58" s="12" t="s">
        <v>83</v>
      </c>
      <c r="M58" s="12">
        <v>0</v>
      </c>
      <c r="O58" s="12">
        <v>23141</v>
      </c>
      <c r="P58" s="12">
        <v>0</v>
      </c>
      <c r="Q58" s="12">
        <v>0</v>
      </c>
      <c r="S58" s="12">
        <v>0</v>
      </c>
      <c r="T58" s="12">
        <v>0</v>
      </c>
      <c r="U58" s="12">
        <v>0</v>
      </c>
      <c r="AH58" s="12">
        <v>96024</v>
      </c>
      <c r="AI58" s="12">
        <v>23141</v>
      </c>
    </row>
    <row r="59" spans="2:49" s="12" customFormat="1" x14ac:dyDescent="0.35">
      <c r="B59" s="12" t="s">
        <v>84</v>
      </c>
      <c r="M59" s="12">
        <v>-205</v>
      </c>
      <c r="O59" s="12">
        <v>11853</v>
      </c>
      <c r="P59" s="12">
        <v>-8177</v>
      </c>
      <c r="Q59" s="12">
        <v>-6001</v>
      </c>
      <c r="S59" s="12">
        <v>9455</v>
      </c>
      <c r="T59" s="12">
        <v>-11486</v>
      </c>
      <c r="U59" s="12">
        <v>-5503</v>
      </c>
      <c r="AH59" s="12">
        <v>-1716</v>
      </c>
      <c r="AI59" s="12">
        <v>-43300</v>
      </c>
    </row>
    <row r="60" spans="2:49" s="13" customFormat="1" x14ac:dyDescent="0.35">
      <c r="B60" s="13" t="s">
        <v>85</v>
      </c>
      <c r="M60" s="13">
        <v>-5</v>
      </c>
      <c r="O60" s="13">
        <v>403</v>
      </c>
      <c r="P60" s="13">
        <v>468</v>
      </c>
      <c r="Q60" s="13">
        <v>1496</v>
      </c>
      <c r="S60" s="13">
        <v>109</v>
      </c>
      <c r="T60" s="13">
        <v>-26</v>
      </c>
      <c r="U60" s="13">
        <v>-59</v>
      </c>
      <c r="AH60" s="13">
        <v>-38</v>
      </c>
      <c r="AI60" s="13">
        <v>4514</v>
      </c>
    </row>
    <row r="61" spans="2:49" s="12" customFormat="1" x14ac:dyDescent="0.35">
      <c r="B61" s="12" t="s">
        <v>86</v>
      </c>
      <c r="D61" s="12">
        <f>D54-SUM(D57:D60)</f>
        <v>0</v>
      </c>
      <c r="E61" s="12">
        <f t="shared" ref="E61:K61" si="54">E54-SUM(E57:E60)</f>
        <v>0</v>
      </c>
      <c r="F61" s="12">
        <f t="shared" si="54"/>
        <v>0</v>
      </c>
      <c r="G61" s="12">
        <f t="shared" si="54"/>
        <v>0</v>
      </c>
      <c r="H61" s="12">
        <f t="shared" si="54"/>
        <v>0</v>
      </c>
      <c r="I61" s="12">
        <f t="shared" si="54"/>
        <v>0</v>
      </c>
      <c r="J61" s="12">
        <f t="shared" si="54"/>
        <v>0</v>
      </c>
      <c r="K61" s="12">
        <f t="shared" si="54"/>
        <v>0</v>
      </c>
      <c r="L61" s="12">
        <f>L54-SUM(L57:L60)</f>
        <v>0</v>
      </c>
      <c r="M61" s="12">
        <f t="shared" ref="M61:U61" si="55">M54-SUM(M57:M60)</f>
        <v>-12365</v>
      </c>
      <c r="N61" s="12">
        <f t="shared" si="55"/>
        <v>0</v>
      </c>
      <c r="O61" s="12">
        <f t="shared" si="55"/>
        <v>-71370</v>
      </c>
      <c r="P61" s="12">
        <f t="shared" si="55"/>
        <v>-32272</v>
      </c>
      <c r="Q61" s="12">
        <f t="shared" si="55"/>
        <v>-27301</v>
      </c>
      <c r="R61" s="12">
        <f t="shared" si="55"/>
        <v>0</v>
      </c>
      <c r="S61" s="12">
        <f t="shared" si="55"/>
        <v>-54427</v>
      </c>
      <c r="T61" s="12">
        <f t="shared" si="55"/>
        <v>-28147</v>
      </c>
      <c r="U61" s="12">
        <f t="shared" si="55"/>
        <v>-26407</v>
      </c>
      <c r="AA61" s="12">
        <f>AA54-SUM(AA57:AA60)</f>
        <v>0</v>
      </c>
      <c r="AB61" s="12">
        <f t="shared" ref="AB61:AW61" si="56">AB54-SUM(AB57:AB60)</f>
        <v>0</v>
      </c>
      <c r="AC61" s="12">
        <f t="shared" si="56"/>
        <v>0</v>
      </c>
      <c r="AD61" s="12">
        <f t="shared" si="56"/>
        <v>0</v>
      </c>
      <c r="AE61" s="12">
        <f t="shared" si="56"/>
        <v>0</v>
      </c>
      <c r="AF61" s="12">
        <f t="shared" si="56"/>
        <v>0</v>
      </c>
      <c r="AG61" s="12">
        <f t="shared" si="56"/>
        <v>0</v>
      </c>
      <c r="AH61" s="12">
        <f t="shared" si="56"/>
        <v>-138944</v>
      </c>
      <c r="AI61" s="12">
        <f t="shared" si="56"/>
        <v>-163820</v>
      </c>
      <c r="AJ61" s="12">
        <f t="shared" si="56"/>
        <v>0</v>
      </c>
      <c r="AK61" s="12">
        <f t="shared" si="56"/>
        <v>0</v>
      </c>
      <c r="AL61" s="12">
        <f t="shared" si="56"/>
        <v>0</v>
      </c>
      <c r="AM61" s="12">
        <f t="shared" si="56"/>
        <v>0</v>
      </c>
      <c r="AN61" s="12">
        <f t="shared" si="56"/>
        <v>0</v>
      </c>
      <c r="AO61" s="12">
        <f t="shared" si="56"/>
        <v>0</v>
      </c>
      <c r="AP61" s="12">
        <f t="shared" si="56"/>
        <v>0</v>
      </c>
      <c r="AQ61" s="12">
        <f t="shared" si="56"/>
        <v>0</v>
      </c>
      <c r="AR61" s="12">
        <f t="shared" si="56"/>
        <v>0</v>
      </c>
      <c r="AS61" s="12">
        <f t="shared" si="56"/>
        <v>0</v>
      </c>
      <c r="AT61" s="12">
        <f t="shared" si="56"/>
        <v>0</v>
      </c>
      <c r="AU61" s="12">
        <f t="shared" si="56"/>
        <v>0</v>
      </c>
      <c r="AV61" s="12">
        <f t="shared" si="56"/>
        <v>0</v>
      </c>
      <c r="AW61" s="12">
        <f t="shared" si="56"/>
        <v>0</v>
      </c>
    </row>
    <row r="62" spans="2:49" s="13" customFormat="1" x14ac:dyDescent="0.35">
      <c r="B62" s="13" t="s">
        <v>87</v>
      </c>
      <c r="M62" s="13">
        <v>0</v>
      </c>
      <c r="O62" s="13">
        <v>2</v>
      </c>
      <c r="P62" s="13">
        <v>142</v>
      </c>
      <c r="Q62" s="13">
        <v>54</v>
      </c>
      <c r="S62" s="13">
        <v>18</v>
      </c>
      <c r="T62" s="13">
        <v>-17</v>
      </c>
      <c r="U62" s="13">
        <v>22</v>
      </c>
      <c r="AH62" s="13">
        <v>38</v>
      </c>
      <c r="AI62" s="14">
        <v>160</v>
      </c>
    </row>
    <row r="63" spans="2:49" s="12" customFormat="1" x14ac:dyDescent="0.35">
      <c r="B63" s="12" t="s">
        <v>88</v>
      </c>
      <c r="D63" s="12">
        <f>D61-D62</f>
        <v>0</v>
      </c>
      <c r="E63" s="12">
        <f t="shared" ref="E63:K63" si="57">E61-E62</f>
        <v>0</v>
      </c>
      <c r="F63" s="12">
        <f t="shared" si="57"/>
        <v>0</v>
      </c>
      <c r="G63" s="12">
        <f t="shared" si="57"/>
        <v>0</v>
      </c>
      <c r="H63" s="12">
        <f t="shared" si="57"/>
        <v>0</v>
      </c>
      <c r="I63" s="12">
        <f t="shared" si="57"/>
        <v>0</v>
      </c>
      <c r="J63" s="12">
        <f t="shared" si="57"/>
        <v>0</v>
      </c>
      <c r="K63" s="12">
        <f t="shared" si="57"/>
        <v>0</v>
      </c>
      <c r="L63" s="12">
        <f>L61-L62</f>
        <v>0</v>
      </c>
      <c r="M63" s="12">
        <f t="shared" ref="M63:U63" si="58">M61-M62</f>
        <v>-12365</v>
      </c>
      <c r="N63" s="12">
        <f t="shared" si="58"/>
        <v>0</v>
      </c>
      <c r="O63" s="12">
        <f t="shared" si="58"/>
        <v>-71372</v>
      </c>
      <c r="P63" s="12">
        <f t="shared" si="58"/>
        <v>-32414</v>
      </c>
      <c r="Q63" s="12">
        <f t="shared" si="58"/>
        <v>-27355</v>
      </c>
      <c r="R63" s="12">
        <f t="shared" si="58"/>
        <v>0</v>
      </c>
      <c r="S63" s="12">
        <f t="shared" si="58"/>
        <v>-54445</v>
      </c>
      <c r="T63" s="12">
        <f t="shared" si="58"/>
        <v>-28130</v>
      </c>
      <c r="U63" s="12">
        <f t="shared" si="58"/>
        <v>-26429</v>
      </c>
      <c r="AA63" s="12">
        <f>AA61-AA62</f>
        <v>0</v>
      </c>
      <c r="AB63" s="12">
        <f t="shared" ref="AB63:AW63" si="59">AB61-AB62</f>
        <v>0</v>
      </c>
      <c r="AC63" s="12">
        <f t="shared" si="59"/>
        <v>0</v>
      </c>
      <c r="AD63" s="12">
        <f t="shared" si="59"/>
        <v>0</v>
      </c>
      <c r="AE63" s="12">
        <f t="shared" si="59"/>
        <v>0</v>
      </c>
      <c r="AF63" s="12">
        <f t="shared" si="59"/>
        <v>0</v>
      </c>
      <c r="AG63" s="12">
        <f t="shared" si="59"/>
        <v>0</v>
      </c>
      <c r="AH63" s="12">
        <f t="shared" si="59"/>
        <v>-138982</v>
      </c>
      <c r="AI63" s="12">
        <f t="shared" si="59"/>
        <v>-163980</v>
      </c>
      <c r="AJ63" s="12">
        <f t="shared" si="59"/>
        <v>0</v>
      </c>
      <c r="AK63" s="12">
        <f t="shared" si="59"/>
        <v>0</v>
      </c>
      <c r="AL63" s="12">
        <f t="shared" si="59"/>
        <v>0</v>
      </c>
      <c r="AM63" s="12">
        <f t="shared" si="59"/>
        <v>0</v>
      </c>
      <c r="AN63" s="12">
        <f t="shared" si="59"/>
        <v>0</v>
      </c>
      <c r="AO63" s="12">
        <f t="shared" si="59"/>
        <v>0</v>
      </c>
      <c r="AP63" s="12">
        <f t="shared" si="59"/>
        <v>0</v>
      </c>
      <c r="AQ63" s="12">
        <f t="shared" si="59"/>
        <v>0</v>
      </c>
      <c r="AR63" s="12">
        <f t="shared" si="59"/>
        <v>0</v>
      </c>
      <c r="AS63" s="12">
        <f t="shared" si="59"/>
        <v>0</v>
      </c>
      <c r="AT63" s="12">
        <f t="shared" si="59"/>
        <v>0</v>
      </c>
      <c r="AU63" s="12">
        <f t="shared" si="59"/>
        <v>0</v>
      </c>
      <c r="AV63" s="12">
        <f t="shared" si="59"/>
        <v>0</v>
      </c>
      <c r="AW63" s="12">
        <f t="shared" si="59"/>
        <v>0</v>
      </c>
    </row>
    <row r="64" spans="2:49" s="13" customFormat="1" x14ac:dyDescent="0.35">
      <c r="B64" s="13" t="s">
        <v>89</v>
      </c>
      <c r="M64" s="13">
        <v>76</v>
      </c>
      <c r="O64" s="13">
        <v>47</v>
      </c>
      <c r="P64" s="13">
        <v>0</v>
      </c>
      <c r="Q64" s="13">
        <v>138</v>
      </c>
      <c r="S64" s="13">
        <v>20</v>
      </c>
      <c r="T64" s="13">
        <v>-43</v>
      </c>
      <c r="U64" s="13">
        <v>37</v>
      </c>
      <c r="AH64" s="13">
        <v>168</v>
      </c>
      <c r="AI64" s="13">
        <v>195</v>
      </c>
    </row>
    <row r="65" spans="1:49" s="12" customFormat="1" x14ac:dyDescent="0.35">
      <c r="B65" s="12" t="s">
        <v>90</v>
      </c>
      <c r="D65" s="12">
        <f>D63+D64</f>
        <v>0</v>
      </c>
      <c r="E65" s="12">
        <f t="shared" ref="E65:K65" si="60">E63+E64</f>
        <v>0</v>
      </c>
      <c r="F65" s="12">
        <f t="shared" si="60"/>
        <v>0</v>
      </c>
      <c r="G65" s="12">
        <f t="shared" si="60"/>
        <v>0</v>
      </c>
      <c r="H65" s="12">
        <f t="shared" si="60"/>
        <v>0</v>
      </c>
      <c r="I65" s="12">
        <f t="shared" si="60"/>
        <v>0</v>
      </c>
      <c r="J65" s="12">
        <f t="shared" si="60"/>
        <v>0</v>
      </c>
      <c r="K65" s="12">
        <f t="shared" si="60"/>
        <v>0</v>
      </c>
      <c r="L65" s="12">
        <f>L63+L64</f>
        <v>0</v>
      </c>
      <c r="M65" s="12">
        <f t="shared" ref="M65:U65" si="61">M63+M64</f>
        <v>-12289</v>
      </c>
      <c r="N65" s="12">
        <f t="shared" si="61"/>
        <v>0</v>
      </c>
      <c r="O65" s="12">
        <f t="shared" si="61"/>
        <v>-71325</v>
      </c>
      <c r="P65" s="12">
        <f t="shared" si="61"/>
        <v>-32414</v>
      </c>
      <c r="Q65" s="12">
        <f t="shared" si="61"/>
        <v>-27217</v>
      </c>
      <c r="R65" s="12">
        <f t="shared" si="61"/>
        <v>0</v>
      </c>
      <c r="S65" s="12">
        <f t="shared" si="61"/>
        <v>-54425</v>
      </c>
      <c r="T65" s="12">
        <f t="shared" si="61"/>
        <v>-28173</v>
      </c>
      <c r="U65" s="12">
        <f t="shared" si="61"/>
        <v>-26392</v>
      </c>
      <c r="AA65" s="12">
        <f>AA63+AA64</f>
        <v>0</v>
      </c>
      <c r="AB65" s="12">
        <f t="shared" ref="AB65:AW65" si="62">AB63+AB64</f>
        <v>0</v>
      </c>
      <c r="AC65" s="12">
        <f t="shared" si="62"/>
        <v>0</v>
      </c>
      <c r="AD65" s="12">
        <f t="shared" si="62"/>
        <v>0</v>
      </c>
      <c r="AE65" s="12">
        <f t="shared" si="62"/>
        <v>0</v>
      </c>
      <c r="AF65" s="12">
        <f t="shared" si="62"/>
        <v>0</v>
      </c>
      <c r="AG65" s="12">
        <f t="shared" si="62"/>
        <v>0</v>
      </c>
      <c r="AH65" s="12">
        <f t="shared" si="62"/>
        <v>-138814</v>
      </c>
      <c r="AI65" s="12">
        <f t="shared" si="62"/>
        <v>-163785</v>
      </c>
      <c r="AJ65" s="12">
        <f t="shared" si="62"/>
        <v>0</v>
      </c>
      <c r="AK65" s="12">
        <f t="shared" si="62"/>
        <v>0</v>
      </c>
      <c r="AL65" s="12">
        <f t="shared" si="62"/>
        <v>0</v>
      </c>
      <c r="AM65" s="12">
        <f t="shared" si="62"/>
        <v>0</v>
      </c>
      <c r="AN65" s="12">
        <f t="shared" si="62"/>
        <v>0</v>
      </c>
      <c r="AO65" s="12">
        <f t="shared" si="62"/>
        <v>0</v>
      </c>
      <c r="AP65" s="12">
        <f t="shared" si="62"/>
        <v>0</v>
      </c>
      <c r="AQ65" s="12">
        <f t="shared" si="62"/>
        <v>0</v>
      </c>
      <c r="AR65" s="12">
        <f t="shared" si="62"/>
        <v>0</v>
      </c>
      <c r="AS65" s="12">
        <f t="shared" si="62"/>
        <v>0</v>
      </c>
      <c r="AT65" s="12">
        <f t="shared" si="62"/>
        <v>0</v>
      </c>
      <c r="AU65" s="12">
        <f t="shared" si="62"/>
        <v>0</v>
      </c>
      <c r="AV65" s="12">
        <f t="shared" si="62"/>
        <v>0</v>
      </c>
      <c r="AW65" s="12">
        <f t="shared" si="62"/>
        <v>0</v>
      </c>
    </row>
    <row r="66" spans="1:49" s="11" customFormat="1" x14ac:dyDescent="0.35">
      <c r="B66" s="11" t="s">
        <v>91</v>
      </c>
      <c r="D66" s="11" t="e">
        <f>D65/D47</f>
        <v>#DIV/0!</v>
      </c>
      <c r="E66" s="11" t="e">
        <f t="shared" ref="E66:K66" si="63">E65/E47</f>
        <v>#DIV/0!</v>
      </c>
      <c r="F66" s="11" t="e">
        <f t="shared" si="63"/>
        <v>#DIV/0!</v>
      </c>
      <c r="G66" s="11" t="e">
        <f t="shared" si="63"/>
        <v>#DIV/0!</v>
      </c>
      <c r="H66" s="11" t="e">
        <f t="shared" si="63"/>
        <v>#DIV/0!</v>
      </c>
      <c r="I66" s="11" t="e">
        <f t="shared" si="63"/>
        <v>#DIV/0!</v>
      </c>
      <c r="J66" s="11" t="e">
        <f t="shared" si="63"/>
        <v>#DIV/0!</v>
      </c>
      <c r="K66" s="11" t="e">
        <f t="shared" si="63"/>
        <v>#DIV/0!</v>
      </c>
      <c r="L66" s="11" t="e">
        <f>L65/L47</f>
        <v>#DIV/0!</v>
      </c>
      <c r="M66" s="11">
        <f t="shared" ref="M66:U66" si="64">M65/M47</f>
        <v>-1.1983422720624086</v>
      </c>
      <c r="N66" s="11" t="e">
        <f t="shared" si="64"/>
        <v>#DIV/0!</v>
      </c>
      <c r="O66" s="11">
        <f t="shared" si="64"/>
        <v>-5.4363567073170733</v>
      </c>
      <c r="P66" s="11">
        <f t="shared" si="64"/>
        <v>-1.517225238719341</v>
      </c>
      <c r="Q66" s="11">
        <f t="shared" si="64"/>
        <v>-0.97797340998922022</v>
      </c>
      <c r="R66" s="11" t="e">
        <f t="shared" si="64"/>
        <v>#DIV/0!</v>
      </c>
      <c r="S66" s="11">
        <f t="shared" si="64"/>
        <v>-1.9301014256330236</v>
      </c>
      <c r="T66" s="11">
        <f t="shared" si="64"/>
        <v>-0.87406924795234553</v>
      </c>
      <c r="U66" s="11">
        <f t="shared" si="64"/>
        <v>-0.60138999658197567</v>
      </c>
      <c r="AA66" s="11" t="e">
        <f>AA65/AA47</f>
        <v>#DIV/0!</v>
      </c>
      <c r="AB66" s="11" t="e">
        <f t="shared" ref="AB66:AW66" si="65">AB65/AB47</f>
        <v>#DIV/0!</v>
      </c>
      <c r="AC66" s="11" t="e">
        <f t="shared" si="65"/>
        <v>#DIV/0!</v>
      </c>
      <c r="AD66" s="11" t="e">
        <f t="shared" si="65"/>
        <v>#DIV/0!</v>
      </c>
      <c r="AE66" s="11" t="e">
        <f t="shared" si="65"/>
        <v>#DIV/0!</v>
      </c>
      <c r="AF66" s="11" t="e">
        <f t="shared" si="65"/>
        <v>#DIV/0!</v>
      </c>
      <c r="AG66" s="11" t="e">
        <f t="shared" si="65"/>
        <v>#DIV/0!</v>
      </c>
      <c r="AH66" s="11">
        <f t="shared" si="65"/>
        <v>-3.3934875079450446</v>
      </c>
      <c r="AI66" s="11">
        <f t="shared" si="65"/>
        <v>-1.7380116090283011</v>
      </c>
      <c r="AJ66" s="11" t="e">
        <f t="shared" si="65"/>
        <v>#DIV/0!</v>
      </c>
      <c r="AK66" s="11" t="e">
        <f t="shared" si="65"/>
        <v>#DIV/0!</v>
      </c>
      <c r="AL66" s="11" t="e">
        <f t="shared" si="65"/>
        <v>#DIV/0!</v>
      </c>
      <c r="AM66" s="11" t="e">
        <f t="shared" si="65"/>
        <v>#DIV/0!</v>
      </c>
      <c r="AN66" s="11" t="e">
        <f t="shared" si="65"/>
        <v>#DIV/0!</v>
      </c>
      <c r="AO66" s="11" t="e">
        <f t="shared" si="65"/>
        <v>#DIV/0!</v>
      </c>
      <c r="AP66" s="11" t="e">
        <f t="shared" si="65"/>
        <v>#DIV/0!</v>
      </c>
      <c r="AQ66" s="11" t="e">
        <f t="shared" si="65"/>
        <v>#DIV/0!</v>
      </c>
      <c r="AR66" s="11" t="e">
        <f t="shared" si="65"/>
        <v>#DIV/0!</v>
      </c>
      <c r="AS66" s="11" t="e">
        <f t="shared" si="65"/>
        <v>#DIV/0!</v>
      </c>
      <c r="AT66" s="11" t="e">
        <f t="shared" si="65"/>
        <v>#DIV/0!</v>
      </c>
      <c r="AU66" s="11" t="e">
        <f t="shared" si="65"/>
        <v>#DIV/0!</v>
      </c>
      <c r="AV66" s="11" t="e">
        <f t="shared" si="65"/>
        <v>#DIV/0!</v>
      </c>
      <c r="AW66" s="11" t="e">
        <f t="shared" si="65"/>
        <v>#DIV/0!</v>
      </c>
    </row>
    <row r="68" spans="1:49" s="31" customFormat="1" x14ac:dyDescent="0.35">
      <c r="B68" s="31" t="s">
        <v>142</v>
      </c>
      <c r="D68" s="31" t="e">
        <f>D65/D69</f>
        <v>#DIV/0!</v>
      </c>
      <c r="E68" s="31" t="e">
        <f t="shared" ref="E68:U68" si="66">E65/E69</f>
        <v>#DIV/0!</v>
      </c>
      <c r="F68" s="31" t="e">
        <f t="shared" si="66"/>
        <v>#DIV/0!</v>
      </c>
      <c r="G68" s="31" t="e">
        <f t="shared" si="66"/>
        <v>#DIV/0!</v>
      </c>
      <c r="H68" s="31" t="e">
        <f t="shared" si="66"/>
        <v>#DIV/0!</v>
      </c>
      <c r="I68" s="31" t="e">
        <f t="shared" si="66"/>
        <v>#DIV/0!</v>
      </c>
      <c r="J68" s="31" t="e">
        <f t="shared" si="66"/>
        <v>#DIV/0!</v>
      </c>
      <c r="K68" s="31" t="e">
        <f t="shared" si="66"/>
        <v>#DIV/0!</v>
      </c>
      <c r="L68" s="31" t="e">
        <f t="shared" si="66"/>
        <v>#DIV/0!</v>
      </c>
      <c r="M68" s="31">
        <f t="shared" si="66"/>
        <v>-0.15610864206212899</v>
      </c>
      <c r="N68" s="31" t="e">
        <f t="shared" si="66"/>
        <v>#DIV/0!</v>
      </c>
      <c r="O68" s="31">
        <f t="shared" si="66"/>
        <v>-0.85272166758285173</v>
      </c>
      <c r="P68" s="31">
        <f t="shared" si="66"/>
        <v>-0.2276615177662549</v>
      </c>
      <c r="Q68" s="31">
        <f t="shared" si="66"/>
        <v>-0.18996109262923599</v>
      </c>
      <c r="R68" s="31" t="e">
        <f t="shared" si="66"/>
        <v>#DIV/0!</v>
      </c>
      <c r="S68" s="31">
        <f t="shared" si="66"/>
        <v>-0.37778845974503095</v>
      </c>
      <c r="T68" s="31">
        <f t="shared" si="66"/>
        <v>-0.18001610732985487</v>
      </c>
      <c r="U68" s="31">
        <f t="shared" si="66"/>
        <v>-0.1477512949344035</v>
      </c>
    </row>
    <row r="69" spans="1:49" s="12" customFormat="1" x14ac:dyDescent="0.35">
      <c r="B69" s="12" t="s">
        <v>2</v>
      </c>
      <c r="M69" s="12">
        <v>78720.817999999999</v>
      </c>
      <c r="O69" s="12">
        <v>83643.94</v>
      </c>
      <c r="P69" s="12">
        <v>142378.03700000001</v>
      </c>
      <c r="Q69" s="12">
        <v>143276.70800000001</v>
      </c>
      <c r="S69" s="12">
        <v>144062.103</v>
      </c>
      <c r="T69" s="12">
        <v>156502.66200000001</v>
      </c>
      <c r="U69" s="12">
        <v>178624.492</v>
      </c>
    </row>
    <row r="72" spans="1:49" s="2" customFormat="1" x14ac:dyDescent="0.35">
      <c r="A72" s="2" t="s">
        <v>37</v>
      </c>
      <c r="B72" s="2" t="s">
        <v>35</v>
      </c>
    </row>
    <row r="73" spans="1:49" s="6" customFormat="1" x14ac:dyDescent="0.35">
      <c r="B73" s="6" t="s">
        <v>41</v>
      </c>
    </row>
    <row r="74" spans="1:49" s="12" customFormat="1" x14ac:dyDescent="0.35">
      <c r="B74" s="12" t="s">
        <v>4</v>
      </c>
      <c r="N74" s="12">
        <f>AH74</f>
        <v>27325</v>
      </c>
      <c r="Q74" s="12">
        <v>35823</v>
      </c>
      <c r="R74" s="12">
        <f>AI74</f>
        <v>93561</v>
      </c>
      <c r="S74" s="12">
        <v>57427</v>
      </c>
      <c r="T74" s="12">
        <v>48554</v>
      </c>
      <c r="U74" s="12">
        <v>38676</v>
      </c>
      <c r="AH74" s="12">
        <v>27325</v>
      </c>
      <c r="AI74" s="12">
        <v>93561</v>
      </c>
    </row>
    <row r="75" spans="1:49" s="12" customFormat="1" x14ac:dyDescent="0.35">
      <c r="B75" s="12" t="s">
        <v>42</v>
      </c>
      <c r="N75" s="12">
        <f>AH75</f>
        <v>3723</v>
      </c>
      <c r="Q75" s="12">
        <v>5039</v>
      </c>
      <c r="R75" s="12">
        <f>AI75</f>
        <v>4754</v>
      </c>
      <c r="S75" s="12">
        <v>2836</v>
      </c>
      <c r="T75" s="12">
        <v>5432</v>
      </c>
      <c r="U75" s="12">
        <v>15298</v>
      </c>
      <c r="AH75" s="12">
        <v>3723</v>
      </c>
      <c r="AI75" s="12">
        <v>4754</v>
      </c>
    </row>
    <row r="76" spans="1:49" s="12" customFormat="1" x14ac:dyDescent="0.35">
      <c r="B76" s="12" t="s">
        <v>43</v>
      </c>
      <c r="N76" s="12">
        <f>AH76</f>
        <v>2757</v>
      </c>
      <c r="Q76" s="12">
        <v>15013</v>
      </c>
      <c r="R76" s="12">
        <f>AI76</f>
        <v>6763</v>
      </c>
      <c r="S76" s="12">
        <v>5383</v>
      </c>
      <c r="T76" s="12">
        <v>4628</v>
      </c>
      <c r="U76" s="12">
        <v>4748</v>
      </c>
      <c r="AH76" s="12">
        <v>2757</v>
      </c>
      <c r="AI76" s="12">
        <v>6763</v>
      </c>
    </row>
    <row r="77" spans="1:49" s="12" customFormat="1" x14ac:dyDescent="0.35">
      <c r="B77" s="12" t="s">
        <v>92</v>
      </c>
      <c r="N77" s="12">
        <f>AH77</f>
        <v>7783</v>
      </c>
      <c r="Q77" s="12">
        <v>16958</v>
      </c>
      <c r="R77" s="12">
        <f>AI77</f>
        <v>24133</v>
      </c>
      <c r="S77" s="12">
        <v>28576</v>
      </c>
      <c r="T77" s="12">
        <v>28153</v>
      </c>
      <c r="U77" s="12">
        <v>34045</v>
      </c>
      <c r="AH77" s="12">
        <v>7783</v>
      </c>
      <c r="AI77" s="12">
        <v>24133</v>
      </c>
    </row>
    <row r="78" spans="1:49" s="13" customFormat="1" x14ac:dyDescent="0.35">
      <c r="B78" s="13" t="s">
        <v>44</v>
      </c>
      <c r="N78" s="13">
        <f>AH78</f>
        <v>57639</v>
      </c>
      <c r="Q78" s="13">
        <v>8675</v>
      </c>
      <c r="R78" s="13">
        <f>AI78</f>
        <v>9710</v>
      </c>
      <c r="S78" s="13">
        <v>10068</v>
      </c>
      <c r="T78" s="13">
        <v>12376</v>
      </c>
      <c r="U78" s="13">
        <v>11772</v>
      </c>
      <c r="AH78" s="13">
        <v>57639</v>
      </c>
      <c r="AI78" s="13">
        <v>9710</v>
      </c>
    </row>
    <row r="79" spans="1:49" s="12" customFormat="1" x14ac:dyDescent="0.35">
      <c r="B79" s="12" t="s">
        <v>45</v>
      </c>
      <c r="D79" s="12">
        <f>SUM(D74:D78)</f>
        <v>0</v>
      </c>
      <c r="E79" s="12">
        <f t="shared" ref="E79:K79" si="67">SUM(E74:E78)</f>
        <v>0</v>
      </c>
      <c r="F79" s="12">
        <f t="shared" si="67"/>
        <v>0</v>
      </c>
      <c r="G79" s="12">
        <f t="shared" si="67"/>
        <v>0</v>
      </c>
      <c r="H79" s="12">
        <f t="shared" si="67"/>
        <v>0</v>
      </c>
      <c r="I79" s="12">
        <f t="shared" si="67"/>
        <v>0</v>
      </c>
      <c r="J79" s="12">
        <f t="shared" si="67"/>
        <v>0</v>
      </c>
      <c r="K79" s="12">
        <f t="shared" si="67"/>
        <v>0</v>
      </c>
      <c r="L79" s="12">
        <f>SUM(L74:L78)</f>
        <v>0</v>
      </c>
      <c r="M79" s="12">
        <f t="shared" ref="M79:U79" si="68">SUM(M74:M78)</f>
        <v>0</v>
      </c>
      <c r="N79" s="12">
        <f t="shared" si="68"/>
        <v>99227</v>
      </c>
      <c r="O79" s="12">
        <f t="shared" si="68"/>
        <v>0</v>
      </c>
      <c r="P79" s="12">
        <f t="shared" si="68"/>
        <v>0</v>
      </c>
      <c r="Q79" s="12">
        <f t="shared" si="68"/>
        <v>81508</v>
      </c>
      <c r="R79" s="12">
        <f t="shared" si="68"/>
        <v>138921</v>
      </c>
      <c r="S79" s="12">
        <f t="shared" si="68"/>
        <v>104290</v>
      </c>
      <c r="T79" s="12">
        <f t="shared" si="68"/>
        <v>99143</v>
      </c>
      <c r="U79" s="12">
        <f t="shared" si="68"/>
        <v>104539</v>
      </c>
      <c r="AA79" s="12">
        <f>SUM(AA74:AA78)</f>
        <v>0</v>
      </c>
      <c r="AB79" s="12">
        <f t="shared" ref="AB79:AW79" si="69">SUM(AB74:AB78)</f>
        <v>0</v>
      </c>
      <c r="AC79" s="12">
        <f t="shared" si="69"/>
        <v>0</v>
      </c>
      <c r="AD79" s="12">
        <f t="shared" si="69"/>
        <v>0</v>
      </c>
      <c r="AE79" s="12">
        <f t="shared" si="69"/>
        <v>0</v>
      </c>
      <c r="AF79" s="12">
        <f t="shared" si="69"/>
        <v>0</v>
      </c>
      <c r="AG79" s="12">
        <f t="shared" si="69"/>
        <v>0</v>
      </c>
      <c r="AH79" s="12">
        <f t="shared" si="69"/>
        <v>99227</v>
      </c>
      <c r="AI79" s="12">
        <f t="shared" si="69"/>
        <v>138921</v>
      </c>
      <c r="AJ79" s="12">
        <f t="shared" si="69"/>
        <v>0</v>
      </c>
      <c r="AK79" s="12">
        <f t="shared" si="69"/>
        <v>0</v>
      </c>
      <c r="AL79" s="12">
        <f t="shared" si="69"/>
        <v>0</v>
      </c>
      <c r="AM79" s="12">
        <f t="shared" si="69"/>
        <v>0</v>
      </c>
      <c r="AN79" s="12">
        <f t="shared" si="69"/>
        <v>0</v>
      </c>
      <c r="AO79" s="12">
        <f t="shared" si="69"/>
        <v>0</v>
      </c>
      <c r="AP79" s="12">
        <f t="shared" si="69"/>
        <v>0</v>
      </c>
      <c r="AQ79" s="12">
        <f t="shared" si="69"/>
        <v>0</v>
      </c>
      <c r="AR79" s="12">
        <f t="shared" si="69"/>
        <v>0</v>
      </c>
      <c r="AS79" s="12">
        <f t="shared" si="69"/>
        <v>0</v>
      </c>
      <c r="AT79" s="12">
        <f t="shared" si="69"/>
        <v>0</v>
      </c>
      <c r="AU79" s="12">
        <f t="shared" si="69"/>
        <v>0</v>
      </c>
      <c r="AV79" s="12">
        <f t="shared" si="69"/>
        <v>0</v>
      </c>
      <c r="AW79" s="12">
        <f t="shared" si="69"/>
        <v>0</v>
      </c>
    </row>
    <row r="80" spans="1:49" s="6" customFormat="1" x14ac:dyDescent="0.35">
      <c r="B80" s="6" t="s">
        <v>46</v>
      </c>
    </row>
    <row r="81" spans="2:49" x14ac:dyDescent="0.35">
      <c r="B81" t="s">
        <v>47</v>
      </c>
      <c r="N81" s="12">
        <f>AH81</f>
        <v>35530</v>
      </c>
      <c r="Q81" s="12">
        <v>48864</v>
      </c>
      <c r="R81" s="12">
        <f>AI81</f>
        <v>24743</v>
      </c>
      <c r="S81" s="12">
        <v>31192</v>
      </c>
      <c r="T81" s="12">
        <v>41571</v>
      </c>
      <c r="U81" s="12">
        <v>47090</v>
      </c>
      <c r="AH81" s="12">
        <v>35530</v>
      </c>
      <c r="AI81" s="12">
        <v>24743</v>
      </c>
    </row>
    <row r="82" spans="2:49" s="8" customFormat="1" x14ac:dyDescent="0.35">
      <c r="B82" s="8" t="s">
        <v>48</v>
      </c>
      <c r="N82" s="13">
        <f>AH82</f>
        <v>639</v>
      </c>
      <c r="Q82" s="8">
        <v>20149</v>
      </c>
      <c r="R82" s="13">
        <f>AI82</f>
        <v>18990</v>
      </c>
      <c r="S82" s="8">
        <v>21327</v>
      </c>
      <c r="T82" s="8">
        <v>18249</v>
      </c>
      <c r="U82" s="8">
        <v>18608</v>
      </c>
      <c r="AH82" s="8">
        <v>639</v>
      </c>
      <c r="AI82" s="8">
        <v>18990</v>
      </c>
    </row>
    <row r="83" spans="2:49" s="8" customFormat="1" x14ac:dyDescent="0.35">
      <c r="B83" s="8" t="s">
        <v>49</v>
      </c>
      <c r="D83" s="13">
        <f>SUM(D81:D82)</f>
        <v>0</v>
      </c>
      <c r="E83" s="13">
        <f t="shared" ref="E83:K83" si="70">SUM(E81:E82)</f>
        <v>0</v>
      </c>
      <c r="F83" s="13">
        <f t="shared" si="70"/>
        <v>0</v>
      </c>
      <c r="G83" s="13">
        <f t="shared" si="70"/>
        <v>0</v>
      </c>
      <c r="H83" s="13">
        <f t="shared" si="70"/>
        <v>0</v>
      </c>
      <c r="I83" s="13">
        <f t="shared" si="70"/>
        <v>0</v>
      </c>
      <c r="J83" s="13">
        <f t="shared" si="70"/>
        <v>0</v>
      </c>
      <c r="K83" s="13">
        <f t="shared" si="70"/>
        <v>0</v>
      </c>
      <c r="L83" s="13">
        <f>SUM(L81:L82)</f>
        <v>0</v>
      </c>
      <c r="M83" s="13">
        <f t="shared" ref="M83:U83" si="71">SUM(M81:M82)</f>
        <v>0</v>
      </c>
      <c r="N83" s="13">
        <f t="shared" si="71"/>
        <v>36169</v>
      </c>
      <c r="O83" s="13">
        <f t="shared" si="71"/>
        <v>0</v>
      </c>
      <c r="P83" s="13">
        <f t="shared" si="71"/>
        <v>0</v>
      </c>
      <c r="Q83" s="13">
        <f t="shared" si="71"/>
        <v>69013</v>
      </c>
      <c r="R83" s="13">
        <f t="shared" si="71"/>
        <v>43733</v>
      </c>
      <c r="S83" s="13">
        <f t="shared" si="71"/>
        <v>52519</v>
      </c>
      <c r="T83" s="13">
        <f t="shared" si="71"/>
        <v>59820</v>
      </c>
      <c r="U83" s="13">
        <f t="shared" si="71"/>
        <v>65698</v>
      </c>
      <c r="AA83" s="13">
        <f>SUM(AA81:AA82)</f>
        <v>0</v>
      </c>
      <c r="AB83" s="13">
        <f t="shared" ref="AB83:AW83" si="72">SUM(AB81:AB82)</f>
        <v>0</v>
      </c>
      <c r="AC83" s="13">
        <f t="shared" si="72"/>
        <v>0</v>
      </c>
      <c r="AD83" s="13">
        <f t="shared" si="72"/>
        <v>0</v>
      </c>
      <c r="AE83" s="13">
        <f t="shared" si="72"/>
        <v>0</v>
      </c>
      <c r="AF83" s="13">
        <f t="shared" si="72"/>
        <v>0</v>
      </c>
      <c r="AG83" s="13">
        <f t="shared" si="72"/>
        <v>0</v>
      </c>
      <c r="AH83" s="13">
        <f t="shared" si="72"/>
        <v>36169</v>
      </c>
      <c r="AI83" s="13">
        <f t="shared" si="72"/>
        <v>43733</v>
      </c>
      <c r="AJ83" s="13">
        <f t="shared" si="72"/>
        <v>0</v>
      </c>
      <c r="AK83" s="13">
        <f t="shared" si="72"/>
        <v>0</v>
      </c>
      <c r="AL83" s="13">
        <f t="shared" si="72"/>
        <v>0</v>
      </c>
      <c r="AM83" s="13">
        <f t="shared" si="72"/>
        <v>0</v>
      </c>
      <c r="AN83" s="13">
        <f t="shared" si="72"/>
        <v>0</v>
      </c>
      <c r="AO83" s="13">
        <f t="shared" si="72"/>
        <v>0</v>
      </c>
      <c r="AP83" s="13">
        <f t="shared" si="72"/>
        <v>0</v>
      </c>
      <c r="AQ83" s="13">
        <f t="shared" si="72"/>
        <v>0</v>
      </c>
      <c r="AR83" s="13">
        <f t="shared" si="72"/>
        <v>0</v>
      </c>
      <c r="AS83" s="13">
        <f t="shared" si="72"/>
        <v>0</v>
      </c>
      <c r="AT83" s="13">
        <f t="shared" si="72"/>
        <v>0</v>
      </c>
      <c r="AU83" s="13">
        <f t="shared" si="72"/>
        <v>0</v>
      </c>
      <c r="AV83" s="13">
        <f t="shared" si="72"/>
        <v>0</v>
      </c>
      <c r="AW83" s="13">
        <f t="shared" si="72"/>
        <v>0</v>
      </c>
    </row>
    <row r="84" spans="2:49" x14ac:dyDescent="0.35">
      <c r="B84" t="s">
        <v>50</v>
      </c>
      <c r="D84" s="12">
        <f>D79+D83</f>
        <v>0</v>
      </c>
      <c r="E84" s="12">
        <f t="shared" ref="E84:K84" si="73">E79+E83</f>
        <v>0</v>
      </c>
      <c r="F84" s="12">
        <f t="shared" si="73"/>
        <v>0</v>
      </c>
      <c r="G84" s="12">
        <f t="shared" si="73"/>
        <v>0</v>
      </c>
      <c r="H84" s="12">
        <f t="shared" si="73"/>
        <v>0</v>
      </c>
      <c r="I84" s="12">
        <f t="shared" si="73"/>
        <v>0</v>
      </c>
      <c r="J84" s="12">
        <f t="shared" si="73"/>
        <v>0</v>
      </c>
      <c r="K84" s="12">
        <f t="shared" si="73"/>
        <v>0</v>
      </c>
      <c r="L84" s="12">
        <f>L79+L83</f>
        <v>0</v>
      </c>
      <c r="M84" s="12">
        <f t="shared" ref="M84:U84" si="74">M79+M83</f>
        <v>0</v>
      </c>
      <c r="N84" s="12">
        <f t="shared" si="74"/>
        <v>135396</v>
      </c>
      <c r="O84" s="12">
        <f t="shared" si="74"/>
        <v>0</v>
      </c>
      <c r="P84" s="12">
        <f t="shared" si="74"/>
        <v>0</v>
      </c>
      <c r="Q84" s="12">
        <f t="shared" si="74"/>
        <v>150521</v>
      </c>
      <c r="R84" s="12">
        <f t="shared" si="74"/>
        <v>182654</v>
      </c>
      <c r="S84" s="12">
        <f t="shared" si="74"/>
        <v>156809</v>
      </c>
      <c r="T84" s="12">
        <f t="shared" si="74"/>
        <v>158963</v>
      </c>
      <c r="U84" s="12">
        <f t="shared" si="74"/>
        <v>170237</v>
      </c>
      <c r="AA84" s="12">
        <f>AA79+AA83</f>
        <v>0</v>
      </c>
      <c r="AB84" s="12">
        <f t="shared" ref="AB84:AW84" si="75">AB79+AB83</f>
        <v>0</v>
      </c>
      <c r="AC84" s="12">
        <f t="shared" si="75"/>
        <v>0</v>
      </c>
      <c r="AD84" s="12">
        <f t="shared" si="75"/>
        <v>0</v>
      </c>
      <c r="AE84" s="12">
        <f t="shared" si="75"/>
        <v>0</v>
      </c>
      <c r="AF84" s="12">
        <f t="shared" si="75"/>
        <v>0</v>
      </c>
      <c r="AG84" s="12">
        <f t="shared" si="75"/>
        <v>0</v>
      </c>
      <c r="AH84" s="12">
        <f t="shared" si="75"/>
        <v>135396</v>
      </c>
      <c r="AI84" s="12">
        <f t="shared" si="75"/>
        <v>182654</v>
      </c>
      <c r="AJ84" s="12">
        <f t="shared" si="75"/>
        <v>0</v>
      </c>
      <c r="AK84" s="12">
        <f t="shared" si="75"/>
        <v>0</v>
      </c>
      <c r="AL84" s="12">
        <f t="shared" si="75"/>
        <v>0</v>
      </c>
      <c r="AM84" s="12">
        <f t="shared" si="75"/>
        <v>0</v>
      </c>
      <c r="AN84" s="12">
        <f t="shared" si="75"/>
        <v>0</v>
      </c>
      <c r="AO84" s="12">
        <f t="shared" si="75"/>
        <v>0</v>
      </c>
      <c r="AP84" s="12">
        <f t="shared" si="75"/>
        <v>0</v>
      </c>
      <c r="AQ84" s="12">
        <f t="shared" si="75"/>
        <v>0</v>
      </c>
      <c r="AR84" s="12">
        <f t="shared" si="75"/>
        <v>0</v>
      </c>
      <c r="AS84" s="12">
        <f t="shared" si="75"/>
        <v>0</v>
      </c>
      <c r="AT84" s="12">
        <f t="shared" si="75"/>
        <v>0</v>
      </c>
      <c r="AU84" s="12">
        <f t="shared" si="75"/>
        <v>0</v>
      </c>
      <c r="AV84" s="12">
        <f t="shared" si="75"/>
        <v>0</v>
      </c>
      <c r="AW84" s="12">
        <f t="shared" si="75"/>
        <v>0</v>
      </c>
    </row>
    <row r="85" spans="2:49" s="6" customFormat="1" x14ac:dyDescent="0.35">
      <c r="B85" s="6" t="s">
        <v>51</v>
      </c>
    </row>
    <row r="86" spans="2:49" s="12" customFormat="1" x14ac:dyDescent="0.35">
      <c r="B86" s="12" t="s">
        <v>52</v>
      </c>
      <c r="N86" s="12">
        <f>AH86</f>
        <v>14</v>
      </c>
      <c r="Q86" s="12">
        <v>7735</v>
      </c>
      <c r="R86" s="12">
        <f>AI86</f>
        <v>7739</v>
      </c>
      <c r="S86" s="12">
        <v>9815</v>
      </c>
      <c r="T86" s="12">
        <v>11331</v>
      </c>
      <c r="U86" s="12">
        <v>11632</v>
      </c>
      <c r="AH86" s="12">
        <v>14</v>
      </c>
      <c r="AI86" s="12">
        <v>7739</v>
      </c>
    </row>
    <row r="87" spans="2:49" s="12" customFormat="1" x14ac:dyDescent="0.35">
      <c r="B87" s="12" t="s">
        <v>53</v>
      </c>
      <c r="N87" s="12">
        <f>AH87</f>
        <v>9366</v>
      </c>
      <c r="Q87" s="12">
        <v>19970</v>
      </c>
      <c r="R87" s="12">
        <f>AI87</f>
        <v>21188</v>
      </c>
      <c r="S87" s="12">
        <v>26357</v>
      </c>
      <c r="T87" s="12">
        <v>247299</v>
      </c>
      <c r="U87" s="12">
        <v>31379</v>
      </c>
      <c r="AH87" s="12">
        <v>9366</v>
      </c>
      <c r="AI87" s="12">
        <v>21188</v>
      </c>
    </row>
    <row r="88" spans="2:49" s="12" customFormat="1" x14ac:dyDescent="0.35">
      <c r="B88" s="12" t="s">
        <v>54</v>
      </c>
      <c r="N88" s="12">
        <f>AH88</f>
        <v>17558</v>
      </c>
      <c r="Q88" s="12">
        <v>34460</v>
      </c>
      <c r="R88" s="12">
        <f>AI88</f>
        <v>27228</v>
      </c>
      <c r="S88" s="12">
        <v>19191</v>
      </c>
      <c r="T88" s="12">
        <v>18047</v>
      </c>
      <c r="U88" s="12">
        <v>13439</v>
      </c>
      <c r="AH88" s="12">
        <v>17558</v>
      </c>
      <c r="AI88" s="12">
        <v>27228</v>
      </c>
    </row>
    <row r="89" spans="2:49" s="12" customFormat="1" x14ac:dyDescent="0.35">
      <c r="B89" s="12" t="s">
        <v>55</v>
      </c>
      <c r="N89" s="12">
        <f>AH89</f>
        <v>886</v>
      </c>
      <c r="Q89" s="12">
        <v>1456</v>
      </c>
      <c r="R89" s="12">
        <f>AI89</f>
        <v>2860</v>
      </c>
      <c r="S89" s="12">
        <v>1137</v>
      </c>
      <c r="T89" s="12">
        <v>858</v>
      </c>
      <c r="U89" s="12">
        <v>1013</v>
      </c>
      <c r="AH89" s="12">
        <v>886</v>
      </c>
      <c r="AI89" s="12">
        <v>2860</v>
      </c>
    </row>
    <row r="90" spans="2:49" s="13" customFormat="1" x14ac:dyDescent="0.35">
      <c r="B90" s="13" t="s">
        <v>56</v>
      </c>
      <c r="N90" s="13">
        <f>AH90</f>
        <v>76136</v>
      </c>
      <c r="Q90" s="13">
        <v>14053</v>
      </c>
      <c r="R90" s="13">
        <f>AI90</f>
        <v>11721</v>
      </c>
      <c r="S90" s="13">
        <v>16642</v>
      </c>
      <c r="T90" s="13">
        <v>15690</v>
      </c>
      <c r="U90" s="13">
        <v>15770</v>
      </c>
      <c r="AH90" s="13">
        <v>76136</v>
      </c>
      <c r="AI90" s="13">
        <v>11721</v>
      </c>
    </row>
    <row r="91" spans="2:49" s="12" customFormat="1" x14ac:dyDescent="0.35">
      <c r="B91" s="12" t="s">
        <v>57</v>
      </c>
      <c r="D91" s="12">
        <f>SUM(D86:D90)</f>
        <v>0</v>
      </c>
      <c r="E91" s="12">
        <f t="shared" ref="E91:K91" si="76">SUM(E86:E90)</f>
        <v>0</v>
      </c>
      <c r="F91" s="12">
        <f t="shared" si="76"/>
        <v>0</v>
      </c>
      <c r="G91" s="12">
        <f t="shared" si="76"/>
        <v>0</v>
      </c>
      <c r="H91" s="12">
        <f t="shared" si="76"/>
        <v>0</v>
      </c>
      <c r="I91" s="12">
        <f t="shared" si="76"/>
        <v>0</v>
      </c>
      <c r="J91" s="12">
        <f t="shared" si="76"/>
        <v>0</v>
      </c>
      <c r="K91" s="12">
        <f t="shared" si="76"/>
        <v>0</v>
      </c>
      <c r="L91" s="12">
        <f>SUM(L86:L90)</f>
        <v>0</v>
      </c>
      <c r="M91" s="12">
        <f t="shared" ref="M91:U91" si="77">SUM(M86:M90)</f>
        <v>0</v>
      </c>
      <c r="N91" s="12">
        <f t="shared" si="77"/>
        <v>103960</v>
      </c>
      <c r="O91" s="12">
        <f t="shared" si="77"/>
        <v>0</v>
      </c>
      <c r="P91" s="12">
        <f t="shared" si="77"/>
        <v>0</v>
      </c>
      <c r="Q91" s="12">
        <f t="shared" si="77"/>
        <v>77674</v>
      </c>
      <c r="R91" s="12">
        <f t="shared" si="77"/>
        <v>70736</v>
      </c>
      <c r="S91" s="12">
        <f t="shared" si="77"/>
        <v>73142</v>
      </c>
      <c r="T91" s="12">
        <f t="shared" si="77"/>
        <v>293225</v>
      </c>
      <c r="U91" s="12">
        <f t="shared" si="77"/>
        <v>73233</v>
      </c>
      <c r="AA91" s="12">
        <f>SUM(AA86:AA90)</f>
        <v>0</v>
      </c>
      <c r="AB91" s="12">
        <f t="shared" ref="AB91:AW91" si="78">SUM(AB86:AB90)</f>
        <v>0</v>
      </c>
      <c r="AC91" s="12">
        <f t="shared" si="78"/>
        <v>0</v>
      </c>
      <c r="AD91" s="12">
        <f t="shared" si="78"/>
        <v>0</v>
      </c>
      <c r="AE91" s="12">
        <f t="shared" si="78"/>
        <v>0</v>
      </c>
      <c r="AF91" s="12">
        <f t="shared" si="78"/>
        <v>0</v>
      </c>
      <c r="AG91" s="12">
        <f t="shared" si="78"/>
        <v>0</v>
      </c>
      <c r="AH91" s="12">
        <f t="shared" si="78"/>
        <v>103960</v>
      </c>
      <c r="AI91" s="12">
        <f t="shared" si="78"/>
        <v>70736</v>
      </c>
      <c r="AJ91" s="12">
        <f t="shared" si="78"/>
        <v>0</v>
      </c>
      <c r="AK91" s="12">
        <f t="shared" si="78"/>
        <v>0</v>
      </c>
      <c r="AL91" s="12">
        <f t="shared" si="78"/>
        <v>0</v>
      </c>
      <c r="AM91" s="12">
        <f t="shared" si="78"/>
        <v>0</v>
      </c>
      <c r="AN91" s="12">
        <f t="shared" si="78"/>
        <v>0</v>
      </c>
      <c r="AO91" s="12">
        <f t="shared" si="78"/>
        <v>0</v>
      </c>
      <c r="AP91" s="12">
        <f t="shared" si="78"/>
        <v>0</v>
      </c>
      <c r="AQ91" s="12">
        <f t="shared" si="78"/>
        <v>0</v>
      </c>
      <c r="AR91" s="12">
        <f t="shared" si="78"/>
        <v>0</v>
      </c>
      <c r="AS91" s="12">
        <f t="shared" si="78"/>
        <v>0</v>
      </c>
      <c r="AT91" s="12">
        <f t="shared" si="78"/>
        <v>0</v>
      </c>
      <c r="AU91" s="12">
        <f t="shared" si="78"/>
        <v>0</v>
      </c>
      <c r="AV91" s="12">
        <f t="shared" si="78"/>
        <v>0</v>
      </c>
      <c r="AW91" s="12">
        <f t="shared" si="78"/>
        <v>0</v>
      </c>
    </row>
    <row r="92" spans="2:49" s="6" customFormat="1" x14ac:dyDescent="0.35">
      <c r="B92" s="6" t="s">
        <v>58</v>
      </c>
    </row>
    <row r="93" spans="2:49" x14ac:dyDescent="0.35">
      <c r="B93" t="s">
        <v>59</v>
      </c>
      <c r="N93" s="12">
        <f>AH93</f>
        <v>115134</v>
      </c>
      <c r="Q93" s="12">
        <v>99337</v>
      </c>
      <c r="R93" s="12">
        <f>AI93</f>
        <v>142620</v>
      </c>
      <c r="S93" s="12">
        <v>148042</v>
      </c>
      <c r="T93" s="12">
        <v>157521</v>
      </c>
      <c r="U93" s="12">
        <v>164257</v>
      </c>
      <c r="AH93" s="12">
        <v>115134</v>
      </c>
      <c r="AI93" s="12">
        <v>142620</v>
      </c>
    </row>
    <row r="94" spans="2:49" x14ac:dyDescent="0.35">
      <c r="B94" t="s">
        <v>60</v>
      </c>
      <c r="N94" s="12">
        <f>AH94</f>
        <v>5631</v>
      </c>
      <c r="Q94" s="12">
        <v>21438</v>
      </c>
      <c r="R94" s="12">
        <f>AI94</f>
        <v>39950</v>
      </c>
      <c r="S94" s="12">
        <v>49405</v>
      </c>
      <c r="T94" s="12">
        <v>37919</v>
      </c>
      <c r="U94" s="12">
        <v>32416</v>
      </c>
      <c r="AH94" s="12">
        <v>5631</v>
      </c>
      <c r="AI94" s="12">
        <v>39950</v>
      </c>
    </row>
    <row r="95" spans="2:49" s="8" customFormat="1" x14ac:dyDescent="0.35">
      <c r="B95" s="8" t="s">
        <v>61</v>
      </c>
      <c r="N95" s="12">
        <f>AH95</f>
        <v>2028</v>
      </c>
      <c r="Q95" s="8">
        <v>19676</v>
      </c>
      <c r="R95" s="12">
        <f>AI95</f>
        <v>20769</v>
      </c>
      <c r="S95" s="8">
        <v>21545</v>
      </c>
      <c r="T95" s="8">
        <v>19017</v>
      </c>
      <c r="U95" s="8">
        <v>19108</v>
      </c>
      <c r="AH95" s="8">
        <v>2028</v>
      </c>
      <c r="AI95" s="8">
        <v>20769</v>
      </c>
    </row>
    <row r="96" spans="2:49" s="9" customFormat="1" x14ac:dyDescent="0.35">
      <c r="B96" s="9" t="s">
        <v>57</v>
      </c>
      <c r="D96" s="16">
        <f>SUM(D93:D95)</f>
        <v>0</v>
      </c>
      <c r="E96" s="16">
        <f t="shared" ref="E96:K96" si="79">SUM(E93:E95)</f>
        <v>0</v>
      </c>
      <c r="F96" s="16">
        <f t="shared" si="79"/>
        <v>0</v>
      </c>
      <c r="G96" s="16">
        <f t="shared" si="79"/>
        <v>0</v>
      </c>
      <c r="H96" s="16">
        <f t="shared" si="79"/>
        <v>0</v>
      </c>
      <c r="I96" s="16">
        <f t="shared" si="79"/>
        <v>0</v>
      </c>
      <c r="J96" s="16">
        <f t="shared" si="79"/>
        <v>0</v>
      </c>
      <c r="K96" s="16">
        <f t="shared" si="79"/>
        <v>0</v>
      </c>
      <c r="L96" s="16">
        <f>SUM(L93:L95)</f>
        <v>0</v>
      </c>
      <c r="M96" s="16">
        <f t="shared" ref="M96:U96" si="80">SUM(M93:M95)</f>
        <v>0</v>
      </c>
      <c r="N96" s="16">
        <f t="shared" si="80"/>
        <v>122793</v>
      </c>
      <c r="O96" s="16">
        <f t="shared" si="80"/>
        <v>0</v>
      </c>
      <c r="P96" s="16">
        <f t="shared" si="80"/>
        <v>0</v>
      </c>
      <c r="Q96" s="16">
        <f t="shared" si="80"/>
        <v>140451</v>
      </c>
      <c r="R96" s="16">
        <f t="shared" si="80"/>
        <v>203339</v>
      </c>
      <c r="S96" s="16">
        <f t="shared" si="80"/>
        <v>218992</v>
      </c>
      <c r="T96" s="16">
        <f t="shared" si="80"/>
        <v>214457</v>
      </c>
      <c r="U96" s="16">
        <f t="shared" si="80"/>
        <v>215781</v>
      </c>
      <c r="AA96" s="16">
        <f>SUM(AA93:AA95)</f>
        <v>0</v>
      </c>
      <c r="AB96" s="16">
        <f t="shared" ref="AB96:AW96" si="81">SUM(AB93:AB95)</f>
        <v>0</v>
      </c>
      <c r="AC96" s="16">
        <f t="shared" si="81"/>
        <v>0</v>
      </c>
      <c r="AD96" s="16">
        <f t="shared" si="81"/>
        <v>0</v>
      </c>
      <c r="AE96" s="16">
        <f t="shared" si="81"/>
        <v>0</v>
      </c>
      <c r="AF96" s="16">
        <f t="shared" si="81"/>
        <v>0</v>
      </c>
      <c r="AG96" s="16">
        <f t="shared" si="81"/>
        <v>0</v>
      </c>
      <c r="AH96" s="16">
        <f t="shared" si="81"/>
        <v>122793</v>
      </c>
      <c r="AI96" s="16">
        <f t="shared" si="81"/>
        <v>203339</v>
      </c>
      <c r="AJ96" s="16">
        <f t="shared" si="81"/>
        <v>0</v>
      </c>
      <c r="AK96" s="16">
        <f t="shared" si="81"/>
        <v>0</v>
      </c>
      <c r="AL96" s="16">
        <f t="shared" si="81"/>
        <v>0</v>
      </c>
      <c r="AM96" s="16">
        <f t="shared" si="81"/>
        <v>0</v>
      </c>
      <c r="AN96" s="16">
        <f t="shared" si="81"/>
        <v>0</v>
      </c>
      <c r="AO96" s="16">
        <f t="shared" si="81"/>
        <v>0</v>
      </c>
      <c r="AP96" s="16">
        <f t="shared" si="81"/>
        <v>0</v>
      </c>
      <c r="AQ96" s="16">
        <f t="shared" si="81"/>
        <v>0</v>
      </c>
      <c r="AR96" s="16">
        <f t="shared" si="81"/>
        <v>0</v>
      </c>
      <c r="AS96" s="16">
        <f t="shared" si="81"/>
        <v>0</v>
      </c>
      <c r="AT96" s="16">
        <f t="shared" si="81"/>
        <v>0</v>
      </c>
      <c r="AU96" s="16">
        <f t="shared" si="81"/>
        <v>0</v>
      </c>
      <c r="AV96" s="16">
        <f t="shared" si="81"/>
        <v>0</v>
      </c>
      <c r="AW96" s="16">
        <f t="shared" si="81"/>
        <v>0</v>
      </c>
    </row>
    <row r="97" spans="1:49" s="10" customFormat="1" x14ac:dyDescent="0.35">
      <c r="B97" s="10" t="s">
        <v>62</v>
      </c>
      <c r="D97" s="17">
        <f>D91+D96</f>
        <v>0</v>
      </c>
      <c r="E97" s="17">
        <f t="shared" ref="E97:K97" si="82">E91+E96</f>
        <v>0</v>
      </c>
      <c r="F97" s="17">
        <f t="shared" si="82"/>
        <v>0</v>
      </c>
      <c r="G97" s="17">
        <f t="shared" si="82"/>
        <v>0</v>
      </c>
      <c r="H97" s="17">
        <f t="shared" si="82"/>
        <v>0</v>
      </c>
      <c r="I97" s="17">
        <f t="shared" si="82"/>
        <v>0</v>
      </c>
      <c r="J97" s="17">
        <f t="shared" si="82"/>
        <v>0</v>
      </c>
      <c r="K97" s="17">
        <f t="shared" si="82"/>
        <v>0</v>
      </c>
      <c r="L97" s="17">
        <f>L91+L96</f>
        <v>0</v>
      </c>
      <c r="M97" s="17">
        <f t="shared" ref="M97:U97" si="83">M91+M96</f>
        <v>0</v>
      </c>
      <c r="N97" s="17">
        <f t="shared" si="83"/>
        <v>226753</v>
      </c>
      <c r="O97" s="17">
        <f t="shared" si="83"/>
        <v>0</v>
      </c>
      <c r="P97" s="17">
        <f t="shared" si="83"/>
        <v>0</v>
      </c>
      <c r="Q97" s="17">
        <f t="shared" si="83"/>
        <v>218125</v>
      </c>
      <c r="R97" s="17">
        <f t="shared" si="83"/>
        <v>274075</v>
      </c>
      <c r="S97" s="17">
        <f t="shared" si="83"/>
        <v>292134</v>
      </c>
      <c r="T97" s="17">
        <f t="shared" si="83"/>
        <v>507682</v>
      </c>
      <c r="U97" s="17">
        <f t="shared" si="83"/>
        <v>289014</v>
      </c>
      <c r="AA97" s="17">
        <f>AA91+AA96</f>
        <v>0</v>
      </c>
      <c r="AB97" s="17">
        <f t="shared" ref="AB97:AW97" si="84">AB91+AB96</f>
        <v>0</v>
      </c>
      <c r="AC97" s="17">
        <f t="shared" si="84"/>
        <v>0</v>
      </c>
      <c r="AD97" s="17">
        <f t="shared" si="84"/>
        <v>0</v>
      </c>
      <c r="AE97" s="17">
        <f t="shared" si="84"/>
        <v>0</v>
      </c>
      <c r="AF97" s="17">
        <f t="shared" si="84"/>
        <v>0</v>
      </c>
      <c r="AG97" s="17">
        <f t="shared" si="84"/>
        <v>0</v>
      </c>
      <c r="AH97" s="17">
        <f t="shared" si="84"/>
        <v>226753</v>
      </c>
      <c r="AI97" s="17">
        <f t="shared" si="84"/>
        <v>274075</v>
      </c>
      <c r="AJ97" s="17">
        <f t="shared" si="84"/>
        <v>0</v>
      </c>
      <c r="AK97" s="17">
        <f t="shared" si="84"/>
        <v>0</v>
      </c>
      <c r="AL97" s="17">
        <f t="shared" si="84"/>
        <v>0</v>
      </c>
      <c r="AM97" s="17">
        <f t="shared" si="84"/>
        <v>0</v>
      </c>
      <c r="AN97" s="17">
        <f t="shared" si="84"/>
        <v>0</v>
      </c>
      <c r="AO97" s="17">
        <f t="shared" si="84"/>
        <v>0</v>
      </c>
      <c r="AP97" s="17">
        <f t="shared" si="84"/>
        <v>0</v>
      </c>
      <c r="AQ97" s="17">
        <f t="shared" si="84"/>
        <v>0</v>
      </c>
      <c r="AR97" s="17">
        <f t="shared" si="84"/>
        <v>0</v>
      </c>
      <c r="AS97" s="17">
        <f t="shared" si="84"/>
        <v>0</v>
      </c>
      <c r="AT97" s="17">
        <f t="shared" si="84"/>
        <v>0</v>
      </c>
      <c r="AU97" s="17">
        <f t="shared" si="84"/>
        <v>0</v>
      </c>
      <c r="AV97" s="17">
        <f t="shared" si="84"/>
        <v>0</v>
      </c>
      <c r="AW97" s="17">
        <f t="shared" si="84"/>
        <v>0</v>
      </c>
    </row>
    <row r="98" spans="1:49" s="6" customFormat="1" x14ac:dyDescent="0.35">
      <c r="B98" s="6" t="s">
        <v>63</v>
      </c>
    </row>
    <row r="99" spans="1:49" s="12" customFormat="1" x14ac:dyDescent="0.35">
      <c r="B99" s="12" t="s">
        <v>64</v>
      </c>
      <c r="N99" s="12">
        <f>AH99</f>
        <v>8000</v>
      </c>
      <c r="Q99" s="12">
        <v>0</v>
      </c>
      <c r="R99" s="12">
        <f>AI99</f>
        <v>0</v>
      </c>
      <c r="S99" s="12">
        <v>0</v>
      </c>
      <c r="T99" s="12">
        <v>0</v>
      </c>
      <c r="U99" s="12">
        <v>0</v>
      </c>
      <c r="AH99" s="12">
        <v>8000</v>
      </c>
      <c r="AI99" s="12">
        <v>0</v>
      </c>
    </row>
    <row r="100" spans="1:49" s="12" customFormat="1" x14ac:dyDescent="0.35">
      <c r="B100" s="12" t="s">
        <v>65</v>
      </c>
      <c r="N100" s="12">
        <f>AH100</f>
        <v>0</v>
      </c>
      <c r="Q100" s="12">
        <v>0</v>
      </c>
      <c r="R100" s="12">
        <f>AI100</f>
        <v>0</v>
      </c>
      <c r="S100" s="12">
        <v>0</v>
      </c>
      <c r="T100" s="12">
        <v>0</v>
      </c>
      <c r="U100" s="12">
        <v>0</v>
      </c>
      <c r="AH100" s="12">
        <v>0</v>
      </c>
      <c r="AI100" s="12">
        <v>0</v>
      </c>
    </row>
    <row r="101" spans="1:49" s="12" customFormat="1" x14ac:dyDescent="0.35">
      <c r="B101" s="12" t="s">
        <v>66</v>
      </c>
      <c r="N101" s="12">
        <f>AH101</f>
        <v>8</v>
      </c>
      <c r="Q101" s="12">
        <v>14</v>
      </c>
      <c r="R101" s="12">
        <f>AI101</f>
        <v>14</v>
      </c>
      <c r="S101" s="12">
        <v>14</v>
      </c>
      <c r="T101" s="12">
        <v>17</v>
      </c>
      <c r="U101" s="12">
        <v>19</v>
      </c>
      <c r="AH101" s="12">
        <v>8</v>
      </c>
      <c r="AI101" s="12">
        <v>14</v>
      </c>
    </row>
    <row r="102" spans="1:49" s="12" customFormat="1" x14ac:dyDescent="0.35">
      <c r="B102" s="12" t="s">
        <v>67</v>
      </c>
      <c r="N102" s="12">
        <f>AH102</f>
        <v>97737</v>
      </c>
      <c r="Q102" s="12">
        <v>260280</v>
      </c>
      <c r="R102" s="12">
        <f>AI102</f>
        <v>269574</v>
      </c>
      <c r="S102" s="12">
        <v>280095</v>
      </c>
      <c r="T102" s="12">
        <v>317871</v>
      </c>
      <c r="U102" s="12">
        <v>351203</v>
      </c>
      <c r="AH102" s="12">
        <v>97737</v>
      </c>
      <c r="AI102" s="12">
        <v>269574</v>
      </c>
    </row>
    <row r="103" spans="1:49" s="12" customFormat="1" x14ac:dyDescent="0.35">
      <c r="B103" s="12" t="s">
        <v>68</v>
      </c>
      <c r="N103" s="12">
        <f>AH103</f>
        <v>-197066</v>
      </c>
      <c r="Q103" s="12">
        <v>-328189</v>
      </c>
      <c r="R103" s="12">
        <f>AI103</f>
        <v>-361168</v>
      </c>
      <c r="S103" s="12">
        <v>-415613</v>
      </c>
      <c r="T103" s="12">
        <v>-443743</v>
      </c>
      <c r="U103" s="12">
        <v>-470172</v>
      </c>
      <c r="AH103" s="12">
        <v>-197066</v>
      </c>
      <c r="AI103" s="12">
        <v>-361168</v>
      </c>
    </row>
    <row r="104" spans="1:49" s="13" customFormat="1" x14ac:dyDescent="0.35">
      <c r="B104" s="13" t="s">
        <v>69</v>
      </c>
      <c r="N104" s="12">
        <f>AH104</f>
        <v>-36</v>
      </c>
      <c r="Q104" s="13">
        <v>291</v>
      </c>
      <c r="R104" s="12">
        <f>AI104</f>
        <v>159</v>
      </c>
      <c r="S104" s="13">
        <v>179</v>
      </c>
      <c r="T104" s="13">
        <v>136</v>
      </c>
      <c r="U104" s="13">
        <v>173</v>
      </c>
      <c r="AH104" s="13">
        <v>-36</v>
      </c>
      <c r="AI104" s="13">
        <v>159</v>
      </c>
    </row>
    <row r="105" spans="1:49" s="16" customFormat="1" x14ac:dyDescent="0.35">
      <c r="B105" s="16" t="s">
        <v>70</v>
      </c>
      <c r="D105" s="16">
        <f>SUM(D100:D104)</f>
        <v>0</v>
      </c>
      <c r="E105" s="16">
        <f t="shared" ref="E105:K105" si="85">SUM(E100:E104)</f>
        <v>0</v>
      </c>
      <c r="F105" s="16">
        <f t="shared" si="85"/>
        <v>0</v>
      </c>
      <c r="G105" s="16">
        <f t="shared" si="85"/>
        <v>0</v>
      </c>
      <c r="H105" s="16">
        <f t="shared" si="85"/>
        <v>0</v>
      </c>
      <c r="I105" s="16">
        <f t="shared" si="85"/>
        <v>0</v>
      </c>
      <c r="J105" s="16">
        <f t="shared" si="85"/>
        <v>0</v>
      </c>
      <c r="K105" s="16">
        <f t="shared" si="85"/>
        <v>0</v>
      </c>
      <c r="L105" s="16">
        <f>SUM(L100:L104)</f>
        <v>0</v>
      </c>
      <c r="M105" s="16">
        <f t="shared" ref="M105:U105" si="86">SUM(M100:M104)</f>
        <v>0</v>
      </c>
      <c r="N105" s="16">
        <f t="shared" si="86"/>
        <v>-99357</v>
      </c>
      <c r="O105" s="16">
        <f t="shared" si="86"/>
        <v>0</v>
      </c>
      <c r="P105" s="16">
        <f t="shared" si="86"/>
        <v>0</v>
      </c>
      <c r="Q105" s="16">
        <f t="shared" si="86"/>
        <v>-67604</v>
      </c>
      <c r="R105" s="16">
        <f t="shared" si="86"/>
        <v>-91421</v>
      </c>
      <c r="S105" s="16">
        <f t="shared" si="86"/>
        <v>-135325</v>
      </c>
      <c r="T105" s="16">
        <f t="shared" si="86"/>
        <v>-125719</v>
      </c>
      <c r="U105" s="16">
        <f t="shared" si="86"/>
        <v>-118777</v>
      </c>
      <c r="AA105" s="16">
        <f>SUM(AA100:AA104)</f>
        <v>0</v>
      </c>
      <c r="AB105" s="16">
        <f t="shared" ref="AB105:AW105" si="87">SUM(AB100:AB104)</f>
        <v>0</v>
      </c>
      <c r="AC105" s="16">
        <f t="shared" si="87"/>
        <v>0</v>
      </c>
      <c r="AD105" s="16">
        <f t="shared" si="87"/>
        <v>0</v>
      </c>
      <c r="AE105" s="16">
        <f t="shared" si="87"/>
        <v>0</v>
      </c>
      <c r="AF105" s="16">
        <f t="shared" si="87"/>
        <v>0</v>
      </c>
      <c r="AG105" s="16">
        <f t="shared" si="87"/>
        <v>0</v>
      </c>
      <c r="AH105" s="16">
        <f t="shared" si="87"/>
        <v>-99357</v>
      </c>
      <c r="AI105" s="16">
        <f t="shared" si="87"/>
        <v>-91421</v>
      </c>
      <c r="AJ105" s="16">
        <f t="shared" si="87"/>
        <v>0</v>
      </c>
      <c r="AK105" s="16">
        <f t="shared" si="87"/>
        <v>0</v>
      </c>
      <c r="AL105" s="16">
        <f t="shared" si="87"/>
        <v>0</v>
      </c>
      <c r="AM105" s="16">
        <f t="shared" si="87"/>
        <v>0</v>
      </c>
      <c r="AN105" s="16">
        <f t="shared" si="87"/>
        <v>0</v>
      </c>
      <c r="AO105" s="16">
        <f t="shared" si="87"/>
        <v>0</v>
      </c>
      <c r="AP105" s="16">
        <f t="shared" si="87"/>
        <v>0</v>
      </c>
      <c r="AQ105" s="16">
        <f t="shared" si="87"/>
        <v>0</v>
      </c>
      <c r="AR105" s="16">
        <f t="shared" si="87"/>
        <v>0</v>
      </c>
      <c r="AS105" s="16">
        <f t="shared" si="87"/>
        <v>0</v>
      </c>
      <c r="AT105" s="16">
        <f t="shared" si="87"/>
        <v>0</v>
      </c>
      <c r="AU105" s="16">
        <f t="shared" si="87"/>
        <v>0</v>
      </c>
      <c r="AV105" s="16">
        <f t="shared" si="87"/>
        <v>0</v>
      </c>
      <c r="AW105" s="16">
        <f t="shared" si="87"/>
        <v>0</v>
      </c>
    </row>
    <row r="106" spans="1:49" s="17" customFormat="1" x14ac:dyDescent="0.35">
      <c r="B106" s="17" t="s">
        <v>71</v>
      </c>
      <c r="D106" s="17">
        <f>D97+D105+D99</f>
        <v>0</v>
      </c>
      <c r="E106" s="17">
        <f t="shared" ref="E106:K106" si="88">E97+E105+E99</f>
        <v>0</v>
      </c>
      <c r="F106" s="17">
        <f t="shared" si="88"/>
        <v>0</v>
      </c>
      <c r="G106" s="17">
        <f t="shared" si="88"/>
        <v>0</v>
      </c>
      <c r="H106" s="17">
        <f t="shared" si="88"/>
        <v>0</v>
      </c>
      <c r="I106" s="17">
        <f t="shared" si="88"/>
        <v>0</v>
      </c>
      <c r="J106" s="17">
        <f t="shared" si="88"/>
        <v>0</v>
      </c>
      <c r="K106" s="17">
        <f t="shared" si="88"/>
        <v>0</v>
      </c>
      <c r="L106" s="17">
        <f>L97+L105+L99</f>
        <v>0</v>
      </c>
      <c r="M106" s="17">
        <f t="shared" ref="M106:U106" si="89">M97+M105+M99</f>
        <v>0</v>
      </c>
      <c r="N106" s="17">
        <f t="shared" si="89"/>
        <v>135396</v>
      </c>
      <c r="O106" s="17">
        <f t="shared" si="89"/>
        <v>0</v>
      </c>
      <c r="P106" s="17">
        <f t="shared" si="89"/>
        <v>0</v>
      </c>
      <c r="Q106" s="17">
        <f t="shared" si="89"/>
        <v>150521</v>
      </c>
      <c r="R106" s="17">
        <f t="shared" si="89"/>
        <v>182654</v>
      </c>
      <c r="S106" s="17">
        <f t="shared" si="89"/>
        <v>156809</v>
      </c>
      <c r="T106" s="17">
        <f t="shared" si="89"/>
        <v>381963</v>
      </c>
      <c r="U106" s="17">
        <f t="shared" si="89"/>
        <v>170237</v>
      </c>
      <c r="AA106" s="17">
        <f>AA97+AA105+AA99</f>
        <v>0</v>
      </c>
      <c r="AB106" s="17">
        <f t="shared" ref="AB106:AW106" si="90">AB97+AB105+AB99</f>
        <v>0</v>
      </c>
      <c r="AC106" s="17">
        <f t="shared" si="90"/>
        <v>0</v>
      </c>
      <c r="AD106" s="17">
        <f t="shared" si="90"/>
        <v>0</v>
      </c>
      <c r="AE106" s="17">
        <f t="shared" si="90"/>
        <v>0</v>
      </c>
      <c r="AF106" s="17">
        <f t="shared" si="90"/>
        <v>0</v>
      </c>
      <c r="AG106" s="17">
        <f t="shared" si="90"/>
        <v>0</v>
      </c>
      <c r="AH106" s="17">
        <f t="shared" si="90"/>
        <v>135396</v>
      </c>
      <c r="AI106" s="17">
        <f t="shared" si="90"/>
        <v>182654</v>
      </c>
      <c r="AJ106" s="17">
        <f t="shared" si="90"/>
        <v>0</v>
      </c>
      <c r="AK106" s="17">
        <f t="shared" si="90"/>
        <v>0</v>
      </c>
      <c r="AL106" s="17">
        <f t="shared" si="90"/>
        <v>0</v>
      </c>
      <c r="AM106" s="17">
        <f t="shared" si="90"/>
        <v>0</v>
      </c>
      <c r="AN106" s="17">
        <f t="shared" si="90"/>
        <v>0</v>
      </c>
      <c r="AO106" s="17">
        <f t="shared" si="90"/>
        <v>0</v>
      </c>
      <c r="AP106" s="17">
        <f t="shared" si="90"/>
        <v>0</v>
      </c>
      <c r="AQ106" s="17">
        <f t="shared" si="90"/>
        <v>0</v>
      </c>
      <c r="AR106" s="17">
        <f t="shared" si="90"/>
        <v>0</v>
      </c>
      <c r="AS106" s="17">
        <f t="shared" si="90"/>
        <v>0</v>
      </c>
      <c r="AT106" s="17">
        <f t="shared" si="90"/>
        <v>0</v>
      </c>
      <c r="AU106" s="17">
        <f t="shared" si="90"/>
        <v>0</v>
      </c>
      <c r="AV106" s="17">
        <f t="shared" si="90"/>
        <v>0</v>
      </c>
      <c r="AW106" s="17">
        <f t="shared" si="90"/>
        <v>0</v>
      </c>
    </row>
    <row r="107" spans="1:49" s="2" customFormat="1" x14ac:dyDescent="0.35">
      <c r="A107" s="2" t="s">
        <v>37</v>
      </c>
      <c r="B107" s="2" t="s">
        <v>36</v>
      </c>
    </row>
    <row r="108" spans="1:49" s="12" customFormat="1" x14ac:dyDescent="0.35">
      <c r="B108" s="12" t="s">
        <v>93</v>
      </c>
      <c r="O108" s="12">
        <v>-29300</v>
      </c>
      <c r="P108" s="12">
        <v>-32570</v>
      </c>
      <c r="Q108" s="12">
        <v>-54133</v>
      </c>
      <c r="R108" s="12">
        <f>AI108</f>
        <v>-81804</v>
      </c>
      <c r="S108" s="12">
        <v>-32823</v>
      </c>
      <c r="T108" s="12">
        <v>-64433</v>
      </c>
      <c r="U108" s="12">
        <v>-96219</v>
      </c>
      <c r="AH108" s="12">
        <v>-34887</v>
      </c>
      <c r="AI108" s="12">
        <v>-81804</v>
      </c>
    </row>
    <row r="109" spans="1:49" s="13" customFormat="1" x14ac:dyDescent="0.35">
      <c r="B109" s="13" t="s">
        <v>94</v>
      </c>
      <c r="O109" s="13">
        <v>-4030</v>
      </c>
      <c r="P109" s="13">
        <v>-9363</v>
      </c>
      <c r="Q109" s="13">
        <v>-15013</v>
      </c>
      <c r="R109" s="13">
        <f>AI109</f>
        <v>-22469</v>
      </c>
      <c r="S109" s="13">
        <v>-3162</v>
      </c>
      <c r="T109" s="13">
        <v>-12372</v>
      </c>
      <c r="U109" s="13">
        <v>-18455</v>
      </c>
      <c r="AH109" s="13">
        <v>-16352</v>
      </c>
      <c r="AI109" s="13">
        <v>-22469</v>
      </c>
    </row>
    <row r="110" spans="1:49" s="12" customFormat="1" x14ac:dyDescent="0.35">
      <c r="B110" s="12" t="s">
        <v>95</v>
      </c>
      <c r="D110" s="12">
        <f>SUM(D108:D109)</f>
        <v>0</v>
      </c>
      <c r="E110" s="12">
        <f t="shared" ref="E110:X110" si="91">SUM(E108:E109)</f>
        <v>0</v>
      </c>
      <c r="F110" s="12">
        <f t="shared" si="91"/>
        <v>0</v>
      </c>
      <c r="G110" s="12">
        <f t="shared" si="91"/>
        <v>0</v>
      </c>
      <c r="H110" s="12">
        <f t="shared" si="91"/>
        <v>0</v>
      </c>
      <c r="I110" s="12">
        <f t="shared" si="91"/>
        <v>0</v>
      </c>
      <c r="J110" s="12">
        <f t="shared" si="91"/>
        <v>0</v>
      </c>
      <c r="K110" s="12">
        <f t="shared" si="91"/>
        <v>0</v>
      </c>
      <c r="L110" s="12">
        <f t="shared" si="91"/>
        <v>0</v>
      </c>
      <c r="M110" s="12">
        <f t="shared" si="91"/>
        <v>0</v>
      </c>
      <c r="N110" s="12">
        <f t="shared" si="91"/>
        <v>0</v>
      </c>
      <c r="O110" s="12">
        <f t="shared" si="91"/>
        <v>-33330</v>
      </c>
      <c r="P110" s="12">
        <f t="shared" si="91"/>
        <v>-41933</v>
      </c>
      <c r="Q110" s="12">
        <f t="shared" si="91"/>
        <v>-69146</v>
      </c>
      <c r="R110" s="12">
        <f t="shared" si="91"/>
        <v>-104273</v>
      </c>
      <c r="S110" s="12">
        <f t="shared" si="91"/>
        <v>-35985</v>
      </c>
      <c r="T110" s="12">
        <f t="shared" si="91"/>
        <v>-76805</v>
      </c>
      <c r="U110" s="12">
        <f t="shared" si="91"/>
        <v>-114674</v>
      </c>
      <c r="V110" s="12">
        <f t="shared" si="91"/>
        <v>0</v>
      </c>
      <c r="W110" s="12">
        <f t="shared" si="91"/>
        <v>0</v>
      </c>
      <c r="X110" s="12">
        <f t="shared" si="91"/>
        <v>0</v>
      </c>
      <c r="AH110" s="12">
        <f>SUM(AH108:AH109)</f>
        <v>-51239</v>
      </c>
      <c r="AI110" s="12">
        <f>SUM(AI108:AI109)</f>
        <v>-104273</v>
      </c>
    </row>
    <row r="112" spans="1:49" s="12" customFormat="1" x14ac:dyDescent="0.35">
      <c r="B112" s="12" t="s">
        <v>96</v>
      </c>
      <c r="O112" s="12">
        <v>0</v>
      </c>
      <c r="P112" s="12">
        <v>14791</v>
      </c>
      <c r="Q112" s="12">
        <v>14791</v>
      </c>
      <c r="R112" s="12">
        <f>AI112</f>
        <v>16586</v>
      </c>
      <c r="S112" s="12">
        <v>0</v>
      </c>
      <c r="T112" s="12">
        <v>12195</v>
      </c>
      <c r="U112" s="12">
        <v>22172</v>
      </c>
      <c r="AH112" s="12">
        <v>0</v>
      </c>
      <c r="AI112" s="12">
        <f>14791+1795</f>
        <v>16586</v>
      </c>
    </row>
    <row r="113" spans="2:35" s="12" customFormat="1" x14ac:dyDescent="0.35">
      <c r="B113" s="12" t="s">
        <v>97</v>
      </c>
      <c r="O113" s="12">
        <v>17335</v>
      </c>
      <c r="P113" s="12">
        <v>31150</v>
      </c>
      <c r="Q113" s="12">
        <v>40354</v>
      </c>
      <c r="R113" s="12">
        <f>AI113</f>
        <v>51082</v>
      </c>
      <c r="S113" s="12">
        <v>10166</v>
      </c>
      <c r="T113" s="12">
        <v>13755</v>
      </c>
      <c r="U113" s="12">
        <v>17529</v>
      </c>
      <c r="AH113" s="12">
        <v>678</v>
      </c>
      <c r="AI113" s="12">
        <v>51082</v>
      </c>
    </row>
    <row r="114" spans="2:35" s="12" customFormat="1" x14ac:dyDescent="0.35">
      <c r="B114" s="12" t="s">
        <v>98</v>
      </c>
      <c r="O114" s="12">
        <v>0</v>
      </c>
      <c r="P114" s="12">
        <v>0</v>
      </c>
      <c r="Q114" s="12">
        <v>0</v>
      </c>
      <c r="R114" s="12">
        <f>AI114</f>
        <v>0</v>
      </c>
      <c r="S114" s="12">
        <v>0</v>
      </c>
      <c r="T114" s="12">
        <v>0</v>
      </c>
      <c r="U114" s="12">
        <v>0</v>
      </c>
      <c r="AH114" s="12">
        <v>0</v>
      </c>
      <c r="AI114" s="12">
        <v>0</v>
      </c>
    </row>
    <row r="115" spans="2:35" s="12" customFormat="1" x14ac:dyDescent="0.35">
      <c r="B115" s="12" t="s">
        <v>99</v>
      </c>
      <c r="O115" s="12">
        <v>0</v>
      </c>
      <c r="P115" s="12">
        <v>0</v>
      </c>
      <c r="Q115" s="12">
        <v>0</v>
      </c>
      <c r="R115" s="12">
        <f>AI115</f>
        <v>0</v>
      </c>
      <c r="S115" s="12">
        <v>0</v>
      </c>
      <c r="T115" s="12">
        <v>0</v>
      </c>
      <c r="U115" s="12">
        <v>0</v>
      </c>
      <c r="AH115" s="12">
        <v>0</v>
      </c>
      <c r="AI115" s="12">
        <v>0</v>
      </c>
    </row>
    <row r="117" spans="2:35" x14ac:dyDescent="0.35">
      <c r="B117" s="12" t="s">
        <v>100</v>
      </c>
      <c r="O117" s="12">
        <v>27325</v>
      </c>
      <c r="P117" s="12">
        <v>27325</v>
      </c>
      <c r="Q117" s="12">
        <v>27325</v>
      </c>
      <c r="R117" s="12">
        <f>AI117</f>
        <v>27325</v>
      </c>
      <c r="S117" s="12">
        <v>93561</v>
      </c>
      <c r="T117" s="12">
        <v>93561</v>
      </c>
      <c r="U117" s="12">
        <v>93561</v>
      </c>
      <c r="AH117" s="12">
        <v>12336</v>
      </c>
      <c r="AI117" s="12">
        <v>27325</v>
      </c>
    </row>
    <row r="118" spans="2:35" x14ac:dyDescent="0.35">
      <c r="B118" s="12" t="s">
        <v>101</v>
      </c>
      <c r="O118" s="12">
        <v>76654</v>
      </c>
      <c r="P118" s="12">
        <v>62299</v>
      </c>
      <c r="Q118" s="12">
        <v>35823</v>
      </c>
      <c r="R118" s="12">
        <f>AI118</f>
        <v>93561</v>
      </c>
      <c r="S118" s="12">
        <v>57427</v>
      </c>
      <c r="T118" s="12">
        <v>48554</v>
      </c>
      <c r="U118" s="12">
        <v>38676</v>
      </c>
      <c r="AH118" s="12">
        <v>27325</v>
      </c>
      <c r="AI118" s="12">
        <v>93561</v>
      </c>
    </row>
    <row r="121" spans="2:35" s="6" customFormat="1" x14ac:dyDescent="0.35">
      <c r="B121" s="6" t="s">
        <v>141</v>
      </c>
    </row>
    <row r="122" spans="2:35" x14ac:dyDescent="0.35">
      <c r="B122" s="12" t="s">
        <v>93</v>
      </c>
    </row>
    <row r="123" spans="2:35" s="8" customFormat="1" x14ac:dyDescent="0.35">
      <c r="B123" s="13" t="s">
        <v>94</v>
      </c>
    </row>
    <row r="124" spans="2:35" x14ac:dyDescent="0.35">
      <c r="B124" s="12" t="s">
        <v>95</v>
      </c>
    </row>
    <row r="126" spans="2:35" x14ac:dyDescent="0.35">
      <c r="B126" s="12" t="s">
        <v>96</v>
      </c>
    </row>
    <row r="127" spans="2:35" x14ac:dyDescent="0.35">
      <c r="B127" s="12" t="s">
        <v>97</v>
      </c>
    </row>
    <row r="128" spans="2:35" x14ac:dyDescent="0.35">
      <c r="B128" s="12" t="s">
        <v>98</v>
      </c>
    </row>
    <row r="129" spans="2:2" x14ac:dyDescent="0.35">
      <c r="B129" s="12" t="s">
        <v>99</v>
      </c>
    </row>
    <row r="131" spans="2:2" x14ac:dyDescent="0.35">
      <c r="B131" s="12" t="s">
        <v>100</v>
      </c>
    </row>
    <row r="132" spans="2:2" x14ac:dyDescent="0.35">
      <c r="B132" s="12" t="s">
        <v>101</v>
      </c>
    </row>
  </sheetData>
  <pageMargins left="0.7" right="0.7" top="0.75" bottom="0.75" header="0.3" footer="0.3"/>
  <ignoredErrors>
    <ignoredError sqref="AH105:AI105 T105:U105 Q105:S10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2024-03-08T05:16:36Z</dcterms:created>
  <dcterms:modified xsi:type="dcterms:W3CDTF">2024-03-08T07:25:11Z</dcterms:modified>
</cp:coreProperties>
</file>