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CLF/"/>
    </mc:Choice>
  </mc:AlternateContent>
  <xr:revisionPtr revIDLastSave="1170" documentId="11_290DCC26F1E3B2BEF86409BCFB5EC36E492E6ED2" xr6:coauthVersionLast="47" xr6:coauthVersionMax="47" xr10:uidLastSave="{93AA2601-8A72-455B-AFCD-464FC82BFBB3}"/>
  <bookViews>
    <workbookView xWindow="-110" yWindow="-110" windowWidth="38620" windowHeight="21220" activeTab="2"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5" l="1"/>
  <c r="B6" i="5"/>
  <c r="B5" i="5"/>
  <c r="Q110" i="7"/>
  <c r="Q109" i="7"/>
  <c r="R58" i="7"/>
  <c r="R60" i="7" s="1"/>
  <c r="R62" i="7" s="1"/>
  <c r="R57" i="7"/>
  <c r="R55" i="7"/>
  <c r="S58" i="7"/>
  <c r="S55" i="7"/>
  <c r="S57" i="7"/>
  <c r="R126" i="7"/>
  <c r="V125" i="7"/>
  <c r="U125" i="7"/>
  <c r="T125" i="7"/>
  <c r="S125" i="7"/>
  <c r="R121" i="7"/>
  <c r="R122" i="7"/>
  <c r="R127" i="7" s="1"/>
  <c r="R116" i="7"/>
  <c r="R110" i="7"/>
  <c r="R111" i="7"/>
  <c r="S121" i="7"/>
  <c r="S122" i="7" s="1"/>
  <c r="S127" i="7" s="1"/>
  <c r="S116" i="7"/>
  <c r="S101" i="7"/>
  <c r="T101" i="7"/>
  <c r="U101" i="7"/>
  <c r="V101" i="7"/>
  <c r="P68" i="7"/>
  <c r="Q68" i="7"/>
  <c r="Q101" i="7" s="1"/>
  <c r="R68" i="7"/>
  <c r="R101" i="7" s="1"/>
  <c r="S73" i="7"/>
  <c r="T68" i="7"/>
  <c r="U68" i="7"/>
  <c r="V68" i="7"/>
  <c r="S68" i="7"/>
  <c r="S110" i="7"/>
  <c r="S111" i="7" s="1"/>
  <c r="V23" i="7"/>
  <c r="V26" i="7" s="1"/>
  <c r="P23" i="7"/>
  <c r="Q23" i="7"/>
  <c r="R23" i="7"/>
  <c r="S23" i="7"/>
  <c r="T23" i="7"/>
  <c r="T26" i="7" s="1"/>
  <c r="U23" i="7"/>
  <c r="U26" i="7" s="1"/>
  <c r="Q145" i="7"/>
  <c r="R145" i="7"/>
  <c r="S145" i="7"/>
  <c r="U126" i="7"/>
  <c r="V126" i="7"/>
  <c r="T121" i="7"/>
  <c r="T122" i="7" s="1"/>
  <c r="P52" i="7"/>
  <c r="Q52" i="7"/>
  <c r="R52" i="7"/>
  <c r="S52" i="7"/>
  <c r="T52" i="7"/>
  <c r="U52" i="7"/>
  <c r="V52" i="7"/>
  <c r="P60" i="7"/>
  <c r="P62" i="7" s="1"/>
  <c r="Q60" i="7"/>
  <c r="Q62" i="7" s="1"/>
  <c r="T60" i="7"/>
  <c r="T62" i="7" s="1"/>
  <c r="U60" i="7"/>
  <c r="U62" i="7" s="1"/>
  <c r="V60" i="7"/>
  <c r="V62" i="7" s="1"/>
  <c r="P47" i="7"/>
  <c r="Q47" i="7"/>
  <c r="R47" i="7"/>
  <c r="S47" i="7"/>
  <c r="T47" i="7"/>
  <c r="U47" i="7"/>
  <c r="V47" i="7"/>
  <c r="P41" i="7"/>
  <c r="Q41" i="7"/>
  <c r="R41" i="7"/>
  <c r="S41" i="7"/>
  <c r="T41" i="7"/>
  <c r="U41" i="7"/>
  <c r="V41" i="7"/>
  <c r="P35" i="7"/>
  <c r="Q35" i="7"/>
  <c r="R35" i="7"/>
  <c r="S35" i="7"/>
  <c r="T35" i="7"/>
  <c r="U35" i="7"/>
  <c r="V35" i="7"/>
  <c r="P10" i="7"/>
  <c r="Q10" i="7"/>
  <c r="R10" i="7"/>
  <c r="S10" i="7"/>
  <c r="S13" i="7" s="1"/>
  <c r="T10" i="7"/>
  <c r="T13" i="7" s="1"/>
  <c r="U10" i="7"/>
  <c r="U13" i="7" s="1"/>
  <c r="V10" i="7"/>
  <c r="V13" i="7" s="1"/>
  <c r="U145" i="7"/>
  <c r="V145" i="7"/>
  <c r="T145" i="7"/>
  <c r="Q136" i="7"/>
  <c r="Q138" i="7" s="1"/>
  <c r="R136" i="7"/>
  <c r="R138" i="7" s="1"/>
  <c r="S136" i="7"/>
  <c r="S138" i="7" s="1"/>
  <c r="T136" i="7"/>
  <c r="T138" i="7" s="1"/>
  <c r="U136" i="7"/>
  <c r="U138" i="7" s="1"/>
  <c r="V136" i="7"/>
  <c r="V138" i="7" s="1"/>
  <c r="Q122" i="7"/>
  <c r="Q127" i="7" s="1"/>
  <c r="U122" i="7"/>
  <c r="V122" i="7"/>
  <c r="Q111" i="7"/>
  <c r="Q117" i="7" s="1"/>
  <c r="T111" i="7"/>
  <c r="T117" i="7" s="1"/>
  <c r="U111" i="7"/>
  <c r="U117" i="7" s="1"/>
  <c r="V111" i="7"/>
  <c r="V117" i="7" s="1"/>
  <c r="Q96" i="7"/>
  <c r="R96" i="7"/>
  <c r="S96" i="7"/>
  <c r="T96" i="7"/>
  <c r="U96" i="7"/>
  <c r="V96" i="7"/>
  <c r="R92" i="7"/>
  <c r="S92" i="7"/>
  <c r="T92" i="7"/>
  <c r="U92" i="7"/>
  <c r="V92" i="7"/>
  <c r="Q80" i="7"/>
  <c r="R80" i="7"/>
  <c r="S80" i="7"/>
  <c r="T80" i="7"/>
  <c r="U80" i="7"/>
  <c r="V80" i="7"/>
  <c r="Q73" i="7"/>
  <c r="R73" i="7"/>
  <c r="T73" i="7"/>
  <c r="U73" i="7"/>
  <c r="V73" i="7"/>
  <c r="B3" i="5" a="1"/>
  <c r="B3" i="5" s="1"/>
  <c r="B2" i="5" a="1"/>
  <c r="B2" i="5" s="1"/>
  <c r="C27" i="1"/>
  <c r="D27" i="1"/>
  <c r="E27" i="1"/>
  <c r="F27" i="1"/>
  <c r="G27" i="1"/>
  <c r="H27" i="1"/>
  <c r="I27" i="1"/>
  <c r="J27" i="1"/>
  <c r="K27" i="1"/>
  <c r="L27" i="1"/>
  <c r="M27" i="1"/>
  <c r="N27" i="1"/>
  <c r="O27" i="1"/>
  <c r="P27" i="1"/>
  <c r="Q27" i="1"/>
  <c r="R27" i="1"/>
  <c r="B27" i="1"/>
  <c r="S60" i="7" l="1"/>
  <c r="S62" i="7" s="1"/>
  <c r="R74" i="7"/>
  <c r="R102" i="7" s="1"/>
  <c r="T127" i="7"/>
  <c r="T139" i="7" s="1"/>
  <c r="R117" i="7"/>
  <c r="U74" i="7"/>
  <c r="U102" i="7" s="1"/>
  <c r="V74" i="7"/>
  <c r="V102" i="7" s="1"/>
  <c r="T74" i="7"/>
  <c r="Q74" i="7"/>
  <c r="S74" i="7"/>
  <c r="S102" i="7" s="1"/>
  <c r="U127" i="7"/>
  <c r="U139" i="7" s="1"/>
  <c r="V127" i="7"/>
  <c r="V139" i="7" s="1"/>
  <c r="S117" i="7"/>
  <c r="R139" i="7"/>
  <c r="Q139" i="7"/>
  <c r="S139" i="7"/>
  <c r="S81" i="7"/>
  <c r="S83" i="7" s="1"/>
  <c r="S85" i="7" s="1"/>
  <c r="S87" i="7" s="1"/>
  <c r="S103" i="7" s="1"/>
  <c r="V81" i="7"/>
  <c r="V83" i="7" s="1"/>
  <c r="V85" i="7" s="1"/>
  <c r="V87" i="7" s="1"/>
  <c r="V103" i="7" s="1"/>
  <c r="B4" i="5"/>
  <c r="B7" i="5" s="1"/>
  <c r="B11" i="5" s="1"/>
  <c r="R81" i="7"/>
  <c r="R83" i="7" s="1"/>
  <c r="R85" i="7" s="1"/>
  <c r="R87" i="7" s="1"/>
  <c r="R103" i="7" s="1"/>
  <c r="T81" i="7" l="1"/>
  <c r="T83" i="7" s="1"/>
  <c r="T85" i="7" s="1"/>
  <c r="T87" i="7" s="1"/>
  <c r="T103" i="7" s="1"/>
  <c r="T102" i="7"/>
  <c r="Q81" i="7"/>
  <c r="Q83" i="7" s="1"/>
  <c r="Q85" i="7" s="1"/>
  <c r="Q87" i="7" s="1"/>
  <c r="Q103" i="7" s="1"/>
  <c r="Q102" i="7"/>
  <c r="U81" i="7"/>
  <c r="U83" i="7" s="1"/>
  <c r="U85" i="7" s="1"/>
  <c r="U87" i="7" s="1"/>
  <c r="U103"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<sst xmlns="http://schemas.openxmlformats.org/spreadsheetml/2006/main" count="4329" uniqueCount="1770">
  <si>
    <t>2006</t>
  </si>
  <si>
    <t>2007</t>
  </si>
  <si>
    <t>2008</t>
  </si>
  <si>
    <t>2009</t>
  </si>
  <si>
    <t>2010</t>
  </si>
  <si>
    <t>2011</t>
  </si>
  <si>
    <t>2012</t>
  </si>
  <si>
    <t>2013</t>
  </si>
  <si>
    <t>2014</t>
  </si>
  <si>
    <t>2015</t>
  </si>
  <si>
    <t>2016</t>
  </si>
  <si>
    <t>2017</t>
  </si>
  <si>
    <t>2018</t>
  </si>
  <si>
    <t>2019</t>
  </si>
  <si>
    <t>2020</t>
  </si>
  <si>
    <t>2021</t>
  </si>
  <si>
    <t>TTM</t>
  </si>
  <si>
    <t>index</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</si>
  <si>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</si>
  <si>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</si>
  <si>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</si>
  <si>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</si>
  <si>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</si>
  <si>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</si>
  <si>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</si>
  <si>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</si>
  <si>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</si>
  <si>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</si>
  <si>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</si>
  <si>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</si>
  <si>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</si>
  <si>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</si>
  <si>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</si>
  <si>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</si>
  <si>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</si>
  <si>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</si>
  <si>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</si>
  <si>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</si>
  <si>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</si>
  <si>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</si>
  <si>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</si>
  <si>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</si>
  <si>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22.84</t>
  </si>
  <si>
    <t>3.33</t>
  </si>
  <si>
    <t>3.52</t>
  </si>
  <si>
    <t>0.31</t>
  </si>
  <si>
    <t>1.58</t>
  </si>
  <si>
    <t>8.86</t>
  </si>
  <si>
    <t>84</t>
  </si>
  <si>
    <t>6.3</t>
  </si>
  <si>
    <t>0.4</t>
  </si>
  <si>
    <t>1.5%</t>
  </si>
  <si>
    <t>1,922</t>
  </si>
  <si>
    <t>18.8%</t>
  </si>
  <si>
    <t>83</t>
  </si>
  <si>
    <t>280</t>
  </si>
  <si>
    <t>23.4%</t>
  </si>
  <si>
    <t>14.6%</t>
  </si>
  <si>
    <t>407</t>
  </si>
  <si>
    <t>- -</t>
  </si>
  <si>
    <t>746</t>
  </si>
  <si>
    <t>19.2%</t>
  </si>
  <si>
    <t>20.0%</t>
  </si>
  <si>
    <t>37.6%</t>
  </si>
  <si>
    <t>90.8%</t>
  </si>
  <si>
    <t>49.5%</t>
  </si>
  <si>
    <t>27.42</t>
  </si>
  <si>
    <t>3.25</t>
  </si>
  <si>
    <t>1.08</t>
  </si>
  <si>
    <t>0.32</t>
  </si>
  <si>
    <t>2.40</t>
  </si>
  <si>
    <t>14.02</t>
  </si>
  <si>
    <t>11.5</t>
  </si>
  <si>
    <t>0.7</t>
  </si>
  <si>
    <t>0.9%</t>
  </si>
  <si>
    <t>2,275</t>
  </si>
  <si>
    <t>16.6%</t>
  </si>
  <si>
    <t>107</t>
  </si>
  <si>
    <t>270</t>
  </si>
  <si>
    <t>22.1%</t>
  </si>
  <si>
    <t>11.9%</t>
  </si>
  <si>
    <t>355</t>
  </si>
  <si>
    <t>440</t>
  </si>
  <si>
    <t>1,164</t>
  </si>
  <si>
    <t>10.8%</t>
  </si>
  <si>
    <t>12.0%</t>
  </si>
  <si>
    <t>23.2%</t>
  </si>
  <si>
    <t>90.2%</t>
  </si>
  <si>
    <t>32.0%</t>
  </si>
  <si>
    <t>35.56</t>
  </si>
  <si>
    <t>5.08</t>
  </si>
  <si>
    <t>6.61</t>
  </si>
  <si>
    <t>0.37</t>
  </si>
  <si>
    <t>1.80</t>
  </si>
  <si>
    <t>17.25</t>
  </si>
  <si>
    <t>102</t>
  </si>
  <si>
    <t>12.9</t>
  </si>
  <si>
    <t>0.6</t>
  </si>
  <si>
    <t>0.6%</t>
  </si>
  <si>
    <t>3,609</t>
  </si>
  <si>
    <t>26.0%</t>
  </si>
  <si>
    <t>516</t>
  </si>
  <si>
    <t>20.1%</t>
  </si>
  <si>
    <t>14.3%</t>
  </si>
  <si>
    <t>17</t>
  </si>
  <si>
    <t>525</t>
  </si>
  <si>
    <t>1,751</t>
  </si>
  <si>
    <t>17.1%</t>
  </si>
  <si>
    <t>17.0%</t>
  </si>
  <si>
    <t>29.5%</t>
  </si>
  <si>
    <t>92.8%</t>
  </si>
  <si>
    <t>5.5%</t>
  </si>
  <si>
    <t>18.74</t>
  </si>
  <si>
    <t>1.64</t>
  </si>
  <si>
    <t>0.56</t>
  </si>
  <si>
    <t>0.26</t>
  </si>
  <si>
    <t>0.93</t>
  </si>
  <si>
    <t>20.34</t>
  </si>
  <si>
    <t>125</t>
  </si>
  <si>
    <t>17.2</t>
  </si>
  <si>
    <t>0.2</t>
  </si>
  <si>
    <t>2,342</t>
  </si>
  <si>
    <t>9.8%</t>
  </si>
  <si>
    <t>205</t>
  </si>
  <si>
    <t>7.2%</t>
  </si>
  <si>
    <t>8.8%</t>
  </si>
  <si>
    <t>591</t>
  </si>
  <si>
    <t>649</t>
  </si>
  <si>
    <t>2,543</t>
  </si>
  <si>
    <t>6.0%</t>
  </si>
  <si>
    <t>5.7%</t>
  </si>
  <si>
    <t>8.1%</t>
  </si>
  <si>
    <t>84.4%</t>
  </si>
  <si>
    <t>(454.5)%</t>
  </si>
  <si>
    <t>34.61</t>
  </si>
  <si>
    <t>7.54</t>
  </si>
  <si>
    <t>7.78</t>
  </si>
  <si>
    <t>0.51</t>
  </si>
  <si>
    <t>1.97</t>
  </si>
  <si>
    <t>28.42</t>
  </si>
  <si>
    <t>135</t>
  </si>
  <si>
    <t>8.0</t>
  </si>
  <si>
    <t>0.8%</t>
  </si>
  <si>
    <t>4,682</t>
  </si>
  <si>
    <t>27.0%</t>
  </si>
  <si>
    <t>1,020</t>
  </si>
  <si>
    <t>22.5%</t>
  </si>
  <si>
    <t>21.8%</t>
  </si>
  <si>
    <t>1,555</t>
  </si>
  <si>
    <t>1,898</t>
  </si>
  <si>
    <t>3,846</t>
  </si>
  <si>
    <t>15.8%</t>
  </si>
  <si>
    <t>17.7%</t>
  </si>
  <si>
    <t>26.5%</t>
  </si>
  <si>
    <t>93.2%</t>
  </si>
  <si>
    <t>6.5%</t>
  </si>
  <si>
    <t>48.45</t>
  </si>
  <si>
    <t>11.55</t>
  </si>
  <si>
    <t>10.04</t>
  </si>
  <si>
    <t>0.85</t>
  </si>
  <si>
    <t>6.28</t>
  </si>
  <si>
    <t>41.25</t>
  </si>
  <si>
    <t>140</t>
  </si>
  <si>
    <t>7.1</t>
  </si>
  <si>
    <t>1.0%</t>
  </si>
  <si>
    <t>6,794</t>
  </si>
  <si>
    <t>34.3%</t>
  </si>
  <si>
    <t>1,619</t>
  </si>
  <si>
    <t>18.7%</t>
  </si>
  <si>
    <t>23.8%</t>
  </si>
  <si>
    <t>297</t>
  </si>
  <si>
    <t>5,785</t>
  </si>
  <si>
    <t>15.5%</t>
  </si>
  <si>
    <t>28.0%</t>
  </si>
  <si>
    <t>92.7%</t>
  </si>
  <si>
    <t>(31.6)%</t>
  </si>
  <si>
    <t>41.26</t>
  </si>
  <si>
    <t>(6.32)</t>
  </si>
  <si>
    <t>(4.31)</t>
  </si>
  <si>
    <t>2.16</t>
  </si>
  <si>
    <t>7.92</t>
  </si>
  <si>
    <t>32.54</t>
  </si>
  <si>
    <t>142</t>
  </si>
  <si>
    <t>(8.0)</t>
  </si>
  <si>
    <t>(0.5)</t>
  </si>
  <si>
    <t>4.2%</t>
  </si>
  <si>
    <t>5,873</t>
  </si>
  <si>
    <t>(5.3)%</t>
  </si>
  <si>
    <t>(899)</t>
  </si>
  <si>
    <t>(51.0)%</t>
  </si>
  <si>
    <t>(15.3)%</t>
  </si>
  <si>
    <t>269</t>
  </si>
  <si>
    <t>3,961</t>
  </si>
  <si>
    <t>4,633</t>
  </si>
  <si>
    <t>(6.1)%</t>
  </si>
  <si>
    <t>(3.6)%</t>
  </si>
  <si>
    <t>(19.4)%</t>
  </si>
  <si>
    <t>134.2%</t>
  </si>
  <si>
    <t>37.51</t>
  </si>
  <si>
    <t>2.73</t>
  </si>
  <si>
    <t>1.87</t>
  </si>
  <si>
    <t>0.84</t>
  </si>
  <si>
    <t>5.68</t>
  </si>
  <si>
    <t>40.00</t>
  </si>
  <si>
    <t>152</t>
  </si>
  <si>
    <t>8.8</t>
  </si>
  <si>
    <t>0.5</t>
  </si>
  <si>
    <t>3.5%</t>
  </si>
  <si>
    <t>5,691</t>
  </si>
  <si>
    <t>11.8%</t>
  </si>
  <si>
    <t>414</t>
  </si>
  <si>
    <t>11.3%</t>
  </si>
  <si>
    <t>7.3%</t>
  </si>
  <si>
    <t>475</t>
  </si>
  <si>
    <t>3,023</t>
  </si>
  <si>
    <t>6,070</t>
  </si>
  <si>
    <t>5.1%</t>
  </si>
  <si>
    <t>5.3%</t>
  </si>
  <si>
    <t>6.8%</t>
  </si>
  <si>
    <t>69.1%</t>
  </si>
  <si>
    <t>(55.5)%</t>
  </si>
  <si>
    <t>30.20</t>
  </si>
  <si>
    <t>(47.19)</t>
  </si>
  <si>
    <t>0.49</t>
  </si>
  <si>
    <t>0.94</t>
  </si>
  <si>
    <t>1.86</t>
  </si>
  <si>
    <t>(9.35)</t>
  </si>
  <si>
    <t>153</t>
  </si>
  <si>
    <t>(0.3)</t>
  </si>
  <si>
    <t>(0.0)</t>
  </si>
  <si>
    <t>6.1%</t>
  </si>
  <si>
    <t>4,624</t>
  </si>
  <si>
    <t>(204.3)%</t>
  </si>
  <si>
    <t>(7,224)</t>
  </si>
  <si>
    <t>13.6%</t>
  </si>
  <si>
    <t>(156.2)%</t>
  </si>
  <si>
    <t>490</t>
  </si>
  <si>
    <t>2,962</t>
  </si>
  <si>
    <t>(1,431)</t>
  </si>
  <si>
    <t>(287.4)%</t>
  </si>
  <si>
    <t>(240.6)%</t>
  </si>
  <si>
    <t>504.7%</t>
  </si>
  <si>
    <t>102.0%</t>
  </si>
  <si>
    <t>13.14</t>
  </si>
  <si>
    <t>(4.89)</t>
  </si>
  <si>
    <t>(0.28)</t>
  </si>
  <si>
    <t>0.60</t>
  </si>
  <si>
    <t>0.53</t>
  </si>
  <si>
    <t>(12.93)</t>
  </si>
  <si>
    <t>(0.9)</t>
  </si>
  <si>
    <t>13.3%</t>
  </si>
  <si>
    <t>2,013</t>
  </si>
  <si>
    <t>7.5%</t>
  </si>
  <si>
    <t>(749)</t>
  </si>
  <si>
    <t>54.1%</t>
  </si>
  <si>
    <t>(37.2)%</t>
  </si>
  <si>
    <t>401</t>
  </si>
  <si>
    <t>2,699</t>
  </si>
  <si>
    <t>(1,981)</t>
  </si>
  <si>
    <t>(11.7)%</t>
  </si>
  <si>
    <t>(17.9)%</t>
  </si>
  <si>
    <t>37.8%</t>
  </si>
  <si>
    <t>112.3%</t>
  </si>
  <si>
    <t>10.67</t>
  </si>
  <si>
    <t>0.88</t>
  </si>
  <si>
    <t>1.18</t>
  </si>
  <si>
    <t>0.30</t>
  </si>
  <si>
    <t>0.35</t>
  </si>
  <si>
    <t>(7.41)</t>
  </si>
  <si>
    <t>198</t>
  </si>
  <si>
    <t>5.9</t>
  </si>
  <si>
    <t>0.3</t>
  </si>
  <si>
    <t>5.8%</t>
  </si>
  <si>
    <t>2,109</t>
  </si>
  <si>
    <t>11.4%</t>
  </si>
  <si>
    <t>174</t>
  </si>
  <si>
    <t>(5.9)%</t>
  </si>
  <si>
    <t>8.3%</t>
  </si>
  <si>
    <t>434</t>
  </si>
  <si>
    <t>2,175</t>
  </si>
  <si>
    <t>(1,464)</t>
  </si>
  <si>
    <t>27.4%</t>
  </si>
  <si>
    <t>20.2%</t>
  </si>
  <si>
    <t>(11.9)%</t>
  </si>
  <si>
    <t>65.6%</t>
  </si>
  <si>
    <t>(97.3)%</t>
  </si>
  <si>
    <t>8.08</t>
  </si>
  <si>
    <t>1.27</t>
  </si>
  <si>
    <t>0.65</t>
  </si>
  <si>
    <t>0.18</t>
  </si>
  <si>
    <t>(1.54)</t>
  </si>
  <si>
    <t>288</t>
  </si>
  <si>
    <t>6.0</t>
  </si>
  <si>
    <t>2.4%</t>
  </si>
  <si>
    <t>2,330</t>
  </si>
  <si>
    <t>18.2%</t>
  </si>
  <si>
    <t>367</t>
  </si>
  <si>
    <t>(195.1)%</t>
  </si>
  <si>
    <t>15.7%</t>
  </si>
  <si>
    <t>1,092</t>
  </si>
  <si>
    <t>2,304</t>
  </si>
  <si>
    <t>(444)</t>
  </si>
  <si>
    <t>29.1%</t>
  </si>
  <si>
    <t>8.4%</t>
  </si>
  <si>
    <t>(82.6)%</t>
  </si>
  <si>
    <t>85.6%</t>
  </si>
  <si>
    <t>(326.4)%</t>
  </si>
  <si>
    <t>7.85</t>
  </si>
  <si>
    <t>3.80</t>
  </si>
  <si>
    <t>0.61</t>
  </si>
  <si>
    <t>0.15</t>
  </si>
  <si>
    <t>1.00</t>
  </si>
  <si>
    <t>1.43</t>
  </si>
  <si>
    <t>2.4</t>
  </si>
  <si>
    <t>0.1</t>
  </si>
  <si>
    <t>1.7%</t>
  </si>
  <si>
    <t>2,332</t>
  </si>
  <si>
    <t>28.9%</t>
  </si>
  <si>
    <t>1,128</t>
  </si>
  <si>
    <t>(84.2)%</t>
  </si>
  <si>
    <t>48.4%</t>
  </si>
  <si>
    <t>1,011</t>
  </si>
  <si>
    <t>2,093</t>
  </si>
  <si>
    <t>424</t>
  </si>
  <si>
    <t>46.4%</t>
  </si>
  <si>
    <t>21.9%</t>
  </si>
  <si>
    <t>265.9%</t>
  </si>
  <si>
    <t>96.1%</t>
  </si>
  <si>
    <t>50.3%</t>
  </si>
  <si>
    <t>7.19</t>
  </si>
  <si>
    <t>1.06</t>
  </si>
  <si>
    <t>(0.34)</t>
  </si>
  <si>
    <t>0.42</t>
  </si>
  <si>
    <t>2.37</t>
  </si>
  <si>
    <t>1.29</t>
  </si>
  <si>
    <t>277</t>
  </si>
  <si>
    <t>8.7</t>
  </si>
  <si>
    <t>4.6%</t>
  </si>
  <si>
    <t>1,990</t>
  </si>
  <si>
    <t>21.6%</t>
  </si>
  <si>
    <t>293</t>
  </si>
  <si>
    <t>5.6%</t>
  </si>
  <si>
    <t>14.7%</t>
  </si>
  <si>
    <t>489</t>
  </si>
  <si>
    <t>2,114</t>
  </si>
  <si>
    <t>358</t>
  </si>
  <si>
    <t>12.6%</t>
  </si>
  <si>
    <t>11.7%</t>
  </si>
  <si>
    <t>81.8%</t>
  </si>
  <si>
    <t>60.3%</t>
  </si>
  <si>
    <t>(394.9)%</t>
  </si>
  <si>
    <t>14.14</t>
  </si>
  <si>
    <t>(0.32)</t>
  </si>
  <si>
    <t>(2.08)</t>
  </si>
  <si>
    <t>0.11</t>
  </si>
  <si>
    <t>1.39</t>
  </si>
  <si>
    <t>5.33</t>
  </si>
  <si>
    <t>379</t>
  </si>
  <si>
    <t>(21.2)</t>
  </si>
  <si>
    <t>(0.6)</t>
  </si>
  <si>
    <t>1.6%</t>
  </si>
  <si>
    <t>5,354</t>
  </si>
  <si>
    <t>(2.7)%</t>
  </si>
  <si>
    <t>308</t>
  </si>
  <si>
    <t>(122)</t>
  </si>
  <si>
    <t>57.5%</t>
  </si>
  <si>
    <t>(2.3)%</t>
  </si>
  <si>
    <t>2,369</t>
  </si>
  <si>
    <t>5,390</t>
  </si>
  <si>
    <t>2,018</t>
  </si>
  <si>
    <t>0.0%</t>
  </si>
  <si>
    <t>(6.0)%</t>
  </si>
  <si>
    <t>133.6%</t>
  </si>
  <si>
    <t>39.48</t>
  </si>
  <si>
    <t>5.86</t>
  </si>
  <si>
    <t>11.15</t>
  </si>
  <si>
    <t>518</t>
  </si>
  <si>
    <t>3.5</t>
  </si>
  <si>
    <t>20,444</t>
  </si>
  <si>
    <t>19.6%</t>
  </si>
  <si>
    <t>3,033</t>
  </si>
  <si>
    <t>(20.3)%</t>
  </si>
  <si>
    <t>14.8%</t>
  </si>
  <si>
    <t>4,092</t>
  </si>
  <si>
    <t>5,238</t>
  </si>
  <si>
    <t>5,774</t>
  </si>
  <si>
    <t>15.0%</t>
  </si>
  <si>
    <t>10.1%</t>
  </si>
  <si>
    <t>52.5%</t>
  </si>
  <si>
    <t>100.0%</t>
  </si>
  <si>
    <t>42.62</t>
  </si>
  <si>
    <t>7.18</t>
  </si>
  <si>
    <t>3.79</t>
  </si>
  <si>
    <t>1.09</t>
  </si>
  <si>
    <t>9.22</t>
  </si>
  <si>
    <t>524</t>
  </si>
  <si>
    <t>2.5</t>
  </si>
  <si>
    <t>22,350</t>
  </si>
  <si>
    <t>22.0%</t>
  </si>
  <si>
    <t>748</t>
  </si>
  <si>
    <t>3,793</t>
  </si>
  <si>
    <t>(13.8)%</t>
  </si>
  <si>
    <t>16.9%</t>
  </si>
  <si>
    <t>4,808</t>
  </si>
  <si>
    <t>5,028</t>
  </si>
  <si>
    <t>6,339</t>
  </si>
  <si>
    <t>20.9%</t>
  </si>
  <si>
    <t>14.9%</t>
  </si>
  <si>
    <t>59.8%</t>
  </si>
  <si>
    <t>68.5%</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</si>
  <si>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</si>
  <si>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</si>
  <si>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</si>
  <si>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</si>
  <si>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</si>
  <si>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</si>
  <si>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</si>
  <si>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</si>
  <si>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</si>
  <si>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</si>
  <si>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</si>
  <si>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</si>
  <si>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</si>
  <si>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</si>
  <si>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</si>
  <si>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</si>
  <si>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</si>
  <si>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</si>
  <si>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</si>
  <si>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</si>
  <si>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</si>
  <si>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</si>
  <si>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</si>
  <si>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</si>
  <si>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</si>
  <si>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</si>
  <si>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</si>
  <si>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</si>
  <si>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</si>
  <si>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</si>
  <si>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</si>
  <si>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</si>
  <si>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</si>
  <si>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</si>
  <si>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</si>
  <si>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</si>
  <si>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</si>
  <si>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</si>
  <si>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</si>
  <si>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</si>
  <si>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</si>
  <si>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</si>
  <si>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</si>
  <si>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</si>
  <si>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</si>
  <si>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</si>
  <si>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</si>
  <si>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</si>
  <si>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</si>
  <si>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326</t>
  </si>
  <si>
    <t>273</t>
  </si>
  <si>
    <t>53</t>
  </si>
  <si>
    <t>16.36%</t>
  </si>
  <si>
    <t>33</t>
  </si>
  <si>
    <t>15</t>
  </si>
  <si>
    <t>18</t>
  </si>
  <si>
    <t>306</t>
  </si>
  <si>
    <t>40</t>
  </si>
  <si>
    <t>12.29%</t>
  </si>
  <si>
    <t>20</t>
  </si>
  <si>
    <t>6.25%</t>
  </si>
  <si>
    <t>2</t>
  </si>
  <si>
    <t>22</t>
  </si>
  <si>
    <t>6.74%</t>
  </si>
  <si>
    <t>6.16%</t>
  </si>
  <si>
    <t>101</t>
  </si>
  <si>
    <t>267</t>
  </si>
  <si>
    <t>284</t>
  </si>
  <si>
    <t>(17)</t>
  </si>
  <si>
    <t>(6.33)%</t>
  </si>
  <si>
    <t>35</t>
  </si>
  <si>
    <t>318</t>
  </si>
  <si>
    <t>(39)</t>
  </si>
  <si>
    <t>(14.51)%</t>
  </si>
  <si>
    <t>(51)</t>
  </si>
  <si>
    <t>(19.27)%</t>
  </si>
  <si>
    <t>(5)</t>
  </si>
  <si>
    <t>(56)</t>
  </si>
  <si>
    <t>(20.95)%</t>
  </si>
  <si>
    <t>(14)</t>
  </si>
  <si>
    <t>(42)</t>
  </si>
  <si>
    <t>(15.63)%</t>
  </si>
  <si>
    <t>(0.47)</t>
  </si>
  <si>
    <t>99</t>
  </si>
  <si>
    <t>363</t>
  </si>
  <si>
    <t>329</t>
  </si>
  <si>
    <t>34</t>
  </si>
  <si>
    <t>9.36%</t>
  </si>
  <si>
    <t>19</t>
  </si>
  <si>
    <t>3</t>
  </si>
  <si>
    <t>351</t>
  </si>
  <si>
    <t>9.28%</t>
  </si>
  <si>
    <t>12</t>
  </si>
  <si>
    <t>3.41%</t>
  </si>
  <si>
    <t>37</t>
  </si>
  <si>
    <t>49</t>
  </si>
  <si>
    <t>13.46%</t>
  </si>
  <si>
    <t>13</t>
  </si>
  <si>
    <t>3.50%</t>
  </si>
  <si>
    <t>0.07</t>
  </si>
  <si>
    <t>108</t>
  </si>
  <si>
    <t>393</t>
  </si>
  <si>
    <t>279</t>
  </si>
  <si>
    <t>114</t>
  </si>
  <si>
    <t>29.06%</t>
  </si>
  <si>
    <t>42</t>
  </si>
  <si>
    <t>321</t>
  </si>
  <si>
    <t>79</t>
  </si>
  <si>
    <t>20.11%</t>
  </si>
  <si>
    <t>72</t>
  </si>
  <si>
    <t>18.31%</t>
  </si>
  <si>
    <t>(8)</t>
  </si>
  <si>
    <t>64</t>
  </si>
  <si>
    <t>16.35%</t>
  </si>
  <si>
    <t>39</t>
  </si>
  <si>
    <t>9.97%</t>
  </si>
  <si>
    <t>0.36</t>
  </si>
  <si>
    <t>105</t>
  </si>
  <si>
    <t>225</t>
  </si>
  <si>
    <t>126</t>
  </si>
  <si>
    <t>35.83%</t>
  </si>
  <si>
    <t>258</t>
  </si>
  <si>
    <t>100</t>
  </si>
  <si>
    <t>28.53%</t>
  </si>
  <si>
    <t>93</t>
  </si>
  <si>
    <t>26.45%</t>
  </si>
  <si>
    <t>(6)</t>
  </si>
  <si>
    <t>87</t>
  </si>
  <si>
    <t>24.79%</t>
  </si>
  <si>
    <t>24</t>
  </si>
  <si>
    <t>61</t>
  </si>
  <si>
    <t>17.29%</t>
  </si>
  <si>
    <t>0.64</t>
  </si>
  <si>
    <t>94</t>
  </si>
  <si>
    <t>310</t>
  </si>
  <si>
    <t>250</t>
  </si>
  <si>
    <t>60</t>
  </si>
  <si>
    <t>19.36%</t>
  </si>
  <si>
    <t>30</t>
  </si>
  <si>
    <t>121</t>
  </si>
  <si>
    <t>39.11%</t>
  </si>
  <si>
    <t>9.75%</t>
  </si>
  <si>
    <t>76</t>
  </si>
  <si>
    <t>34.40%</t>
  </si>
  <si>
    <t>74</t>
  </si>
  <si>
    <t>23.81%</t>
  </si>
  <si>
    <t>0.79</t>
  </si>
  <si>
    <t>0.78</t>
  </si>
  <si>
    <t>317</t>
  </si>
  <si>
    <t>239</t>
  </si>
  <si>
    <t>78</t>
  </si>
  <si>
    <t>24.61%</t>
  </si>
  <si>
    <t>36</t>
  </si>
  <si>
    <t>16</t>
  </si>
  <si>
    <t>275</t>
  </si>
  <si>
    <t>86</t>
  </si>
  <si>
    <t>27.13%</t>
  </si>
  <si>
    <t>13.36%</t>
  </si>
  <si>
    <t>28</t>
  </si>
  <si>
    <t>70</t>
  </si>
  <si>
    <t>22.09%</t>
  </si>
  <si>
    <t>54</t>
  </si>
  <si>
    <t>16.95%</t>
  </si>
  <si>
    <t>0.57</t>
  </si>
  <si>
    <t>95</t>
  </si>
  <si>
    <t>311</t>
  </si>
  <si>
    <t>227</t>
  </si>
  <si>
    <t>26.94%</t>
  </si>
  <si>
    <t>31</t>
  </si>
  <si>
    <t>14</t>
  </si>
  <si>
    <t>5.41%</t>
  </si>
  <si>
    <t>17.06%</t>
  </si>
  <si>
    <t>(12)</t>
  </si>
  <si>
    <t>41</t>
  </si>
  <si>
    <t>13.32%</t>
  </si>
  <si>
    <t>11</t>
  </si>
  <si>
    <t>(2.54)%</t>
  </si>
  <si>
    <t>(0.08)</t>
  </si>
  <si>
    <t>96</t>
  </si>
  <si>
    <t>356</t>
  </si>
  <si>
    <t>117</t>
  </si>
  <si>
    <t>32.76%</t>
  </si>
  <si>
    <t>29</t>
  </si>
  <si>
    <t>268</t>
  </si>
  <si>
    <t>89</t>
  </si>
  <si>
    <t>25.06%</t>
  </si>
  <si>
    <t>88</t>
  </si>
  <si>
    <t>24.70%</t>
  </si>
  <si>
    <t>21.27%</t>
  </si>
  <si>
    <t>21</t>
  </si>
  <si>
    <t>55</t>
  </si>
  <si>
    <t>15.34%</t>
  </si>
  <si>
    <t>389</t>
  </si>
  <si>
    <t>286</t>
  </si>
  <si>
    <t>103</t>
  </si>
  <si>
    <t>26.59%</t>
  </si>
  <si>
    <t>316</t>
  </si>
  <si>
    <t>18.49%</t>
  </si>
  <si>
    <t>73</t>
  </si>
  <si>
    <t>18.80%</t>
  </si>
  <si>
    <t>(16)</t>
  </si>
  <si>
    <t>58</t>
  </si>
  <si>
    <t>14.79%</t>
  </si>
  <si>
    <t>43</t>
  </si>
  <si>
    <t>11.01%</t>
  </si>
  <si>
    <t>0.44</t>
  </si>
  <si>
    <t>97</t>
  </si>
  <si>
    <t>461</t>
  </si>
  <si>
    <t>340</t>
  </si>
  <si>
    <t>26.29%</t>
  </si>
  <si>
    <t>32</t>
  </si>
  <si>
    <t>372</t>
  </si>
  <si>
    <t>85</t>
  </si>
  <si>
    <t>18.52%</t>
  </si>
  <si>
    <t>(18)</t>
  </si>
  <si>
    <t>15.54%</t>
  </si>
  <si>
    <t>12.55%</t>
  </si>
  <si>
    <t>503</t>
  </si>
  <si>
    <t>375</t>
  </si>
  <si>
    <t>128</t>
  </si>
  <si>
    <t>25.42%</t>
  </si>
  <si>
    <t>410</t>
  </si>
  <si>
    <t>113</t>
  </si>
  <si>
    <t>22.48%</t>
  </si>
  <si>
    <t>18.60%</t>
  </si>
  <si>
    <t>18.98%</t>
  </si>
  <si>
    <t>12.12%</t>
  </si>
  <si>
    <t>0.66</t>
  </si>
  <si>
    <t>439</t>
  </si>
  <si>
    <t>336</t>
  </si>
  <si>
    <t>23.54%</t>
  </si>
  <si>
    <t>92</t>
  </si>
  <si>
    <t>20.85%</t>
  </si>
  <si>
    <t>67</t>
  </si>
  <si>
    <t>15.33%</t>
  </si>
  <si>
    <t>5</t>
  </si>
  <si>
    <t>16.54%</t>
  </si>
  <si>
    <t>12.51%</t>
  </si>
  <si>
    <t>91</t>
  </si>
  <si>
    <t>494</t>
  </si>
  <si>
    <t>378</t>
  </si>
  <si>
    <t>116</t>
  </si>
  <si>
    <t>23.51%</t>
  </si>
  <si>
    <t>417</t>
  </si>
  <si>
    <t>18.65%</t>
  </si>
  <si>
    <t>77</t>
  </si>
  <si>
    <t>15.61%</t>
  </si>
  <si>
    <t>14.54%</t>
  </si>
  <si>
    <t>57</t>
  </si>
  <si>
    <t>11.62%</t>
  </si>
  <si>
    <t>0.63</t>
  </si>
  <si>
    <t>90</t>
  </si>
  <si>
    <t>361</t>
  </si>
  <si>
    <t>65</t>
  </si>
  <si>
    <t>17.96%</t>
  </si>
  <si>
    <t>23</t>
  </si>
  <si>
    <t>335</t>
  </si>
  <si>
    <t>27</t>
  </si>
  <si>
    <t>7.53%</t>
  </si>
  <si>
    <t>26</t>
  </si>
  <si>
    <t>7.28%</t>
  </si>
  <si>
    <t>(22)</t>
  </si>
  <si>
    <t>1.30%</t>
  </si>
  <si>
    <t>(0)</t>
  </si>
  <si>
    <t>1.33%</t>
  </si>
  <si>
    <t>0.05</t>
  </si>
  <si>
    <t>430</t>
  </si>
  <si>
    <t>17.55%</t>
  </si>
  <si>
    <t>44</t>
  </si>
  <si>
    <t>399</t>
  </si>
  <si>
    <t>9.81%</t>
  </si>
  <si>
    <t>7.25%</t>
  </si>
  <si>
    <t>(15)</t>
  </si>
  <si>
    <t>3.86%</t>
  </si>
  <si>
    <t>(2)</t>
  </si>
  <si>
    <t>4.21%</t>
  </si>
  <si>
    <t>0.22</t>
  </si>
  <si>
    <t>330</t>
  </si>
  <si>
    <t>402</t>
  </si>
  <si>
    <t>(71)</t>
  </si>
  <si>
    <t>(21.61)%</t>
  </si>
  <si>
    <t>423</t>
  </si>
  <si>
    <t>(13)</t>
  </si>
  <si>
    <t>(3.93)%</t>
  </si>
  <si>
    <t>(92)</t>
  </si>
  <si>
    <t>(27.97)%</t>
  </si>
  <si>
    <t>(54)</t>
  </si>
  <si>
    <t>(16.22)%</t>
  </si>
  <si>
    <t>(23)</t>
  </si>
  <si>
    <t>(6.93)%</t>
  </si>
  <si>
    <t>81</t>
  </si>
  <si>
    <t>599</t>
  </si>
  <si>
    <t>583</t>
  </si>
  <si>
    <t>2.66%</t>
  </si>
  <si>
    <t>607</t>
  </si>
  <si>
    <t>(145)</t>
  </si>
  <si>
    <t>(24.27)%</t>
  </si>
  <si>
    <t>(1.32)%</t>
  </si>
  <si>
    <t>(49)</t>
  </si>
  <si>
    <t>(57)</t>
  </si>
  <si>
    <t>(9.57)%</t>
  </si>
  <si>
    <t>9</t>
  </si>
  <si>
    <t>(188)</t>
  </si>
  <si>
    <t>(31.46)%</t>
  </si>
  <si>
    <t>(2.33)</t>
  </si>
  <si>
    <t>858</t>
  </si>
  <si>
    <t>835</t>
  </si>
  <si>
    <t>2.65%</t>
  </si>
  <si>
    <t>25</t>
  </si>
  <si>
    <t>860</t>
  </si>
  <si>
    <t>(4)</t>
  </si>
  <si>
    <t>(0.47)%</t>
  </si>
  <si>
    <t>(0.28)%</t>
  </si>
  <si>
    <t>(33)</t>
  </si>
  <si>
    <t>(35)</t>
  </si>
  <si>
    <t>(4.10)%</t>
  </si>
  <si>
    <t>(3.81)%</t>
  </si>
  <si>
    <t>(0.40)</t>
  </si>
  <si>
    <t>82</t>
  </si>
  <si>
    <t>1,207</t>
  </si>
  <si>
    <t>1,057</t>
  </si>
  <si>
    <t>150</t>
  </si>
  <si>
    <t>12.42%</t>
  </si>
  <si>
    <t>179</t>
  </si>
  <si>
    <t>38</t>
  </si>
  <si>
    <t>141</t>
  </si>
  <si>
    <t>1,236</t>
  </si>
  <si>
    <t>26.35%</t>
  </si>
  <si>
    <t>(29)</t>
  </si>
  <si>
    <t>(2.41)%</t>
  </si>
  <si>
    <t>315</t>
  </si>
  <si>
    <t>23.67%</t>
  </si>
  <si>
    <t>324</t>
  </si>
  <si>
    <t>26.82%</t>
  </si>
  <si>
    <t>3.73</t>
  </si>
  <si>
    <t>2.95</t>
  </si>
  <si>
    <t>110</t>
  </si>
  <si>
    <t>1,740</t>
  </si>
  <si>
    <t>1,351</t>
  </si>
  <si>
    <t>22.36%</t>
  </si>
  <si>
    <t>47</t>
  </si>
  <si>
    <t>48</t>
  </si>
  <si>
    <t>(1)</t>
  </si>
  <si>
    <t>1,397</t>
  </si>
  <si>
    <t>415</t>
  </si>
  <si>
    <t>23.87%</t>
  </si>
  <si>
    <t>342</t>
  </si>
  <si>
    <t>19.67%</t>
  </si>
  <si>
    <t>368</t>
  </si>
  <si>
    <t>21.16%</t>
  </si>
  <si>
    <t>278</t>
  </si>
  <si>
    <t>15.96%</t>
  </si>
  <si>
    <t>3.13</t>
  </si>
  <si>
    <t>2.49</t>
  </si>
  <si>
    <t>111</t>
  </si>
  <si>
    <t>1,508</t>
  </si>
  <si>
    <t>21.54%</t>
  </si>
  <si>
    <t>52</t>
  </si>
  <si>
    <t>1,560</t>
  </si>
  <si>
    <t>454</t>
  </si>
  <si>
    <t>23.64%</t>
  </si>
  <si>
    <t>362</t>
  </si>
  <si>
    <t>18.82%</t>
  </si>
  <si>
    <t>388</t>
  </si>
  <si>
    <t>20.18%</t>
  </si>
  <si>
    <t>14.58%</t>
  </si>
  <si>
    <t>3.27</t>
  </si>
  <si>
    <t>2.60</t>
  </si>
  <si>
    <t>1,813</t>
  </si>
  <si>
    <t>462</t>
  </si>
  <si>
    <t>20.31%</t>
  </si>
  <si>
    <t>(31)</t>
  </si>
  <si>
    <t>1,897</t>
  </si>
  <si>
    <t>20.28%</t>
  </si>
  <si>
    <t>16.63%</t>
  </si>
  <si>
    <t>381</t>
  </si>
  <si>
    <t>16.73%</t>
  </si>
  <si>
    <t>11.87%</t>
  </si>
  <si>
    <t>3.19</t>
  </si>
  <si>
    <t>2.57</t>
  </si>
  <si>
    <t>2,449</t>
  </si>
  <si>
    <t>1,160</t>
  </si>
  <si>
    <t>32.13%</t>
  </si>
  <si>
    <t>189</t>
  </si>
  <si>
    <t>(47)</t>
  </si>
  <si>
    <t>2,591</t>
  </si>
  <si>
    <t>700</t>
  </si>
  <si>
    <t>19.39%</t>
  </si>
  <si>
    <t>939</t>
  </si>
  <si>
    <t>26.01%</t>
  </si>
  <si>
    <t>(223)</t>
  </si>
  <si>
    <t>716</t>
  </si>
  <si>
    <t>19.85%</t>
  </si>
  <si>
    <t>144</t>
  </si>
  <si>
    <t>14.29%</t>
  </si>
  <si>
    <t>5.07</t>
  </si>
  <si>
    <t>4.76</t>
  </si>
  <si>
    <t>2,033</t>
  </si>
  <si>
    <t>309</t>
  </si>
  <si>
    <t>13.19%</t>
  </si>
  <si>
    <t>2,112</t>
  </si>
  <si>
    <t>265</t>
  </si>
  <si>
    <t>11.31%</t>
  </si>
  <si>
    <t>230</t>
  </si>
  <si>
    <t>9.83%</t>
  </si>
  <si>
    <t>291</t>
  </si>
  <si>
    <t>12.41%</t>
  </si>
  <si>
    <t>8.76%</t>
  </si>
  <si>
    <t>1.63</t>
  </si>
  <si>
    <t>3,159</t>
  </si>
  <si>
    <t>1,524</t>
  </si>
  <si>
    <t>32.54%</t>
  </si>
  <si>
    <t>259</t>
  </si>
  <si>
    <t>238</t>
  </si>
  <si>
    <t>3,417</t>
  </si>
  <si>
    <t>10</t>
  </si>
  <si>
    <t>1,382</t>
  </si>
  <si>
    <t>29.51%</t>
  </si>
  <si>
    <t>1,265</t>
  </si>
  <si>
    <t>27.02%</t>
  </si>
  <si>
    <t>1,298</t>
  </si>
  <si>
    <t>27.73%</t>
  </si>
  <si>
    <t>292</t>
  </si>
  <si>
    <t>21.78%</t>
  </si>
  <si>
    <t>7.49</t>
  </si>
  <si>
    <t>136</t>
  </si>
  <si>
    <t>4,106</t>
  </si>
  <si>
    <t>2,689</t>
  </si>
  <si>
    <t>39.57%</t>
  </si>
  <si>
    <t>274</t>
  </si>
  <si>
    <t>4,461</t>
  </si>
  <si>
    <t>217</t>
  </si>
  <si>
    <t>2,256</t>
  </si>
  <si>
    <t>33.20%</t>
  </si>
  <si>
    <t>2,334</t>
  </si>
  <si>
    <t>34.35%</t>
  </si>
  <si>
    <t>2,242</t>
  </si>
  <si>
    <t>32.99%</t>
  </si>
  <si>
    <t>420</t>
  </si>
  <si>
    <t>23.83%</t>
  </si>
  <si>
    <t>11.48</t>
  </si>
  <si>
    <t>4,701</t>
  </si>
  <si>
    <t>1,172</t>
  </si>
  <si>
    <t>19.96%</t>
  </si>
  <si>
    <t>431</t>
  </si>
  <si>
    <t>283</t>
  </si>
  <si>
    <t>149</t>
  </si>
  <si>
    <t>5,132</t>
  </si>
  <si>
    <t>196</t>
  </si>
  <si>
    <t>(448)</t>
  </si>
  <si>
    <t>(7.63)%</t>
  </si>
  <si>
    <t>(309)</t>
  </si>
  <si>
    <t>(5.26)%</t>
  </si>
  <si>
    <t>(193)</t>
  </si>
  <si>
    <t>(502)</t>
  </si>
  <si>
    <t>(8.54)%</t>
  </si>
  <si>
    <t>256</t>
  </si>
  <si>
    <t>(15.31)%</t>
  </si>
  <si>
    <t>4,542</t>
  </si>
  <si>
    <t>1,149</t>
  </si>
  <si>
    <t>20.19%</t>
  </si>
  <si>
    <t>228</t>
  </si>
  <si>
    <t>232</t>
  </si>
  <si>
    <t>4,770</t>
  </si>
  <si>
    <t>648</t>
  </si>
  <si>
    <t>11.38%</t>
  </si>
  <si>
    <t>671</t>
  </si>
  <si>
    <t>11.79%</t>
  </si>
  <si>
    <t>(182)</t>
  </si>
  <si>
    <t>8.60%</t>
  </si>
  <si>
    <t>7.27%</t>
  </si>
  <si>
    <t>4,172</t>
  </si>
  <si>
    <t>451</t>
  </si>
  <si>
    <t>9.76%</t>
  </si>
  <si>
    <t>209</t>
  </si>
  <si>
    <t>4,458</t>
  </si>
  <si>
    <t>185</t>
  </si>
  <si>
    <t>(8,341)</t>
  </si>
  <si>
    <t>(180.40)%</t>
  </si>
  <si>
    <t>(9,445)</t>
  </si>
  <si>
    <t>(204.28)%</t>
  </si>
  <si>
    <t>(158)</t>
  </si>
  <si>
    <t>(9,604)</t>
  </si>
  <si>
    <t>(207.71)%</t>
  </si>
  <si>
    <t>(1,302)</t>
  </si>
  <si>
    <t>(156.24)%</t>
  </si>
  <si>
    <t>(47.29)</t>
  </si>
  <si>
    <t>1,777</t>
  </si>
  <si>
    <t>237</t>
  </si>
  <si>
    <t>11.75%</t>
  </si>
  <si>
    <t>109</t>
  </si>
  <si>
    <t>1,886</t>
  </si>
  <si>
    <t>229</t>
  </si>
  <si>
    <t>(352)</t>
  </si>
  <si>
    <t>(17.46)%</t>
  </si>
  <si>
    <t>151</t>
  </si>
  <si>
    <t>7.52%</t>
  </si>
  <si>
    <t>162</t>
  </si>
  <si>
    <t>313</t>
  </si>
  <si>
    <t>15.55%</t>
  </si>
  <si>
    <t>169</t>
  </si>
  <si>
    <t>(37.22)%</t>
  </si>
  <si>
    <t>(5.14)</t>
  </si>
  <si>
    <t>154</t>
  </si>
  <si>
    <t>1,720</t>
  </si>
  <si>
    <t>18.46%</t>
  </si>
  <si>
    <t>127</t>
  </si>
  <si>
    <t>118</t>
  </si>
  <si>
    <t>1,847</t>
  </si>
  <si>
    <t>201</t>
  </si>
  <si>
    <t>17.18%</t>
  </si>
  <si>
    <t>241</t>
  </si>
  <si>
    <t>11.42%</t>
  </si>
  <si>
    <t>(34)</t>
  </si>
  <si>
    <t>207</t>
  </si>
  <si>
    <t>9.82%</t>
  </si>
  <si>
    <t>8.26%</t>
  </si>
  <si>
    <t>0.87</t>
  </si>
  <si>
    <t>200</t>
  </si>
  <si>
    <t>1,829</t>
  </si>
  <si>
    <t>502</t>
  </si>
  <si>
    <t>21.53%</t>
  </si>
  <si>
    <t>106</t>
  </si>
  <si>
    <t>1,919</t>
  </si>
  <si>
    <t>132</t>
  </si>
  <si>
    <t>247</t>
  </si>
  <si>
    <t>10.58%</t>
  </si>
  <si>
    <t>18.18%</t>
  </si>
  <si>
    <t>(294)</t>
  </si>
  <si>
    <t>129</t>
  </si>
  <si>
    <t>5.55%</t>
  </si>
  <si>
    <t>(252)</t>
  </si>
  <si>
    <t>15.75%</t>
  </si>
  <si>
    <t>1.30</t>
  </si>
  <si>
    <t>1.28</t>
  </si>
  <si>
    <t>1,523</t>
  </si>
  <si>
    <t>810</t>
  </si>
  <si>
    <t>34.71%</t>
  </si>
  <si>
    <t>134</t>
  </si>
  <si>
    <t>1,657</t>
  </si>
  <si>
    <t>119</t>
  </si>
  <si>
    <t>772</t>
  </si>
  <si>
    <t>33.09%</t>
  </si>
  <si>
    <t>673</t>
  </si>
  <si>
    <t>28.86%</t>
  </si>
  <si>
    <t>(109)</t>
  </si>
  <si>
    <t>565</t>
  </si>
  <si>
    <t>24.21%</t>
  </si>
  <si>
    <t>(475)</t>
  </si>
  <si>
    <t>48.37%</t>
  </si>
  <si>
    <t>3.71</t>
  </si>
  <si>
    <t>304</t>
  </si>
  <si>
    <t>1,414</t>
  </si>
  <si>
    <t>576</t>
  </si>
  <si>
    <t>28.93%</t>
  </si>
  <si>
    <t>146</t>
  </si>
  <si>
    <t>1,561</t>
  </si>
  <si>
    <t>412</t>
  </si>
  <si>
    <t>20.68%</t>
  </si>
  <si>
    <t>429</t>
  </si>
  <si>
    <t>21.57%</t>
  </si>
  <si>
    <t>(117)</t>
  </si>
  <si>
    <t>312</t>
  </si>
  <si>
    <t>15.68%</t>
  </si>
  <si>
    <t>14.71%</t>
  </si>
  <si>
    <t>1.03</t>
  </si>
  <si>
    <t>5,102</t>
  </si>
  <si>
    <t>252</t>
  </si>
  <si>
    <t>4.71%</t>
  </si>
  <si>
    <t>244</t>
  </si>
  <si>
    <t>5,406</t>
  </si>
  <si>
    <t>5.85%</t>
  </si>
  <si>
    <t>(142)</t>
  </si>
  <si>
    <t>(2.65)%</t>
  </si>
  <si>
    <t>(3.60)%</t>
  </si>
  <si>
    <t>(111)</t>
  </si>
  <si>
    <t>(2.28)%</t>
  </si>
  <si>
    <t>15,910</t>
  </si>
  <si>
    <t>4,534</t>
  </si>
  <si>
    <t>22.18%</t>
  </si>
  <si>
    <t>(422)</t>
  </si>
  <si>
    <t>422</t>
  </si>
  <si>
    <t>(844)</t>
  </si>
  <si>
    <t>15,488</t>
  </si>
  <si>
    <t>(337)</t>
  </si>
  <si>
    <t>1,923</t>
  </si>
  <si>
    <t>9.41%</t>
  </si>
  <si>
    <t>4,012</t>
  </si>
  <si>
    <t>19.62%</t>
  </si>
  <si>
    <t>(209)</t>
  </si>
  <si>
    <t>3,803</t>
  </si>
  <si>
    <t>(773)</t>
  </si>
  <si>
    <t>14.84%</t>
  </si>
  <si>
    <t>5.55</t>
  </si>
  <si>
    <t>547</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</si>
  <si>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</si>
  <si>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</si>
  <si>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</si>
  <si>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</si>
  <si>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</si>
  <si>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</si>
  <si>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</si>
  <si>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</si>
  <si>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</si>
  <si>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</si>
  <si>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</si>
  <si>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</si>
  <si>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</si>
  <si>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</si>
  <si>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</si>
  <si>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</si>
  <si>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</si>
  <si>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</si>
  <si>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</si>
  <si>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</si>
  <si>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</si>
  <si>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</si>
  <si>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</si>
  <si>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</si>
  <si>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</si>
  <si>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</si>
  <si>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</si>
  <si>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</si>
  <si>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</si>
  <si>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</si>
  <si>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</si>
  <si>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</si>
  <si>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</si>
  <si>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</si>
  <si>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</si>
  <si>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</si>
  <si>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</si>
  <si>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</si>
  <si>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</si>
  <si>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63</t>
  </si>
  <si>
    <t>184</t>
  </si>
  <si>
    <t>197</t>
  </si>
  <si>
    <t>376</t>
  </si>
  <si>
    <t>560</t>
  </si>
  <si>
    <t>68</t>
  </si>
  <si>
    <t>172</t>
  </si>
  <si>
    <t>240</t>
  </si>
  <si>
    <t>319</t>
  </si>
  <si>
    <t>(163)</t>
  </si>
  <si>
    <t>163</t>
  </si>
  <si>
    <t>320</t>
  </si>
  <si>
    <t>213</t>
  </si>
  <si>
    <t>357</t>
  </si>
  <si>
    <t>585</t>
  </si>
  <si>
    <t>80</t>
  </si>
  <si>
    <t>211</t>
  </si>
  <si>
    <t>262</t>
  </si>
  <si>
    <t>(164)</t>
  </si>
  <si>
    <t>178</t>
  </si>
  <si>
    <t>276</t>
  </si>
  <si>
    <t>46</t>
  </si>
  <si>
    <t>131</t>
  </si>
  <si>
    <t>337</t>
  </si>
  <si>
    <t>657</t>
  </si>
  <si>
    <t>122</t>
  </si>
  <si>
    <t>(43)</t>
  </si>
  <si>
    <t>345</t>
  </si>
  <si>
    <t>51</t>
  </si>
  <si>
    <t>203</t>
  </si>
  <si>
    <t>236</t>
  </si>
  <si>
    <t>390</t>
  </si>
  <si>
    <t>221</t>
  </si>
  <si>
    <t>215</t>
  </si>
  <si>
    <t>(67)</t>
  </si>
  <si>
    <t>234</t>
  </si>
  <si>
    <t>411</t>
  </si>
  <si>
    <t>271</t>
  </si>
  <si>
    <t>(64)</t>
  </si>
  <si>
    <t>226</t>
  </si>
  <si>
    <t>98</t>
  </si>
  <si>
    <t>266</t>
  </si>
  <si>
    <t>508</t>
  </si>
  <si>
    <t>(147)</t>
  </si>
  <si>
    <t>206</t>
  </si>
  <si>
    <t>231</t>
  </si>
  <si>
    <t>473</t>
  </si>
  <si>
    <t>66</t>
  </si>
  <si>
    <t>182</t>
  </si>
  <si>
    <t>(139)</t>
  </si>
  <si>
    <t>249</t>
  </si>
  <si>
    <t>537</t>
  </si>
  <si>
    <t>0</t>
  </si>
  <si>
    <t>75</t>
  </si>
  <si>
    <t>(141)</t>
  </si>
  <si>
    <t>260</t>
  </si>
  <si>
    <t>295</t>
  </si>
  <si>
    <t>545</t>
  </si>
  <si>
    <t>(137)</t>
  </si>
  <si>
    <t>281</t>
  </si>
  <si>
    <t>347</t>
  </si>
  <si>
    <t>617</t>
  </si>
  <si>
    <t>305</t>
  </si>
  <si>
    <t>344</t>
  </si>
  <si>
    <t>(138)</t>
  </si>
  <si>
    <t>62</t>
  </si>
  <si>
    <t>56</t>
  </si>
  <si>
    <t>120</t>
  </si>
  <si>
    <t>352</t>
  </si>
  <si>
    <t>645</t>
  </si>
  <si>
    <t>104</t>
  </si>
  <si>
    <t>199</t>
  </si>
  <si>
    <t>302</t>
  </si>
  <si>
    <t>386</t>
  </si>
  <si>
    <t>(140)</t>
  </si>
  <si>
    <t>343</t>
  </si>
  <si>
    <t>45</t>
  </si>
  <si>
    <t>301</t>
  </si>
  <si>
    <t>245</t>
  </si>
  <si>
    <t>373</t>
  </si>
  <si>
    <t>674</t>
  </si>
  <si>
    <t>303</t>
  </si>
  <si>
    <t>432</t>
  </si>
  <si>
    <t>371</t>
  </si>
  <si>
    <t>694</t>
  </si>
  <si>
    <t>195</t>
  </si>
  <si>
    <t>287</t>
  </si>
  <si>
    <t>472</t>
  </si>
  <si>
    <t>130</t>
  </si>
  <si>
    <t>59</t>
  </si>
  <si>
    <t>314</t>
  </si>
  <si>
    <t>464</t>
  </si>
  <si>
    <t>724</t>
  </si>
  <si>
    <t>513</t>
  </si>
  <si>
    <t>(61)</t>
  </si>
  <si>
    <t>438</t>
  </si>
  <si>
    <t>463</t>
  </si>
  <si>
    <t>680</t>
  </si>
  <si>
    <t>272</t>
  </si>
  <si>
    <t>501</t>
  </si>
  <si>
    <t>(70)</t>
  </si>
  <si>
    <t>248</t>
  </si>
  <si>
    <t>480</t>
  </si>
  <si>
    <t>728</t>
  </si>
  <si>
    <t>504</t>
  </si>
  <si>
    <t>(84)</t>
  </si>
  <si>
    <t>426</t>
  </si>
  <si>
    <t>202</t>
  </si>
  <si>
    <t>825</t>
  </si>
  <si>
    <t>190</t>
  </si>
  <si>
    <t>165</t>
  </si>
  <si>
    <t>235</t>
  </si>
  <si>
    <t>425</t>
  </si>
  <si>
    <t>477</t>
  </si>
  <si>
    <t>(98)</t>
  </si>
  <si>
    <t>4</t>
  </si>
  <si>
    <t>400</t>
  </si>
  <si>
    <t>730</t>
  </si>
  <si>
    <t>391</t>
  </si>
  <si>
    <t>631</t>
  </si>
  <si>
    <t>(113)</t>
  </si>
  <si>
    <t>710</t>
  </si>
  <si>
    <t>582</t>
  </si>
  <si>
    <t>895</t>
  </si>
  <si>
    <t>387</t>
  </si>
  <si>
    <t>421</t>
  </si>
  <si>
    <t>647</t>
  </si>
  <si>
    <t>(99)</t>
  </si>
  <si>
    <t>875</t>
  </si>
  <si>
    <t>183</t>
  </si>
  <si>
    <t>734</t>
  </si>
  <si>
    <t>427</t>
  </si>
  <si>
    <t>1,161</t>
  </si>
  <si>
    <t>257</t>
  </si>
  <si>
    <t>450</t>
  </si>
  <si>
    <t>707</t>
  </si>
  <si>
    <t>(75)</t>
  </si>
  <si>
    <t>(83)</t>
  </si>
  <si>
    <t>1,131</t>
  </si>
  <si>
    <t>193</t>
  </si>
  <si>
    <t>246</t>
  </si>
  <si>
    <t>636</t>
  </si>
  <si>
    <t>803</t>
  </si>
  <si>
    <t>1,111</t>
  </si>
  <si>
    <t>1,747</t>
  </si>
  <si>
    <t>123</t>
  </si>
  <si>
    <t>544</t>
  </si>
  <si>
    <t>661</t>
  </si>
  <si>
    <t>1,023</t>
  </si>
  <si>
    <t>824</t>
  </si>
  <si>
    <t>(119)</t>
  </si>
  <si>
    <t>652</t>
  </si>
  <si>
    <t>1,675</t>
  </si>
  <si>
    <t>782</t>
  </si>
  <si>
    <t>885</t>
  </si>
  <si>
    <t>1,157</t>
  </si>
  <si>
    <t>1,940</t>
  </si>
  <si>
    <t>139</t>
  </si>
  <si>
    <t>173</t>
  </si>
  <si>
    <t>615</t>
  </si>
  <si>
    <t>733</t>
  </si>
  <si>
    <t>1,108</t>
  </si>
  <si>
    <t>1,079</t>
  </si>
  <si>
    <t>(170)</t>
  </si>
  <si>
    <t>(180)</t>
  </si>
  <si>
    <t>1,854</t>
  </si>
  <si>
    <t>157</t>
  </si>
  <si>
    <t>194</t>
  </si>
  <si>
    <t>755</t>
  </si>
  <si>
    <t>1,824</t>
  </si>
  <si>
    <t>2,321</t>
  </si>
  <si>
    <t>3,076</t>
  </si>
  <si>
    <t>766</t>
  </si>
  <si>
    <t>1,395</t>
  </si>
  <si>
    <t>1,794</t>
  </si>
  <si>
    <t>1,316</t>
  </si>
  <si>
    <t>(30)</t>
  </si>
  <si>
    <t>2,958</t>
  </si>
  <si>
    <t>69</t>
  </si>
  <si>
    <t>862</t>
  </si>
  <si>
    <t>2,456</t>
  </si>
  <si>
    <t>331</t>
  </si>
  <si>
    <t>251</t>
  </si>
  <si>
    <t>3,249</t>
  </si>
  <si>
    <t>4,111</t>
  </si>
  <si>
    <t>145</t>
  </si>
  <si>
    <t>452</t>
  </si>
  <si>
    <t>845</t>
  </si>
  <si>
    <t>920</t>
  </si>
  <si>
    <t>1,512</t>
  </si>
  <si>
    <t>2,357</t>
  </si>
  <si>
    <t>1,800</t>
  </si>
  <si>
    <t>(395)</t>
  </si>
  <si>
    <t>328</t>
  </si>
  <si>
    <t>4,108</t>
  </si>
  <si>
    <t>180</t>
  </si>
  <si>
    <t>2,593</t>
  </si>
  <si>
    <t>115</t>
  </si>
  <si>
    <t>495</t>
  </si>
  <si>
    <t>50</t>
  </si>
  <si>
    <t>3,478</t>
  </si>
  <si>
    <t>4,639</t>
  </si>
  <si>
    <t>570</t>
  </si>
  <si>
    <t>71</t>
  </si>
  <si>
    <t>812</t>
  </si>
  <si>
    <t>1,532</t>
  </si>
  <si>
    <t>2,102</t>
  </si>
  <si>
    <t>695</t>
  </si>
  <si>
    <t>1,973</t>
  </si>
  <si>
    <t>(123)</t>
  </si>
  <si>
    <t>(20)</t>
  </si>
  <si>
    <t>4,645</t>
  </si>
  <si>
    <t>1,567</t>
  </si>
  <si>
    <t>1,649</t>
  </si>
  <si>
    <t>359</t>
  </si>
  <si>
    <t>158</t>
  </si>
  <si>
    <t>2,584</t>
  </si>
  <si>
    <t>3,979</t>
  </si>
  <si>
    <t>176</t>
  </si>
  <si>
    <t>5,195</t>
  </si>
  <si>
    <t>7,778</t>
  </si>
  <si>
    <t>1,029</t>
  </si>
  <si>
    <t>949</t>
  </si>
  <si>
    <t>2,911</t>
  </si>
  <si>
    <t>3,940</t>
  </si>
  <si>
    <t>2,924</t>
  </si>
  <si>
    <t>859</t>
  </si>
  <si>
    <t>7,785</t>
  </si>
  <si>
    <t>(7)</t>
  </si>
  <si>
    <t>522</t>
  </si>
  <si>
    <t>693</t>
  </si>
  <si>
    <t>1,791</t>
  </si>
  <si>
    <t>10,525</t>
  </si>
  <si>
    <t>1,152</t>
  </si>
  <si>
    <t>147</t>
  </si>
  <si>
    <t>1,299</t>
  </si>
  <si>
    <t>527</t>
  </si>
  <si>
    <t>210</t>
  </si>
  <si>
    <t>191</t>
  </si>
  <si>
    <t>12,751</t>
  </si>
  <si>
    <t>14,542</t>
  </si>
  <si>
    <t>380</t>
  </si>
  <si>
    <t>325</t>
  </si>
  <si>
    <t>912</t>
  </si>
  <si>
    <t>1,493</t>
  </si>
  <si>
    <t>1,062</t>
  </si>
  <si>
    <t>1,338</t>
  </si>
  <si>
    <t>6,009</t>
  </si>
  <si>
    <t>7,502</t>
  </si>
  <si>
    <t>4,424</t>
  </si>
  <si>
    <t>(93)</t>
  </si>
  <si>
    <t>1,435</t>
  </si>
  <si>
    <t>13,287</t>
  </si>
  <si>
    <t>1,255</t>
  </si>
  <si>
    <t>726</t>
  </si>
  <si>
    <t>1,650</t>
  </si>
  <si>
    <t>11,207</t>
  </si>
  <si>
    <t>167</t>
  </si>
  <si>
    <t>296</t>
  </si>
  <si>
    <t>11,925</t>
  </si>
  <si>
    <t>13,575</t>
  </si>
  <si>
    <t>556</t>
  </si>
  <si>
    <t>696</t>
  </si>
  <si>
    <t>1,364</t>
  </si>
  <si>
    <t>6,433</t>
  </si>
  <si>
    <t>7,814</t>
  </si>
  <si>
    <t>3,218</t>
  </si>
  <si>
    <t>1,452</t>
  </si>
  <si>
    <t>12,447</t>
  </si>
  <si>
    <t>11,153</t>
  </si>
  <si>
    <t>11,562</t>
  </si>
  <si>
    <t>13,122</t>
  </si>
  <si>
    <t>346</t>
  </si>
  <si>
    <t>706</t>
  </si>
  <si>
    <t>1,086</t>
  </si>
  <si>
    <t>1,147</t>
  </si>
  <si>
    <t>880</t>
  </si>
  <si>
    <t>5,152</t>
  </si>
  <si>
    <t>6,238</t>
  </si>
  <si>
    <t>731</t>
  </si>
  <si>
    <t>3,407</t>
  </si>
  <si>
    <t>2,024</t>
  </si>
  <si>
    <t>12,307</t>
  </si>
  <si>
    <t>815</t>
  </si>
  <si>
    <t>443</t>
  </si>
  <si>
    <t>1,449</t>
  </si>
  <si>
    <t>1,415</t>
  </si>
  <si>
    <t>156</t>
  </si>
  <si>
    <t>1,715</t>
  </si>
  <si>
    <t>3,164</t>
  </si>
  <si>
    <t>577</t>
  </si>
  <si>
    <t>959</t>
  </si>
  <si>
    <t>836</t>
  </si>
  <si>
    <t>4,898</t>
  </si>
  <si>
    <t>(3,961)</t>
  </si>
  <si>
    <t>(246)</t>
  </si>
  <si>
    <t>3,467</t>
  </si>
  <si>
    <t>(303)</t>
  </si>
  <si>
    <t>285</t>
  </si>
  <si>
    <t>212</t>
  </si>
  <si>
    <t>983</t>
  </si>
  <si>
    <t>1,059</t>
  </si>
  <si>
    <t>1,153</t>
  </si>
  <si>
    <t>2,136</t>
  </si>
  <si>
    <t>589</t>
  </si>
  <si>
    <t>3,365</t>
  </si>
  <si>
    <t>3,947</t>
  </si>
  <si>
    <t>(4,748)</t>
  </si>
  <si>
    <t>2,034</t>
  </si>
  <si>
    <t>1,966</t>
  </si>
  <si>
    <t>170</t>
  </si>
  <si>
    <t>323</t>
  </si>
  <si>
    <t>177</t>
  </si>
  <si>
    <t>984</t>
  </si>
  <si>
    <t>1,099</t>
  </si>
  <si>
    <t>1,924</t>
  </si>
  <si>
    <t>624</t>
  </si>
  <si>
    <t>2,863</t>
  </si>
  <si>
    <t>3,254</t>
  </si>
  <si>
    <t>(4,574)</t>
  </si>
  <si>
    <t>(21)</t>
  </si>
  <si>
    <t>3,102</t>
  </si>
  <si>
    <t>1,790</t>
  </si>
  <si>
    <t>1,008</t>
  </si>
  <si>
    <t>192</t>
  </si>
  <si>
    <t>1,545</t>
  </si>
  <si>
    <t>1,051</t>
  </si>
  <si>
    <t>1,409</t>
  </si>
  <si>
    <t>2,953</t>
  </si>
  <si>
    <t>590</t>
  </si>
  <si>
    <t>2,945</t>
  </si>
  <si>
    <t>3,398</t>
  </si>
  <si>
    <t>(4,207)</t>
  </si>
  <si>
    <t>3,764</t>
  </si>
  <si>
    <t>823</t>
  </si>
  <si>
    <t>181</t>
  </si>
  <si>
    <t>1,480</t>
  </si>
  <si>
    <t>1,286</t>
  </si>
  <si>
    <t>465</t>
  </si>
  <si>
    <t>299</t>
  </si>
  <si>
    <t>2,050</t>
  </si>
  <si>
    <t>3,530</t>
  </si>
  <si>
    <t>187</t>
  </si>
  <si>
    <t>468</t>
  </si>
  <si>
    <t>506</t>
  </si>
  <si>
    <t>2,637</t>
  </si>
  <si>
    <t>3,105</t>
  </si>
  <si>
    <t>(3,060)</t>
  </si>
  <si>
    <t>(284)</t>
  </si>
  <si>
    <t>3,731</t>
  </si>
  <si>
    <t>353</t>
  </si>
  <si>
    <t>898</t>
  </si>
  <si>
    <t>1,929</t>
  </si>
  <si>
    <t>460</t>
  </si>
  <si>
    <t>2,606</t>
  </si>
  <si>
    <t>3,504</t>
  </si>
  <si>
    <t>216</t>
  </si>
  <si>
    <t>409</t>
  </si>
  <si>
    <t>623</t>
  </si>
  <si>
    <t>2,737</t>
  </si>
  <si>
    <t>3,146</t>
  </si>
  <si>
    <t>(2,842)</t>
  </si>
  <si>
    <t>(319)</t>
  </si>
  <si>
    <t>3,481</t>
  </si>
  <si>
    <t>112</t>
  </si>
  <si>
    <t>1,193</t>
  </si>
  <si>
    <t>3,828</t>
  </si>
  <si>
    <t>5,298</t>
  </si>
  <si>
    <t>8,743</t>
  </si>
  <si>
    <t>1,406</t>
  </si>
  <si>
    <t>787</t>
  </si>
  <si>
    <t>11,473</t>
  </si>
  <si>
    <t>16,771</t>
  </si>
  <si>
    <t>1,575</t>
  </si>
  <si>
    <t>1,354</t>
  </si>
  <si>
    <t>2,929</t>
  </si>
  <si>
    <t>6,111</t>
  </si>
  <si>
    <t>11,501</t>
  </si>
  <si>
    <t>14,430</t>
  </si>
  <si>
    <t>(2,989)</t>
  </si>
  <si>
    <t>(133)</t>
  </si>
  <si>
    <t>5,077</t>
  </si>
  <si>
    <t>16,448</t>
  </si>
  <si>
    <t>2,154</t>
  </si>
  <si>
    <t>5,188</t>
  </si>
  <si>
    <t>263</t>
  </si>
  <si>
    <t>7,653</t>
  </si>
  <si>
    <t>9,186</t>
  </si>
  <si>
    <t>1,116</t>
  </si>
  <si>
    <t>11,322</t>
  </si>
  <si>
    <t>18,975</t>
  </si>
  <si>
    <t>2,073</t>
  </si>
  <si>
    <t>1,488</t>
  </si>
  <si>
    <t>3,561</t>
  </si>
  <si>
    <t>4,402</t>
  </si>
  <si>
    <t>9,640</t>
  </si>
  <si>
    <t>13,201</t>
  </si>
  <si>
    <t>618</t>
  </si>
  <si>
    <t>5,156</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</si>
  <si>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</si>
  <si>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</si>
  <si>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</si>
  <si>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</si>
  <si>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</si>
  <si>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</si>
  <si>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</si>
  <si>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</si>
  <si>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</si>
  <si>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</si>
  <si>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</si>
  <si>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</si>
  <si>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</si>
  <si>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</si>
  <si>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</si>
  <si>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</si>
  <si>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</si>
  <si>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</si>
  <si>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</si>
  <si>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</si>
  <si>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</si>
  <si>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</si>
  <si>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</si>
  <si>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</si>
  <si>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8</t>
  </si>
  <si>
    <t>1</t>
  </si>
  <si>
    <t>(52)</t>
  </si>
  <si>
    <t>(10)</t>
  </si>
  <si>
    <t>(82)</t>
  </si>
  <si>
    <t>(11)</t>
  </si>
  <si>
    <t>(9)</t>
  </si>
  <si>
    <t>(24)</t>
  </si>
  <si>
    <t>(59)</t>
  </si>
  <si>
    <t>(27)</t>
  </si>
  <si>
    <t>186</t>
  </si>
  <si>
    <t>(37)</t>
  </si>
  <si>
    <t>(3)</t>
  </si>
  <si>
    <t>(26)</t>
  </si>
  <si>
    <t>(28)</t>
  </si>
  <si>
    <t>168</t>
  </si>
  <si>
    <t>(78)</t>
  </si>
  <si>
    <t>(19)</t>
  </si>
  <si>
    <t>6</t>
  </si>
  <si>
    <t>(40)</t>
  </si>
  <si>
    <t>(32)</t>
  </si>
  <si>
    <t>(77)</t>
  </si>
  <si>
    <t>(72)</t>
  </si>
  <si>
    <t>171</t>
  </si>
  <si>
    <t>(50)</t>
  </si>
  <si>
    <t>143</t>
  </si>
  <si>
    <t>(63)</t>
  </si>
  <si>
    <t>(60)</t>
  </si>
  <si>
    <t>(38)</t>
  </si>
  <si>
    <t>7</t>
  </si>
  <si>
    <t>(25)</t>
  </si>
  <si>
    <t>(36)</t>
  </si>
  <si>
    <t>(127)</t>
  </si>
  <si>
    <t>(87)</t>
  </si>
  <si>
    <t>(216)</t>
  </si>
  <si>
    <t>(184)</t>
  </si>
  <si>
    <t>(134)</t>
  </si>
  <si>
    <t>188</t>
  </si>
  <si>
    <t>(195)</t>
  </si>
  <si>
    <t>208</t>
  </si>
  <si>
    <t>520</t>
  </si>
  <si>
    <t>(106)</t>
  </si>
  <si>
    <t>(408)</t>
  </si>
  <si>
    <t>(515)</t>
  </si>
  <si>
    <t>(148)</t>
  </si>
  <si>
    <t>159</t>
  </si>
  <si>
    <t>289</t>
  </si>
  <si>
    <t>(200)</t>
  </si>
  <si>
    <t>(344)</t>
  </si>
  <si>
    <t>(85)</t>
  </si>
  <si>
    <t>(157)</t>
  </si>
  <si>
    <t>(745)</t>
  </si>
  <si>
    <t>(89)</t>
  </si>
  <si>
    <t>(45)</t>
  </si>
  <si>
    <t>853</t>
  </si>
  <si>
    <t>(183)</t>
  </si>
  <si>
    <t>(590)</t>
  </si>
  <si>
    <t>(796)</t>
  </si>
  <si>
    <t>(788)</t>
  </si>
  <si>
    <t>(68)</t>
  </si>
  <si>
    <t>(116)</t>
  </si>
  <si>
    <t>(179)</t>
  </si>
  <si>
    <t>(286)</t>
  </si>
  <si>
    <t>1,320</t>
  </si>
  <si>
    <t>(267)</t>
  </si>
  <si>
    <t>(995)</t>
  </si>
  <si>
    <t>(198)</t>
  </si>
  <si>
    <t>(1,368)</t>
  </si>
  <si>
    <t>(667)</t>
  </si>
  <si>
    <t>(69)</t>
  </si>
  <si>
    <t>1,823</t>
  </si>
  <si>
    <t>1,088</t>
  </si>
  <si>
    <t>1,064</t>
  </si>
  <si>
    <t>1,053</t>
  </si>
  <si>
    <t>332</t>
  </si>
  <si>
    <t>2,289</t>
  </si>
  <si>
    <t>(881)</t>
  </si>
  <si>
    <t>(4,424)</t>
  </si>
  <si>
    <t>(130)</t>
  </si>
  <si>
    <t>(5,304)</t>
  </si>
  <si>
    <t>(1,616)</t>
  </si>
  <si>
    <t>854</t>
  </si>
  <si>
    <t>(290)</t>
  </si>
  <si>
    <t>1,975</t>
  </si>
  <si>
    <t>(1,045)</t>
  </si>
  <si>
    <t>1,408</t>
  </si>
  <si>
    <t>(426)</t>
  </si>
  <si>
    <t>1,696</t>
  </si>
  <si>
    <t>515</t>
  </si>
  <si>
    <t>(1,128)</t>
  </si>
  <si>
    <t>(962)</t>
  </si>
  <si>
    <t>(1,137)</t>
  </si>
  <si>
    <t>(307)</t>
  </si>
  <si>
    <t>1,564</t>
  </si>
  <si>
    <t>(326)</t>
  </si>
  <si>
    <t>(613)</t>
  </si>
  <si>
    <t>(53)</t>
  </si>
  <si>
    <t>864</t>
  </si>
  <si>
    <t>1,146</t>
  </si>
  <si>
    <t>(862)</t>
  </si>
  <si>
    <t>(811)</t>
  </si>
  <si>
    <t>(1,843)</t>
  </si>
  <si>
    <t>(128)</t>
  </si>
  <si>
    <t>1,513</t>
  </si>
  <si>
    <t>(172)</t>
  </si>
  <si>
    <t>(1,154)</t>
  </si>
  <si>
    <t>(101)</t>
  </si>
  <si>
    <t>8,838</t>
  </si>
  <si>
    <t>(104)</t>
  </si>
  <si>
    <t>(1,269)</t>
  </si>
  <si>
    <t>(144)</t>
  </si>
  <si>
    <t>1,125</t>
  </si>
  <si>
    <t>(288)</t>
  </si>
  <si>
    <t>160</t>
  </si>
  <si>
    <t>369</t>
  </si>
  <si>
    <t>(62)</t>
  </si>
  <si>
    <t>(81)</t>
  </si>
  <si>
    <t>(103)</t>
  </si>
  <si>
    <t>(581)</t>
  </si>
  <si>
    <t>(58)</t>
  </si>
  <si>
    <t>(506)</t>
  </si>
  <si>
    <t>(206)</t>
  </si>
  <si>
    <t>(320)</t>
  </si>
  <si>
    <t>(249)</t>
  </si>
  <si>
    <t>338</t>
  </si>
  <si>
    <t>(152)</t>
  </si>
  <si>
    <t>(156)</t>
  </si>
  <si>
    <t>(1,721)</t>
  </si>
  <si>
    <t>1,611</t>
  </si>
  <si>
    <t>499</t>
  </si>
  <si>
    <t>684</t>
  </si>
  <si>
    <t>(461)</t>
  </si>
  <si>
    <t>(222)</t>
  </si>
  <si>
    <t>479</t>
  </si>
  <si>
    <t>(296)</t>
  </si>
  <si>
    <t>(273)</t>
  </si>
  <si>
    <t>(235)</t>
  </si>
  <si>
    <t>(48)</t>
  </si>
  <si>
    <t>(44)</t>
  </si>
  <si>
    <t>(375)</t>
  </si>
  <si>
    <t>(155)</t>
  </si>
  <si>
    <t>978</t>
  </si>
  <si>
    <t>255</t>
  </si>
  <si>
    <t>(136)</t>
  </si>
  <si>
    <t>563</t>
  </si>
  <si>
    <t>(656)</t>
  </si>
  <si>
    <t>(644)</t>
  </si>
  <si>
    <t>(729)</t>
  </si>
  <si>
    <t>(253)</t>
  </si>
  <si>
    <t>704</t>
  </si>
  <si>
    <t>(394)</t>
  </si>
  <si>
    <t>(471)</t>
  </si>
  <si>
    <t>(94)</t>
  </si>
  <si>
    <t>(185)</t>
  </si>
  <si>
    <t>(146)</t>
  </si>
  <si>
    <t>(161)</t>
  </si>
  <si>
    <t>(261)</t>
  </si>
  <si>
    <t>(525)</t>
  </si>
  <si>
    <t>(1,527)</t>
  </si>
  <si>
    <t>(2,042)</t>
  </si>
  <si>
    <t>(1,573)</t>
  </si>
  <si>
    <t>(41)</t>
  </si>
  <si>
    <t>3,673</t>
  </si>
  <si>
    <t>2,059</t>
  </si>
  <si>
    <t>(241)</t>
  </si>
  <si>
    <t>(786)</t>
  </si>
  <si>
    <t>(1,854)</t>
  </si>
  <si>
    <t>(1,179)</t>
  </si>
  <si>
    <t xml:space="preserve">Market Price </t>
  </si>
  <si>
    <t>Price</t>
  </si>
  <si>
    <t>Shares</t>
  </si>
  <si>
    <t>MC</t>
  </si>
  <si>
    <t>Cash</t>
  </si>
  <si>
    <t>Debt</t>
  </si>
  <si>
    <t>EV</t>
  </si>
  <si>
    <t>CLF</t>
  </si>
  <si>
    <t>Company Name</t>
  </si>
  <si>
    <t>Ticker</t>
  </si>
  <si>
    <t>Country</t>
  </si>
  <si>
    <t>Sector</t>
  </si>
  <si>
    <t>Industry</t>
  </si>
  <si>
    <t>Basic Materials</t>
  </si>
  <si>
    <t>Steel</t>
  </si>
  <si>
    <t>USA</t>
  </si>
  <si>
    <t>Cleveland-Cliffs Inc.</t>
  </si>
  <si>
    <t>Quarter</t>
  </si>
  <si>
    <t>Period of Report</t>
  </si>
  <si>
    <t>Current Assets</t>
  </si>
  <si>
    <t>Cash &amp; cash equivalents</t>
  </si>
  <si>
    <t>AR</t>
  </si>
  <si>
    <t>Inventories</t>
  </si>
  <si>
    <t>Other current assets</t>
  </si>
  <si>
    <t>Non-current Assets</t>
  </si>
  <si>
    <t>Pension and OPEB, asset</t>
  </si>
  <si>
    <t>Other non-current Assets</t>
  </si>
  <si>
    <t>Current Liabilities</t>
  </si>
  <si>
    <t>AP</t>
  </si>
  <si>
    <t>Accrued employment costs</t>
  </si>
  <si>
    <t>Other current liabilities</t>
  </si>
  <si>
    <t>Non-current Liabilities</t>
  </si>
  <si>
    <t>Long-term debt</t>
  </si>
  <si>
    <t>Other non-current Liabilities</t>
  </si>
  <si>
    <t>Equity</t>
  </si>
  <si>
    <t>Common stock</t>
  </si>
  <si>
    <t>Capital in excess of par value of shares</t>
  </si>
  <si>
    <t>Cost of common shares in treasury</t>
  </si>
  <si>
    <t>Total Cliffs shareholders' equity</t>
  </si>
  <si>
    <t>Noncontrolling interest</t>
  </si>
  <si>
    <t>Total Equity</t>
  </si>
  <si>
    <t>Total Equity &amp; Liabilities</t>
  </si>
  <si>
    <t>Revenues</t>
  </si>
  <si>
    <t>Operating Costs</t>
  </si>
  <si>
    <t>COGs</t>
  </si>
  <si>
    <t>SG&amp;A</t>
  </si>
  <si>
    <t>Acquisition-related costs</t>
  </si>
  <si>
    <t>Misc-net</t>
  </si>
  <si>
    <t>Total Operating Costs</t>
  </si>
  <si>
    <t>Other income</t>
  </si>
  <si>
    <t>Interest expense</t>
  </si>
  <si>
    <t>Gain (loss) on extinguishment of debt</t>
  </si>
  <si>
    <t>Net periodic benefit credits other than service cost component</t>
  </si>
  <si>
    <t>Other non-operating income</t>
  </si>
  <si>
    <t>Total Other Income</t>
  </si>
  <si>
    <t>Income from continuing operations before income taxes</t>
  </si>
  <si>
    <t>Income tax benefit (expense)</t>
  </si>
  <si>
    <t xml:space="preserve">Income from continuing operations   </t>
  </si>
  <si>
    <t>Income from discontinued operations</t>
  </si>
  <si>
    <t>Net income</t>
  </si>
  <si>
    <t>Income attributable to non-controlling interests</t>
  </si>
  <si>
    <t>Net Income attributable to Cliffs Shareholders'</t>
  </si>
  <si>
    <t>Income Statement *in millions</t>
  </si>
  <si>
    <t>EPS - Diluted (Continuing Operations)</t>
  </si>
  <si>
    <t>EPS - Basic (Continuing Operations)</t>
  </si>
  <si>
    <t>EPS - Diluted (Discontinued Operations)</t>
  </si>
  <si>
    <t>EPS - Basic (Discontinued Operations)</t>
  </si>
  <si>
    <t>EPS - Basic</t>
  </si>
  <si>
    <t>EPS - Diluted</t>
  </si>
  <si>
    <t>CFFO</t>
  </si>
  <si>
    <t>CapEx</t>
  </si>
  <si>
    <t>FCF</t>
  </si>
  <si>
    <t>Balance Sheet *in millions</t>
  </si>
  <si>
    <t>Retained earnings</t>
  </si>
  <si>
    <t>Accumulated other comprehensive income</t>
  </si>
  <si>
    <t>Cash Flow *in millions</t>
  </si>
  <si>
    <t>Steelmaking revenues by market *in millions</t>
  </si>
  <si>
    <t>Revenue by Region</t>
  </si>
  <si>
    <t>PP&amp;E by Region</t>
  </si>
  <si>
    <t>United States</t>
  </si>
  <si>
    <t>Canada</t>
  </si>
  <si>
    <t>Other Countries</t>
  </si>
  <si>
    <t>Total Revenues</t>
  </si>
  <si>
    <t>PP&amp;E Breakdown</t>
  </si>
  <si>
    <t>Land, land improvements &amp; mineral rights</t>
  </si>
  <si>
    <t>Buildings</t>
  </si>
  <si>
    <t>Equipment</t>
  </si>
  <si>
    <t xml:space="preserve">Other </t>
  </si>
  <si>
    <t>Contruction in progress</t>
  </si>
  <si>
    <t>Total PP&amp;E</t>
  </si>
  <si>
    <t>Allowance for depreciation and depletion</t>
  </si>
  <si>
    <t>PP&amp;E, net</t>
  </si>
  <si>
    <t>Hot-rolled steel</t>
  </si>
  <si>
    <t>Cold-rolled steel</t>
  </si>
  <si>
    <t>Coated steel</t>
  </si>
  <si>
    <t>Stainless &amp; electrical steel</t>
  </si>
  <si>
    <t>Plate</t>
  </si>
  <si>
    <t>Slab &amp; other steel products</t>
  </si>
  <si>
    <t>Total steel shipments by product</t>
  </si>
  <si>
    <t>Steel Shipments by Product *in thousands of net tons</t>
  </si>
  <si>
    <t>Direct automotive</t>
  </si>
  <si>
    <t>Infrastructure &amp; manufacturing</t>
  </si>
  <si>
    <t>Distributors and converters</t>
  </si>
  <si>
    <t>Steel producers</t>
  </si>
  <si>
    <t>Total steelmaking revenues by market</t>
  </si>
  <si>
    <t>Mineral Rights *in millions</t>
  </si>
  <si>
    <t xml:space="preserve">Cost </t>
  </si>
  <si>
    <t>Depletion</t>
  </si>
  <si>
    <t>Net Mineral Rights</t>
  </si>
  <si>
    <t>Commitments &amp; contingencies</t>
  </si>
  <si>
    <t>Series B Participating Redeemable Preferred Stock</t>
  </si>
  <si>
    <t>Other steel products</t>
  </si>
  <si>
    <t xml:space="preserve">Other   </t>
  </si>
  <si>
    <t>Total Revenue</t>
  </si>
  <si>
    <t>Product Revenues *in millions</t>
  </si>
  <si>
    <t>Other Businesses</t>
  </si>
  <si>
    <t>Other</t>
  </si>
  <si>
    <t xml:space="preserve">Total Steelmaking </t>
  </si>
  <si>
    <t>Other Business</t>
  </si>
  <si>
    <t xml:space="preserve">Other  </t>
  </si>
  <si>
    <t>Shares - basic *in thousands</t>
  </si>
  <si>
    <t>Shares - Diluted *in thousands</t>
  </si>
  <si>
    <t>Gross Margin</t>
  </si>
  <si>
    <t>Operating Margin</t>
  </si>
  <si>
    <t>Profit Margin</t>
  </si>
  <si>
    <t xml:space="preserve"> </t>
  </si>
  <si>
    <t>Pension liability &amp; OPEB liabilities</t>
  </si>
  <si>
    <t>EV/MC</t>
  </si>
  <si>
    <t>FY16</t>
  </si>
  <si>
    <t>FY17</t>
  </si>
  <si>
    <t>FY18</t>
  </si>
  <si>
    <t>FY19</t>
  </si>
  <si>
    <t>FY20</t>
  </si>
  <si>
    <t>FY21</t>
  </si>
  <si>
    <t>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</si>
</sst>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7" formatCode="0.0000%"/>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2" xfId="0" applyFont="1" applyBorder="1"/>
    <xf numFmtId="0" fontId="1" fillId="0" borderId="3" xfId="0" applyFont="1" applyBorder="1"/>
    <xf numFmtId="0" fontId="1" fillId="0" borderId="4" xfId="0" applyFont="1" applyBorder="1"/>
    <xf numFmtId="164" fontId="0" fillId="0" borderId="0" xfId="0" applyNumberFormat="1"/>
    <xf numFmtId="3" fontId="0" fillId="0" borderId="0" xfId="0" applyNumberFormat="1"/>
    <xf numFmtId="0" fontId="0" fillId="2" borderId="0" xfId="0" applyFill="1"/>
    <xf numFmtId="0" fontId="1" fillId="2" borderId="0" xfId="0" applyFont="1" applyFill="1"/>
    <xf numFmtId="0" fontId="2" fillId="2" borderId="0" xfId="0" applyFont="1" applyFill="1"/>
    <xf numFmtId="0" fontId="0" fillId="3" borderId="0" xfId="0" applyFill="1"/>
    <xf numFmtId="0" fontId="4" fillId="3" borderId="0" xfId="0" applyFont="1" applyFill="1"/>
    <xf numFmtId="0" fontId="0" fillId="0" borderId="5" xfId="0" applyBorder="1"/>
    <xf numFmtId="0" fontId="1" fillId="0" borderId="0" xfId="0" applyFont="1"/>
    <xf numFmtId="0" fontId="1" fillId="0" borderId="5" xfId="0" applyFont="1" applyBorder="1"/>
    <xf numFmtId="0" fontId="3" fillId="2" borderId="0" xfId="0" applyFont="1" applyFill="1"/>
    <xf numFmtId="0" fontId="1" fillId="0" borderId="6" xfId="0" applyFont="1" applyBorder="1"/>
    <xf numFmtId="3" fontId="4" fillId="3" borderId="0" xfId="0" applyNumberFormat="1" applyFont="1" applyFill="1"/>
    <xf numFmtId="3" fontId="0" fillId="0" borderId="5" xfId="0" applyNumberFormat="1" applyBorder="1"/>
    <xf numFmtId="3" fontId="1" fillId="0" borderId="5" xfId="0" applyNumberFormat="1" applyFont="1" applyBorder="1"/>
    <xf numFmtId="3" fontId="1" fillId="0" borderId="0" xfId="0" applyNumberFormat="1" applyFont="1"/>
    <xf numFmtId="3" fontId="1" fillId="0" borderId="6" xfId="0" applyNumberFormat="1" applyFont="1" applyBorder="1"/>
    <xf numFmtId="3" fontId="0" fillId="2" borderId="0" xfId="0" applyNumberFormat="1" applyFill="1"/>
    <xf numFmtId="3" fontId="2" fillId="2" borderId="0" xfId="0" applyNumberFormat="1" applyFont="1" applyFill="1"/>
    <xf numFmtId="3" fontId="1" fillId="3" borderId="0" xfId="0" applyNumberFormat="1" applyFont="1" applyFill="1"/>
    <xf numFmtId="0" fontId="1" fillId="3" borderId="0" xfId="0" applyFont="1" applyFill="1"/>
    <xf numFmtId="3" fontId="1" fillId="2" borderId="0" xfId="0" applyNumberFormat="1" applyFont="1" applyFill="1"/>
    <xf numFmtId="10"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https://www.bing.com/financeapi/forcetrigger?t=a1ptbh&amp;q=XNYS%3aCLF&amp;form=skydnc</v>
    <v>Learn more on Bing</v>
  </rv>
  <rv s="1">
    <v>en-US</v>
    <v>a1ptbh</v>
    <v>268435456</v>
    <v>1</v>
    <v>Powered by Refinitiv</v>
    <v>0</v>
    <v>CLEVELAND-CLIFFS INC. (XNYS:CLF)</v>
    <v>2</v>
    <v>3</v>
    <v>Finance</v>
    <v>4</v>
    <v>34.04</v>
    <v>11.824999999999999</v>
    <v>2.2519</v>
    <v>-0.78</v>
    <v>-5.0450000000000007E-4</v>
    <v>-3.7881999999999999E-2</v>
    <v>-0.01</v>
    <v>USD</v>
    <v>Cleveland-Cliffs Inc. is an integrated mining and flat-rolled steel producer. It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20.47</v>
    <v>Metals &amp; Mining</v>
    <v>Stock</v>
    <v>44974.966413853908</v>
    <v>0</v>
    <v>19.639900000000001</v>
    <v>10203080000</v>
    <v>CLEVELAND-CLIFFS INC.</v>
    <v>CLEVELAND-CLIFFS INC.</v>
    <v>20.47</v>
    <v>7.8928000000000003</v>
    <v>20.59</v>
    <v>19.809999999999999</v>
    <v>19.809999999999999</v>
    <v>514787300</v>
    <v>CLF</v>
    <v>CLEVELAND-CLIFFS INC. (XNYS:CLF)</v>
    <v>8609050</v>
    <v>10807654</v>
    <v>1985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8305-859C-4C60-803A-05638DA00275}">
  <dimension ref="A1:E11"/>
  <sheetViews>
    <sheetView workbookViewId="0">
      <selection activeCell="E4" sqref="E4"/>
    </sheetView>
  </sheetViews>
  <sheetFormatPr defaultRowHeight="14.5" x14ac:dyDescent="0.35"/>
  <cols>
    <col min="2" max="2" width="11.08984375" bestFit="1" customWidth="1"/>
  </cols>
  <sheetData>
    <row r="1" spans="1:5" ht="15" thickBot="1" x14ac:dyDescent="0.4">
      <c r="A1" t="e" vm="1">
        <v>#VALUE!</v>
      </c>
    </row>
    <row r="2" spans="1:5" x14ac:dyDescent="0.35">
      <c r="A2" s="3" t="s">
        <v>1636</v>
      </c>
      <c r="B2" s="6" cm="1">
        <f t="array" ref="B2">_FV(A1,"Price")</f>
        <v>19.809999999999999</v>
      </c>
      <c r="E2">
        <v>100</v>
      </c>
    </row>
    <row r="3" spans="1:5" x14ac:dyDescent="0.35">
      <c r="A3" s="4" t="s">
        <v>1637</v>
      </c>
      <c r="B3" s="7" cm="1">
        <f t="array" ref="B3">_FV(A1,"Shares outstanding",TRUE)/1000000</f>
        <v>514.78729999999996</v>
      </c>
    </row>
    <row r="4" spans="1:5" x14ac:dyDescent="0.35">
      <c r="A4" s="4" t="s">
        <v>1638</v>
      </c>
      <c r="B4" s="6">
        <f>B2*B3</f>
        <v>10197.936412999998</v>
      </c>
      <c r="E4" s="29">
        <f>E2/B4</f>
        <v>9.805905425388145E-3</v>
      </c>
    </row>
    <row r="5" spans="1:5" x14ac:dyDescent="0.35">
      <c r="A5" s="4" t="s">
        <v>1639</v>
      </c>
      <c r="B5" s="7">
        <f>Model!V107</f>
        <v>26</v>
      </c>
    </row>
    <row r="6" spans="1:5" x14ac:dyDescent="0.35">
      <c r="A6" s="4" t="s">
        <v>1640</v>
      </c>
      <c r="B6" s="7">
        <f>Model!V124</f>
        <v>4249</v>
      </c>
    </row>
    <row r="7" spans="1:5" ht="15" thickBot="1" x14ac:dyDescent="0.4">
      <c r="A7" s="5" t="s">
        <v>1641</v>
      </c>
      <c r="B7" s="6">
        <f>B4-B5+B6</f>
        <v>14420.936412999998</v>
      </c>
    </row>
    <row r="11" spans="1:5" x14ac:dyDescent="0.35">
      <c r="A11" t="s">
        <v>1762</v>
      </c>
      <c r="B11">
        <f>B7/B4</f>
        <v>1.4141033861141414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EF978-8BA6-442B-B8F1-A5D72DBCEE54}">
  <dimension ref="A4:B8"/>
  <sheetViews>
    <sheetView workbookViewId="0">
      <selection activeCell="A55" sqref="A55"/>
    </sheetView>
  </sheetViews>
  <sheetFormatPr defaultRowHeight="14.5" x14ac:dyDescent="0.35"/>
  <cols>
    <col min="1" max="1" width="17.90625" customWidth="1"/>
  </cols>
  <sheetData>
    <row r="4" spans="1:2" x14ac:dyDescent="0.35">
      <c r="A4" t="s">
        <v>1643</v>
      </c>
      <c r="B4" t="s">
        <v>1651</v>
      </c>
    </row>
    <row r="5" spans="1:2" x14ac:dyDescent="0.35">
      <c r="A5" t="s">
        <v>1644</v>
      </c>
      <c r="B5" t="s">
        <v>1642</v>
      </c>
    </row>
    <row r="6" spans="1:2" x14ac:dyDescent="0.35">
      <c r="A6" t="s">
        <v>1645</v>
      </c>
      <c r="B6" t="s">
        <v>1650</v>
      </c>
    </row>
    <row r="7" spans="1:2" x14ac:dyDescent="0.35">
      <c r="A7" t="s">
        <v>1646</v>
      </c>
      <c r="B7" t="s">
        <v>1648</v>
      </c>
    </row>
    <row r="8" spans="1:2" x14ac:dyDescent="0.35">
      <c r="A8" t="s">
        <v>1647</v>
      </c>
      <c r="B8" t="s">
        <v>1649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CDE9-5B68-4066-8405-44C0D17F121D}">
  <dimension ref="B1:W159"/>
  <sheetViews>
    <sheetView tabSelected="1" zoomScale="85" zoomScaleNormal="85" workbookViewId="0">
      <pane xSplit="2" ySplit="3" topLeftCell="C4" activePane="bottomRight" state="frozen"/>
      <selection pane="topRight" activeCell="C1" sqref="C1"/>
      <selection pane="bottomLeft" activeCell="A4" sqref="A4"/>
      <selection pane="bottomRight" activeCell="P2" sqref="P2"/>
    </sheetView>
  </sheetViews>
  <sheetFormatPr defaultRowHeight="14.5" x14ac:dyDescent="0.35"/>
  <sheetData>
    <row r="1" spans="2:23" x14ac:dyDescent="0.35">
      <c r="B1" t="s">
        <v>1652</v>
      </c>
      <c r="P1" t="s">
        <v>1763</v>
      </c>
      <c r="Q1" t="s">
        <v>1764</v>
      </c>
      <c r="R1" t="s">
        <v>1765</v>
      </c>
      <c r="S1" t="s">
        <v>1766</v>
      </c>
      <c r="T1" t="s">
        <v>1767</v>
      </c>
      <c r="U1" t="s">
        <v>1768</v>
      </c>
      <c r="V1" t="s">
        <v>1769</v>
      </c>
    </row>
    <row r="2" spans="2:23" x14ac:dyDescent="0.35">
      <c r="B2" t="s">
        <v>1653</v>
      </c>
      <c r="P2">
        <v>2016</v>
      </c>
      <c r="Q2">
        <v>2017</v>
      </c>
      <c r="R2">
        <v>2018</v>
      </c>
      <c r="S2">
        <v>2019</v>
      </c>
      <c r="T2">
        <v>2020</v>
      </c>
      <c r="U2">
        <v>2021</v>
      </c>
      <c r="V2">
        <v>2022</v>
      </c>
    </row>
    <row r="4" spans="2:23" x14ac:dyDescent="0.35">
      <c r="C4" s="7"/>
      <c r="D4" s="7"/>
      <c r="E4" s="7"/>
      <c r="F4" s="7"/>
      <c r="G4" s="7"/>
      <c r="H4" s="7"/>
      <c r="I4" s="7"/>
      <c r="J4" s="7"/>
      <c r="K4" s="7"/>
      <c r="L4" s="7"/>
      <c r="M4" s="7"/>
      <c r="N4" s="7"/>
      <c r="O4" s="7"/>
      <c r="P4" s="7"/>
      <c r="Q4" s="7"/>
      <c r="R4" s="7"/>
      <c r="S4" s="7"/>
      <c r="T4" s="7"/>
      <c r="U4" s="7"/>
      <c r="V4" s="7"/>
      <c r="W4" s="7"/>
    </row>
    <row r="5" spans="2:23" s="10" customFormat="1" x14ac:dyDescent="0.35">
      <c r="B5" s="10" t="s">
        <v>1711</v>
      </c>
      <c r="C5" s="24"/>
      <c r="D5" s="24"/>
      <c r="E5" s="24"/>
      <c r="F5" s="24"/>
      <c r="G5" s="24"/>
      <c r="H5" s="24"/>
      <c r="I5" s="24"/>
      <c r="J5" s="24"/>
      <c r="K5" s="24"/>
      <c r="L5" s="24"/>
      <c r="M5" s="24"/>
      <c r="N5" s="24"/>
      <c r="O5" s="24"/>
      <c r="P5" s="24"/>
      <c r="Q5" s="24"/>
      <c r="R5" s="24"/>
      <c r="S5" s="24"/>
      <c r="T5" s="24"/>
      <c r="U5" s="24"/>
      <c r="V5" s="24"/>
      <c r="W5" s="24"/>
    </row>
    <row r="6" spans="2:23" x14ac:dyDescent="0.35">
      <c r="B6" t="s">
        <v>1735</v>
      </c>
      <c r="C6" s="7"/>
      <c r="D6" s="7"/>
      <c r="E6" s="7"/>
      <c r="F6" s="7"/>
      <c r="G6" s="7"/>
      <c r="H6" s="7"/>
      <c r="I6" s="7"/>
      <c r="J6" s="7"/>
      <c r="K6" s="7"/>
      <c r="L6" s="7"/>
      <c r="M6" s="7"/>
      <c r="N6" s="7"/>
      <c r="O6" s="7"/>
      <c r="P6" s="7"/>
      <c r="Q6" s="7"/>
      <c r="R6" s="7"/>
      <c r="S6" s="7">
        <v>0</v>
      </c>
      <c r="T6" s="7">
        <v>2062</v>
      </c>
      <c r="U6" s="7">
        <v>4726</v>
      </c>
      <c r="V6" s="7">
        <v>6661</v>
      </c>
      <c r="W6" s="7"/>
    </row>
    <row r="7" spans="2:23" x14ac:dyDescent="0.35">
      <c r="B7" t="s">
        <v>1736</v>
      </c>
      <c r="C7" s="7"/>
      <c r="D7" s="7"/>
      <c r="E7" s="7"/>
      <c r="F7" s="7"/>
      <c r="G7" s="7"/>
      <c r="H7" s="7"/>
      <c r="I7" s="7"/>
      <c r="J7" s="7"/>
      <c r="K7" s="7"/>
      <c r="L7" s="7"/>
      <c r="M7" s="7"/>
      <c r="N7" s="7"/>
      <c r="O7" s="7"/>
      <c r="P7" s="7"/>
      <c r="Q7" s="7"/>
      <c r="R7" s="7"/>
      <c r="S7" s="7">
        <v>0</v>
      </c>
      <c r="T7" s="7">
        <v>784</v>
      </c>
      <c r="U7" s="7">
        <v>5380</v>
      </c>
      <c r="V7" s="7">
        <v>5869</v>
      </c>
      <c r="W7" s="7"/>
    </row>
    <row r="8" spans="2:23" x14ac:dyDescent="0.35">
      <c r="B8" t="s">
        <v>1737</v>
      </c>
      <c r="C8" s="7"/>
      <c r="D8" s="7"/>
      <c r="E8" s="7"/>
      <c r="F8" s="7"/>
      <c r="G8" s="7"/>
      <c r="H8" s="7"/>
      <c r="I8" s="7"/>
      <c r="J8" s="7"/>
      <c r="K8" s="7"/>
      <c r="L8" s="7"/>
      <c r="M8" s="7"/>
      <c r="N8" s="7"/>
      <c r="O8" s="7"/>
      <c r="P8" s="7"/>
      <c r="Q8" s="7"/>
      <c r="R8" s="7"/>
      <c r="S8" s="7">
        <v>0</v>
      </c>
      <c r="T8" s="7">
        <v>696</v>
      </c>
      <c r="U8" s="7">
        <v>7671</v>
      </c>
      <c r="V8" s="7">
        <v>6388</v>
      </c>
      <c r="W8" s="7"/>
    </row>
    <row r="9" spans="2:23" s="13" customFormat="1" x14ac:dyDescent="0.35">
      <c r="B9" s="13" t="s">
        <v>1738</v>
      </c>
      <c r="C9" s="19"/>
      <c r="D9" s="19"/>
      <c r="E9" s="19"/>
      <c r="F9" s="19"/>
      <c r="G9" s="19"/>
      <c r="H9" s="19"/>
      <c r="I9" s="19"/>
      <c r="J9" s="19"/>
      <c r="K9" s="19"/>
      <c r="L9" s="19"/>
      <c r="M9" s="19"/>
      <c r="N9" s="19"/>
      <c r="O9" s="19"/>
      <c r="P9" s="19"/>
      <c r="Q9" s="19"/>
      <c r="R9" s="19"/>
      <c r="S9" s="19">
        <v>1990</v>
      </c>
      <c r="T9" s="19">
        <v>1423</v>
      </c>
      <c r="U9" s="19">
        <v>2124</v>
      </c>
      <c r="V9" s="19">
        <v>3465</v>
      </c>
      <c r="W9" s="19"/>
    </row>
    <row r="10" spans="2:23" s="14" customFormat="1" x14ac:dyDescent="0.35">
      <c r="B10" s="14" t="s">
        <v>1739</v>
      </c>
      <c r="C10" s="21"/>
      <c r="D10" s="21"/>
      <c r="E10" s="21"/>
      <c r="F10" s="21"/>
      <c r="G10" s="21"/>
      <c r="H10" s="21"/>
      <c r="I10" s="21"/>
      <c r="J10" s="21"/>
      <c r="K10" s="21"/>
      <c r="L10" s="21"/>
      <c r="M10" s="21"/>
      <c r="N10" s="21"/>
      <c r="O10" s="21"/>
      <c r="P10" s="21">
        <f t="shared" ref="P10:U10" si="0">SUM(P6:P9)</f>
        <v>0</v>
      </c>
      <c r="Q10" s="21">
        <f t="shared" si="0"/>
        <v>0</v>
      </c>
      <c r="R10" s="21">
        <f t="shared" si="0"/>
        <v>0</v>
      </c>
      <c r="S10" s="21">
        <f t="shared" si="0"/>
        <v>1990</v>
      </c>
      <c r="T10" s="21">
        <f t="shared" si="0"/>
        <v>4965</v>
      </c>
      <c r="U10" s="21">
        <f t="shared" si="0"/>
        <v>19901</v>
      </c>
      <c r="V10" s="21">
        <f>SUM(V6:V9)</f>
        <v>22383</v>
      </c>
      <c r="W10" s="21"/>
    </row>
    <row r="11" spans="2:23" s="12" customFormat="1" x14ac:dyDescent="0.35">
      <c r="B11" s="12" t="s">
        <v>1753</v>
      </c>
      <c r="C11" s="18"/>
      <c r="D11" s="18"/>
      <c r="E11" s="18"/>
      <c r="F11" s="18"/>
      <c r="G11" s="18"/>
      <c r="H11" s="18"/>
      <c r="I11" s="18"/>
      <c r="J11" s="18"/>
      <c r="K11" s="18"/>
      <c r="L11" s="18"/>
      <c r="M11" s="18"/>
      <c r="N11" s="18"/>
      <c r="O11" s="18"/>
      <c r="P11" s="18"/>
      <c r="Q11" s="18"/>
      <c r="R11" s="18"/>
      <c r="S11" s="18"/>
      <c r="T11" s="18"/>
      <c r="U11" s="18"/>
      <c r="V11" s="18"/>
      <c r="W11" s="18"/>
    </row>
    <row r="12" spans="2:23" s="13" customFormat="1" x14ac:dyDescent="0.35">
      <c r="B12" s="13" t="s">
        <v>1754</v>
      </c>
      <c r="C12" s="19"/>
      <c r="D12" s="19"/>
      <c r="E12" s="19"/>
      <c r="F12" s="19"/>
      <c r="G12" s="19"/>
      <c r="H12" s="19"/>
      <c r="I12" s="19"/>
      <c r="J12" s="19"/>
      <c r="K12" s="19"/>
      <c r="L12" s="19"/>
      <c r="M12" s="19"/>
      <c r="N12" s="19"/>
      <c r="O12" s="19"/>
      <c r="P12" s="19"/>
      <c r="Q12" s="19"/>
      <c r="R12" s="19"/>
      <c r="S12" s="19">
        <v>0</v>
      </c>
      <c r="T12" s="19">
        <v>389</v>
      </c>
      <c r="U12" s="19">
        <v>543</v>
      </c>
      <c r="V12" s="19">
        <v>606</v>
      </c>
      <c r="W12" s="19"/>
    </row>
    <row r="13" spans="2:23" s="14" customFormat="1" x14ac:dyDescent="0.35">
      <c r="B13" s="14" t="s">
        <v>1717</v>
      </c>
      <c r="C13" s="21"/>
      <c r="D13" s="21"/>
      <c r="E13" s="21"/>
      <c r="F13" s="21"/>
      <c r="G13" s="21"/>
      <c r="H13" s="21"/>
      <c r="I13" s="21"/>
      <c r="J13" s="21"/>
      <c r="K13" s="21"/>
      <c r="L13" s="21"/>
      <c r="M13" s="21"/>
      <c r="N13" s="21"/>
      <c r="O13" s="21"/>
      <c r="P13" s="21"/>
      <c r="Q13" s="21"/>
      <c r="R13" s="21"/>
      <c r="S13" s="21">
        <f>S12+S10</f>
        <v>1990</v>
      </c>
      <c r="T13" s="21">
        <f t="shared" ref="T13:V13" si="1">T12+T10</f>
        <v>5354</v>
      </c>
      <c r="U13" s="21">
        <f t="shared" si="1"/>
        <v>20444</v>
      </c>
      <c r="V13" s="21">
        <f t="shared" si="1"/>
        <v>22989</v>
      </c>
      <c r="W13" s="21"/>
    </row>
    <row r="14" spans="2:23" s="14" customFormat="1" x14ac:dyDescent="0.35">
      <c r="C14" s="21"/>
      <c r="D14" s="21"/>
      <c r="E14" s="21"/>
      <c r="F14" s="21"/>
      <c r="G14" s="21"/>
      <c r="H14" s="21"/>
      <c r="I14" s="21"/>
      <c r="J14" s="21"/>
      <c r="K14" s="21"/>
      <c r="L14" s="21"/>
      <c r="M14" s="21"/>
      <c r="N14" s="21"/>
      <c r="O14" s="21"/>
      <c r="P14" s="21"/>
      <c r="Q14" s="21"/>
      <c r="R14" s="21"/>
      <c r="S14" s="21"/>
      <c r="T14" s="21"/>
      <c r="U14" s="21"/>
      <c r="V14" s="21"/>
      <c r="W14" s="21"/>
    </row>
    <row r="15" spans="2:23" s="9" customFormat="1" x14ac:dyDescent="0.35">
      <c r="B15" s="10" t="s">
        <v>1749</v>
      </c>
      <c r="C15" s="27"/>
      <c r="D15" s="27"/>
      <c r="E15" s="27"/>
      <c r="F15" s="27"/>
      <c r="G15" s="27"/>
      <c r="H15" s="27"/>
      <c r="I15" s="27"/>
      <c r="J15" s="27"/>
      <c r="K15" s="27"/>
      <c r="L15" s="27"/>
      <c r="M15" s="27"/>
      <c r="N15" s="27"/>
      <c r="O15" s="27"/>
      <c r="P15" s="27"/>
      <c r="Q15" s="27"/>
      <c r="R15" s="27"/>
      <c r="S15" s="27"/>
      <c r="T15" s="27"/>
      <c r="U15" s="27"/>
      <c r="V15" s="27"/>
      <c r="W15" s="27"/>
    </row>
    <row r="16" spans="2:23" x14ac:dyDescent="0.35">
      <c r="B16" t="s">
        <v>1727</v>
      </c>
      <c r="C16" s="7"/>
      <c r="D16" s="7"/>
      <c r="E16" s="7"/>
      <c r="F16" s="7"/>
      <c r="G16" s="7"/>
      <c r="H16" s="7"/>
      <c r="I16" s="7"/>
      <c r="J16" s="7"/>
      <c r="K16" s="7"/>
      <c r="L16" s="7"/>
      <c r="M16" s="7"/>
      <c r="N16" s="7"/>
      <c r="O16" s="7"/>
      <c r="P16" s="7"/>
      <c r="Q16" s="7"/>
      <c r="R16" s="7"/>
      <c r="S16" s="7"/>
      <c r="T16" s="7">
        <v>386</v>
      </c>
      <c r="U16" s="7">
        <v>5615</v>
      </c>
      <c r="V16" s="7">
        <v>4529</v>
      </c>
      <c r="W16" s="7"/>
    </row>
    <row r="17" spans="2:23" x14ac:dyDescent="0.35">
      <c r="B17" t="s">
        <v>1728</v>
      </c>
      <c r="C17" s="7"/>
      <c r="D17" s="7"/>
      <c r="E17" s="7"/>
      <c r="F17" s="7"/>
      <c r="G17" s="7"/>
      <c r="H17" s="7"/>
      <c r="I17" s="7"/>
      <c r="J17" s="7"/>
      <c r="K17" s="7"/>
      <c r="L17" s="7"/>
      <c r="M17" s="7"/>
      <c r="N17" s="7"/>
      <c r="O17" s="7"/>
      <c r="P17" s="7"/>
      <c r="Q17" s="7"/>
      <c r="R17" s="7"/>
      <c r="S17" s="7"/>
      <c r="T17" s="7">
        <v>490</v>
      </c>
      <c r="U17" s="7">
        <v>3186</v>
      </c>
      <c r="V17" s="7">
        <v>3193</v>
      </c>
      <c r="W17" s="7"/>
    </row>
    <row r="18" spans="2:23" x14ac:dyDescent="0.35">
      <c r="B18" t="s">
        <v>1729</v>
      </c>
      <c r="C18" s="7"/>
      <c r="D18" s="7"/>
      <c r="E18" s="7"/>
      <c r="F18" s="7"/>
      <c r="G18" s="7"/>
      <c r="H18" s="7"/>
      <c r="I18" s="7"/>
      <c r="J18" s="7"/>
      <c r="K18" s="7"/>
      <c r="L18" s="7"/>
      <c r="M18" s="7"/>
      <c r="N18" s="7"/>
      <c r="O18" s="7"/>
      <c r="P18" s="7"/>
      <c r="Q18" s="7"/>
      <c r="R18" s="7"/>
      <c r="S18" s="7"/>
      <c r="T18" s="7">
        <v>1747</v>
      </c>
      <c r="U18" s="7">
        <v>5864</v>
      </c>
      <c r="V18" s="7">
        <v>6905</v>
      </c>
      <c r="W18" s="7"/>
    </row>
    <row r="19" spans="2:23" x14ac:dyDescent="0.35">
      <c r="B19" t="s">
        <v>1730</v>
      </c>
      <c r="C19" s="7"/>
      <c r="D19" s="7"/>
      <c r="E19" s="7"/>
      <c r="F19" s="7"/>
      <c r="G19" s="7"/>
      <c r="H19" s="7"/>
      <c r="I19" s="7"/>
      <c r="J19" s="7"/>
      <c r="K19" s="7"/>
      <c r="L19" s="7"/>
      <c r="M19" s="7"/>
      <c r="N19" s="7"/>
      <c r="O19" s="7"/>
      <c r="P19" s="7"/>
      <c r="Q19" s="7"/>
      <c r="R19" s="7"/>
      <c r="S19" s="7"/>
      <c r="T19" s="7">
        <v>868</v>
      </c>
      <c r="U19" s="7">
        <v>1622</v>
      </c>
      <c r="V19" s="7">
        <v>2284</v>
      </c>
      <c r="W19" s="7"/>
    </row>
    <row r="20" spans="2:23" x14ac:dyDescent="0.35">
      <c r="B20" t="s">
        <v>1731</v>
      </c>
      <c r="C20" s="7"/>
      <c r="D20" s="7"/>
      <c r="E20" s="7"/>
      <c r="F20" s="7"/>
      <c r="G20" s="7"/>
      <c r="H20" s="7"/>
      <c r="I20" s="7"/>
      <c r="J20" s="7"/>
      <c r="K20" s="7"/>
      <c r="L20" s="7"/>
      <c r="M20" s="7"/>
      <c r="N20" s="7"/>
      <c r="O20" s="7"/>
      <c r="P20" s="7"/>
      <c r="Q20" s="7"/>
      <c r="R20" s="7"/>
      <c r="S20" s="7"/>
      <c r="T20" s="7">
        <v>46</v>
      </c>
      <c r="U20" s="7">
        <v>1316</v>
      </c>
      <c r="V20" s="7">
        <v>1651</v>
      </c>
      <c r="W20" s="7"/>
    </row>
    <row r="21" spans="2:23" x14ac:dyDescent="0.35">
      <c r="B21" t="s">
        <v>1746</v>
      </c>
      <c r="C21" s="7"/>
      <c r="D21" s="7"/>
      <c r="E21" s="7"/>
      <c r="F21" s="7"/>
      <c r="G21" s="7"/>
      <c r="H21" s="7"/>
      <c r="I21" s="7"/>
      <c r="J21" s="7"/>
      <c r="K21" s="7"/>
      <c r="L21" s="7"/>
      <c r="M21" s="7"/>
      <c r="N21" s="7"/>
      <c r="O21" s="7"/>
      <c r="P21" s="7"/>
      <c r="Q21" s="7"/>
      <c r="R21" s="7"/>
      <c r="S21" s="7"/>
      <c r="T21" s="7">
        <v>46</v>
      </c>
      <c r="U21" s="7">
        <v>1247</v>
      </c>
      <c r="V21" s="7">
        <v>1492</v>
      </c>
      <c r="W21" s="7"/>
    </row>
    <row r="22" spans="2:23" s="13" customFormat="1" x14ac:dyDescent="0.35">
      <c r="B22" s="13" t="s">
        <v>1747</v>
      </c>
      <c r="C22" s="19"/>
      <c r="D22" s="19"/>
      <c r="E22" s="19"/>
      <c r="F22" s="19"/>
      <c r="G22" s="19"/>
      <c r="H22" s="19"/>
      <c r="I22" s="19"/>
      <c r="J22" s="19"/>
      <c r="K22" s="19"/>
      <c r="L22" s="19"/>
      <c r="M22" s="19"/>
      <c r="N22" s="19"/>
      <c r="O22" s="19"/>
      <c r="P22" s="19"/>
      <c r="Q22" s="19"/>
      <c r="R22" s="19"/>
      <c r="S22" s="19"/>
      <c r="T22" s="19">
        <v>1382</v>
      </c>
      <c r="U22" s="19">
        <v>1051</v>
      </c>
      <c r="V22" s="19">
        <v>2329</v>
      </c>
      <c r="W22" s="19"/>
    </row>
    <row r="23" spans="2:23" s="14" customFormat="1" x14ac:dyDescent="0.35">
      <c r="B23" s="14" t="s">
        <v>1752</v>
      </c>
      <c r="C23" s="21"/>
      <c r="D23" s="21"/>
      <c r="E23" s="21"/>
      <c r="F23" s="21"/>
      <c r="G23" s="21"/>
      <c r="H23" s="21"/>
      <c r="I23" s="21"/>
      <c r="J23" s="21"/>
      <c r="K23" s="21"/>
      <c r="L23" s="21"/>
      <c r="M23" s="21"/>
      <c r="N23" s="21"/>
      <c r="O23" s="21"/>
      <c r="P23" s="21">
        <f t="shared" ref="P23:T23" si="2">SUM(P16:P22)</f>
        <v>0</v>
      </c>
      <c r="Q23" s="21">
        <f t="shared" si="2"/>
        <v>0</v>
      </c>
      <c r="R23" s="21">
        <f t="shared" si="2"/>
        <v>0</v>
      </c>
      <c r="S23" s="21">
        <f t="shared" si="2"/>
        <v>0</v>
      </c>
      <c r="T23" s="21">
        <f t="shared" si="2"/>
        <v>4965</v>
      </c>
      <c r="U23" s="21">
        <f>SUM(U16:U22)</f>
        <v>19901</v>
      </c>
      <c r="V23" s="21">
        <f>SUM(V16:V22)</f>
        <v>22383</v>
      </c>
      <c r="W23" s="21"/>
    </row>
    <row r="24" spans="2:23" s="12" customFormat="1" x14ac:dyDescent="0.35">
      <c r="B24" s="12" t="s">
        <v>1750</v>
      </c>
      <c r="C24" s="18"/>
      <c r="D24" s="18"/>
      <c r="E24" s="18"/>
      <c r="F24" s="18"/>
      <c r="G24" s="18"/>
      <c r="H24" s="18"/>
      <c r="I24" s="18"/>
      <c r="J24" s="18"/>
      <c r="K24" s="18"/>
      <c r="L24" s="18"/>
      <c r="M24" s="18"/>
      <c r="N24" s="18"/>
      <c r="O24" s="18"/>
      <c r="P24" s="18"/>
      <c r="Q24" s="18"/>
      <c r="R24" s="18"/>
      <c r="S24" s="18"/>
      <c r="T24" s="18"/>
      <c r="U24" s="18"/>
      <c r="V24" s="18"/>
      <c r="W24" s="18"/>
    </row>
    <row r="25" spans="2:23" s="13" customFormat="1" x14ac:dyDescent="0.35">
      <c r="B25" s="13" t="s">
        <v>1751</v>
      </c>
      <c r="C25" s="19"/>
      <c r="D25" s="19"/>
      <c r="E25" s="19"/>
      <c r="F25" s="19"/>
      <c r="G25" s="19"/>
      <c r="H25" s="19"/>
      <c r="I25" s="19"/>
      <c r="J25" s="19"/>
      <c r="K25" s="19"/>
      <c r="L25" s="19"/>
      <c r="M25" s="19"/>
      <c r="N25" s="19"/>
      <c r="O25" s="19"/>
      <c r="P25" s="19"/>
      <c r="Q25" s="19"/>
      <c r="R25" s="19"/>
      <c r="S25" s="19"/>
      <c r="T25" s="19">
        <v>389</v>
      </c>
      <c r="U25" s="19">
        <v>543</v>
      </c>
      <c r="V25" s="19">
        <v>606</v>
      </c>
      <c r="W25" s="19"/>
    </row>
    <row r="26" spans="2:23" s="14" customFormat="1" x14ac:dyDescent="0.35">
      <c r="B26" s="14" t="s">
        <v>1748</v>
      </c>
      <c r="C26" s="21"/>
      <c r="D26" s="21"/>
      <c r="E26" s="21"/>
      <c r="F26" s="21"/>
      <c r="G26" s="21"/>
      <c r="H26" s="21"/>
      <c r="I26" s="21"/>
      <c r="J26" s="21"/>
      <c r="K26" s="21"/>
      <c r="L26" s="21"/>
      <c r="M26" s="21"/>
      <c r="N26" s="21"/>
      <c r="O26" s="21"/>
      <c r="P26" s="21"/>
      <c r="Q26" s="21"/>
      <c r="R26" s="21"/>
      <c r="S26" s="21"/>
      <c r="T26" s="21">
        <f>T23+T25</f>
        <v>5354</v>
      </c>
      <c r="U26" s="21">
        <f t="shared" ref="U26:V26" si="3">U23+U25</f>
        <v>20444</v>
      </c>
      <c r="V26" s="21">
        <f t="shared" si="3"/>
        <v>22989</v>
      </c>
      <c r="W26" s="21"/>
    </row>
    <row r="27" spans="2:23" s="14" customFormat="1" x14ac:dyDescent="0.35">
      <c r="C27" s="21"/>
      <c r="D27" s="21"/>
      <c r="E27" s="21"/>
      <c r="F27" s="21"/>
      <c r="G27" s="21"/>
      <c r="H27" s="21"/>
      <c r="I27" s="21"/>
      <c r="J27" s="21"/>
      <c r="K27" s="21"/>
      <c r="L27" s="21"/>
      <c r="M27" s="21"/>
      <c r="N27" s="21"/>
      <c r="O27" s="21"/>
      <c r="P27" s="21"/>
      <c r="Q27" s="21"/>
      <c r="R27" s="21"/>
      <c r="S27" s="21"/>
      <c r="T27" s="21"/>
      <c r="U27" s="21"/>
      <c r="V27" s="21"/>
      <c r="W27" s="21"/>
    </row>
    <row r="28" spans="2:23" s="10" customFormat="1" x14ac:dyDescent="0.35">
      <c r="B28" s="10" t="s">
        <v>1734</v>
      </c>
      <c r="C28" s="24"/>
      <c r="D28" s="24"/>
      <c r="E28" s="24"/>
      <c r="F28" s="24"/>
      <c r="G28" s="24"/>
      <c r="H28" s="24"/>
      <c r="I28" s="24"/>
      <c r="J28" s="24"/>
      <c r="K28" s="24"/>
      <c r="L28" s="24"/>
      <c r="M28" s="24"/>
      <c r="N28" s="24"/>
      <c r="O28" s="24"/>
      <c r="P28" s="24"/>
      <c r="Q28" s="24"/>
      <c r="R28" s="24"/>
      <c r="S28" s="24"/>
      <c r="T28" s="24"/>
      <c r="U28" s="24"/>
      <c r="V28" s="24"/>
      <c r="W28" s="24"/>
    </row>
    <row r="29" spans="2:23" x14ac:dyDescent="0.35">
      <c r="B29" t="s">
        <v>1727</v>
      </c>
      <c r="C29" s="7"/>
      <c r="D29" s="7"/>
      <c r="E29" s="7"/>
      <c r="F29" s="7"/>
      <c r="G29" s="7"/>
      <c r="H29" s="7"/>
      <c r="I29" s="7"/>
      <c r="J29" s="7"/>
      <c r="K29" s="7"/>
      <c r="L29" s="7"/>
      <c r="M29" s="7"/>
      <c r="N29" s="7"/>
      <c r="O29" s="7"/>
      <c r="P29" s="7"/>
      <c r="Q29" s="7"/>
      <c r="R29" s="7"/>
      <c r="S29" s="7"/>
      <c r="T29" s="7">
        <v>633</v>
      </c>
      <c r="U29" s="7">
        <v>4886</v>
      </c>
      <c r="V29" s="7">
        <v>4326</v>
      </c>
      <c r="W29" s="7"/>
    </row>
    <row r="30" spans="2:23" x14ac:dyDescent="0.35">
      <c r="B30" t="s">
        <v>1728</v>
      </c>
      <c r="C30" s="7"/>
      <c r="D30" s="7"/>
      <c r="E30" s="7"/>
      <c r="F30" s="7"/>
      <c r="G30" s="7"/>
      <c r="H30" s="7"/>
      <c r="I30" s="7"/>
      <c r="J30" s="7"/>
      <c r="K30" s="7"/>
      <c r="L30" s="7"/>
      <c r="M30" s="7"/>
      <c r="N30" s="7"/>
      <c r="O30" s="7"/>
      <c r="P30" s="7"/>
      <c r="Q30" s="7"/>
      <c r="R30" s="7"/>
      <c r="S30" s="7"/>
      <c r="T30" s="7">
        <v>682</v>
      </c>
      <c r="U30" s="7">
        <v>2790</v>
      </c>
      <c r="V30" s="7">
        <v>2286</v>
      </c>
      <c r="W30" s="7"/>
    </row>
    <row r="31" spans="2:23" x14ac:dyDescent="0.35">
      <c r="B31" t="s">
        <v>1729</v>
      </c>
      <c r="C31" s="7"/>
      <c r="D31" s="7"/>
      <c r="E31" s="7"/>
      <c r="F31" s="7"/>
      <c r="G31" s="7"/>
      <c r="H31" s="7"/>
      <c r="I31" s="7"/>
      <c r="J31" s="7"/>
      <c r="K31" s="7"/>
      <c r="L31" s="7"/>
      <c r="M31" s="7"/>
      <c r="N31" s="7"/>
      <c r="O31" s="7"/>
      <c r="P31" s="7"/>
      <c r="Q31" s="7"/>
      <c r="R31" s="7"/>
      <c r="S31" s="7"/>
      <c r="T31" s="7">
        <v>1911</v>
      </c>
      <c r="U31" s="7">
        <v>5056</v>
      </c>
      <c r="V31" s="7">
        <v>4730</v>
      </c>
      <c r="W31" s="7"/>
    </row>
    <row r="32" spans="2:23" x14ac:dyDescent="0.35">
      <c r="B32" t="s">
        <v>1730</v>
      </c>
      <c r="C32" s="7"/>
      <c r="D32" s="7"/>
      <c r="E32" s="7"/>
      <c r="F32" s="7"/>
      <c r="G32" s="7"/>
      <c r="H32" s="7"/>
      <c r="I32" s="7"/>
      <c r="J32" s="7"/>
      <c r="K32" s="7"/>
      <c r="L32" s="7"/>
      <c r="M32" s="7"/>
      <c r="N32" s="7"/>
      <c r="O32" s="7"/>
      <c r="P32" s="7"/>
      <c r="Q32" s="7"/>
      <c r="R32" s="7"/>
      <c r="S32" s="7"/>
      <c r="T32" s="7">
        <v>416</v>
      </c>
      <c r="U32" s="7">
        <v>674</v>
      </c>
      <c r="V32" s="7">
        <v>763</v>
      </c>
      <c r="W32" s="7"/>
    </row>
    <row r="33" spans="2:23" x14ac:dyDescent="0.35">
      <c r="B33" t="s">
        <v>1731</v>
      </c>
      <c r="C33" s="7"/>
      <c r="D33" s="7"/>
      <c r="E33" s="7"/>
      <c r="F33" s="7"/>
      <c r="G33" s="7"/>
      <c r="H33" s="7"/>
      <c r="I33" s="7"/>
      <c r="J33" s="7"/>
      <c r="K33" s="7"/>
      <c r="L33" s="7"/>
      <c r="M33" s="7"/>
      <c r="N33" s="7"/>
      <c r="O33" s="7"/>
      <c r="P33" s="7"/>
      <c r="Q33" s="7"/>
      <c r="R33" s="7"/>
      <c r="S33" s="7"/>
      <c r="T33" s="7">
        <v>62</v>
      </c>
      <c r="U33" s="7">
        <v>1020</v>
      </c>
      <c r="V33" s="7">
        <v>880</v>
      </c>
      <c r="W33" s="7"/>
    </row>
    <row r="34" spans="2:23" s="13" customFormat="1" x14ac:dyDescent="0.35">
      <c r="B34" s="13" t="s">
        <v>1732</v>
      </c>
      <c r="C34" s="19"/>
      <c r="D34" s="19"/>
      <c r="E34" s="19"/>
      <c r="F34" s="19"/>
      <c r="G34" s="19"/>
      <c r="H34" s="19"/>
      <c r="I34" s="19"/>
      <c r="J34" s="19"/>
      <c r="K34" s="19"/>
      <c r="L34" s="19"/>
      <c r="M34" s="19"/>
      <c r="N34" s="19"/>
      <c r="O34" s="19"/>
      <c r="P34" s="19"/>
      <c r="Q34" s="19"/>
      <c r="R34" s="19"/>
      <c r="S34" s="19"/>
      <c r="T34" s="19">
        <v>79</v>
      </c>
      <c r="U34" s="19">
        <v>1460</v>
      </c>
      <c r="V34" s="19">
        <v>1766</v>
      </c>
      <c r="W34" s="19"/>
    </row>
    <row r="35" spans="2:23" s="14" customFormat="1" x14ac:dyDescent="0.35">
      <c r="B35" s="14" t="s">
        <v>1733</v>
      </c>
      <c r="C35" s="21"/>
      <c r="D35" s="21"/>
      <c r="E35" s="21"/>
      <c r="F35" s="21"/>
      <c r="G35" s="21"/>
      <c r="H35" s="21"/>
      <c r="I35" s="21"/>
      <c r="J35" s="21"/>
      <c r="K35" s="21"/>
      <c r="L35" s="21"/>
      <c r="M35" s="21"/>
      <c r="N35" s="21"/>
      <c r="O35" s="21"/>
      <c r="P35" s="21">
        <f t="shared" ref="P35:U35" si="4">SUM(P29:P34)</f>
        <v>0</v>
      </c>
      <c r="Q35" s="21">
        <f t="shared" si="4"/>
        <v>0</v>
      </c>
      <c r="R35" s="21">
        <f t="shared" si="4"/>
        <v>0</v>
      </c>
      <c r="S35" s="21">
        <f t="shared" si="4"/>
        <v>0</v>
      </c>
      <c r="T35" s="21">
        <f t="shared" si="4"/>
        <v>3783</v>
      </c>
      <c r="U35" s="21">
        <f t="shared" si="4"/>
        <v>15886</v>
      </c>
      <c r="V35" s="21">
        <f>SUM(V29:V34)</f>
        <v>14751</v>
      </c>
      <c r="W35" s="21"/>
    </row>
    <row r="36" spans="2:23" x14ac:dyDescent="0.35">
      <c r="C36" s="7"/>
      <c r="D36" s="7"/>
      <c r="E36" s="7"/>
      <c r="F36" s="7"/>
      <c r="G36" s="7"/>
      <c r="H36" s="7"/>
      <c r="I36" s="7"/>
      <c r="J36" s="7"/>
      <c r="K36" s="7"/>
      <c r="L36" s="7"/>
      <c r="M36" s="7"/>
      <c r="N36" s="7"/>
      <c r="O36" s="7"/>
      <c r="P36" s="7"/>
      <c r="Q36" s="7"/>
      <c r="R36" s="7"/>
      <c r="S36" s="7"/>
      <c r="T36" s="7"/>
      <c r="U36" s="7"/>
      <c r="V36" s="7"/>
      <c r="W36" s="7"/>
    </row>
    <row r="37" spans="2:23" s="10" customFormat="1" x14ac:dyDescent="0.35">
      <c r="B37" s="10" t="s">
        <v>1712</v>
      </c>
      <c r="C37" s="24"/>
      <c r="D37" s="24"/>
      <c r="E37" s="24"/>
      <c r="F37" s="24"/>
      <c r="G37" s="24"/>
      <c r="H37" s="24"/>
      <c r="I37" s="24"/>
      <c r="J37" s="24"/>
      <c r="K37" s="24"/>
      <c r="L37" s="24"/>
      <c r="M37" s="24"/>
      <c r="N37" s="24"/>
      <c r="O37" s="24"/>
      <c r="P37" s="24"/>
      <c r="Q37" s="24"/>
      <c r="R37" s="24"/>
      <c r="S37" s="24"/>
      <c r="T37" s="24"/>
      <c r="U37" s="24"/>
      <c r="V37" s="24"/>
      <c r="W37" s="24"/>
    </row>
    <row r="38" spans="2:23" x14ac:dyDescent="0.35">
      <c r="B38" t="s">
        <v>1714</v>
      </c>
      <c r="C38" s="7"/>
      <c r="D38" s="7"/>
      <c r="E38" s="7"/>
      <c r="F38" s="7"/>
      <c r="G38" s="7"/>
      <c r="H38" s="7"/>
      <c r="I38" s="7"/>
      <c r="J38" s="7"/>
      <c r="K38" s="7"/>
      <c r="L38" s="7"/>
      <c r="M38" s="7"/>
      <c r="N38" s="7"/>
      <c r="O38" s="7"/>
      <c r="P38" s="7"/>
      <c r="Q38" s="7">
        <v>1504.5</v>
      </c>
      <c r="R38" s="7">
        <v>1847.3</v>
      </c>
      <c r="S38" s="7">
        <v>1505</v>
      </c>
      <c r="T38" s="7">
        <v>4580</v>
      </c>
      <c r="U38" s="7">
        <v>18881</v>
      </c>
      <c r="V38" s="7">
        <v>20991</v>
      </c>
      <c r="W38" s="7"/>
    </row>
    <row r="39" spans="2:23" x14ac:dyDescent="0.35">
      <c r="B39" t="s">
        <v>1715</v>
      </c>
      <c r="C39" s="7"/>
      <c r="D39" s="7"/>
      <c r="E39" s="7"/>
      <c r="F39" s="7"/>
      <c r="G39" s="7"/>
      <c r="H39" s="7"/>
      <c r="I39" s="7"/>
      <c r="J39" s="7"/>
      <c r="K39" s="7"/>
      <c r="L39" s="7"/>
      <c r="M39" s="7"/>
      <c r="N39" s="7"/>
      <c r="O39" s="7"/>
      <c r="P39" s="7"/>
      <c r="Q39" s="7">
        <v>206.2</v>
      </c>
      <c r="R39" s="7">
        <v>395.1</v>
      </c>
      <c r="S39" s="7">
        <v>448</v>
      </c>
      <c r="T39" s="7">
        <v>602</v>
      </c>
      <c r="U39" s="7">
        <v>803</v>
      </c>
      <c r="V39" s="7">
        <v>963</v>
      </c>
      <c r="W39" s="7"/>
    </row>
    <row r="40" spans="2:23" s="13" customFormat="1" x14ac:dyDescent="0.35">
      <c r="B40" s="13" t="s">
        <v>1716</v>
      </c>
      <c r="C40" s="19"/>
      <c r="D40" s="19"/>
      <c r="E40" s="19"/>
      <c r="F40" s="19"/>
      <c r="G40" s="19"/>
      <c r="H40" s="19"/>
      <c r="I40" s="19"/>
      <c r="J40" s="19"/>
      <c r="K40" s="19"/>
      <c r="L40" s="19"/>
      <c r="M40" s="19"/>
      <c r="N40" s="19"/>
      <c r="O40" s="19"/>
      <c r="P40" s="19"/>
      <c r="Q40" s="19">
        <v>155.30000000000001</v>
      </c>
      <c r="R40" s="19">
        <v>90</v>
      </c>
      <c r="S40" s="19">
        <v>37</v>
      </c>
      <c r="T40" s="19">
        <v>172</v>
      </c>
      <c r="U40" s="19">
        <v>760</v>
      </c>
      <c r="V40" s="19">
        <v>1035</v>
      </c>
      <c r="W40" s="19"/>
    </row>
    <row r="41" spans="2:23" s="14" customFormat="1" x14ac:dyDescent="0.35">
      <c r="B41" s="14" t="s">
        <v>1717</v>
      </c>
      <c r="C41" s="21"/>
      <c r="D41" s="21"/>
      <c r="E41" s="21"/>
      <c r="F41" s="21"/>
      <c r="G41" s="21"/>
      <c r="H41" s="21"/>
      <c r="I41" s="21"/>
      <c r="J41" s="21"/>
      <c r="K41" s="21"/>
      <c r="L41" s="21"/>
      <c r="M41" s="21"/>
      <c r="N41" s="21"/>
      <c r="O41" s="21"/>
      <c r="P41" s="21">
        <f t="shared" ref="P41:U41" si="5">SUM(P38:P40)</f>
        <v>0</v>
      </c>
      <c r="Q41" s="21">
        <f t="shared" si="5"/>
        <v>1866</v>
      </c>
      <c r="R41" s="21">
        <f t="shared" si="5"/>
        <v>2332.4</v>
      </c>
      <c r="S41" s="21">
        <f t="shared" si="5"/>
        <v>1990</v>
      </c>
      <c r="T41" s="21">
        <f t="shared" si="5"/>
        <v>5354</v>
      </c>
      <c r="U41" s="21">
        <f t="shared" si="5"/>
        <v>20444</v>
      </c>
      <c r="V41" s="21">
        <f>SUM(V38:V40)</f>
        <v>22989</v>
      </c>
      <c r="W41" s="21"/>
    </row>
    <row r="42" spans="2:23" x14ac:dyDescent="0.35">
      <c r="C42" s="7"/>
      <c r="D42" s="7"/>
      <c r="E42" s="7"/>
      <c r="F42" s="7"/>
      <c r="G42" s="7"/>
      <c r="H42" s="7"/>
      <c r="I42" s="7"/>
      <c r="J42" s="7"/>
      <c r="K42" s="7"/>
      <c r="L42" s="7"/>
      <c r="M42" s="7"/>
      <c r="N42" s="7"/>
      <c r="O42" s="7"/>
      <c r="P42" s="7"/>
      <c r="Q42" s="7"/>
      <c r="R42" s="7"/>
      <c r="S42" s="7"/>
      <c r="T42" s="7"/>
      <c r="U42" s="7"/>
      <c r="V42" s="7"/>
      <c r="W42" s="7"/>
    </row>
    <row r="43" spans="2:23" s="10" customFormat="1" x14ac:dyDescent="0.35">
      <c r="B43" s="10" t="s">
        <v>1713</v>
      </c>
      <c r="C43" s="24"/>
      <c r="D43" s="24"/>
      <c r="E43" s="24"/>
      <c r="F43" s="24"/>
      <c r="G43" s="24"/>
      <c r="H43" s="24"/>
      <c r="I43" s="24"/>
      <c r="J43" s="24"/>
      <c r="K43" s="24"/>
      <c r="L43" s="24"/>
      <c r="M43" s="24"/>
      <c r="N43" s="24"/>
      <c r="O43" s="24"/>
      <c r="P43" s="24"/>
      <c r="Q43" s="24"/>
      <c r="R43" s="24"/>
      <c r="S43" s="24"/>
      <c r="T43" s="24"/>
      <c r="U43" s="24"/>
      <c r="V43" s="24"/>
      <c r="W43" s="24"/>
    </row>
    <row r="44" spans="2:23" x14ac:dyDescent="0.35">
      <c r="B44" t="s">
        <v>1714</v>
      </c>
      <c r="C44" s="7"/>
      <c r="D44" s="7"/>
      <c r="E44" s="7"/>
      <c r="F44" s="7"/>
      <c r="G44" s="7"/>
      <c r="H44" s="7"/>
      <c r="I44" s="7"/>
      <c r="J44" s="7"/>
      <c r="K44" s="7"/>
      <c r="L44" s="7"/>
      <c r="M44" s="7"/>
      <c r="N44" s="7"/>
      <c r="O44" s="7"/>
      <c r="P44" s="7"/>
      <c r="Q44" s="7">
        <v>1033.8</v>
      </c>
      <c r="R44" s="7">
        <v>1286</v>
      </c>
      <c r="S44" s="7">
        <v>1929</v>
      </c>
      <c r="T44" s="7">
        <v>8647</v>
      </c>
      <c r="U44" s="7">
        <v>9092</v>
      </c>
      <c r="V44" s="7">
        <v>8981</v>
      </c>
      <c r="W44" s="7"/>
    </row>
    <row r="45" spans="2:23" x14ac:dyDescent="0.35">
      <c r="B45" t="s">
        <v>1715</v>
      </c>
      <c r="C45" s="7"/>
      <c r="D45" s="7"/>
      <c r="E45" s="7"/>
      <c r="F45" s="7"/>
      <c r="G45" s="7"/>
      <c r="H45" s="7"/>
      <c r="I45" s="7"/>
      <c r="J45" s="7"/>
      <c r="K45" s="7"/>
      <c r="L45" s="7"/>
      <c r="M45" s="7"/>
      <c r="N45" s="7"/>
      <c r="O45" s="7"/>
      <c r="P45" s="7"/>
      <c r="Q45" s="7">
        <v>0</v>
      </c>
      <c r="R45" s="7">
        <v>0</v>
      </c>
      <c r="S45" s="7">
        <v>0</v>
      </c>
      <c r="T45" s="7">
        <v>91</v>
      </c>
      <c r="U45" s="7">
        <v>93</v>
      </c>
      <c r="V45" s="7">
        <v>88</v>
      </c>
      <c r="W45" s="7"/>
    </row>
    <row r="46" spans="2:23" s="13" customFormat="1" x14ac:dyDescent="0.35">
      <c r="B46" s="13" t="s">
        <v>1716</v>
      </c>
      <c r="C46" s="19"/>
      <c r="D46" s="19"/>
      <c r="E46" s="19"/>
      <c r="F46" s="19"/>
      <c r="G46" s="19"/>
      <c r="H46" s="19"/>
      <c r="I46" s="19"/>
      <c r="J46" s="19"/>
      <c r="K46" s="19"/>
      <c r="L46" s="19"/>
      <c r="M46" s="19"/>
      <c r="N46" s="19"/>
      <c r="O46" s="19"/>
      <c r="P46" s="19"/>
      <c r="Q46" s="19">
        <v>0</v>
      </c>
      <c r="R46" s="19">
        <v>0</v>
      </c>
      <c r="S46" s="19">
        <v>0</v>
      </c>
      <c r="T46" s="19">
        <v>5</v>
      </c>
      <c r="U46" s="19">
        <v>1</v>
      </c>
      <c r="V46" s="19">
        <v>1</v>
      </c>
      <c r="W46" s="19"/>
    </row>
    <row r="47" spans="2:23" x14ac:dyDescent="0.35">
      <c r="B47" t="s">
        <v>1717</v>
      </c>
      <c r="C47" s="7"/>
      <c r="D47" s="7"/>
      <c r="E47" s="7"/>
      <c r="F47" s="7"/>
      <c r="G47" s="7"/>
      <c r="H47" s="7"/>
      <c r="I47" s="7"/>
      <c r="J47" s="7"/>
      <c r="K47" s="7"/>
      <c r="L47" s="7"/>
      <c r="M47" s="7"/>
      <c r="N47" s="7"/>
      <c r="O47" s="7"/>
      <c r="P47" s="7">
        <f t="shared" ref="P47:U47" si="6">SUM(P44:P46)</f>
        <v>0</v>
      </c>
      <c r="Q47" s="7">
        <f t="shared" si="6"/>
        <v>1033.8</v>
      </c>
      <c r="R47" s="7">
        <f t="shared" si="6"/>
        <v>1286</v>
      </c>
      <c r="S47" s="7">
        <f t="shared" si="6"/>
        <v>1929</v>
      </c>
      <c r="T47" s="7">
        <f t="shared" si="6"/>
        <v>8743</v>
      </c>
      <c r="U47" s="7">
        <f t="shared" si="6"/>
        <v>9186</v>
      </c>
      <c r="V47" s="7">
        <f>SUM(V44:V46)</f>
        <v>9070</v>
      </c>
      <c r="W47" s="7"/>
    </row>
    <row r="48" spans="2:23" x14ac:dyDescent="0.35">
      <c r="C48" s="7"/>
      <c r="D48" s="7"/>
      <c r="E48" s="7"/>
      <c r="F48" s="7"/>
      <c r="G48" s="7"/>
      <c r="H48" s="7"/>
      <c r="I48" s="7"/>
      <c r="J48" s="7"/>
      <c r="K48" s="7"/>
      <c r="L48" s="7"/>
      <c r="M48" s="7"/>
      <c r="N48" s="7"/>
      <c r="O48" s="7"/>
      <c r="P48" s="7"/>
      <c r="Q48" s="7"/>
      <c r="R48" s="7"/>
      <c r="S48" s="7"/>
      <c r="T48" s="7"/>
      <c r="U48" s="7"/>
      <c r="V48" s="7"/>
      <c r="W48" s="7"/>
    </row>
    <row r="49" spans="2:23" s="8" customFormat="1" x14ac:dyDescent="0.35">
      <c r="B49" s="10" t="s">
        <v>1740</v>
      </c>
      <c r="C49" s="23"/>
      <c r="D49" s="23"/>
      <c r="E49" s="23"/>
      <c r="F49" s="23"/>
      <c r="G49" s="23"/>
      <c r="H49" s="23"/>
      <c r="I49" s="23"/>
      <c r="J49" s="23"/>
      <c r="K49" s="23"/>
      <c r="L49" s="23"/>
      <c r="M49" s="23"/>
      <c r="N49" s="23"/>
      <c r="O49" s="23"/>
      <c r="P49" s="23"/>
      <c r="Q49" s="23"/>
      <c r="R49" s="23"/>
      <c r="S49" s="23"/>
      <c r="T49" s="23"/>
      <c r="U49" s="23"/>
      <c r="V49" s="23"/>
      <c r="W49" s="23"/>
    </row>
    <row r="50" spans="2:23" x14ac:dyDescent="0.35">
      <c r="B50" t="s">
        <v>1741</v>
      </c>
      <c r="C50" s="7"/>
      <c r="D50" s="7"/>
      <c r="E50" s="7"/>
      <c r="F50" s="7"/>
      <c r="G50" s="7"/>
      <c r="H50" s="7"/>
      <c r="I50" s="7"/>
      <c r="J50" s="7"/>
      <c r="K50" s="7"/>
      <c r="L50" s="7"/>
      <c r="M50" s="7"/>
      <c r="N50" s="7"/>
      <c r="O50" s="7"/>
      <c r="P50" s="7"/>
      <c r="Q50" s="7"/>
      <c r="R50" s="7"/>
      <c r="S50" s="7"/>
      <c r="T50" s="7">
        <v>773</v>
      </c>
      <c r="U50" s="7">
        <v>780</v>
      </c>
      <c r="V50" s="7">
        <v>780</v>
      </c>
      <c r="W50" s="7"/>
    </row>
    <row r="51" spans="2:23" s="13" customFormat="1" x14ac:dyDescent="0.35">
      <c r="B51" s="13" t="s">
        <v>1742</v>
      </c>
      <c r="C51" s="19"/>
      <c r="D51" s="19"/>
      <c r="E51" s="19"/>
      <c r="F51" s="19"/>
      <c r="G51" s="19"/>
      <c r="H51" s="19"/>
      <c r="I51" s="19"/>
      <c r="J51" s="19"/>
      <c r="K51" s="19"/>
      <c r="L51" s="19"/>
      <c r="M51" s="19"/>
      <c r="N51" s="19"/>
      <c r="O51" s="19"/>
      <c r="P51" s="19"/>
      <c r="Q51" s="19"/>
      <c r="R51" s="19"/>
      <c r="S51" s="19"/>
      <c r="T51" s="19">
        <v>-142</v>
      </c>
      <c r="U51" s="19">
        <v>-187</v>
      </c>
      <c r="V51" s="19">
        <v>-225</v>
      </c>
      <c r="W51" s="19"/>
    </row>
    <row r="52" spans="2:23" s="14" customFormat="1" x14ac:dyDescent="0.35">
      <c r="B52" s="14" t="s">
        <v>1743</v>
      </c>
      <c r="C52" s="21"/>
      <c r="D52" s="21"/>
      <c r="E52" s="21"/>
      <c r="F52" s="21"/>
      <c r="G52" s="21"/>
      <c r="H52" s="21"/>
      <c r="I52" s="21"/>
      <c r="J52" s="21"/>
      <c r="K52" s="21"/>
      <c r="L52" s="21"/>
      <c r="M52" s="21"/>
      <c r="N52" s="21"/>
      <c r="O52" s="21"/>
      <c r="P52" s="21">
        <f t="shared" ref="P52:U52" si="7">SUM(P50:P51)</f>
        <v>0</v>
      </c>
      <c r="Q52" s="21">
        <f t="shared" si="7"/>
        <v>0</v>
      </c>
      <c r="R52" s="21">
        <f t="shared" si="7"/>
        <v>0</v>
      </c>
      <c r="S52" s="21">
        <f t="shared" si="7"/>
        <v>0</v>
      </c>
      <c r="T52" s="21">
        <f t="shared" si="7"/>
        <v>631</v>
      </c>
      <c r="U52" s="21">
        <f t="shared" si="7"/>
        <v>593</v>
      </c>
      <c r="V52" s="21">
        <f>SUM(V50:V51)</f>
        <v>555</v>
      </c>
      <c r="W52" s="21"/>
    </row>
    <row r="53" spans="2:23" x14ac:dyDescent="0.35">
      <c r="C53" s="7"/>
      <c r="D53" s="7"/>
      <c r="E53" s="7"/>
      <c r="F53" s="7"/>
      <c r="G53" s="7"/>
      <c r="H53" s="7"/>
      <c r="I53" s="7"/>
      <c r="J53" s="7"/>
      <c r="K53" s="7"/>
      <c r="L53" s="7"/>
      <c r="M53" s="7"/>
      <c r="N53" s="7"/>
      <c r="O53" s="7"/>
      <c r="P53" s="7"/>
      <c r="Q53" s="7"/>
      <c r="R53" s="7"/>
      <c r="S53" s="7"/>
      <c r="T53" s="7"/>
      <c r="U53" s="7"/>
      <c r="V53" s="7"/>
      <c r="W53" s="7"/>
    </row>
    <row r="54" spans="2:23" s="10" customFormat="1" x14ac:dyDescent="0.35">
      <c r="B54" s="10" t="s">
        <v>1718</v>
      </c>
      <c r="C54" s="24"/>
      <c r="D54" s="24"/>
      <c r="E54" s="24"/>
      <c r="F54" s="24"/>
      <c r="G54" s="24"/>
      <c r="H54" s="24"/>
      <c r="I54" s="24"/>
      <c r="J54" s="24"/>
      <c r="K54" s="24"/>
      <c r="L54" s="24"/>
      <c r="M54" s="24"/>
      <c r="N54" s="24"/>
      <c r="O54" s="24"/>
      <c r="P54" s="24"/>
      <c r="Q54" s="24"/>
      <c r="R54" s="24"/>
      <c r="S54" s="24"/>
      <c r="T54" s="24"/>
      <c r="U54" s="24"/>
      <c r="V54" s="24"/>
      <c r="W54" s="24"/>
    </row>
    <row r="55" spans="2:23" x14ac:dyDescent="0.35">
      <c r="B55" t="s">
        <v>1719</v>
      </c>
      <c r="C55" s="7"/>
      <c r="D55" s="7"/>
      <c r="E55" s="7"/>
      <c r="F55" s="7"/>
      <c r="G55" s="7"/>
      <c r="H55" s="7"/>
      <c r="I55" s="7"/>
      <c r="J55" s="7"/>
      <c r="K55" s="7"/>
      <c r="L55" s="7"/>
      <c r="M55" s="7"/>
      <c r="N55" s="7"/>
      <c r="O55" s="7"/>
      <c r="P55" s="7"/>
      <c r="Q55" s="7"/>
      <c r="R55" s="7">
        <f>549.6+23.8</f>
        <v>573.4</v>
      </c>
      <c r="S55" s="7">
        <f>549.7+32.5</f>
        <v>582.20000000000005</v>
      </c>
      <c r="T55" s="7">
        <v>1213</v>
      </c>
      <c r="U55" s="7">
        <v>1291</v>
      </c>
      <c r="V55" s="7">
        <v>1388</v>
      </c>
      <c r="W55" s="7"/>
    </row>
    <row r="56" spans="2:23" x14ac:dyDescent="0.35">
      <c r="B56" t="s">
        <v>1720</v>
      </c>
      <c r="C56" s="7"/>
      <c r="D56" s="7"/>
      <c r="E56" s="7"/>
      <c r="F56" s="7"/>
      <c r="G56" s="7"/>
      <c r="H56" s="7"/>
      <c r="I56" s="7"/>
      <c r="J56" s="7"/>
      <c r="K56" s="7"/>
      <c r="L56" s="7"/>
      <c r="M56" s="7"/>
      <c r="N56" s="7"/>
      <c r="O56" s="7"/>
      <c r="P56" s="7"/>
      <c r="Q56" s="7"/>
      <c r="R56" s="7">
        <v>87.2</v>
      </c>
      <c r="S56" s="7">
        <v>157.80000000000001</v>
      </c>
      <c r="T56" s="7">
        <v>703</v>
      </c>
      <c r="U56" s="7">
        <v>889</v>
      </c>
      <c r="V56" s="7">
        <v>921</v>
      </c>
      <c r="W56" s="7"/>
    </row>
    <row r="57" spans="2:23" x14ac:dyDescent="0.35">
      <c r="B57" t="s">
        <v>1721</v>
      </c>
      <c r="C57" s="7"/>
      <c r="D57" s="7"/>
      <c r="E57" s="7"/>
      <c r="F57" s="7"/>
      <c r="G57" s="7"/>
      <c r="H57" s="7"/>
      <c r="I57" s="7"/>
      <c r="J57" s="7"/>
      <c r="K57" s="7"/>
      <c r="L57" s="7"/>
      <c r="M57" s="7"/>
      <c r="N57" s="7"/>
      <c r="O57" s="7"/>
      <c r="P57" s="7"/>
      <c r="Q57" s="7"/>
      <c r="R57" s="7">
        <f>548.5+645.8</f>
        <v>1194.3</v>
      </c>
      <c r="S57" s="7">
        <f>581.9+791.8</f>
        <v>1373.6999999999998</v>
      </c>
      <c r="T57" s="7">
        <v>6786</v>
      </c>
      <c r="U57" s="7">
        <v>8709</v>
      </c>
      <c r="V57" s="7">
        <v>9289</v>
      </c>
      <c r="W57" s="7"/>
    </row>
    <row r="58" spans="2:23" x14ac:dyDescent="0.35">
      <c r="B58" t="s">
        <v>1722</v>
      </c>
      <c r="C58" s="7"/>
      <c r="D58" s="7"/>
      <c r="E58" s="7"/>
      <c r="F58" s="7"/>
      <c r="G58" s="7"/>
      <c r="H58" s="7"/>
      <c r="I58" s="7"/>
      <c r="J58" s="7"/>
      <c r="K58" s="7"/>
      <c r="L58" s="7"/>
      <c r="M58" s="7"/>
      <c r="N58" s="7"/>
      <c r="O58" s="7"/>
      <c r="P58" s="7"/>
      <c r="Q58" s="7"/>
      <c r="R58" s="7">
        <f>58.7+25.2+14.8+70</f>
        <v>168.7</v>
      </c>
      <c r="S58" s="7">
        <f>71.9+81.9+1.7+27.9</f>
        <v>183.4</v>
      </c>
      <c r="T58" s="7">
        <v>151</v>
      </c>
      <c r="U58" s="7">
        <v>229</v>
      </c>
      <c r="V58" s="7">
        <v>238</v>
      </c>
      <c r="W58" s="7"/>
    </row>
    <row r="59" spans="2:23" s="13" customFormat="1" x14ac:dyDescent="0.35">
      <c r="B59" s="13" t="s">
        <v>1723</v>
      </c>
      <c r="C59" s="19"/>
      <c r="D59" s="19"/>
      <c r="E59" s="19"/>
      <c r="F59" s="19"/>
      <c r="G59" s="19"/>
      <c r="H59" s="19"/>
      <c r="I59" s="19"/>
      <c r="J59" s="19"/>
      <c r="K59" s="19"/>
      <c r="L59" s="19"/>
      <c r="M59" s="19"/>
      <c r="N59" s="19"/>
      <c r="O59" s="19"/>
      <c r="P59" s="19"/>
      <c r="Q59" s="19"/>
      <c r="R59" s="19">
        <v>284.8</v>
      </c>
      <c r="S59" s="19">
        <v>730.3</v>
      </c>
      <c r="T59" s="19">
        <v>1364</v>
      </c>
      <c r="U59" s="19">
        <v>408</v>
      </c>
      <c r="V59" s="19">
        <v>552</v>
      </c>
      <c r="W59" s="19"/>
    </row>
    <row r="60" spans="2:23" x14ac:dyDescent="0.35">
      <c r="B60" t="s">
        <v>1724</v>
      </c>
      <c r="C60" s="7"/>
      <c r="D60" s="7"/>
      <c r="E60" s="7"/>
      <c r="F60" s="7"/>
      <c r="G60" s="7"/>
      <c r="H60" s="7"/>
      <c r="I60" s="7"/>
      <c r="J60" s="7"/>
      <c r="K60" s="7"/>
      <c r="L60" s="7"/>
      <c r="M60" s="7"/>
      <c r="N60" s="7"/>
      <c r="O60" s="7"/>
      <c r="P60" s="7">
        <f t="shared" ref="P60:U60" si="8">SUM(P55:P59)</f>
        <v>0</v>
      </c>
      <c r="Q60" s="7">
        <f t="shared" si="8"/>
        <v>0</v>
      </c>
      <c r="R60" s="7">
        <f t="shared" si="8"/>
        <v>2308.4</v>
      </c>
      <c r="S60" s="7">
        <f t="shared" si="8"/>
        <v>3027.3999999999996</v>
      </c>
      <c r="T60" s="7">
        <f t="shared" si="8"/>
        <v>10217</v>
      </c>
      <c r="U60" s="7">
        <f t="shared" si="8"/>
        <v>11526</v>
      </c>
      <c r="V60" s="7">
        <f>SUM(V55:V59)</f>
        <v>12388</v>
      </c>
      <c r="W60" s="7"/>
    </row>
    <row r="61" spans="2:23" s="13" customFormat="1" x14ac:dyDescent="0.35">
      <c r="B61" s="13" t="s">
        <v>1725</v>
      </c>
      <c r="C61" s="19"/>
      <c r="D61" s="19"/>
      <c r="E61" s="19"/>
      <c r="F61" s="19"/>
      <c r="G61" s="19"/>
      <c r="H61" s="19"/>
      <c r="I61" s="19"/>
      <c r="J61" s="19"/>
      <c r="K61" s="19"/>
      <c r="L61" s="19"/>
      <c r="M61" s="19"/>
      <c r="N61" s="19"/>
      <c r="O61" s="19"/>
      <c r="P61" s="19"/>
      <c r="Q61" s="19"/>
      <c r="R61" s="19">
        <v>-1022.4</v>
      </c>
      <c r="S61" s="19">
        <v>-1098.4000000000001</v>
      </c>
      <c r="T61" s="19">
        <v>-1474</v>
      </c>
      <c r="U61" s="19">
        <v>-2340</v>
      </c>
      <c r="V61" s="19">
        <v>-3318</v>
      </c>
      <c r="W61" s="19"/>
    </row>
    <row r="62" spans="2:23" x14ac:dyDescent="0.35">
      <c r="B62" t="s">
        <v>1726</v>
      </c>
      <c r="C62" s="7"/>
      <c r="D62" s="7"/>
      <c r="E62" s="7"/>
      <c r="F62" s="7"/>
      <c r="G62" s="7"/>
      <c r="H62" s="7"/>
      <c r="I62" s="7"/>
      <c r="J62" s="7"/>
      <c r="K62" s="7"/>
      <c r="L62" s="7"/>
      <c r="M62" s="7"/>
      <c r="N62" s="7"/>
      <c r="O62" s="7"/>
      <c r="P62" s="7">
        <f t="shared" ref="P62:U62" si="9">SUM(P60:P61)</f>
        <v>0</v>
      </c>
      <c r="Q62" s="7">
        <f t="shared" si="9"/>
        <v>0</v>
      </c>
      <c r="R62" s="7">
        <f t="shared" si="9"/>
        <v>1286</v>
      </c>
      <c r="S62" s="7">
        <f t="shared" si="9"/>
        <v>1928.9999999999995</v>
      </c>
      <c r="T62" s="7">
        <f t="shared" si="9"/>
        <v>8743</v>
      </c>
      <c r="U62" s="7">
        <f t="shared" si="9"/>
        <v>9186</v>
      </c>
      <c r="V62" s="7">
        <f>SUM(V60:V61)</f>
        <v>9070</v>
      </c>
      <c r="W62" s="7"/>
    </row>
    <row r="63" spans="2:23" x14ac:dyDescent="0.35">
      <c r="C63" s="7"/>
      <c r="D63" s="7"/>
      <c r="E63" s="7"/>
      <c r="F63" s="7"/>
      <c r="G63" s="7"/>
      <c r="H63" s="7"/>
      <c r="I63" s="7"/>
      <c r="J63" s="7"/>
      <c r="K63" s="7"/>
      <c r="L63" s="7"/>
      <c r="M63" s="7"/>
      <c r="N63" s="7"/>
      <c r="O63" s="7"/>
      <c r="P63" s="7"/>
      <c r="Q63" s="7"/>
      <c r="R63" s="7"/>
      <c r="S63" s="7"/>
      <c r="T63" s="7"/>
      <c r="U63" s="7"/>
      <c r="V63" s="7"/>
      <c r="W63" s="7"/>
    </row>
    <row r="65" spans="2:23" s="16" customFormat="1" x14ac:dyDescent="0.35">
      <c r="B65" s="10" t="s">
        <v>1697</v>
      </c>
    </row>
    <row r="66" spans="2:23" x14ac:dyDescent="0.35">
      <c r="B66" t="s">
        <v>1677</v>
      </c>
      <c r="C66" s="7"/>
      <c r="D66" s="7"/>
      <c r="E66" s="7"/>
      <c r="F66" s="7"/>
      <c r="G66" s="7"/>
      <c r="H66" s="7"/>
      <c r="I66" s="7"/>
      <c r="J66" s="7"/>
      <c r="K66" s="7"/>
      <c r="L66" s="7"/>
      <c r="M66" s="7"/>
      <c r="N66" s="7"/>
      <c r="O66" s="7"/>
      <c r="P66" s="7"/>
      <c r="Q66" s="7">
        <v>1866</v>
      </c>
      <c r="R66" s="7">
        <v>2332.4</v>
      </c>
      <c r="S66" s="7">
        <v>1990</v>
      </c>
      <c r="T66" s="7">
        <v>5354</v>
      </c>
      <c r="U66" s="7">
        <v>20444</v>
      </c>
      <c r="V66" s="7">
        <v>22989</v>
      </c>
      <c r="W66" s="7"/>
    </row>
    <row r="67" spans="2:23" s="13" customFormat="1" x14ac:dyDescent="0.35">
      <c r="B67" s="13" t="s">
        <v>1679</v>
      </c>
      <c r="C67" s="19"/>
      <c r="D67" s="19"/>
      <c r="E67" s="19"/>
      <c r="F67" s="19"/>
      <c r="G67" s="19"/>
      <c r="H67" s="19"/>
      <c r="I67" s="19"/>
      <c r="J67" s="19"/>
      <c r="K67" s="19"/>
      <c r="L67" s="19"/>
      <c r="M67" s="19"/>
      <c r="N67" s="19"/>
      <c r="O67" s="19"/>
      <c r="P67" s="19"/>
      <c r="Q67" s="19">
        <v>-1398.4</v>
      </c>
      <c r="R67" s="19">
        <v>-1522.8</v>
      </c>
      <c r="S67" s="19">
        <v>-1414</v>
      </c>
      <c r="T67" s="19">
        <v>-5102</v>
      </c>
      <c r="U67" s="19">
        <v>-15910</v>
      </c>
      <c r="V67" s="19">
        <v>-20471</v>
      </c>
      <c r="W67" s="19"/>
    </row>
    <row r="68" spans="2:23" x14ac:dyDescent="0.35">
      <c r="B68" t="s">
        <v>433</v>
      </c>
      <c r="C68" s="7"/>
      <c r="D68" s="7"/>
      <c r="E68" s="7"/>
      <c r="F68" s="7"/>
      <c r="G68" s="7"/>
      <c r="H68" s="7"/>
      <c r="I68" s="7"/>
      <c r="J68" s="7"/>
      <c r="K68" s="7"/>
      <c r="L68" s="7"/>
      <c r="M68" s="7"/>
      <c r="N68" s="7"/>
      <c r="O68" s="7"/>
      <c r="P68" s="7">
        <f t="shared" ref="P68:R68" si="10">SUM(P66:P67)</f>
        <v>0</v>
      </c>
      <c r="Q68" s="7">
        <f t="shared" si="10"/>
        <v>467.59999999999991</v>
      </c>
      <c r="R68" s="7">
        <f t="shared" si="10"/>
        <v>809.60000000000014</v>
      </c>
      <c r="S68" s="7">
        <f>SUM(S66:S67)</f>
        <v>576</v>
      </c>
      <c r="T68" s="7">
        <f t="shared" ref="T68:V68" si="11">SUM(T66:T67)</f>
        <v>252</v>
      </c>
      <c r="U68" s="7">
        <f t="shared" si="11"/>
        <v>4534</v>
      </c>
      <c r="V68" s="7">
        <f t="shared" si="11"/>
        <v>2518</v>
      </c>
      <c r="W68" s="7"/>
    </row>
    <row r="69" spans="2:23" s="12" customFormat="1" x14ac:dyDescent="0.35">
      <c r="B69" s="12" t="s">
        <v>1678</v>
      </c>
      <c r="C69" s="18"/>
      <c r="D69" s="18"/>
      <c r="E69" s="18"/>
      <c r="F69" s="18"/>
      <c r="G69" s="18"/>
      <c r="H69" s="18"/>
      <c r="I69" s="18"/>
      <c r="J69" s="18"/>
      <c r="K69" s="18"/>
      <c r="L69" s="18"/>
      <c r="M69" s="18"/>
      <c r="N69" s="18"/>
      <c r="O69" s="18"/>
      <c r="P69" s="18"/>
      <c r="Q69" s="18"/>
      <c r="R69" s="18"/>
      <c r="S69" s="18"/>
      <c r="T69" s="18"/>
      <c r="U69" s="18"/>
      <c r="V69" s="18"/>
      <c r="W69" s="18"/>
    </row>
    <row r="70" spans="2:23" x14ac:dyDescent="0.35">
      <c r="B70" t="s">
        <v>1680</v>
      </c>
      <c r="C70" s="7"/>
      <c r="D70" s="7"/>
      <c r="E70" s="7"/>
      <c r="F70" s="7"/>
      <c r="G70" s="7"/>
      <c r="H70" s="7"/>
      <c r="I70" s="7"/>
      <c r="J70" s="7"/>
      <c r="K70" s="7"/>
      <c r="L70" s="7"/>
      <c r="M70" s="7"/>
      <c r="N70" s="7"/>
      <c r="O70" s="7"/>
      <c r="P70" s="7"/>
      <c r="Q70" s="7">
        <v>-102.9</v>
      </c>
      <c r="R70" s="7">
        <v>-113.5</v>
      </c>
      <c r="S70" s="7">
        <v>-113</v>
      </c>
      <c r="T70" s="7">
        <v>-244</v>
      </c>
      <c r="U70" s="7">
        <v>-422</v>
      </c>
      <c r="V70" s="7">
        <v>-465</v>
      </c>
      <c r="W70" s="7"/>
    </row>
    <row r="71" spans="2:23" x14ac:dyDescent="0.35">
      <c r="B71" t="s">
        <v>1681</v>
      </c>
      <c r="C71" s="7"/>
      <c r="D71" s="7"/>
      <c r="E71" s="7"/>
      <c r="F71" s="7"/>
      <c r="G71" s="7"/>
      <c r="H71" s="7"/>
      <c r="I71" s="7"/>
      <c r="J71" s="7"/>
      <c r="K71" s="7"/>
      <c r="L71" s="7"/>
      <c r="M71" s="7"/>
      <c r="N71" s="7"/>
      <c r="O71" s="7"/>
      <c r="P71" s="7"/>
      <c r="Q71" s="7">
        <v>0</v>
      </c>
      <c r="R71" s="7">
        <v>0</v>
      </c>
      <c r="S71" s="7">
        <v>-7</v>
      </c>
      <c r="T71" s="7">
        <v>-90</v>
      </c>
      <c r="U71" s="7">
        <v>-20</v>
      </c>
      <c r="V71" s="7">
        <v>-4</v>
      </c>
      <c r="W71" s="7"/>
    </row>
    <row r="72" spans="2:23" s="13" customFormat="1" x14ac:dyDescent="0.35">
      <c r="B72" s="13" t="s">
        <v>1682</v>
      </c>
      <c r="C72" s="19"/>
      <c r="D72" s="19"/>
      <c r="E72" s="19"/>
      <c r="F72" s="19"/>
      <c r="G72" s="19"/>
      <c r="H72" s="19"/>
      <c r="I72" s="19"/>
      <c r="J72" s="19"/>
      <c r="K72" s="19"/>
      <c r="L72" s="19"/>
      <c r="M72" s="19"/>
      <c r="N72" s="19"/>
      <c r="O72" s="19"/>
      <c r="P72" s="19"/>
      <c r="Q72" s="19">
        <v>25.5</v>
      </c>
      <c r="R72" s="19">
        <v>-22.9</v>
      </c>
      <c r="S72" s="19">
        <v>-27</v>
      </c>
      <c r="T72" s="19">
        <v>-60</v>
      </c>
      <c r="U72" s="19">
        <v>-80</v>
      </c>
      <c r="V72" s="19">
        <v>-110</v>
      </c>
      <c r="W72" s="19"/>
    </row>
    <row r="73" spans="2:23" s="15" customFormat="1" x14ac:dyDescent="0.35">
      <c r="B73" s="15" t="s">
        <v>1683</v>
      </c>
      <c r="C73" s="20"/>
      <c r="D73" s="20"/>
      <c r="E73" s="20"/>
      <c r="F73" s="20"/>
      <c r="G73" s="20"/>
      <c r="H73" s="20"/>
      <c r="I73" s="20"/>
      <c r="J73" s="20"/>
      <c r="K73" s="20"/>
      <c r="L73" s="20"/>
      <c r="M73" s="20"/>
      <c r="N73" s="20"/>
      <c r="O73" s="20"/>
      <c r="P73" s="20"/>
      <c r="Q73" s="20">
        <f>SUM(Q70:Q72)</f>
        <v>-77.400000000000006</v>
      </c>
      <c r="R73" s="20">
        <f>SUM(R70:R72)</f>
        <v>-136.4</v>
      </c>
      <c r="S73" s="20">
        <f>SUM(S70:S72)</f>
        <v>-147</v>
      </c>
      <c r="T73" s="20">
        <f>SUM(T70:T72)</f>
        <v>-394</v>
      </c>
      <c r="U73" s="20">
        <f>SUM(U70:U72)</f>
        <v>-522</v>
      </c>
      <c r="V73" s="20">
        <f>SUM(V70:V72)</f>
        <v>-579</v>
      </c>
      <c r="W73" s="20"/>
    </row>
    <row r="74" spans="2:23" s="14" customFormat="1" x14ac:dyDescent="0.35">
      <c r="B74" s="14" t="s">
        <v>447</v>
      </c>
      <c r="C74" s="21"/>
      <c r="D74" s="21"/>
      <c r="E74" s="21"/>
      <c r="F74" s="21"/>
      <c r="G74" s="21"/>
      <c r="H74" s="21"/>
      <c r="I74" s="21"/>
      <c r="J74" s="21"/>
      <c r="K74" s="21"/>
      <c r="L74" s="21"/>
      <c r="M74" s="21"/>
      <c r="N74" s="21"/>
      <c r="O74" s="21"/>
      <c r="P74" s="21"/>
      <c r="Q74" s="21">
        <f t="shared" ref="Q74:R74" si="12">Q68+Q73</f>
        <v>390.19999999999993</v>
      </c>
      <c r="R74" s="21">
        <f t="shared" si="12"/>
        <v>673.20000000000016</v>
      </c>
      <c r="S74" s="21">
        <f>S68+S73</f>
        <v>429</v>
      </c>
      <c r="T74" s="21">
        <f t="shared" ref="T74:U74" si="13">T68+T73</f>
        <v>-142</v>
      </c>
      <c r="U74" s="21">
        <f t="shared" si="13"/>
        <v>4012</v>
      </c>
      <c r="V74" s="21">
        <f>V68+V73</f>
        <v>1939</v>
      </c>
      <c r="W74" s="21"/>
    </row>
    <row r="75" spans="2:23" s="12" customFormat="1" x14ac:dyDescent="0.35">
      <c r="B75" s="12" t="s">
        <v>1684</v>
      </c>
      <c r="C75" s="18"/>
      <c r="D75" s="18"/>
      <c r="E75" s="18"/>
      <c r="F75" s="18"/>
      <c r="G75" s="18"/>
      <c r="H75" s="18"/>
      <c r="I75" s="18"/>
      <c r="J75" s="18"/>
      <c r="K75" s="18"/>
      <c r="L75" s="18"/>
      <c r="M75" s="18"/>
      <c r="N75" s="18"/>
      <c r="O75" s="18"/>
      <c r="P75" s="18"/>
      <c r="Q75" s="18"/>
      <c r="R75" s="18"/>
      <c r="S75" s="18"/>
      <c r="T75" s="18"/>
      <c r="U75" s="18"/>
      <c r="V75" s="18"/>
      <c r="W75" s="18"/>
    </row>
    <row r="76" spans="2:23" x14ac:dyDescent="0.35">
      <c r="B76" t="s">
        <v>1685</v>
      </c>
      <c r="C76" s="7"/>
      <c r="D76" s="7"/>
      <c r="E76" s="7"/>
      <c r="F76" s="7"/>
      <c r="G76" s="7"/>
      <c r="H76" s="7"/>
      <c r="I76" s="7"/>
      <c r="J76" s="7"/>
      <c r="K76" s="7"/>
      <c r="L76" s="7"/>
      <c r="M76" s="7"/>
      <c r="N76" s="7"/>
      <c r="O76" s="7"/>
      <c r="P76" s="7"/>
      <c r="Q76" s="7">
        <v>-126.8</v>
      </c>
      <c r="R76" s="7">
        <v>-118.9</v>
      </c>
      <c r="S76" s="7">
        <v>-101</v>
      </c>
      <c r="T76" s="7">
        <v>-238</v>
      </c>
      <c r="U76" s="7">
        <v>-337</v>
      </c>
      <c r="V76" s="7">
        <v>-276</v>
      </c>
      <c r="W76" s="7"/>
    </row>
    <row r="77" spans="2:23" x14ac:dyDescent="0.35">
      <c r="B77" t="s">
        <v>1686</v>
      </c>
      <c r="C77" s="7"/>
      <c r="D77" s="7"/>
      <c r="E77" s="7"/>
      <c r="F77" s="7"/>
      <c r="G77" s="7"/>
      <c r="H77" s="7"/>
      <c r="I77" s="7"/>
      <c r="J77" s="7"/>
      <c r="K77" s="7"/>
      <c r="L77" s="7"/>
      <c r="M77" s="7"/>
      <c r="N77" s="7"/>
      <c r="O77" s="7"/>
      <c r="P77" s="7"/>
      <c r="Q77" s="7">
        <v>-165.4</v>
      </c>
      <c r="R77" s="7">
        <v>-6.8</v>
      </c>
      <c r="S77" s="7">
        <v>-18</v>
      </c>
      <c r="T77" s="7">
        <v>130</v>
      </c>
      <c r="U77" s="7">
        <v>-88</v>
      </c>
      <c r="V77" s="7">
        <v>-75</v>
      </c>
      <c r="W77" s="7"/>
    </row>
    <row r="78" spans="2:23" x14ac:dyDescent="0.35">
      <c r="B78" t="s">
        <v>1687</v>
      </c>
      <c r="C78" s="7"/>
      <c r="D78" s="7"/>
      <c r="E78" s="7"/>
      <c r="F78" s="7"/>
      <c r="G78" s="7"/>
      <c r="H78" s="7"/>
      <c r="I78" s="7"/>
      <c r="J78" s="7"/>
      <c r="K78" s="7"/>
      <c r="L78" s="7"/>
      <c r="M78" s="7"/>
      <c r="N78" s="7"/>
      <c r="O78" s="7"/>
      <c r="P78" s="7"/>
      <c r="Q78" s="7">
        <v>0</v>
      </c>
      <c r="R78" s="7">
        <v>0</v>
      </c>
      <c r="S78" s="7">
        <v>-1</v>
      </c>
      <c r="T78" s="7">
        <v>54</v>
      </c>
      <c r="U78" s="7">
        <v>210</v>
      </c>
      <c r="V78" s="7">
        <v>212</v>
      </c>
      <c r="W78" s="7"/>
    </row>
    <row r="79" spans="2:23" s="13" customFormat="1" x14ac:dyDescent="0.35">
      <c r="B79" s="13" t="s">
        <v>1688</v>
      </c>
      <c r="C79" s="19"/>
      <c r="D79" s="19"/>
      <c r="E79" s="19"/>
      <c r="F79" s="19"/>
      <c r="G79" s="19"/>
      <c r="H79" s="19"/>
      <c r="I79" s="19"/>
      <c r="J79" s="19"/>
      <c r="K79" s="19"/>
      <c r="L79" s="19"/>
      <c r="M79" s="19"/>
      <c r="N79" s="19"/>
      <c r="O79" s="19"/>
      <c r="P79" s="19"/>
      <c r="Q79" s="19">
        <v>10.199999999999999</v>
      </c>
      <c r="R79" s="19">
        <v>17.2</v>
      </c>
      <c r="S79" s="19">
        <v>4</v>
      </c>
      <c r="T79" s="19">
        <v>3</v>
      </c>
      <c r="U79" s="19">
        <v>6</v>
      </c>
      <c r="V79" s="19">
        <v>-4</v>
      </c>
      <c r="W79" s="19"/>
    </row>
    <row r="80" spans="2:23" s="17" customFormat="1" x14ac:dyDescent="0.35">
      <c r="B80" s="17" t="s">
        <v>1689</v>
      </c>
      <c r="C80" s="22"/>
      <c r="D80" s="22"/>
      <c r="E80" s="22"/>
      <c r="F80" s="22"/>
      <c r="G80" s="22"/>
      <c r="H80" s="22"/>
      <c r="I80" s="22"/>
      <c r="J80" s="22"/>
      <c r="K80" s="22"/>
      <c r="L80" s="22"/>
      <c r="M80" s="22"/>
      <c r="N80" s="22"/>
      <c r="O80" s="22"/>
      <c r="P80" s="22"/>
      <c r="Q80" s="22">
        <f t="shared" ref="Q80:U80" si="14">SUM(Q76:Q79)</f>
        <v>-282</v>
      </c>
      <c r="R80" s="22">
        <f t="shared" si="14"/>
        <v>-108.5</v>
      </c>
      <c r="S80" s="22">
        <f t="shared" si="14"/>
        <v>-116</v>
      </c>
      <c r="T80" s="22">
        <f t="shared" si="14"/>
        <v>-51</v>
      </c>
      <c r="U80" s="22">
        <f t="shared" si="14"/>
        <v>-209</v>
      </c>
      <c r="V80" s="22">
        <f>SUM(V76:V79)</f>
        <v>-143</v>
      </c>
      <c r="W80" s="22"/>
    </row>
    <row r="81" spans="2:23" s="14" customFormat="1" x14ac:dyDescent="0.35">
      <c r="B81" s="14" t="s">
        <v>1690</v>
      </c>
      <c r="C81" s="21"/>
      <c r="D81" s="21"/>
      <c r="E81" s="21"/>
      <c r="F81" s="21"/>
      <c r="G81" s="21"/>
      <c r="H81" s="21"/>
      <c r="I81" s="21"/>
      <c r="J81" s="21"/>
      <c r="K81" s="21"/>
      <c r="L81" s="21"/>
      <c r="M81" s="21"/>
      <c r="N81" s="21"/>
      <c r="O81" s="21"/>
      <c r="P81" s="21"/>
      <c r="Q81" s="21">
        <f t="shared" ref="Q81:U81" si="15">Q74+Q80</f>
        <v>108.19999999999993</v>
      </c>
      <c r="R81" s="21">
        <f t="shared" si="15"/>
        <v>564.70000000000016</v>
      </c>
      <c r="S81" s="21">
        <f t="shared" si="15"/>
        <v>313</v>
      </c>
      <c r="T81" s="21">
        <f t="shared" si="15"/>
        <v>-193</v>
      </c>
      <c r="U81" s="21">
        <f t="shared" si="15"/>
        <v>3803</v>
      </c>
      <c r="V81" s="21">
        <f>V74+V80</f>
        <v>1796</v>
      </c>
      <c r="W81" s="21"/>
    </row>
    <row r="82" spans="2:23" s="13" customFormat="1" x14ac:dyDescent="0.35">
      <c r="B82" s="13" t="s">
        <v>1691</v>
      </c>
      <c r="C82" s="19"/>
      <c r="D82" s="19"/>
      <c r="E82" s="19"/>
      <c r="F82" s="19"/>
      <c r="G82" s="19"/>
      <c r="H82" s="19"/>
      <c r="I82" s="19"/>
      <c r="J82" s="19"/>
      <c r="K82" s="19"/>
      <c r="L82" s="19"/>
      <c r="M82" s="19"/>
      <c r="N82" s="19"/>
      <c r="O82" s="19"/>
      <c r="P82" s="19"/>
      <c r="Q82" s="19">
        <v>252.4</v>
      </c>
      <c r="R82" s="19">
        <v>475.2</v>
      </c>
      <c r="S82" s="19">
        <v>-18</v>
      </c>
      <c r="T82" s="19">
        <v>111</v>
      </c>
      <c r="U82" s="19">
        <v>-773</v>
      </c>
      <c r="V82" s="19">
        <v>-423</v>
      </c>
      <c r="W82" s="19"/>
    </row>
    <row r="83" spans="2:23" s="14" customFormat="1" x14ac:dyDescent="0.35">
      <c r="B83" s="14" t="s">
        <v>1692</v>
      </c>
      <c r="C83" s="21"/>
      <c r="D83" s="21"/>
      <c r="E83" s="21"/>
      <c r="F83" s="21"/>
      <c r="G83" s="21"/>
      <c r="H83" s="21"/>
      <c r="I83" s="21"/>
      <c r="J83" s="21"/>
      <c r="K83" s="21"/>
      <c r="L83" s="21"/>
      <c r="M83" s="21"/>
      <c r="N83" s="21"/>
      <c r="O83" s="21"/>
      <c r="P83" s="21"/>
      <c r="Q83" s="21">
        <f t="shared" ref="Q83:U83" si="16">Q81+Q82</f>
        <v>360.59999999999991</v>
      </c>
      <c r="R83" s="21">
        <f t="shared" si="16"/>
        <v>1039.9000000000001</v>
      </c>
      <c r="S83" s="21">
        <f t="shared" si="16"/>
        <v>295</v>
      </c>
      <c r="T83" s="21">
        <f t="shared" si="16"/>
        <v>-82</v>
      </c>
      <c r="U83" s="21">
        <f t="shared" si="16"/>
        <v>3030</v>
      </c>
      <c r="V83" s="21">
        <f>V81+V82</f>
        <v>1373</v>
      </c>
      <c r="W83" s="21"/>
    </row>
    <row r="84" spans="2:23" s="13" customFormat="1" x14ac:dyDescent="0.35">
      <c r="B84" s="13" t="s">
        <v>1693</v>
      </c>
      <c r="C84" s="19"/>
      <c r="D84" s="19"/>
      <c r="E84" s="19"/>
      <c r="F84" s="19"/>
      <c r="G84" s="19"/>
      <c r="H84" s="19"/>
      <c r="I84" s="19"/>
      <c r="J84" s="19"/>
      <c r="K84" s="19"/>
      <c r="L84" s="19"/>
      <c r="M84" s="19"/>
      <c r="N84" s="19"/>
      <c r="O84" s="19"/>
      <c r="P84" s="19"/>
      <c r="Q84" s="19">
        <v>2.5</v>
      </c>
      <c r="R84" s="19">
        <v>88.2</v>
      </c>
      <c r="S84" s="19">
        <v>-2</v>
      </c>
      <c r="T84" s="19">
        <v>1</v>
      </c>
      <c r="U84" s="19">
        <v>3</v>
      </c>
      <c r="V84" s="19">
        <v>3</v>
      </c>
      <c r="W84" s="19"/>
    </row>
    <row r="85" spans="2:23" s="14" customFormat="1" x14ac:dyDescent="0.35">
      <c r="B85" s="14" t="s">
        <v>1694</v>
      </c>
      <c r="C85" s="21"/>
      <c r="D85" s="21"/>
      <c r="E85" s="21"/>
      <c r="F85" s="21"/>
      <c r="G85" s="21"/>
      <c r="H85" s="21"/>
      <c r="I85" s="21"/>
      <c r="J85" s="21"/>
      <c r="K85" s="21"/>
      <c r="L85" s="21"/>
      <c r="M85" s="21"/>
      <c r="N85" s="21"/>
      <c r="O85" s="21"/>
      <c r="P85" s="21"/>
      <c r="Q85" s="21">
        <f t="shared" ref="Q85:U85" si="17">Q83+Q84</f>
        <v>363.09999999999991</v>
      </c>
      <c r="R85" s="21">
        <f t="shared" si="17"/>
        <v>1128.1000000000001</v>
      </c>
      <c r="S85" s="21">
        <f t="shared" si="17"/>
        <v>293</v>
      </c>
      <c r="T85" s="21">
        <f t="shared" si="17"/>
        <v>-81</v>
      </c>
      <c r="U85" s="21">
        <f t="shared" si="17"/>
        <v>3033</v>
      </c>
      <c r="V85" s="21">
        <f>V83+V84</f>
        <v>1376</v>
      </c>
      <c r="W85" s="21"/>
    </row>
    <row r="86" spans="2:23" s="13" customFormat="1" x14ac:dyDescent="0.35">
      <c r="B86" s="13" t="s">
        <v>1695</v>
      </c>
      <c r="C86" s="19"/>
      <c r="D86" s="19"/>
      <c r="E86" s="19"/>
      <c r="F86" s="19"/>
      <c r="G86" s="19"/>
      <c r="H86" s="19"/>
      <c r="I86" s="19"/>
      <c r="J86" s="19"/>
      <c r="K86" s="19"/>
      <c r="L86" s="19"/>
      <c r="M86" s="19"/>
      <c r="N86" s="19"/>
      <c r="O86" s="19"/>
      <c r="P86" s="19"/>
      <c r="Q86" s="19">
        <v>3.9</v>
      </c>
      <c r="R86" s="19">
        <v>0</v>
      </c>
      <c r="S86" s="19">
        <v>0</v>
      </c>
      <c r="T86" s="19">
        <v>-41</v>
      </c>
      <c r="U86" s="19">
        <v>-45</v>
      </c>
      <c r="V86" s="19">
        <v>-41</v>
      </c>
      <c r="W86" s="19"/>
    </row>
    <row r="87" spans="2:23" s="14" customFormat="1" x14ac:dyDescent="0.35">
      <c r="B87" s="14" t="s">
        <v>1696</v>
      </c>
      <c r="C87" s="21"/>
      <c r="D87" s="21"/>
      <c r="E87" s="21"/>
      <c r="F87" s="21"/>
      <c r="G87" s="21"/>
      <c r="H87" s="21"/>
      <c r="I87" s="21"/>
      <c r="J87" s="21"/>
      <c r="K87" s="21"/>
      <c r="L87" s="21"/>
      <c r="M87" s="21"/>
      <c r="N87" s="21"/>
      <c r="O87" s="21"/>
      <c r="P87" s="21"/>
      <c r="Q87" s="21">
        <f t="shared" ref="Q87:U87" si="18">Q85+Q86</f>
        <v>366.99999999999989</v>
      </c>
      <c r="R87" s="21">
        <f t="shared" si="18"/>
        <v>1128.1000000000001</v>
      </c>
      <c r="S87" s="21">
        <f t="shared" si="18"/>
        <v>293</v>
      </c>
      <c r="T87" s="21">
        <f t="shared" si="18"/>
        <v>-122</v>
      </c>
      <c r="U87" s="21">
        <f t="shared" si="18"/>
        <v>2988</v>
      </c>
      <c r="V87" s="21">
        <f>V85+V86</f>
        <v>1335</v>
      </c>
      <c r="W87" s="21"/>
    </row>
    <row r="88" spans="2:23" s="14" customFormat="1" x14ac:dyDescent="0.35"/>
    <row r="89" spans="2:23" s="12" customFormat="1" x14ac:dyDescent="0.35">
      <c r="B89" s="12" t="s">
        <v>1702</v>
      </c>
    </row>
    <row r="90" spans="2:23" x14ac:dyDescent="0.35">
      <c r="B90" t="s">
        <v>1699</v>
      </c>
      <c r="Q90">
        <v>1.27</v>
      </c>
      <c r="R90">
        <v>3.5</v>
      </c>
      <c r="S90">
        <v>1.07</v>
      </c>
      <c r="T90">
        <v>-0.32</v>
      </c>
      <c r="U90">
        <v>5.62</v>
      </c>
      <c r="V90">
        <v>2.57</v>
      </c>
    </row>
    <row r="91" spans="2:23" s="13" customFormat="1" x14ac:dyDescent="0.35">
      <c r="B91" s="13" t="s">
        <v>1701</v>
      </c>
      <c r="Q91" s="13">
        <v>0.01</v>
      </c>
      <c r="R91" s="13">
        <v>0.3</v>
      </c>
      <c r="S91" s="13">
        <v>-0.01</v>
      </c>
      <c r="T91" s="13">
        <v>0</v>
      </c>
      <c r="U91" s="13">
        <v>0.01</v>
      </c>
      <c r="V91" s="13">
        <v>0</v>
      </c>
    </row>
    <row r="92" spans="2:23" x14ac:dyDescent="0.35">
      <c r="B92" t="s">
        <v>1702</v>
      </c>
      <c r="Q92">
        <v>1.28</v>
      </c>
      <c r="R92">
        <f t="shared" ref="R92:U92" si="19">SUM(R90:R91)</f>
        <v>3.8</v>
      </c>
      <c r="S92">
        <f t="shared" si="19"/>
        <v>1.06</v>
      </c>
      <c r="T92">
        <f t="shared" si="19"/>
        <v>-0.32</v>
      </c>
      <c r="U92">
        <f t="shared" si="19"/>
        <v>5.63</v>
      </c>
      <c r="V92">
        <f>SUM(V90:V91)</f>
        <v>2.57</v>
      </c>
    </row>
    <row r="93" spans="2:23" s="12" customFormat="1" x14ac:dyDescent="0.35">
      <c r="B93" s="12" t="s">
        <v>456</v>
      </c>
    </row>
    <row r="94" spans="2:23" x14ac:dyDescent="0.35">
      <c r="B94" t="s">
        <v>1698</v>
      </c>
      <c r="Q94">
        <v>1.25</v>
      </c>
      <c r="R94">
        <v>3.42</v>
      </c>
      <c r="S94">
        <v>1.04</v>
      </c>
      <c r="T94">
        <v>-0.32</v>
      </c>
      <c r="U94">
        <v>5.35</v>
      </c>
      <c r="V94">
        <v>2.5499999999999998</v>
      </c>
    </row>
    <row r="95" spans="2:23" s="13" customFormat="1" x14ac:dyDescent="0.35">
      <c r="B95" s="13" t="s">
        <v>1700</v>
      </c>
      <c r="Q95" s="13">
        <v>0.01</v>
      </c>
      <c r="R95" s="13">
        <v>0.28999999999999998</v>
      </c>
      <c r="S95" s="13">
        <v>-0.01</v>
      </c>
      <c r="T95" s="13">
        <v>0</v>
      </c>
      <c r="U95" s="13">
        <v>0.01</v>
      </c>
      <c r="V95" s="13">
        <v>0</v>
      </c>
    </row>
    <row r="96" spans="2:23" x14ac:dyDescent="0.35">
      <c r="B96" t="s">
        <v>1703</v>
      </c>
      <c r="Q96">
        <f t="shared" ref="Q96:U96" si="20">SUM(Q94:Q95)</f>
        <v>1.26</v>
      </c>
      <c r="R96">
        <f t="shared" si="20"/>
        <v>3.71</v>
      </c>
      <c r="S96">
        <f t="shared" si="20"/>
        <v>1.03</v>
      </c>
      <c r="T96">
        <f t="shared" si="20"/>
        <v>-0.32</v>
      </c>
      <c r="U96">
        <f t="shared" si="20"/>
        <v>5.3599999999999994</v>
      </c>
      <c r="V96">
        <f>SUM(V94:V95)</f>
        <v>2.5499999999999998</v>
      </c>
    </row>
    <row r="98" spans="2:23" x14ac:dyDescent="0.35">
      <c r="B98" t="s">
        <v>1755</v>
      </c>
      <c r="Q98">
        <v>288435</v>
      </c>
      <c r="R98">
        <v>297176</v>
      </c>
      <c r="S98">
        <v>276761</v>
      </c>
    </row>
    <row r="99" spans="2:23" x14ac:dyDescent="0.35">
      <c r="B99" t="s">
        <v>1756</v>
      </c>
      <c r="Q99">
        <v>292961</v>
      </c>
      <c r="R99">
        <v>304141</v>
      </c>
      <c r="S99">
        <v>284480</v>
      </c>
    </row>
    <row r="101" spans="2:23" x14ac:dyDescent="0.35">
      <c r="B101" t="s">
        <v>1757</v>
      </c>
      <c r="Q101" s="28">
        <f>Q68/Q66</f>
        <v>0.25058949624866017</v>
      </c>
      <c r="R101" s="28">
        <f t="shared" ref="R101:V101" si="21">R68/R66</f>
        <v>0.34711027268050082</v>
      </c>
      <c r="S101" s="28">
        <f t="shared" si="21"/>
        <v>0.28944723618090451</v>
      </c>
      <c r="T101" s="28">
        <f t="shared" si="21"/>
        <v>4.7067612999626446E-2</v>
      </c>
      <c r="U101" s="28">
        <f t="shared" si="21"/>
        <v>0.22177656036000781</v>
      </c>
      <c r="V101" s="28">
        <f t="shared" si="21"/>
        <v>0.10953064509113054</v>
      </c>
    </row>
    <row r="102" spans="2:23" x14ac:dyDescent="0.35">
      <c r="B102" t="s">
        <v>1758</v>
      </c>
      <c r="Q102" s="28">
        <f>Q74/Q66</f>
        <v>0.20911039657020361</v>
      </c>
      <c r="R102" s="28">
        <f t="shared" ref="R102:V102" si="22">R74/R66</f>
        <v>0.28862973760932953</v>
      </c>
      <c r="S102" s="28">
        <f t="shared" si="22"/>
        <v>0.21557788944723619</v>
      </c>
      <c r="T102" s="28">
        <f t="shared" si="22"/>
        <v>-2.652222637280538E-2</v>
      </c>
      <c r="U102" s="28">
        <f t="shared" si="22"/>
        <v>0.19624339659557816</v>
      </c>
      <c r="V102" s="28">
        <f t="shared" si="22"/>
        <v>8.4344686589238327E-2</v>
      </c>
    </row>
    <row r="103" spans="2:23" x14ac:dyDescent="0.35">
      <c r="B103" t="s">
        <v>1759</v>
      </c>
      <c r="Q103" s="28">
        <f>Q87/Q66</f>
        <v>0.1966773847802786</v>
      </c>
      <c r="R103" s="28">
        <f t="shared" ref="R103:V103" si="23">R87/R66</f>
        <v>0.48366489452924033</v>
      </c>
      <c r="S103" s="28">
        <f t="shared" si="23"/>
        <v>0.14723618090452262</v>
      </c>
      <c r="T103" s="28">
        <f t="shared" si="23"/>
        <v>-2.2786701531565184E-2</v>
      </c>
      <c r="U103" s="28">
        <f t="shared" si="23"/>
        <v>0.14615535120328702</v>
      </c>
      <c r="V103" s="28">
        <f t="shared" si="23"/>
        <v>5.8071251468093436E-2</v>
      </c>
    </row>
    <row r="105" spans="2:23" s="9" customFormat="1" x14ac:dyDescent="0.35">
      <c r="B105" s="10" t="s">
        <v>1707</v>
      </c>
    </row>
    <row r="106" spans="2:23" s="11" customFormat="1" x14ac:dyDescent="0.35">
      <c r="B106" s="12" t="s">
        <v>1654</v>
      </c>
    </row>
    <row r="107" spans="2:23" x14ac:dyDescent="0.35">
      <c r="B107" t="s">
        <v>1655</v>
      </c>
      <c r="C107" s="7"/>
      <c r="D107" s="7"/>
      <c r="E107" s="7"/>
      <c r="F107" s="7"/>
      <c r="G107" s="7"/>
      <c r="H107" s="7"/>
      <c r="I107" s="7"/>
      <c r="J107" s="7"/>
      <c r="K107" s="7"/>
      <c r="L107" s="7"/>
      <c r="M107" s="7"/>
      <c r="N107" s="7"/>
      <c r="O107" s="7"/>
      <c r="P107" s="7"/>
      <c r="Q107" s="7">
        <v>978.3</v>
      </c>
      <c r="R107" s="7">
        <v>823.2</v>
      </c>
      <c r="S107" s="7">
        <v>353</v>
      </c>
      <c r="T107" s="7">
        <v>112</v>
      </c>
      <c r="U107" s="7">
        <v>48</v>
      </c>
      <c r="V107" s="7">
        <v>26</v>
      </c>
      <c r="W107" s="7"/>
    </row>
    <row r="108" spans="2:23" x14ac:dyDescent="0.35">
      <c r="B108" t="s">
        <v>1656</v>
      </c>
      <c r="C108" s="7"/>
      <c r="D108" s="7"/>
      <c r="E108" s="7"/>
      <c r="F108" s="7"/>
      <c r="G108" s="7"/>
      <c r="H108" s="7"/>
      <c r="I108" s="7"/>
      <c r="J108" s="7"/>
      <c r="K108" s="7"/>
      <c r="L108" s="7"/>
      <c r="M108" s="7"/>
      <c r="N108" s="7"/>
      <c r="O108" s="7"/>
      <c r="P108" s="7"/>
      <c r="Q108" s="7">
        <v>106.7</v>
      </c>
      <c r="R108" s="7">
        <v>226.7</v>
      </c>
      <c r="S108" s="7">
        <v>94</v>
      </c>
      <c r="T108" s="7">
        <v>1169</v>
      </c>
      <c r="U108" s="7">
        <v>2154</v>
      </c>
      <c r="V108" s="7">
        <v>1960</v>
      </c>
      <c r="W108" s="7"/>
    </row>
    <row r="109" spans="2:23" x14ac:dyDescent="0.35">
      <c r="B109" t="s">
        <v>1657</v>
      </c>
      <c r="C109" s="7"/>
      <c r="D109" s="7"/>
      <c r="E109" s="7"/>
      <c r="F109" s="7"/>
      <c r="G109" s="7"/>
      <c r="H109" s="7"/>
      <c r="I109" s="7"/>
      <c r="J109" s="7"/>
      <c r="K109" s="7"/>
      <c r="L109" s="7"/>
      <c r="M109" s="7"/>
      <c r="N109" s="7"/>
      <c r="O109" s="7"/>
      <c r="P109" s="7"/>
      <c r="Q109" s="7">
        <f>138.4+88.8</f>
        <v>227.2</v>
      </c>
      <c r="R109" s="7">
        <v>181.1</v>
      </c>
      <c r="S109" s="7">
        <v>317</v>
      </c>
      <c r="T109" s="7">
        <v>3828</v>
      </c>
      <c r="U109" s="7">
        <v>5188</v>
      </c>
      <c r="V109" s="7">
        <v>5130</v>
      </c>
      <c r="W109" s="7"/>
    </row>
    <row r="110" spans="2:23" s="13" customFormat="1" x14ac:dyDescent="0.35">
      <c r="B110" s="13" t="s">
        <v>1658</v>
      </c>
      <c r="C110" s="19"/>
      <c r="D110" s="19"/>
      <c r="E110" s="19"/>
      <c r="F110" s="19"/>
      <c r="G110" s="19"/>
      <c r="H110" s="19"/>
      <c r="I110" s="19"/>
      <c r="J110" s="19"/>
      <c r="K110" s="19"/>
      <c r="L110" s="19"/>
      <c r="M110" s="19"/>
      <c r="N110" s="19"/>
      <c r="O110" s="19"/>
      <c r="P110" s="19"/>
      <c r="Q110" s="19">
        <f>37.9+13.3+51.6+118.5+11.1</f>
        <v>232.4</v>
      </c>
      <c r="R110" s="19">
        <f>91.5+117.3+39.8</f>
        <v>248.60000000000002</v>
      </c>
      <c r="S110" s="19">
        <f>46+59+30</f>
        <v>135</v>
      </c>
      <c r="T110" s="19">
        <v>189</v>
      </c>
      <c r="U110" s="19">
        <v>263</v>
      </c>
      <c r="V110" s="19">
        <v>306</v>
      </c>
      <c r="W110" s="19"/>
    </row>
    <row r="111" spans="2:23" s="14" customFormat="1" x14ac:dyDescent="0.35">
      <c r="B111" s="14" t="s">
        <v>1011</v>
      </c>
      <c r="C111" s="21"/>
      <c r="D111" s="21"/>
      <c r="E111" s="21"/>
      <c r="F111" s="21"/>
      <c r="G111" s="21"/>
      <c r="H111" s="21"/>
      <c r="I111" s="21"/>
      <c r="J111" s="21"/>
      <c r="K111" s="21"/>
      <c r="L111" s="21"/>
      <c r="M111" s="21"/>
      <c r="N111" s="21"/>
      <c r="O111" s="21"/>
      <c r="P111" s="21"/>
      <c r="Q111" s="21">
        <f t="shared" ref="Q111:U111" si="24">SUM(Q107:Q110)</f>
        <v>1544.6000000000001</v>
      </c>
      <c r="R111" s="21">
        <f t="shared" si="24"/>
        <v>1479.6</v>
      </c>
      <c r="S111" s="21">
        <f t="shared" si="24"/>
        <v>899</v>
      </c>
      <c r="T111" s="21">
        <f t="shared" si="24"/>
        <v>5298</v>
      </c>
      <c r="U111" s="21">
        <f t="shared" si="24"/>
        <v>7653</v>
      </c>
      <c r="V111" s="21">
        <f>SUM(V107:V110)</f>
        <v>7422</v>
      </c>
      <c r="W111" s="21"/>
    </row>
    <row r="112" spans="2:23" s="12" customFormat="1" x14ac:dyDescent="0.35">
      <c r="B112" s="12" t="s">
        <v>1659</v>
      </c>
      <c r="C112" s="18"/>
      <c r="D112" s="18"/>
      <c r="E112" s="18"/>
      <c r="F112" s="18"/>
      <c r="G112" s="18"/>
      <c r="H112" s="18"/>
      <c r="I112" s="18"/>
      <c r="J112" s="18"/>
      <c r="K112" s="18"/>
      <c r="L112" s="18"/>
      <c r="M112" s="18"/>
      <c r="N112" s="18"/>
      <c r="O112" s="18"/>
      <c r="P112" s="18"/>
      <c r="Q112" s="18"/>
      <c r="R112" s="18"/>
      <c r="S112" s="18"/>
      <c r="T112" s="18"/>
      <c r="U112" s="18"/>
      <c r="V112" s="18"/>
      <c r="W112" s="18"/>
    </row>
    <row r="113" spans="2:23" x14ac:dyDescent="0.35">
      <c r="B113" t="s">
        <v>1012</v>
      </c>
      <c r="C113" s="7"/>
      <c r="D113" s="7"/>
      <c r="E113" s="7"/>
      <c r="F113" s="7"/>
      <c r="G113" s="7"/>
      <c r="H113" s="7"/>
      <c r="I113" s="7"/>
      <c r="J113" s="7"/>
      <c r="K113" s="7"/>
      <c r="L113" s="7"/>
      <c r="M113" s="7"/>
      <c r="N113" s="7"/>
      <c r="O113" s="7"/>
      <c r="P113" s="7"/>
      <c r="Q113" s="7">
        <v>1033.8</v>
      </c>
      <c r="R113" s="7">
        <v>1286</v>
      </c>
      <c r="S113" s="7">
        <v>1929</v>
      </c>
      <c r="T113" s="7">
        <v>8743</v>
      </c>
      <c r="U113" s="7">
        <v>9186</v>
      </c>
      <c r="V113" s="7">
        <v>9070</v>
      </c>
      <c r="W113" s="7"/>
    </row>
    <row r="114" spans="2:23" x14ac:dyDescent="0.35">
      <c r="B114" t="s">
        <v>1013</v>
      </c>
      <c r="C114" s="7"/>
      <c r="D114" s="7"/>
      <c r="E114" s="7"/>
      <c r="F114" s="7"/>
      <c r="G114" s="7"/>
      <c r="H114" s="7"/>
      <c r="I114" s="7"/>
      <c r="J114" s="7"/>
      <c r="K114" s="7"/>
      <c r="L114" s="7"/>
      <c r="M114" s="7"/>
      <c r="N114" s="7"/>
      <c r="O114" s="7"/>
      <c r="P114" s="7"/>
      <c r="Q114" s="7">
        <v>17.8</v>
      </c>
      <c r="R114" s="7">
        <v>121.3</v>
      </c>
      <c r="S114" s="7">
        <v>62.7</v>
      </c>
      <c r="T114" s="7">
        <v>1406</v>
      </c>
      <c r="U114" s="7">
        <v>1116</v>
      </c>
      <c r="V114" s="7">
        <v>1130</v>
      </c>
      <c r="W114" s="7"/>
    </row>
    <row r="115" spans="2:23" x14ac:dyDescent="0.35">
      <c r="B115" t="s">
        <v>1660</v>
      </c>
      <c r="C115" s="7"/>
      <c r="D115" s="7"/>
      <c r="E115" s="7"/>
      <c r="F115" s="7"/>
      <c r="G115" s="7"/>
      <c r="H115" s="7"/>
      <c r="I115" s="7"/>
      <c r="J115" s="7"/>
      <c r="K115" s="7"/>
      <c r="L115" s="7"/>
      <c r="M115" s="7"/>
      <c r="N115" s="7"/>
      <c r="O115" s="7"/>
      <c r="P115" s="7"/>
      <c r="Q115" s="7"/>
      <c r="R115" s="7">
        <v>0</v>
      </c>
      <c r="S115" s="7">
        <v>0</v>
      </c>
      <c r="T115" s="7">
        <v>0</v>
      </c>
      <c r="U115" s="7">
        <v>223</v>
      </c>
      <c r="V115" s="7">
        <v>356</v>
      </c>
      <c r="W115" s="7"/>
    </row>
    <row r="116" spans="2:23" s="13" customFormat="1" x14ac:dyDescent="0.35">
      <c r="B116" s="13" t="s">
        <v>1661</v>
      </c>
      <c r="C116" s="19"/>
      <c r="D116" s="19"/>
      <c r="E116" s="19"/>
      <c r="F116" s="19"/>
      <c r="G116" s="19"/>
      <c r="H116" s="19"/>
      <c r="I116" s="19"/>
      <c r="J116" s="19"/>
      <c r="K116" s="19"/>
      <c r="L116" s="19"/>
      <c r="M116" s="19"/>
      <c r="N116" s="19"/>
      <c r="O116" s="19"/>
      <c r="P116" s="19"/>
      <c r="Q116" s="19"/>
      <c r="R116" s="19">
        <f>464.8+177.9</f>
        <v>642.70000000000005</v>
      </c>
      <c r="S116" s="19">
        <f>459.5+154.7</f>
        <v>614.20000000000005</v>
      </c>
      <c r="T116" s="19">
        <v>1324</v>
      </c>
      <c r="U116" s="19">
        <v>797</v>
      </c>
      <c r="V116" s="19">
        <v>777</v>
      </c>
      <c r="W116" s="19"/>
    </row>
    <row r="117" spans="2:23" s="14" customFormat="1" x14ac:dyDescent="0.35">
      <c r="B117" s="14" t="s">
        <v>1021</v>
      </c>
      <c r="C117" s="21"/>
      <c r="D117" s="21"/>
      <c r="E117" s="21"/>
      <c r="F117" s="21"/>
      <c r="G117" s="21"/>
      <c r="H117" s="21"/>
      <c r="I117" s="21"/>
      <c r="J117" s="21"/>
      <c r="K117" s="21"/>
      <c r="L117" s="21"/>
      <c r="M117" s="21"/>
      <c r="N117" s="21"/>
      <c r="O117" s="21"/>
      <c r="P117" s="21"/>
      <c r="Q117" s="21">
        <f t="shared" ref="Q117:U117" si="25">SUM(Q113:Q116)+Q111</f>
        <v>2596.1999999999998</v>
      </c>
      <c r="R117" s="21">
        <f t="shared" si="25"/>
        <v>3529.6</v>
      </c>
      <c r="S117" s="21">
        <f t="shared" si="25"/>
        <v>3504.9</v>
      </c>
      <c r="T117" s="21">
        <f t="shared" si="25"/>
        <v>16771</v>
      </c>
      <c r="U117" s="21">
        <f t="shared" si="25"/>
        <v>18975</v>
      </c>
      <c r="V117" s="21">
        <f>SUM(V113:V116)+V111</f>
        <v>18755</v>
      </c>
      <c r="W117" s="21"/>
    </row>
    <row r="118" spans="2:23" s="12" customFormat="1" x14ac:dyDescent="0.35">
      <c r="B118" s="12" t="s">
        <v>1662</v>
      </c>
      <c r="C118" s="18"/>
      <c r="D118" s="18"/>
      <c r="E118" s="18"/>
      <c r="F118" s="18"/>
      <c r="G118" s="18"/>
      <c r="H118" s="18"/>
      <c r="I118" s="18"/>
      <c r="J118" s="18"/>
      <c r="K118" s="18"/>
      <c r="L118" s="18"/>
      <c r="M118" s="18"/>
      <c r="N118" s="18"/>
      <c r="O118" s="18"/>
      <c r="P118" s="18"/>
      <c r="Q118" s="18"/>
      <c r="R118" s="18"/>
      <c r="S118" s="18"/>
      <c r="T118" s="18"/>
      <c r="U118" s="18"/>
      <c r="V118" s="18"/>
      <c r="W118" s="18"/>
    </row>
    <row r="119" spans="2:23" x14ac:dyDescent="0.35">
      <c r="B119" t="s">
        <v>1663</v>
      </c>
      <c r="C119" s="7"/>
      <c r="D119" s="7"/>
      <c r="E119" s="7"/>
      <c r="F119" s="7"/>
      <c r="G119" s="7"/>
      <c r="H119" s="7"/>
      <c r="I119" s="7"/>
      <c r="J119" s="7"/>
      <c r="K119" s="7"/>
      <c r="L119" s="7"/>
      <c r="M119" s="7"/>
      <c r="N119" s="7"/>
      <c r="O119" s="7"/>
      <c r="P119" s="7"/>
      <c r="Q119" s="7"/>
      <c r="R119" s="7">
        <v>186.8</v>
      </c>
      <c r="S119" s="7">
        <v>193.2</v>
      </c>
      <c r="T119" s="7">
        <v>1575</v>
      </c>
      <c r="U119" s="7">
        <v>2073</v>
      </c>
      <c r="V119" s="7">
        <v>2186</v>
      </c>
      <c r="W119" s="7"/>
    </row>
    <row r="120" spans="2:23" x14ac:dyDescent="0.35">
      <c r="B120" t="s">
        <v>1664</v>
      </c>
      <c r="C120" s="7"/>
      <c r="D120" s="7"/>
      <c r="E120" s="7"/>
      <c r="F120" s="7"/>
      <c r="G120" s="7"/>
      <c r="H120" s="7"/>
      <c r="I120" s="7"/>
      <c r="J120" s="7"/>
      <c r="K120" s="7"/>
      <c r="L120" s="7"/>
      <c r="M120" s="7"/>
      <c r="N120" s="7"/>
      <c r="O120" s="7"/>
      <c r="P120" s="7"/>
      <c r="Q120" s="7"/>
      <c r="R120" s="7">
        <v>158.9</v>
      </c>
      <c r="S120" s="7">
        <v>126.3</v>
      </c>
      <c r="T120" s="7">
        <v>460</v>
      </c>
      <c r="U120" s="7">
        <v>585</v>
      </c>
      <c r="V120" s="7">
        <v>429</v>
      </c>
      <c r="W120" s="7"/>
    </row>
    <row r="121" spans="2:23" s="13" customFormat="1" x14ac:dyDescent="0.35">
      <c r="B121" s="13" t="s">
        <v>1665</v>
      </c>
      <c r="C121" s="19"/>
      <c r="D121" s="19"/>
      <c r="E121" s="19"/>
      <c r="F121" s="19"/>
      <c r="G121" s="19"/>
      <c r="H121" s="19"/>
      <c r="I121" s="19"/>
      <c r="J121" s="19"/>
      <c r="K121" s="19"/>
      <c r="L121" s="19"/>
      <c r="M121" s="19"/>
      <c r="N121" s="19"/>
      <c r="O121" s="19"/>
      <c r="P121" s="19"/>
      <c r="Q121" s="19"/>
      <c r="R121" s="19">
        <f>35.5+87</f>
        <v>122.5</v>
      </c>
      <c r="S121" s="19">
        <f>37.9+52</f>
        <v>89.9</v>
      </c>
      <c r="T121" s="19">
        <f>147+747</f>
        <v>894</v>
      </c>
      <c r="U121" s="19">
        <v>903</v>
      </c>
      <c r="V121" s="19">
        <v>934</v>
      </c>
      <c r="W121" s="19"/>
    </row>
    <row r="122" spans="2:23" s="14" customFormat="1" x14ac:dyDescent="0.35">
      <c r="B122" s="14" t="s">
        <v>1027</v>
      </c>
      <c r="C122" s="21"/>
      <c r="D122" s="21"/>
      <c r="E122" s="21"/>
      <c r="F122" s="21"/>
      <c r="G122" s="21"/>
      <c r="H122" s="21"/>
      <c r="I122" s="21"/>
      <c r="J122" s="21"/>
      <c r="K122" s="21"/>
      <c r="L122" s="21"/>
      <c r="M122" s="21"/>
      <c r="N122" s="21"/>
      <c r="O122" s="21"/>
      <c r="P122" s="21"/>
      <c r="Q122" s="21">
        <f t="shared" ref="Q122:U122" si="26">SUM(Q119:Q121)</f>
        <v>0</v>
      </c>
      <c r="R122" s="21">
        <f t="shared" si="26"/>
        <v>468.20000000000005</v>
      </c>
      <c r="S122" s="21">
        <f t="shared" si="26"/>
        <v>409.4</v>
      </c>
      <c r="T122" s="21">
        <f t="shared" si="26"/>
        <v>2929</v>
      </c>
      <c r="U122" s="21">
        <f t="shared" si="26"/>
        <v>3561</v>
      </c>
      <c r="V122" s="21">
        <f>SUM(V119:V121)</f>
        <v>3549</v>
      </c>
      <c r="W122" s="21"/>
    </row>
    <row r="123" spans="2:23" s="12" customFormat="1" x14ac:dyDescent="0.35">
      <c r="B123" s="12" t="s">
        <v>1666</v>
      </c>
      <c r="C123" s="18"/>
      <c r="D123" s="18"/>
      <c r="E123" s="18"/>
      <c r="F123" s="18"/>
      <c r="G123" s="18"/>
      <c r="H123" s="18"/>
      <c r="I123" s="18"/>
      <c r="J123" s="18"/>
      <c r="K123" s="18"/>
      <c r="L123" s="18"/>
      <c r="M123" s="18"/>
      <c r="N123" s="18"/>
      <c r="O123" s="18"/>
      <c r="P123" s="18"/>
      <c r="Q123" s="18"/>
      <c r="R123" s="18"/>
      <c r="S123" s="18"/>
      <c r="T123" s="18"/>
      <c r="U123" s="18"/>
      <c r="V123" s="18"/>
      <c r="W123" s="18"/>
    </row>
    <row r="124" spans="2:23" x14ac:dyDescent="0.35">
      <c r="B124" t="s">
        <v>1667</v>
      </c>
      <c r="C124" s="7"/>
      <c r="D124" s="7"/>
      <c r="E124" s="7"/>
      <c r="F124" s="7"/>
      <c r="G124" s="7"/>
      <c r="H124" s="7"/>
      <c r="I124" s="7"/>
      <c r="J124" s="7"/>
      <c r="K124" s="7"/>
      <c r="L124" s="7"/>
      <c r="M124" s="7"/>
      <c r="N124" s="7"/>
      <c r="O124" s="7"/>
      <c r="P124" s="7"/>
      <c r="Q124" s="7"/>
      <c r="R124" s="7">
        <v>2092.9</v>
      </c>
      <c r="S124" s="7">
        <v>2113.8000000000002</v>
      </c>
      <c r="T124" s="7">
        <v>5390</v>
      </c>
      <c r="U124" s="7">
        <v>5238</v>
      </c>
      <c r="V124" s="7">
        <v>4249</v>
      </c>
      <c r="W124" s="7"/>
    </row>
    <row r="125" spans="2:23" x14ac:dyDescent="0.35">
      <c r="B125" t="s">
        <v>1761</v>
      </c>
      <c r="C125" s="7"/>
      <c r="D125" s="7"/>
      <c r="E125" s="7"/>
      <c r="F125" s="7"/>
      <c r="G125" s="7"/>
      <c r="H125" s="7"/>
      <c r="I125" s="7"/>
      <c r="J125" s="7"/>
      <c r="K125" s="7"/>
      <c r="L125" s="7"/>
      <c r="M125" s="7"/>
      <c r="N125" s="7"/>
      <c r="O125" s="7"/>
      <c r="P125" s="7"/>
      <c r="Q125" s="7"/>
      <c r="R125" s="7">
        <v>248.7</v>
      </c>
      <c r="S125" s="7">
        <f>311.5+165</f>
        <v>476.5</v>
      </c>
      <c r="T125" s="7">
        <f>1224+2889</f>
        <v>4113</v>
      </c>
      <c r="U125" s="7">
        <f>578+2383</f>
        <v>2961</v>
      </c>
      <c r="V125" s="7">
        <f>473+585</f>
        <v>1058</v>
      </c>
      <c r="W125" s="7"/>
    </row>
    <row r="126" spans="2:23" s="13" customFormat="1" x14ac:dyDescent="0.35">
      <c r="B126" s="13" t="s">
        <v>1668</v>
      </c>
      <c r="C126" s="19"/>
      <c r="D126" s="19"/>
      <c r="E126" s="19"/>
      <c r="F126" s="19"/>
      <c r="G126" s="19"/>
      <c r="H126" s="19"/>
      <c r="I126" s="19"/>
      <c r="J126" s="19"/>
      <c r="K126" s="19"/>
      <c r="L126" s="19"/>
      <c r="M126" s="19"/>
      <c r="N126" s="19"/>
      <c r="O126" s="19"/>
      <c r="P126" s="19"/>
      <c r="Q126" s="19"/>
      <c r="R126" s="19">
        <f>172+123.6</f>
        <v>295.60000000000002</v>
      </c>
      <c r="S126" s="19">
        <v>146.30000000000001</v>
      </c>
      <c r="T126" s="19">
        <v>1260</v>
      </c>
      <c r="U126" s="19">
        <f>1329+112</f>
        <v>1441</v>
      </c>
      <c r="V126" s="19">
        <f>1267+590</f>
        <v>1857</v>
      </c>
      <c r="W126" s="19"/>
    </row>
    <row r="127" spans="2:23" s="14" customFormat="1" x14ac:dyDescent="0.35">
      <c r="B127" s="14" t="s">
        <v>1034</v>
      </c>
      <c r="C127" s="21"/>
      <c r="D127" s="21"/>
      <c r="E127" s="21"/>
      <c r="F127" s="21"/>
      <c r="G127" s="21"/>
      <c r="H127" s="21"/>
      <c r="I127" s="21"/>
      <c r="J127" s="21"/>
      <c r="K127" s="21"/>
      <c r="L127" s="21"/>
      <c r="M127" s="21"/>
      <c r="N127" s="21"/>
      <c r="O127" s="21"/>
      <c r="P127" s="21"/>
      <c r="Q127" s="21">
        <f>SUM(Q124:Q126)+Q122</f>
        <v>0</v>
      </c>
      <c r="R127" s="21">
        <f>SUM(R124:R126)+R122</f>
        <v>3105.3999999999996</v>
      </c>
      <c r="S127" s="21">
        <f>SUM(S124:S126)+S122</f>
        <v>3146.0000000000005</v>
      </c>
      <c r="T127" s="21">
        <f>SUM(T124:T126)+T122</f>
        <v>13692</v>
      </c>
      <c r="U127" s="21">
        <f>SUM(U124:U126)+U122</f>
        <v>13201</v>
      </c>
      <c r="V127" s="21">
        <f>SUM(V124:V126)+V122</f>
        <v>10713</v>
      </c>
      <c r="W127" s="21"/>
    </row>
    <row r="128" spans="2:23" s="26" customFormat="1" x14ac:dyDescent="0.35">
      <c r="B128" s="12" t="s">
        <v>1744</v>
      </c>
      <c r="C128" s="25"/>
      <c r="D128" s="25"/>
      <c r="E128" s="25"/>
      <c r="F128" s="25"/>
      <c r="G128" s="25"/>
      <c r="H128" s="25"/>
      <c r="I128" s="25"/>
      <c r="J128" s="25"/>
      <c r="K128" s="25"/>
      <c r="L128" s="25"/>
      <c r="M128" s="25"/>
      <c r="N128" s="25"/>
      <c r="O128" s="25"/>
      <c r="P128" s="25"/>
      <c r="Q128" s="25"/>
      <c r="R128" s="25"/>
      <c r="S128" s="25"/>
      <c r="T128" s="25"/>
      <c r="U128" s="25"/>
      <c r="V128" s="25"/>
      <c r="W128" s="25"/>
    </row>
    <row r="129" spans="2:23" x14ac:dyDescent="0.35">
      <c r="B129" t="s">
        <v>1745</v>
      </c>
      <c r="C129" s="7"/>
      <c r="D129" s="7"/>
      <c r="E129" s="7"/>
      <c r="F129" s="7"/>
      <c r="G129" s="7"/>
      <c r="H129" s="7"/>
      <c r="I129" s="7"/>
      <c r="J129" s="7"/>
      <c r="K129" s="7"/>
      <c r="L129" s="7"/>
      <c r="M129" s="7"/>
      <c r="N129" s="7"/>
      <c r="O129" s="7"/>
      <c r="P129" s="7"/>
      <c r="Q129" s="7"/>
      <c r="R129" s="7">
        <v>0</v>
      </c>
      <c r="S129" s="7">
        <v>0</v>
      </c>
      <c r="T129" s="7">
        <v>738</v>
      </c>
      <c r="U129" s="7">
        <v>0</v>
      </c>
      <c r="V129" s="7">
        <v>0</v>
      </c>
      <c r="W129" s="7"/>
    </row>
    <row r="130" spans="2:23" s="12" customFormat="1" x14ac:dyDescent="0.35">
      <c r="B130" s="12" t="s">
        <v>1669</v>
      </c>
      <c r="C130" s="18"/>
      <c r="D130" s="18"/>
      <c r="E130" s="18"/>
      <c r="F130" s="18"/>
      <c r="G130" s="18"/>
      <c r="H130" s="18"/>
      <c r="I130" s="18"/>
      <c r="J130" s="18"/>
      <c r="K130" s="18"/>
      <c r="L130" s="18"/>
      <c r="M130" s="18"/>
      <c r="N130" s="18"/>
      <c r="O130" s="18"/>
      <c r="P130" s="18"/>
      <c r="Q130" s="18"/>
      <c r="R130" s="18"/>
      <c r="S130" s="18"/>
      <c r="T130" s="18"/>
      <c r="U130" s="18"/>
      <c r="V130" s="18"/>
      <c r="W130" s="18"/>
    </row>
    <row r="131" spans="2:23" x14ac:dyDescent="0.35">
      <c r="B131" t="s">
        <v>1670</v>
      </c>
      <c r="C131" s="7"/>
      <c r="D131" s="7"/>
      <c r="E131" s="7"/>
      <c r="F131" s="7"/>
      <c r="G131" s="7"/>
      <c r="H131" s="7"/>
      <c r="I131" s="7"/>
      <c r="J131" s="7"/>
      <c r="K131" s="7"/>
      <c r="L131" s="7"/>
      <c r="M131" s="7"/>
      <c r="N131" s="7"/>
      <c r="O131" s="7"/>
      <c r="P131" s="7"/>
      <c r="Q131" s="7"/>
      <c r="R131" s="7">
        <v>37.700000000000003</v>
      </c>
      <c r="S131" s="7">
        <v>37.700000000000003</v>
      </c>
      <c r="T131" s="7">
        <v>63</v>
      </c>
      <c r="U131" s="7">
        <v>63</v>
      </c>
      <c r="V131" s="7">
        <v>66</v>
      </c>
      <c r="W131" s="7"/>
    </row>
    <row r="132" spans="2:23" x14ac:dyDescent="0.35">
      <c r="B132" t="s">
        <v>1671</v>
      </c>
      <c r="C132" s="7"/>
      <c r="D132" s="7"/>
      <c r="E132" s="7"/>
      <c r="F132" s="7"/>
      <c r="G132" s="7"/>
      <c r="H132" s="7"/>
      <c r="I132" s="7"/>
      <c r="J132" s="7"/>
      <c r="K132" s="7"/>
      <c r="L132" s="7"/>
      <c r="M132" s="7"/>
      <c r="N132" s="7"/>
      <c r="O132" s="7"/>
      <c r="P132" s="7"/>
      <c r="Q132" s="7"/>
      <c r="R132" s="7">
        <v>3916.7</v>
      </c>
      <c r="S132" s="7">
        <v>3872.1</v>
      </c>
      <c r="T132" s="7">
        <v>5431</v>
      </c>
      <c r="U132" s="7">
        <v>4892</v>
      </c>
      <c r="V132" s="7">
        <v>4871</v>
      </c>
      <c r="W132" s="7"/>
    </row>
    <row r="133" spans="2:23" x14ac:dyDescent="0.35">
      <c r="B133" t="s">
        <v>1708</v>
      </c>
      <c r="C133" s="7"/>
      <c r="D133" s="7"/>
      <c r="E133" s="7"/>
      <c r="F133" s="7"/>
      <c r="G133" s="7"/>
      <c r="H133" s="7"/>
      <c r="I133" s="7"/>
      <c r="J133" s="7"/>
      <c r="K133" s="7"/>
      <c r="L133" s="7"/>
      <c r="M133" s="7"/>
      <c r="N133" s="7"/>
      <c r="O133" s="7"/>
      <c r="P133" s="7"/>
      <c r="Q133" s="7"/>
      <c r="R133" s="7">
        <v>-3060.2</v>
      </c>
      <c r="S133" s="7">
        <v>-2842.4</v>
      </c>
      <c r="T133" s="7">
        <v>-2989</v>
      </c>
      <c r="U133" s="7">
        <v>-1</v>
      </c>
      <c r="V133" s="7">
        <v>1334</v>
      </c>
      <c r="W133" s="7"/>
    </row>
    <row r="134" spans="2:23" x14ac:dyDescent="0.35">
      <c r="B134" t="s">
        <v>1672</v>
      </c>
      <c r="C134" s="7"/>
      <c r="D134" s="7"/>
      <c r="E134" s="7"/>
      <c r="F134" s="7"/>
      <c r="G134" s="7"/>
      <c r="H134" s="7"/>
      <c r="I134" s="7"/>
      <c r="J134" s="7"/>
      <c r="K134" s="7"/>
      <c r="L134" s="7"/>
      <c r="M134" s="7"/>
      <c r="N134" s="7"/>
      <c r="O134" s="7"/>
      <c r="P134" s="7"/>
      <c r="Q134" s="7"/>
      <c r="R134" s="7">
        <v>-186.1</v>
      </c>
      <c r="S134" s="7">
        <v>-390.7</v>
      </c>
      <c r="T134" s="7">
        <v>-354</v>
      </c>
      <c r="U134" s="7">
        <v>-82</v>
      </c>
      <c r="V134" s="7">
        <v>-310</v>
      </c>
      <c r="W134" s="7"/>
    </row>
    <row r="135" spans="2:23" s="13" customFormat="1" x14ac:dyDescent="0.35">
      <c r="B135" s="13" t="s">
        <v>1709</v>
      </c>
      <c r="C135" s="19"/>
      <c r="D135" s="19"/>
      <c r="E135" s="19"/>
      <c r="F135" s="19"/>
      <c r="G135" s="19"/>
      <c r="H135" s="19"/>
      <c r="I135" s="19"/>
      <c r="J135" s="19"/>
      <c r="K135" s="19"/>
      <c r="L135" s="19"/>
      <c r="M135" s="19"/>
      <c r="N135" s="19"/>
      <c r="O135" s="19"/>
      <c r="P135" s="19"/>
      <c r="Q135" s="19"/>
      <c r="R135" s="19">
        <v>-283.89999999999998</v>
      </c>
      <c r="S135" s="19">
        <v>-318.8</v>
      </c>
      <c r="T135" s="19">
        <v>-133</v>
      </c>
      <c r="U135" s="19">
        <v>618</v>
      </c>
      <c r="V135" s="19">
        <v>1830</v>
      </c>
      <c r="W135" s="19"/>
    </row>
    <row r="136" spans="2:23" s="14" customFormat="1" x14ac:dyDescent="0.35">
      <c r="B136" s="14" t="s">
        <v>1673</v>
      </c>
      <c r="C136" s="21"/>
      <c r="D136" s="21"/>
      <c r="E136" s="21"/>
      <c r="F136" s="21"/>
      <c r="G136" s="21"/>
      <c r="H136" s="21"/>
      <c r="I136" s="21"/>
      <c r="J136" s="21"/>
      <c r="K136" s="21"/>
      <c r="L136" s="21"/>
      <c r="M136" s="21"/>
      <c r="N136" s="21"/>
      <c r="O136" s="21"/>
      <c r="P136" s="21"/>
      <c r="Q136" s="21">
        <f t="shared" ref="Q136:U136" si="27">SUM(Q131:Q135)</f>
        <v>0</v>
      </c>
      <c r="R136" s="21">
        <f t="shared" si="27"/>
        <v>424.19999999999982</v>
      </c>
      <c r="S136" s="21">
        <f t="shared" si="27"/>
        <v>357.89999999999958</v>
      </c>
      <c r="T136" s="21">
        <f t="shared" si="27"/>
        <v>2018</v>
      </c>
      <c r="U136" s="21">
        <f t="shared" si="27"/>
        <v>5490</v>
      </c>
      <c r="V136" s="21">
        <f>SUM(V131:V135)</f>
        <v>7791</v>
      </c>
      <c r="W136" s="21"/>
    </row>
    <row r="137" spans="2:23" s="13" customFormat="1" x14ac:dyDescent="0.35">
      <c r="B137" s="13" t="s">
        <v>1674</v>
      </c>
      <c r="C137" s="19"/>
      <c r="D137" s="19"/>
      <c r="E137" s="19"/>
      <c r="F137" s="19"/>
      <c r="G137" s="19"/>
      <c r="H137" s="19"/>
      <c r="I137" s="19"/>
      <c r="J137" s="19"/>
      <c r="K137" s="19"/>
      <c r="L137" s="19"/>
      <c r="M137" s="19"/>
      <c r="N137" s="19"/>
      <c r="O137" s="19"/>
      <c r="P137" s="19"/>
      <c r="Q137" s="19"/>
      <c r="R137" s="19">
        <v>0</v>
      </c>
      <c r="S137" s="19">
        <v>0</v>
      </c>
      <c r="T137" s="19">
        <v>323</v>
      </c>
      <c r="U137" s="19">
        <v>284</v>
      </c>
      <c r="V137" s="19">
        <v>251</v>
      </c>
      <c r="W137" s="19"/>
    </row>
    <row r="138" spans="2:23" s="15" customFormat="1" x14ac:dyDescent="0.35">
      <c r="B138" s="15" t="s">
        <v>1675</v>
      </c>
      <c r="C138" s="20"/>
      <c r="D138" s="20"/>
      <c r="E138" s="20"/>
      <c r="F138" s="20"/>
      <c r="G138" s="20"/>
      <c r="H138" s="20"/>
      <c r="I138" s="20"/>
      <c r="J138" s="20"/>
      <c r="K138" s="20"/>
      <c r="L138" s="20"/>
      <c r="M138" s="20"/>
      <c r="N138" s="20"/>
      <c r="O138" s="20"/>
      <c r="P138" s="20"/>
      <c r="Q138" s="20">
        <f t="shared" ref="Q138:U138" si="28">SUM(Q136:Q137)</f>
        <v>0</v>
      </c>
      <c r="R138" s="20">
        <f t="shared" si="28"/>
        <v>424.19999999999982</v>
      </c>
      <c r="S138" s="20">
        <f t="shared" si="28"/>
        <v>357.89999999999958</v>
      </c>
      <c r="T138" s="20">
        <f t="shared" si="28"/>
        <v>2341</v>
      </c>
      <c r="U138" s="20">
        <f t="shared" si="28"/>
        <v>5774</v>
      </c>
      <c r="V138" s="20">
        <f>SUM(V136:V137)</f>
        <v>8042</v>
      </c>
      <c r="W138" s="20"/>
    </row>
    <row r="139" spans="2:23" s="14" customFormat="1" x14ac:dyDescent="0.35">
      <c r="B139" s="14" t="s">
        <v>1676</v>
      </c>
      <c r="C139" s="21"/>
      <c r="D139" s="21"/>
      <c r="E139" s="21"/>
      <c r="F139" s="21"/>
      <c r="G139" s="21"/>
      <c r="H139" s="21"/>
      <c r="I139" s="21"/>
      <c r="J139" s="21"/>
      <c r="K139" s="21"/>
      <c r="L139" s="21"/>
      <c r="M139" s="21"/>
      <c r="N139" s="21"/>
      <c r="O139" s="21"/>
      <c r="P139" s="21"/>
      <c r="Q139" s="21">
        <f>Q138+Q127</f>
        <v>0</v>
      </c>
      <c r="R139" s="21">
        <f>R138+R127</f>
        <v>3529.5999999999995</v>
      </c>
      <c r="S139" s="21">
        <f>S138+S127</f>
        <v>3503.9</v>
      </c>
      <c r="T139" s="21">
        <f>T138+T127+T129</f>
        <v>16771</v>
      </c>
      <c r="U139" s="21">
        <f t="shared" ref="U139:V139" si="29">U138+U127+U129</f>
        <v>18975</v>
      </c>
      <c r="V139" s="21">
        <f t="shared" si="29"/>
        <v>18755</v>
      </c>
      <c r="W139" s="21"/>
    </row>
    <row r="140" spans="2:23" x14ac:dyDescent="0.35">
      <c r="B140" s="14" t="s">
        <v>1760</v>
      </c>
      <c r="C140" s="7"/>
      <c r="D140" s="7"/>
      <c r="E140" s="7"/>
      <c r="F140" s="7"/>
      <c r="G140" s="7"/>
      <c r="H140" s="7"/>
      <c r="I140" s="7"/>
      <c r="J140" s="7"/>
      <c r="K140" s="7"/>
      <c r="L140" s="7"/>
      <c r="M140" s="7"/>
      <c r="N140" s="7"/>
      <c r="O140" s="7"/>
      <c r="P140" s="7"/>
      <c r="Q140" s="7"/>
      <c r="R140" s="7"/>
      <c r="S140" s="7"/>
      <c r="T140" s="7"/>
      <c r="U140" s="7"/>
      <c r="V140" s="7"/>
      <c r="W140" s="7"/>
    </row>
    <row r="141" spans="2:23" x14ac:dyDescent="0.35">
      <c r="C141" s="7"/>
      <c r="D141" s="7"/>
      <c r="E141" s="7"/>
      <c r="F141" s="7"/>
      <c r="G141" s="7"/>
      <c r="H141" s="7"/>
      <c r="I141" s="7"/>
      <c r="J141" s="7"/>
      <c r="K141" s="7"/>
      <c r="L141" s="7"/>
      <c r="M141" s="7"/>
      <c r="N141" s="7"/>
      <c r="O141" s="7"/>
      <c r="P141" s="7"/>
      <c r="Q141" s="7"/>
      <c r="R141" s="7"/>
      <c r="S141" s="7"/>
      <c r="T141" s="7"/>
      <c r="U141" s="7"/>
      <c r="V141" s="7"/>
      <c r="W141" s="7"/>
    </row>
    <row r="142" spans="2:23" s="10" customFormat="1" x14ac:dyDescent="0.35">
      <c r="B142" s="10" t="s">
        <v>1710</v>
      </c>
      <c r="C142" s="24"/>
      <c r="D142" s="24"/>
      <c r="E142" s="24"/>
      <c r="F142" s="24"/>
      <c r="G142" s="24"/>
      <c r="H142" s="24"/>
      <c r="I142" s="24"/>
      <c r="J142" s="24"/>
      <c r="K142" s="24"/>
      <c r="L142" s="24"/>
      <c r="M142" s="24"/>
      <c r="N142" s="24"/>
      <c r="O142" s="24"/>
      <c r="P142" s="24"/>
      <c r="Q142" s="24"/>
      <c r="R142" s="24"/>
      <c r="S142" s="24"/>
      <c r="T142" s="24"/>
      <c r="U142" s="24"/>
      <c r="V142" s="24"/>
      <c r="W142" s="24"/>
    </row>
    <row r="143" spans="2:23" x14ac:dyDescent="0.35">
      <c r="B143" t="s">
        <v>1704</v>
      </c>
      <c r="C143" s="7"/>
      <c r="D143" s="7"/>
      <c r="E143" s="7"/>
      <c r="F143" s="7"/>
      <c r="G143" s="7"/>
      <c r="H143" s="7"/>
      <c r="I143" s="7"/>
      <c r="J143" s="7"/>
      <c r="K143" s="7"/>
      <c r="L143" s="7"/>
      <c r="M143" s="7"/>
      <c r="N143" s="7"/>
      <c r="O143" s="7"/>
      <c r="P143" s="7"/>
      <c r="Q143" s="7">
        <v>338.1</v>
      </c>
      <c r="R143" s="7">
        <v>478.5</v>
      </c>
      <c r="S143" s="7">
        <v>562.5</v>
      </c>
      <c r="T143" s="7">
        <v>-258</v>
      </c>
      <c r="U143" s="7">
        <v>2785</v>
      </c>
      <c r="V143" s="7">
        <v>2423</v>
      </c>
      <c r="W143" s="7"/>
    </row>
    <row r="144" spans="2:23" s="13" customFormat="1" x14ac:dyDescent="0.35">
      <c r="B144" s="13" t="s">
        <v>1705</v>
      </c>
      <c r="C144" s="19"/>
      <c r="D144" s="19"/>
      <c r="E144" s="19"/>
      <c r="F144" s="19"/>
      <c r="G144" s="19"/>
      <c r="H144" s="19"/>
      <c r="I144" s="19"/>
      <c r="J144" s="19"/>
      <c r="K144" s="19"/>
      <c r="L144" s="19"/>
      <c r="M144" s="19"/>
      <c r="N144" s="19"/>
      <c r="O144" s="19"/>
      <c r="P144" s="19"/>
      <c r="Q144" s="19">
        <v>-134.9</v>
      </c>
      <c r="R144" s="19">
        <v>-208.6</v>
      </c>
      <c r="S144" s="19">
        <v>-656</v>
      </c>
      <c r="T144" s="19">
        <v>-525</v>
      </c>
      <c r="U144" s="19">
        <v>-705</v>
      </c>
      <c r="V144" s="19">
        <v>-943</v>
      </c>
      <c r="W144" s="19"/>
    </row>
    <row r="145" spans="2:23" s="14" customFormat="1" x14ac:dyDescent="0.35">
      <c r="B145" s="14" t="s">
        <v>1706</v>
      </c>
      <c r="C145" s="21"/>
      <c r="D145" s="21"/>
      <c r="E145" s="21"/>
      <c r="F145" s="21"/>
      <c r="G145" s="21"/>
      <c r="H145" s="21"/>
      <c r="I145" s="21"/>
      <c r="J145" s="21"/>
      <c r="K145" s="21"/>
      <c r="L145" s="21"/>
      <c r="M145" s="21"/>
      <c r="N145" s="21"/>
      <c r="O145" s="21"/>
      <c r="P145" s="21"/>
      <c r="Q145" s="21">
        <f t="shared" ref="Q145:S145" si="30">SUM(Q143:Q144)</f>
        <v>203.20000000000002</v>
      </c>
      <c r="R145" s="21">
        <f t="shared" si="30"/>
        <v>269.89999999999998</v>
      </c>
      <c r="S145" s="21">
        <f t="shared" si="30"/>
        <v>-93.5</v>
      </c>
      <c r="T145" s="21">
        <f>SUM(T143:T144)</f>
        <v>-783</v>
      </c>
      <c r="U145" s="21">
        <f t="shared" ref="U145:V145" si="31">SUM(U143:U144)</f>
        <v>2080</v>
      </c>
      <c r="V145" s="21">
        <f t="shared" si="31"/>
        <v>1480</v>
      </c>
      <c r="W145" s="21"/>
    </row>
    <row r="146" spans="2:23" x14ac:dyDescent="0.35">
      <c r="C146" s="7"/>
      <c r="D146" s="7"/>
      <c r="E146" s="7"/>
      <c r="F146" s="7"/>
      <c r="G146" s="7"/>
      <c r="H146" s="7"/>
      <c r="I146" s="7"/>
      <c r="J146" s="7"/>
      <c r="K146" s="7"/>
      <c r="L146" s="7"/>
      <c r="M146" s="7"/>
      <c r="N146" s="7"/>
      <c r="O146" s="7"/>
      <c r="P146" s="7"/>
      <c r="Q146" s="7"/>
      <c r="R146" s="7"/>
      <c r="S146" s="7"/>
      <c r="T146" s="7"/>
      <c r="U146" s="7"/>
      <c r="V146" s="7"/>
      <c r="W146" s="7"/>
    </row>
    <row r="147" spans="2:23" x14ac:dyDescent="0.35">
      <c r="C147" s="7"/>
      <c r="D147" s="7"/>
      <c r="E147" s="7"/>
      <c r="F147" s="7"/>
      <c r="G147" s="7"/>
      <c r="H147" s="7"/>
      <c r="I147" s="7"/>
      <c r="J147" s="7"/>
      <c r="K147" s="7"/>
      <c r="L147" s="7"/>
      <c r="M147" s="7"/>
      <c r="N147" s="7"/>
      <c r="O147" s="7"/>
      <c r="P147" s="7"/>
      <c r="Q147" s="7"/>
      <c r="R147" s="7"/>
      <c r="S147" s="7"/>
      <c r="T147" s="7"/>
      <c r="U147" s="7"/>
      <c r="V147" s="7"/>
      <c r="W147" s="7"/>
    </row>
    <row r="148" spans="2:23" x14ac:dyDescent="0.35">
      <c r="C148" s="7"/>
      <c r="D148" s="7"/>
      <c r="E148" s="7"/>
      <c r="F148" s="7"/>
      <c r="G148" s="7"/>
      <c r="H148" s="7"/>
      <c r="I148" s="7"/>
      <c r="J148" s="7"/>
      <c r="K148" s="7"/>
      <c r="L148" s="7"/>
      <c r="M148" s="7"/>
      <c r="N148" s="7"/>
      <c r="O148" s="7"/>
      <c r="P148" s="7"/>
      <c r="Q148" s="7"/>
      <c r="R148" s="7"/>
      <c r="S148" s="7"/>
      <c r="T148" s="7"/>
      <c r="U148" s="7"/>
      <c r="V148" s="7"/>
      <c r="W148" s="7"/>
    </row>
    <row r="149" spans="2:23" x14ac:dyDescent="0.35">
      <c r="C149" s="7"/>
      <c r="D149" s="7"/>
      <c r="E149" s="7"/>
      <c r="F149" s="7"/>
      <c r="G149" s="7"/>
      <c r="H149" s="7"/>
      <c r="I149" s="7"/>
      <c r="J149" s="7"/>
      <c r="K149" s="7"/>
      <c r="L149" s="7"/>
      <c r="M149" s="7"/>
      <c r="N149" s="7"/>
      <c r="O149" s="7"/>
      <c r="P149" s="7"/>
      <c r="Q149" s="7"/>
      <c r="R149" s="7"/>
      <c r="S149" s="7"/>
      <c r="T149" s="7"/>
      <c r="U149" s="7"/>
      <c r="V149" s="7"/>
      <c r="W149" s="7"/>
    </row>
    <row r="150" spans="2:23" x14ac:dyDescent="0.35">
      <c r="C150" s="7"/>
      <c r="D150" s="7"/>
      <c r="E150" s="7"/>
      <c r="F150" s="7"/>
      <c r="G150" s="7"/>
      <c r="H150" s="7"/>
      <c r="I150" s="7"/>
      <c r="J150" s="7"/>
      <c r="K150" s="7"/>
      <c r="L150" s="7"/>
      <c r="M150" s="7"/>
      <c r="N150" s="7"/>
      <c r="O150" s="7"/>
      <c r="P150" s="7"/>
      <c r="Q150" s="7"/>
      <c r="R150" s="7"/>
      <c r="S150" s="7"/>
      <c r="T150" s="7"/>
      <c r="U150" s="7"/>
      <c r="V150" s="7"/>
      <c r="W150" s="7"/>
    </row>
    <row r="151" spans="2:23" x14ac:dyDescent="0.35">
      <c r="C151" s="7"/>
      <c r="D151" s="7"/>
      <c r="E151" s="7"/>
      <c r="F151" s="7"/>
      <c r="G151" s="7"/>
      <c r="H151" s="7"/>
      <c r="I151" s="7"/>
      <c r="J151" s="7"/>
      <c r="K151" s="7"/>
      <c r="L151" s="7"/>
      <c r="M151" s="7"/>
      <c r="N151" s="7"/>
      <c r="O151" s="7"/>
      <c r="P151" s="7"/>
      <c r="Q151" s="7"/>
      <c r="R151" s="7"/>
      <c r="S151" s="7"/>
      <c r="T151" s="7"/>
      <c r="U151" s="7"/>
      <c r="V151" s="7"/>
      <c r="W151" s="7"/>
    </row>
    <row r="152" spans="2:23" x14ac:dyDescent="0.35">
      <c r="C152" s="7"/>
      <c r="D152" s="7"/>
      <c r="E152" s="7"/>
      <c r="F152" s="7"/>
      <c r="G152" s="7"/>
      <c r="H152" s="7"/>
      <c r="I152" s="7"/>
      <c r="J152" s="7"/>
      <c r="K152" s="7"/>
      <c r="L152" s="7"/>
      <c r="M152" s="7"/>
      <c r="N152" s="7"/>
      <c r="O152" s="7"/>
      <c r="P152" s="7"/>
      <c r="Q152" s="7"/>
      <c r="R152" s="7"/>
      <c r="S152" s="7"/>
      <c r="T152" s="7"/>
      <c r="U152" s="7"/>
      <c r="V152" s="7"/>
      <c r="W152" s="7"/>
    </row>
    <row r="153" spans="2:23" x14ac:dyDescent="0.35">
      <c r="C153" s="7"/>
      <c r="D153" s="7"/>
      <c r="E153" s="7"/>
      <c r="F153" s="7"/>
      <c r="G153" s="7"/>
      <c r="H153" s="7"/>
      <c r="I153" s="7"/>
      <c r="J153" s="7"/>
      <c r="K153" s="7"/>
      <c r="L153" s="7"/>
      <c r="M153" s="7"/>
      <c r="N153" s="7"/>
      <c r="O153" s="7"/>
      <c r="P153" s="7"/>
      <c r="Q153" s="7"/>
      <c r="R153" s="7"/>
      <c r="S153" s="7"/>
      <c r="T153" s="7"/>
      <c r="U153" s="7"/>
      <c r="V153" s="7"/>
      <c r="W153" s="7"/>
    </row>
    <row r="154" spans="2:23" x14ac:dyDescent="0.35">
      <c r="C154" s="7"/>
      <c r="D154" s="7"/>
      <c r="E154" s="7"/>
      <c r="F154" s="7"/>
      <c r="G154" s="7"/>
      <c r="H154" s="7"/>
      <c r="I154" s="7"/>
      <c r="J154" s="7"/>
      <c r="K154" s="7"/>
      <c r="L154" s="7"/>
      <c r="M154" s="7"/>
      <c r="N154" s="7"/>
      <c r="O154" s="7"/>
      <c r="P154" s="7"/>
      <c r="Q154" s="7"/>
      <c r="R154" s="7"/>
      <c r="S154" s="7"/>
      <c r="T154" s="7"/>
      <c r="U154" s="7"/>
      <c r="V154" s="7"/>
      <c r="W154" s="7"/>
    </row>
    <row r="155" spans="2:23" x14ac:dyDescent="0.35">
      <c r="C155" s="7"/>
      <c r="D155" s="7"/>
      <c r="E155" s="7"/>
      <c r="F155" s="7"/>
      <c r="G155" s="7"/>
      <c r="H155" s="7"/>
      <c r="I155" s="7"/>
      <c r="J155" s="7"/>
      <c r="K155" s="7"/>
      <c r="L155" s="7"/>
      <c r="M155" s="7"/>
      <c r="N155" s="7"/>
      <c r="O155" s="7"/>
      <c r="P155" s="7"/>
      <c r="Q155" s="7"/>
      <c r="R155" s="7"/>
      <c r="S155" s="7"/>
      <c r="T155" s="7"/>
      <c r="U155" s="7"/>
      <c r="V155" s="7"/>
      <c r="W155" s="7"/>
    </row>
    <row r="156" spans="2:23" x14ac:dyDescent="0.35">
      <c r="C156" s="7"/>
      <c r="D156" s="7"/>
      <c r="E156" s="7"/>
      <c r="F156" s="7"/>
      <c r="G156" s="7"/>
      <c r="H156" s="7"/>
      <c r="I156" s="7"/>
      <c r="J156" s="7"/>
      <c r="K156" s="7"/>
      <c r="L156" s="7"/>
      <c r="M156" s="7"/>
      <c r="N156" s="7"/>
      <c r="O156" s="7"/>
      <c r="P156" s="7"/>
      <c r="Q156" s="7"/>
      <c r="R156" s="7"/>
      <c r="S156" s="7"/>
      <c r="T156" s="7"/>
      <c r="U156" s="7"/>
      <c r="V156" s="7"/>
      <c r="W156" s="7"/>
    </row>
    <row r="157" spans="2:23" x14ac:dyDescent="0.35">
      <c r="C157" s="7"/>
      <c r="D157" s="7"/>
      <c r="E157" s="7"/>
      <c r="F157" s="7"/>
      <c r="G157" s="7"/>
      <c r="H157" s="7"/>
      <c r="I157" s="7"/>
      <c r="J157" s="7"/>
      <c r="K157" s="7"/>
      <c r="L157" s="7"/>
      <c r="M157" s="7"/>
      <c r="N157" s="7"/>
      <c r="O157" s="7"/>
      <c r="P157" s="7"/>
      <c r="Q157" s="7"/>
      <c r="R157" s="7"/>
      <c r="S157" s="7"/>
      <c r="T157" s="7"/>
      <c r="U157" s="7"/>
      <c r="V157" s="7"/>
      <c r="W157" s="7"/>
    </row>
    <row r="158" spans="2:23" x14ac:dyDescent="0.35">
      <c r="C158" s="7"/>
      <c r="D158" s="7"/>
      <c r="E158" s="7"/>
      <c r="F158" s="7"/>
      <c r="G158" s="7"/>
      <c r="H158" s="7"/>
      <c r="I158" s="7"/>
      <c r="J158" s="7"/>
      <c r="K158" s="7"/>
      <c r="L158" s="7"/>
      <c r="M158" s="7"/>
      <c r="N158" s="7"/>
      <c r="O158" s="7"/>
      <c r="P158" s="7"/>
      <c r="Q158" s="7"/>
      <c r="R158" s="7"/>
      <c r="S158" s="7"/>
      <c r="T158" s="7"/>
      <c r="U158" s="7"/>
      <c r="V158" s="7"/>
      <c r="W158" s="7"/>
    </row>
    <row r="159" spans="2:23" x14ac:dyDescent="0.35">
      <c r="C159" s="7"/>
      <c r="D159" s="7"/>
      <c r="E159" s="7"/>
      <c r="F159" s="7"/>
      <c r="G159" s="7"/>
      <c r="H159" s="7"/>
      <c r="I159" s="7"/>
      <c r="J159" s="7"/>
      <c r="K159" s="7"/>
      <c r="L159" s="7"/>
      <c r="M159" s="7"/>
      <c r="N159" s="7"/>
      <c r="O159" s="7"/>
      <c r="P159" s="7"/>
      <c r="Q159" s="7"/>
      <c r="R159" s="7"/>
      <c r="S159" s="7"/>
      <c r="T159" s="7"/>
      <c r="U159" s="7"/>
      <c r="V159" s="7"/>
      <c r="W159"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
  <sheetViews>
    <sheetView workbookViewId="0">
      <selection activeCell="B28" sqref="B28"/>
    </sheetView>
  </sheetViews>
  <sheetFormatPr defaultRowHeight="14.5" x14ac:dyDescent="0.35"/>
  <cols>
    <col min="1" max="1" width="20.6328125" customWidth="1"/>
    <col min="2" max="18" width="10.6328125" customWidth="1"/>
  </cols>
  <sheetData>
    <row r="1" spans="1:18" x14ac:dyDescent="0.35">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18</v>
      </c>
      <c r="B2" t="s">
        <v>42</v>
      </c>
      <c r="C2" t="s">
        <v>66</v>
      </c>
      <c r="D2" t="s">
        <v>89</v>
      </c>
      <c r="E2" t="s">
        <v>112</v>
      </c>
      <c r="F2" t="s">
        <v>134</v>
      </c>
      <c r="G2" t="s">
        <v>156</v>
      </c>
      <c r="H2" t="s">
        <v>176</v>
      </c>
      <c r="I2" t="s">
        <v>198</v>
      </c>
      <c r="J2" t="s">
        <v>221</v>
      </c>
      <c r="K2" t="s">
        <v>243</v>
      </c>
      <c r="L2" t="s">
        <v>263</v>
      </c>
      <c r="M2" t="s">
        <v>286</v>
      </c>
      <c r="N2" t="s">
        <v>307</v>
      </c>
      <c r="O2" t="s">
        <v>329</v>
      </c>
      <c r="P2" t="s">
        <v>351</v>
      </c>
      <c r="Q2" t="s">
        <v>373</v>
      </c>
      <c r="R2" t="s">
        <v>390</v>
      </c>
    </row>
    <row r="3" spans="1:18" x14ac:dyDescent="0.35">
      <c r="A3" s="1" t="s">
        <v>19</v>
      </c>
      <c r="B3" t="s">
        <v>43</v>
      </c>
      <c r="C3" t="s">
        <v>67</v>
      </c>
      <c r="D3" t="s">
        <v>90</v>
      </c>
      <c r="E3" t="s">
        <v>113</v>
      </c>
      <c r="F3" t="s">
        <v>135</v>
      </c>
      <c r="G3" t="s">
        <v>157</v>
      </c>
      <c r="H3" t="s">
        <v>177</v>
      </c>
      <c r="I3" t="s">
        <v>199</v>
      </c>
      <c r="J3" t="s">
        <v>222</v>
      </c>
      <c r="K3" t="s">
        <v>244</v>
      </c>
      <c r="L3" t="s">
        <v>264</v>
      </c>
      <c r="M3" t="s">
        <v>287</v>
      </c>
      <c r="N3" t="s">
        <v>308</v>
      </c>
      <c r="O3" t="s">
        <v>330</v>
      </c>
      <c r="P3" t="s">
        <v>352</v>
      </c>
      <c r="Q3" t="s">
        <v>374</v>
      </c>
      <c r="R3" t="s">
        <v>391</v>
      </c>
    </row>
    <row r="4" spans="1:18" x14ac:dyDescent="0.35">
      <c r="A4" s="1" t="s">
        <v>20</v>
      </c>
      <c r="B4" t="s">
        <v>44</v>
      </c>
      <c r="C4" t="s">
        <v>68</v>
      </c>
      <c r="D4" t="s">
        <v>91</v>
      </c>
      <c r="E4" t="s">
        <v>114</v>
      </c>
      <c r="F4" t="s">
        <v>136</v>
      </c>
      <c r="G4" t="s">
        <v>158</v>
      </c>
      <c r="H4" t="s">
        <v>178</v>
      </c>
      <c r="I4" t="s">
        <v>200</v>
      </c>
      <c r="J4" t="s">
        <v>223</v>
      </c>
      <c r="K4" t="s">
        <v>245</v>
      </c>
      <c r="L4" t="s">
        <v>265</v>
      </c>
      <c r="M4" t="s">
        <v>288</v>
      </c>
      <c r="N4" t="s">
        <v>309</v>
      </c>
      <c r="O4" t="s">
        <v>331</v>
      </c>
      <c r="P4" t="s">
        <v>353</v>
      </c>
      <c r="Q4" t="s">
        <v>59</v>
      </c>
      <c r="R4" t="s">
        <v>392</v>
      </c>
    </row>
    <row r="5" spans="1:18" x14ac:dyDescent="0.35">
      <c r="A5" s="1" t="s">
        <v>21</v>
      </c>
      <c r="B5" t="s">
        <v>45</v>
      </c>
      <c r="C5" t="s">
        <v>69</v>
      </c>
      <c r="D5" t="s">
        <v>92</v>
      </c>
      <c r="E5" t="s">
        <v>115</v>
      </c>
      <c r="F5" t="s">
        <v>137</v>
      </c>
      <c r="G5" t="s">
        <v>159</v>
      </c>
      <c r="H5" t="s">
        <v>179</v>
      </c>
      <c r="I5" t="s">
        <v>201</v>
      </c>
      <c r="J5" t="s">
        <v>224</v>
      </c>
      <c r="K5" t="s">
        <v>246</v>
      </c>
      <c r="L5" t="s">
        <v>266</v>
      </c>
      <c r="M5" t="s">
        <v>289</v>
      </c>
      <c r="N5" t="s">
        <v>310</v>
      </c>
      <c r="O5" t="s">
        <v>332</v>
      </c>
      <c r="P5" t="s">
        <v>354</v>
      </c>
      <c r="Q5" t="s">
        <v>59</v>
      </c>
      <c r="R5" t="s">
        <v>59</v>
      </c>
    </row>
    <row r="6" spans="1:18" x14ac:dyDescent="0.35">
      <c r="A6" s="1" t="s">
        <v>22</v>
      </c>
      <c r="B6" t="s">
        <v>46</v>
      </c>
      <c r="C6" t="s">
        <v>70</v>
      </c>
      <c r="D6" t="s">
        <v>93</v>
      </c>
      <c r="E6" t="s">
        <v>116</v>
      </c>
      <c r="F6" t="s">
        <v>138</v>
      </c>
      <c r="G6" t="s">
        <v>160</v>
      </c>
      <c r="H6" t="s">
        <v>180</v>
      </c>
      <c r="I6" t="s">
        <v>202</v>
      </c>
      <c r="J6" t="s">
        <v>225</v>
      </c>
      <c r="K6" t="s">
        <v>247</v>
      </c>
      <c r="L6" t="s">
        <v>267</v>
      </c>
      <c r="M6" t="s">
        <v>247</v>
      </c>
      <c r="N6" t="s">
        <v>311</v>
      </c>
      <c r="O6" t="s">
        <v>333</v>
      </c>
      <c r="P6" t="s">
        <v>355</v>
      </c>
      <c r="Q6" t="s">
        <v>59</v>
      </c>
      <c r="R6" t="s">
        <v>393</v>
      </c>
    </row>
    <row r="7" spans="1:18" x14ac:dyDescent="0.35">
      <c r="A7" s="1" t="s">
        <v>23</v>
      </c>
      <c r="B7" t="s">
        <v>47</v>
      </c>
      <c r="C7" t="s">
        <v>71</v>
      </c>
      <c r="D7" t="s">
        <v>94</v>
      </c>
      <c r="E7" t="s">
        <v>117</v>
      </c>
      <c r="F7" t="s">
        <v>139</v>
      </c>
      <c r="G7" t="s">
        <v>161</v>
      </c>
      <c r="H7" t="s">
        <v>181</v>
      </c>
      <c r="I7" t="s">
        <v>203</v>
      </c>
      <c r="J7" t="s">
        <v>226</v>
      </c>
      <c r="K7" t="s">
        <v>248</v>
      </c>
      <c r="L7" t="s">
        <v>268</v>
      </c>
      <c r="M7" t="s">
        <v>290</v>
      </c>
      <c r="N7" t="s">
        <v>312</v>
      </c>
      <c r="O7" t="s">
        <v>334</v>
      </c>
      <c r="P7" t="s">
        <v>356</v>
      </c>
      <c r="Q7" t="s">
        <v>375</v>
      </c>
      <c r="R7" t="s">
        <v>394</v>
      </c>
    </row>
    <row r="8" spans="1:18" x14ac:dyDescent="0.35">
      <c r="A8" s="1" t="s">
        <v>24</v>
      </c>
      <c r="B8" t="s">
        <v>48</v>
      </c>
      <c r="C8" t="s">
        <v>54</v>
      </c>
      <c r="D8" t="s">
        <v>95</v>
      </c>
      <c r="E8" t="s">
        <v>118</v>
      </c>
      <c r="F8" t="s">
        <v>140</v>
      </c>
      <c r="G8" t="s">
        <v>162</v>
      </c>
      <c r="H8" t="s">
        <v>182</v>
      </c>
      <c r="I8" t="s">
        <v>204</v>
      </c>
      <c r="J8" t="s">
        <v>227</v>
      </c>
      <c r="K8" t="s">
        <v>227</v>
      </c>
      <c r="L8" t="s">
        <v>269</v>
      </c>
      <c r="M8" t="s">
        <v>291</v>
      </c>
      <c r="N8" t="s">
        <v>170</v>
      </c>
      <c r="O8" t="s">
        <v>335</v>
      </c>
      <c r="P8" t="s">
        <v>357</v>
      </c>
      <c r="Q8" t="s">
        <v>376</v>
      </c>
      <c r="R8" t="s">
        <v>395</v>
      </c>
    </row>
    <row r="9" spans="1:18" x14ac:dyDescent="0.35">
      <c r="A9" s="1" t="s">
        <v>25</v>
      </c>
      <c r="B9" t="s">
        <v>49</v>
      </c>
      <c r="C9" t="s">
        <v>72</v>
      </c>
      <c r="D9" t="s">
        <v>96</v>
      </c>
      <c r="E9" t="s">
        <v>119</v>
      </c>
      <c r="F9" t="s">
        <v>141</v>
      </c>
      <c r="G9" t="s">
        <v>163</v>
      </c>
      <c r="H9" t="s">
        <v>183</v>
      </c>
      <c r="I9" t="s">
        <v>205</v>
      </c>
      <c r="J9" t="s">
        <v>228</v>
      </c>
      <c r="K9" t="s">
        <v>249</v>
      </c>
      <c r="L9" t="s">
        <v>270</v>
      </c>
      <c r="M9" t="s">
        <v>292</v>
      </c>
      <c r="N9" t="s">
        <v>313</v>
      </c>
      <c r="O9" t="s">
        <v>336</v>
      </c>
      <c r="P9" t="s">
        <v>358</v>
      </c>
      <c r="Q9" t="s">
        <v>377</v>
      </c>
      <c r="R9" t="s">
        <v>396</v>
      </c>
    </row>
    <row r="10" spans="1:18" x14ac:dyDescent="0.35">
      <c r="A10" s="1" t="s">
        <v>26</v>
      </c>
      <c r="B10" t="s">
        <v>50</v>
      </c>
      <c r="C10" t="s">
        <v>73</v>
      </c>
      <c r="D10" t="s">
        <v>97</v>
      </c>
      <c r="E10" t="s">
        <v>120</v>
      </c>
      <c r="F10" t="s">
        <v>50</v>
      </c>
      <c r="G10" t="s">
        <v>50</v>
      </c>
      <c r="H10" t="s">
        <v>184</v>
      </c>
      <c r="I10" t="s">
        <v>206</v>
      </c>
      <c r="J10" t="s">
        <v>229</v>
      </c>
      <c r="K10" t="s">
        <v>229</v>
      </c>
      <c r="L10" t="s">
        <v>271</v>
      </c>
      <c r="M10" t="s">
        <v>271</v>
      </c>
      <c r="N10" t="s">
        <v>314</v>
      </c>
      <c r="O10" t="s">
        <v>50</v>
      </c>
      <c r="P10" t="s">
        <v>359</v>
      </c>
      <c r="Q10" t="s">
        <v>314</v>
      </c>
      <c r="R10" t="s">
        <v>314</v>
      </c>
    </row>
    <row r="11" spans="1:18" x14ac:dyDescent="0.35">
      <c r="A11" s="1" t="s">
        <v>27</v>
      </c>
      <c r="B11" t="s">
        <v>51</v>
      </c>
      <c r="C11" t="s">
        <v>74</v>
      </c>
      <c r="D11" t="s">
        <v>98</v>
      </c>
      <c r="E11" t="s">
        <v>74</v>
      </c>
      <c r="F11" t="s">
        <v>142</v>
      </c>
      <c r="G11" t="s">
        <v>164</v>
      </c>
      <c r="H11" t="s">
        <v>185</v>
      </c>
      <c r="I11" t="s">
        <v>207</v>
      </c>
      <c r="J11" t="s">
        <v>230</v>
      </c>
      <c r="K11" t="s">
        <v>250</v>
      </c>
      <c r="L11" t="s">
        <v>272</v>
      </c>
      <c r="M11" t="s">
        <v>293</v>
      </c>
      <c r="N11" t="s">
        <v>315</v>
      </c>
      <c r="O11" t="s">
        <v>337</v>
      </c>
      <c r="P11" t="s">
        <v>360</v>
      </c>
      <c r="Q11" t="s">
        <v>59</v>
      </c>
      <c r="R11" t="s">
        <v>59</v>
      </c>
    </row>
    <row r="12" spans="1:18" x14ac:dyDescent="0.35">
      <c r="A12" s="1" t="s">
        <v>28</v>
      </c>
      <c r="B12" t="s">
        <v>52</v>
      </c>
      <c r="C12" t="s">
        <v>75</v>
      </c>
      <c r="D12" t="s">
        <v>99</v>
      </c>
      <c r="E12" t="s">
        <v>121</v>
      </c>
      <c r="F12" t="s">
        <v>143</v>
      </c>
      <c r="G12" t="s">
        <v>165</v>
      </c>
      <c r="H12" t="s">
        <v>186</v>
      </c>
      <c r="I12" t="s">
        <v>208</v>
      </c>
      <c r="J12" t="s">
        <v>231</v>
      </c>
      <c r="K12" t="s">
        <v>251</v>
      </c>
      <c r="L12" t="s">
        <v>273</v>
      </c>
      <c r="M12" t="s">
        <v>294</v>
      </c>
      <c r="N12" t="s">
        <v>316</v>
      </c>
      <c r="O12" t="s">
        <v>338</v>
      </c>
      <c r="P12" t="s">
        <v>361</v>
      </c>
      <c r="Q12" t="s">
        <v>378</v>
      </c>
      <c r="R12" t="s">
        <v>397</v>
      </c>
    </row>
    <row r="13" spans="1:18" x14ac:dyDescent="0.35">
      <c r="A13" s="1" t="s">
        <v>29</v>
      </c>
      <c r="B13" t="s">
        <v>53</v>
      </c>
      <c r="C13" t="s">
        <v>76</v>
      </c>
      <c r="D13" t="s">
        <v>100</v>
      </c>
      <c r="E13" t="s">
        <v>122</v>
      </c>
      <c r="F13" t="s">
        <v>144</v>
      </c>
      <c r="G13" t="s">
        <v>166</v>
      </c>
      <c r="H13" t="s">
        <v>187</v>
      </c>
      <c r="I13" t="s">
        <v>209</v>
      </c>
      <c r="J13" t="s">
        <v>232</v>
      </c>
      <c r="K13" t="s">
        <v>252</v>
      </c>
      <c r="L13" t="s">
        <v>274</v>
      </c>
      <c r="M13" t="s">
        <v>295</v>
      </c>
      <c r="N13" t="s">
        <v>317</v>
      </c>
      <c r="O13" t="s">
        <v>339</v>
      </c>
      <c r="P13" t="s">
        <v>362</v>
      </c>
      <c r="Q13" t="s">
        <v>379</v>
      </c>
      <c r="R13" t="s">
        <v>398</v>
      </c>
    </row>
    <row r="14" spans="1:18" x14ac:dyDescent="0.35">
      <c r="A14" s="1" t="s">
        <v>30</v>
      </c>
      <c r="B14" t="s">
        <v>54</v>
      </c>
      <c r="C14" t="s">
        <v>77</v>
      </c>
      <c r="D14" t="s">
        <v>59</v>
      </c>
      <c r="E14" t="s">
        <v>59</v>
      </c>
      <c r="F14" t="s">
        <v>59</v>
      </c>
      <c r="G14" t="s">
        <v>59</v>
      </c>
      <c r="H14" t="s">
        <v>59</v>
      </c>
      <c r="I14" t="s">
        <v>59</v>
      </c>
      <c r="J14" t="s">
        <v>59</v>
      </c>
      <c r="K14" t="s">
        <v>59</v>
      </c>
      <c r="L14" t="s">
        <v>59</v>
      </c>
      <c r="M14" t="s">
        <v>59</v>
      </c>
      <c r="N14" t="s">
        <v>59</v>
      </c>
      <c r="O14" t="s">
        <v>59</v>
      </c>
      <c r="P14" t="s">
        <v>363</v>
      </c>
      <c r="Q14" t="s">
        <v>59</v>
      </c>
      <c r="R14" t="s">
        <v>399</v>
      </c>
    </row>
    <row r="15" spans="1:18" x14ac:dyDescent="0.35">
      <c r="A15" s="1" t="s">
        <v>31</v>
      </c>
      <c r="B15" t="s">
        <v>55</v>
      </c>
      <c r="C15" t="s">
        <v>78</v>
      </c>
      <c r="D15" t="s">
        <v>101</v>
      </c>
      <c r="E15" t="s">
        <v>123</v>
      </c>
      <c r="F15" t="s">
        <v>145</v>
      </c>
      <c r="G15" t="s">
        <v>167</v>
      </c>
      <c r="H15" t="s">
        <v>188</v>
      </c>
      <c r="I15" t="s">
        <v>210</v>
      </c>
      <c r="J15" t="s">
        <v>233</v>
      </c>
      <c r="K15" t="s">
        <v>253</v>
      </c>
      <c r="L15" t="s">
        <v>275</v>
      </c>
      <c r="M15" t="s">
        <v>296</v>
      </c>
      <c r="N15" t="s">
        <v>318</v>
      </c>
      <c r="O15" t="s">
        <v>340</v>
      </c>
      <c r="P15" t="s">
        <v>364</v>
      </c>
      <c r="Q15" t="s">
        <v>380</v>
      </c>
      <c r="R15" t="s">
        <v>400</v>
      </c>
    </row>
    <row r="16" spans="1:18" x14ac:dyDescent="0.35">
      <c r="A16" s="1" t="s">
        <v>32</v>
      </c>
      <c r="B16" t="s">
        <v>56</v>
      </c>
      <c r="C16" t="s">
        <v>79</v>
      </c>
      <c r="D16" t="s">
        <v>102</v>
      </c>
      <c r="E16" t="s">
        <v>124</v>
      </c>
      <c r="F16" t="s">
        <v>146</v>
      </c>
      <c r="G16" t="s">
        <v>168</v>
      </c>
      <c r="H16" t="s">
        <v>189</v>
      </c>
      <c r="I16" t="s">
        <v>211</v>
      </c>
      <c r="J16" t="s">
        <v>234</v>
      </c>
      <c r="K16" t="s">
        <v>254</v>
      </c>
      <c r="L16" t="s">
        <v>276</v>
      </c>
      <c r="M16" t="s">
        <v>297</v>
      </c>
      <c r="N16" t="s">
        <v>319</v>
      </c>
      <c r="O16" t="s">
        <v>341</v>
      </c>
      <c r="P16" t="s">
        <v>365</v>
      </c>
      <c r="Q16" t="s">
        <v>381</v>
      </c>
      <c r="R16" t="s">
        <v>401</v>
      </c>
    </row>
    <row r="17" spans="1:18" x14ac:dyDescent="0.35">
      <c r="A17" s="1" t="s">
        <v>33</v>
      </c>
      <c r="B17" t="s">
        <v>57</v>
      </c>
      <c r="C17" t="s">
        <v>80</v>
      </c>
      <c r="D17" t="s">
        <v>103</v>
      </c>
      <c r="E17" t="s">
        <v>125</v>
      </c>
      <c r="F17" t="s">
        <v>147</v>
      </c>
      <c r="G17" t="s">
        <v>169</v>
      </c>
      <c r="H17" t="s">
        <v>190</v>
      </c>
      <c r="I17" t="s">
        <v>212</v>
      </c>
      <c r="J17" t="s">
        <v>235</v>
      </c>
      <c r="K17" t="s">
        <v>255</v>
      </c>
      <c r="L17" t="s">
        <v>277</v>
      </c>
      <c r="M17" t="s">
        <v>298</v>
      </c>
      <c r="N17" t="s">
        <v>320</v>
      </c>
      <c r="O17" t="s">
        <v>342</v>
      </c>
      <c r="P17" t="s">
        <v>366</v>
      </c>
      <c r="Q17" t="s">
        <v>382</v>
      </c>
      <c r="R17" t="s">
        <v>402</v>
      </c>
    </row>
    <row r="18" spans="1:18" x14ac:dyDescent="0.35">
      <c r="A18" s="1" t="s">
        <v>34</v>
      </c>
      <c r="B18" t="s">
        <v>58</v>
      </c>
      <c r="C18" t="s">
        <v>81</v>
      </c>
      <c r="D18" t="s">
        <v>104</v>
      </c>
      <c r="E18" t="s">
        <v>126</v>
      </c>
      <c r="F18" t="s">
        <v>148</v>
      </c>
      <c r="G18" t="s">
        <v>170</v>
      </c>
      <c r="H18" t="s">
        <v>191</v>
      </c>
      <c r="I18" t="s">
        <v>213</v>
      </c>
      <c r="J18" t="s">
        <v>236</v>
      </c>
      <c r="K18" t="s">
        <v>256</v>
      </c>
      <c r="L18" t="s">
        <v>278</v>
      </c>
      <c r="M18" t="s">
        <v>299</v>
      </c>
      <c r="N18" t="s">
        <v>321</v>
      </c>
      <c r="O18" t="s">
        <v>343</v>
      </c>
      <c r="P18" t="s">
        <v>367</v>
      </c>
      <c r="Q18" t="s">
        <v>383</v>
      </c>
      <c r="R18" t="s">
        <v>403</v>
      </c>
    </row>
    <row r="19" spans="1:18" x14ac:dyDescent="0.35">
      <c r="A19" s="1" t="s">
        <v>35</v>
      </c>
      <c r="B19" t="s">
        <v>59</v>
      </c>
      <c r="C19" t="s">
        <v>82</v>
      </c>
      <c r="D19" t="s">
        <v>105</v>
      </c>
      <c r="E19" t="s">
        <v>127</v>
      </c>
      <c r="F19" t="s">
        <v>149</v>
      </c>
      <c r="G19" t="s">
        <v>99</v>
      </c>
      <c r="H19" t="s">
        <v>192</v>
      </c>
      <c r="I19" t="s">
        <v>214</v>
      </c>
      <c r="J19" t="s">
        <v>237</v>
      </c>
      <c r="K19" t="s">
        <v>257</v>
      </c>
      <c r="L19" t="s">
        <v>279</v>
      </c>
      <c r="M19" t="s">
        <v>300</v>
      </c>
      <c r="N19" t="s">
        <v>322</v>
      </c>
      <c r="O19" t="s">
        <v>344</v>
      </c>
      <c r="P19" t="s">
        <v>368</v>
      </c>
      <c r="Q19" t="s">
        <v>384</v>
      </c>
      <c r="R19" t="s">
        <v>404</v>
      </c>
    </row>
    <row r="20" spans="1:18" x14ac:dyDescent="0.35">
      <c r="A20" s="1" t="s">
        <v>36</v>
      </c>
      <c r="B20" t="s">
        <v>60</v>
      </c>
      <c r="C20" t="s">
        <v>83</v>
      </c>
      <c r="D20" t="s">
        <v>106</v>
      </c>
      <c r="E20" t="s">
        <v>128</v>
      </c>
      <c r="F20" t="s">
        <v>150</v>
      </c>
      <c r="G20" t="s">
        <v>171</v>
      </c>
      <c r="H20" t="s">
        <v>193</v>
      </c>
      <c r="I20" t="s">
        <v>215</v>
      </c>
      <c r="J20" t="s">
        <v>238</v>
      </c>
      <c r="K20" t="s">
        <v>258</v>
      </c>
      <c r="L20" t="s">
        <v>280</v>
      </c>
      <c r="M20" t="s">
        <v>301</v>
      </c>
      <c r="N20" t="s">
        <v>323</v>
      </c>
      <c r="O20" t="s">
        <v>345</v>
      </c>
      <c r="P20" t="s">
        <v>369</v>
      </c>
      <c r="Q20" t="s">
        <v>385</v>
      </c>
      <c r="R20" t="s">
        <v>405</v>
      </c>
    </row>
    <row r="21" spans="1:18" x14ac:dyDescent="0.35">
      <c r="A21" s="1" t="s">
        <v>37</v>
      </c>
      <c r="B21" t="s">
        <v>61</v>
      </c>
      <c r="C21" t="s">
        <v>84</v>
      </c>
      <c r="D21" t="s">
        <v>107</v>
      </c>
      <c r="E21" t="s">
        <v>129</v>
      </c>
      <c r="F21" t="s">
        <v>151</v>
      </c>
      <c r="G21" t="s">
        <v>172</v>
      </c>
      <c r="H21" t="s">
        <v>194</v>
      </c>
      <c r="I21" t="s">
        <v>216</v>
      </c>
      <c r="J21" t="s">
        <v>239</v>
      </c>
      <c r="K21" t="s">
        <v>259</v>
      </c>
      <c r="L21" t="s">
        <v>281</v>
      </c>
      <c r="M21" t="s">
        <v>302</v>
      </c>
      <c r="N21" t="s">
        <v>324</v>
      </c>
      <c r="O21" t="s">
        <v>346</v>
      </c>
      <c r="P21" t="s">
        <v>370</v>
      </c>
      <c r="Q21" t="s">
        <v>386</v>
      </c>
      <c r="R21" t="s">
        <v>406</v>
      </c>
    </row>
    <row r="22" spans="1:18" x14ac:dyDescent="0.35">
      <c r="A22" s="1" t="s">
        <v>38</v>
      </c>
      <c r="B22" t="s">
        <v>62</v>
      </c>
      <c r="C22" t="s">
        <v>85</v>
      </c>
      <c r="D22" t="s">
        <v>108</v>
      </c>
      <c r="E22" t="s">
        <v>130</v>
      </c>
      <c r="F22" t="s">
        <v>152</v>
      </c>
      <c r="G22" t="s">
        <v>108</v>
      </c>
      <c r="H22" t="s">
        <v>195</v>
      </c>
      <c r="I22" t="s">
        <v>217</v>
      </c>
      <c r="J22" t="s">
        <v>240</v>
      </c>
      <c r="K22" t="s">
        <v>260</v>
      </c>
      <c r="L22" t="s">
        <v>282</v>
      </c>
      <c r="M22" t="s">
        <v>303</v>
      </c>
      <c r="N22" t="s">
        <v>325</v>
      </c>
      <c r="O22" t="s">
        <v>347</v>
      </c>
      <c r="P22" t="s">
        <v>370</v>
      </c>
      <c r="Q22" t="s">
        <v>387</v>
      </c>
      <c r="R22" t="s">
        <v>407</v>
      </c>
    </row>
    <row r="23" spans="1:18" x14ac:dyDescent="0.35">
      <c r="A23" s="1" t="s">
        <v>39</v>
      </c>
      <c r="B23" t="s">
        <v>63</v>
      </c>
      <c r="C23" t="s">
        <v>86</v>
      </c>
      <c r="D23" t="s">
        <v>109</v>
      </c>
      <c r="E23" t="s">
        <v>131</v>
      </c>
      <c r="F23" t="s">
        <v>153</v>
      </c>
      <c r="G23" t="s">
        <v>173</v>
      </c>
      <c r="H23" t="s">
        <v>196</v>
      </c>
      <c r="I23" t="s">
        <v>218</v>
      </c>
      <c r="J23" t="s">
        <v>241</v>
      </c>
      <c r="K23" t="s">
        <v>261</v>
      </c>
      <c r="L23" t="s">
        <v>283</v>
      </c>
      <c r="M23" t="s">
        <v>304</v>
      </c>
      <c r="N23" t="s">
        <v>326</v>
      </c>
      <c r="O23" t="s">
        <v>348</v>
      </c>
      <c r="P23" t="s">
        <v>371</v>
      </c>
      <c r="Q23" t="s">
        <v>388</v>
      </c>
      <c r="R23" t="s">
        <v>408</v>
      </c>
    </row>
    <row r="24" spans="1:18" x14ac:dyDescent="0.35">
      <c r="A24" s="1" t="s">
        <v>40</v>
      </c>
      <c r="B24" t="s">
        <v>64</v>
      </c>
      <c r="C24" t="s">
        <v>87</v>
      </c>
      <c r="D24" t="s">
        <v>110</v>
      </c>
      <c r="E24" t="s">
        <v>132</v>
      </c>
      <c r="F24" t="s">
        <v>154</v>
      </c>
      <c r="G24" t="s">
        <v>174</v>
      </c>
      <c r="H24" t="s">
        <v>197</v>
      </c>
      <c r="I24" t="s">
        <v>219</v>
      </c>
      <c r="J24" t="s">
        <v>242</v>
      </c>
      <c r="K24" t="s">
        <v>262</v>
      </c>
      <c r="L24" t="s">
        <v>284</v>
      </c>
      <c r="M24" t="s">
        <v>305</v>
      </c>
      <c r="N24" t="s">
        <v>327</v>
      </c>
      <c r="O24" t="s">
        <v>349</v>
      </c>
      <c r="P24" t="s">
        <v>372</v>
      </c>
      <c r="Q24" t="s">
        <v>389</v>
      </c>
      <c r="R24" t="s">
        <v>389</v>
      </c>
    </row>
    <row r="25" spans="1:18" x14ac:dyDescent="0.35">
      <c r="A25" s="1" t="s">
        <v>41</v>
      </c>
      <c r="B25" t="s">
        <v>65</v>
      </c>
      <c r="C25" t="s">
        <v>88</v>
      </c>
      <c r="D25" t="s">
        <v>111</v>
      </c>
      <c r="E25" t="s">
        <v>133</v>
      </c>
      <c r="F25" t="s">
        <v>155</v>
      </c>
      <c r="G25" t="s">
        <v>175</v>
      </c>
      <c r="H25" t="s">
        <v>59</v>
      </c>
      <c r="I25" t="s">
        <v>220</v>
      </c>
      <c r="J25" t="s">
        <v>59</v>
      </c>
      <c r="K25" t="s">
        <v>59</v>
      </c>
      <c r="L25" t="s">
        <v>285</v>
      </c>
      <c r="M25" t="s">
        <v>306</v>
      </c>
      <c r="N25" t="s">
        <v>328</v>
      </c>
      <c r="O25" t="s">
        <v>350</v>
      </c>
      <c r="P25" t="s">
        <v>59</v>
      </c>
      <c r="Q25" t="s">
        <v>59</v>
      </c>
      <c r="R25" t="s">
        <v>409</v>
      </c>
    </row>
    <row r="27" spans="1:18" x14ac:dyDescent="0.35">
      <c r="A27" s="2" t="s">
        <v>1635</v>
      </c>
      <c r="B27">
        <f>B3*B9</f>
        <v>20.978999999999999</v>
      </c>
      <c r="C27">
        <f t="shared" ref="C27:R27" si="0">C3*C9</f>
        <v>37.375</v>
      </c>
      <c r="D27">
        <f t="shared" si="0"/>
        <v>65.531999999999996</v>
      </c>
      <c r="E27">
        <f t="shared" si="0"/>
        <v>28.207999999999998</v>
      </c>
      <c r="F27">
        <f t="shared" si="0"/>
        <v>60.32</v>
      </c>
      <c r="G27">
        <f t="shared" si="0"/>
        <v>82.004999999999995</v>
      </c>
      <c r="H27">
        <f t="shared" si="0"/>
        <v>50.56</v>
      </c>
      <c r="I27">
        <f t="shared" si="0"/>
        <v>24.024000000000001</v>
      </c>
      <c r="J27">
        <f t="shared" si="0"/>
        <v>14.156999999999998</v>
      </c>
      <c r="K27">
        <f t="shared" si="0"/>
        <v>4.4009999999999998</v>
      </c>
      <c r="L27">
        <f t="shared" si="0"/>
        <v>5.1920000000000002</v>
      </c>
      <c r="M27">
        <f t="shared" si="0"/>
        <v>7.62</v>
      </c>
      <c r="N27">
        <f t="shared" si="0"/>
        <v>9.1199999999999992</v>
      </c>
      <c r="O27">
        <f t="shared" si="0"/>
        <v>9.2219999999999995</v>
      </c>
      <c r="P27">
        <f t="shared" si="0"/>
        <v>6.7839999999999998</v>
      </c>
      <c r="Q27">
        <f t="shared" si="0"/>
        <v>20.51</v>
      </c>
      <c r="R27">
        <f t="shared" si="0"/>
        <v>17.95</v>
      </c>
    </row>
  </sheetData>
  <pageMargins left="0.7" right="0.7" top="0.75" bottom="0.75" header="0.3" footer="0.3"/>
  <ignoredErrors>
    <ignoredError sqref="B1:R26 B29:R1048576 B28 D28:R2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9"/>
  <sheetViews>
    <sheetView workbookViewId="0"/>
  </sheetViews>
  <sheetFormatPr defaultRowHeight="14.5" x14ac:dyDescent="0.35"/>
  <sheetData>
    <row r="1" spans="1:38" x14ac:dyDescent="0.35">
      <c r="A1" s="1" t="s">
        <v>17</v>
      </c>
      <c r="B1" s="1" t="s">
        <v>410</v>
      </c>
      <c r="C1" s="1" t="s">
        <v>411</v>
      </c>
      <c r="D1" s="1" t="s">
        <v>412</v>
      </c>
      <c r="E1" s="1" t="s">
        <v>413</v>
      </c>
      <c r="F1" s="1" t="s">
        <v>414</v>
      </c>
      <c r="G1" s="1" t="s">
        <v>415</v>
      </c>
      <c r="H1" s="1" t="s">
        <v>416</v>
      </c>
      <c r="I1" s="1" t="s">
        <v>417</v>
      </c>
      <c r="J1" s="1" t="s">
        <v>418</v>
      </c>
      <c r="K1" s="1" t="s">
        <v>419</v>
      </c>
      <c r="L1" s="1" t="s">
        <v>420</v>
      </c>
      <c r="M1" s="1" t="s">
        <v>421</v>
      </c>
      <c r="N1" s="1" t="s">
        <v>422</v>
      </c>
      <c r="O1" s="1" t="s">
        <v>423</v>
      </c>
      <c r="P1" s="1" t="s">
        <v>424</v>
      </c>
      <c r="Q1" s="1" t="s">
        <v>425</v>
      </c>
      <c r="R1" s="1" t="s">
        <v>426</v>
      </c>
      <c r="S1" s="1" t="s">
        <v>427</v>
      </c>
      <c r="T1" s="1" t="s">
        <v>428</v>
      </c>
      <c r="U1" s="1" t="s">
        <v>429</v>
      </c>
      <c r="V1" s="1" t="s">
        <v>430</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431</v>
      </c>
      <c r="B2" t="s">
        <v>459</v>
      </c>
      <c r="C2" t="s">
        <v>476</v>
      </c>
      <c r="D2" t="s">
        <v>494</v>
      </c>
      <c r="E2" t="s">
        <v>511</v>
      </c>
      <c r="F2" t="s">
        <v>500</v>
      </c>
      <c r="G2" t="s">
        <v>544</v>
      </c>
      <c r="H2" t="s">
        <v>558</v>
      </c>
      <c r="I2" t="s">
        <v>575</v>
      </c>
      <c r="J2" t="s">
        <v>589</v>
      </c>
      <c r="K2" t="s">
        <v>602</v>
      </c>
      <c r="L2" t="s">
        <v>617</v>
      </c>
      <c r="M2" t="s">
        <v>627</v>
      </c>
      <c r="N2" t="s">
        <v>638</v>
      </c>
      <c r="O2" t="s">
        <v>649</v>
      </c>
      <c r="P2" t="s">
        <v>662</v>
      </c>
      <c r="Q2" t="s">
        <v>676</v>
      </c>
      <c r="R2" t="s">
        <v>687</v>
      </c>
      <c r="S2" t="s">
        <v>701</v>
      </c>
      <c r="T2" t="s">
        <v>715</v>
      </c>
      <c r="U2" t="s">
        <v>729</v>
      </c>
      <c r="V2" t="s">
        <v>747</v>
      </c>
      <c r="W2" t="s">
        <v>52</v>
      </c>
      <c r="X2" t="s">
        <v>75</v>
      </c>
      <c r="Y2" t="s">
        <v>99</v>
      </c>
      <c r="Z2" t="s">
        <v>121</v>
      </c>
      <c r="AA2" t="s">
        <v>143</v>
      </c>
      <c r="AB2" t="s">
        <v>165</v>
      </c>
      <c r="AC2" t="s">
        <v>186</v>
      </c>
      <c r="AD2" t="s">
        <v>208</v>
      </c>
      <c r="AE2" t="s">
        <v>231</v>
      </c>
      <c r="AF2" t="s">
        <v>251</v>
      </c>
      <c r="AG2" t="s">
        <v>273</v>
      </c>
      <c r="AH2" t="s">
        <v>294</v>
      </c>
      <c r="AI2" t="s">
        <v>316</v>
      </c>
      <c r="AJ2" t="s">
        <v>338</v>
      </c>
      <c r="AK2" t="s">
        <v>361</v>
      </c>
      <c r="AL2" t="s">
        <v>378</v>
      </c>
    </row>
    <row r="3" spans="1:38" x14ac:dyDescent="0.35">
      <c r="A3" s="1" t="s">
        <v>432</v>
      </c>
      <c r="B3" t="s">
        <v>460</v>
      </c>
      <c r="C3" t="s">
        <v>477</v>
      </c>
      <c r="D3" t="s">
        <v>495</v>
      </c>
      <c r="E3" t="s">
        <v>512</v>
      </c>
      <c r="F3" t="s">
        <v>528</v>
      </c>
      <c r="G3" t="s">
        <v>545</v>
      </c>
      <c r="H3" t="s">
        <v>559</v>
      </c>
      <c r="I3" t="s">
        <v>576</v>
      </c>
      <c r="J3" t="s">
        <v>559</v>
      </c>
      <c r="K3" t="s">
        <v>603</v>
      </c>
      <c r="L3" t="s">
        <v>618</v>
      </c>
      <c r="M3" t="s">
        <v>628</v>
      </c>
      <c r="N3" t="s">
        <v>639</v>
      </c>
      <c r="O3" t="s">
        <v>650</v>
      </c>
      <c r="P3" t="s">
        <v>170</v>
      </c>
      <c r="Q3" t="s">
        <v>81</v>
      </c>
      <c r="R3" t="s">
        <v>688</v>
      </c>
      <c r="S3" t="s">
        <v>702</v>
      </c>
      <c r="T3" t="s">
        <v>716</v>
      </c>
      <c r="U3" t="s">
        <v>730</v>
      </c>
      <c r="V3" t="s">
        <v>748</v>
      </c>
      <c r="W3" t="s">
        <v>765</v>
      </c>
      <c r="X3" t="s">
        <v>778</v>
      </c>
      <c r="Y3" t="s">
        <v>790</v>
      </c>
      <c r="Z3" t="s">
        <v>807</v>
      </c>
      <c r="AA3" t="s">
        <v>819</v>
      </c>
      <c r="AB3" t="s">
        <v>836</v>
      </c>
      <c r="AC3" t="s">
        <v>851</v>
      </c>
      <c r="AD3" t="s">
        <v>868</v>
      </c>
      <c r="AE3" t="s">
        <v>881</v>
      </c>
      <c r="AF3" t="s">
        <v>897</v>
      </c>
      <c r="AG3" t="s">
        <v>914</v>
      </c>
      <c r="AH3" t="s">
        <v>929</v>
      </c>
      <c r="AI3" t="s">
        <v>945</v>
      </c>
      <c r="AJ3" t="s">
        <v>962</v>
      </c>
      <c r="AK3" t="s">
        <v>976</v>
      </c>
      <c r="AL3" t="s">
        <v>987</v>
      </c>
    </row>
    <row r="4" spans="1:38" x14ac:dyDescent="0.35">
      <c r="A4" s="1" t="s">
        <v>433</v>
      </c>
      <c r="B4" t="s">
        <v>461</v>
      </c>
      <c r="C4" t="s">
        <v>478</v>
      </c>
      <c r="D4" t="s">
        <v>496</v>
      </c>
      <c r="E4" t="s">
        <v>513</v>
      </c>
      <c r="F4" t="s">
        <v>529</v>
      </c>
      <c r="G4" t="s">
        <v>546</v>
      </c>
      <c r="H4" t="s">
        <v>560</v>
      </c>
      <c r="I4" t="s">
        <v>48</v>
      </c>
      <c r="J4" t="s">
        <v>590</v>
      </c>
      <c r="K4" t="s">
        <v>604</v>
      </c>
      <c r="L4" t="s">
        <v>549</v>
      </c>
      <c r="M4" t="s">
        <v>629</v>
      </c>
      <c r="N4" t="s">
        <v>604</v>
      </c>
      <c r="O4" t="s">
        <v>651</v>
      </c>
      <c r="P4" t="s">
        <v>663</v>
      </c>
      <c r="Q4" t="s">
        <v>552</v>
      </c>
      <c r="R4" t="s">
        <v>689</v>
      </c>
      <c r="S4" t="s">
        <v>563</v>
      </c>
      <c r="T4" t="s">
        <v>665</v>
      </c>
      <c r="U4" t="s">
        <v>731</v>
      </c>
      <c r="V4" t="s">
        <v>602</v>
      </c>
      <c r="W4" t="s">
        <v>210</v>
      </c>
      <c r="X4" t="s">
        <v>779</v>
      </c>
      <c r="Y4" t="s">
        <v>791</v>
      </c>
      <c r="Z4" t="s">
        <v>808</v>
      </c>
      <c r="AA4" t="s">
        <v>820</v>
      </c>
      <c r="AB4" t="s">
        <v>837</v>
      </c>
      <c r="AC4" t="s">
        <v>852</v>
      </c>
      <c r="AD4" t="s">
        <v>869</v>
      </c>
      <c r="AE4" t="s">
        <v>882</v>
      </c>
      <c r="AF4" t="s">
        <v>898</v>
      </c>
      <c r="AG4" t="s">
        <v>602</v>
      </c>
      <c r="AH4" t="s">
        <v>930</v>
      </c>
      <c r="AI4" t="s">
        <v>946</v>
      </c>
      <c r="AJ4" t="s">
        <v>963</v>
      </c>
      <c r="AK4" t="s">
        <v>977</v>
      </c>
      <c r="AL4" t="s">
        <v>988</v>
      </c>
    </row>
    <row r="5" spans="1:38" x14ac:dyDescent="0.35">
      <c r="A5" s="1" t="s">
        <v>434</v>
      </c>
      <c r="B5" t="s">
        <v>462</v>
      </c>
      <c r="C5" t="s">
        <v>479</v>
      </c>
      <c r="D5" t="s">
        <v>497</v>
      </c>
      <c r="E5" t="s">
        <v>514</v>
      </c>
      <c r="F5" t="s">
        <v>530</v>
      </c>
      <c r="G5" t="s">
        <v>547</v>
      </c>
      <c r="H5" t="s">
        <v>561</v>
      </c>
      <c r="I5" t="s">
        <v>577</v>
      </c>
      <c r="J5" t="s">
        <v>591</v>
      </c>
      <c r="K5" t="s">
        <v>605</v>
      </c>
      <c r="L5" t="s">
        <v>619</v>
      </c>
      <c r="M5" t="s">
        <v>630</v>
      </c>
      <c r="N5" t="s">
        <v>640</v>
      </c>
      <c r="O5" t="s">
        <v>652</v>
      </c>
      <c r="P5" t="s">
        <v>664</v>
      </c>
      <c r="Q5" t="s">
        <v>677</v>
      </c>
      <c r="R5" t="s">
        <v>690</v>
      </c>
      <c r="S5" t="s">
        <v>703</v>
      </c>
      <c r="T5" t="s">
        <v>717</v>
      </c>
      <c r="U5" t="s">
        <v>732</v>
      </c>
      <c r="V5" t="s">
        <v>749</v>
      </c>
      <c r="W5" t="s">
        <v>766</v>
      </c>
      <c r="X5" t="s">
        <v>780</v>
      </c>
      <c r="Y5" t="s">
        <v>792</v>
      </c>
      <c r="Z5" t="s">
        <v>809</v>
      </c>
      <c r="AA5" t="s">
        <v>821</v>
      </c>
      <c r="AB5" t="s">
        <v>838</v>
      </c>
      <c r="AC5" t="s">
        <v>853</v>
      </c>
      <c r="AD5" t="s">
        <v>870</v>
      </c>
      <c r="AE5" t="s">
        <v>883</v>
      </c>
      <c r="AF5" t="s">
        <v>899</v>
      </c>
      <c r="AG5" t="s">
        <v>915</v>
      </c>
      <c r="AH5" t="s">
        <v>931</v>
      </c>
      <c r="AI5" t="s">
        <v>947</v>
      </c>
      <c r="AJ5" t="s">
        <v>964</v>
      </c>
      <c r="AK5" t="s">
        <v>978</v>
      </c>
      <c r="AL5" t="s">
        <v>989</v>
      </c>
    </row>
    <row r="6" spans="1:38" x14ac:dyDescent="0.35">
      <c r="A6" s="1" t="s">
        <v>435</v>
      </c>
      <c r="B6" t="s">
        <v>463</v>
      </c>
      <c r="C6" t="s">
        <v>480</v>
      </c>
      <c r="D6" t="s">
        <v>472</v>
      </c>
      <c r="E6" t="s">
        <v>515</v>
      </c>
      <c r="F6" t="s">
        <v>463</v>
      </c>
      <c r="G6" t="s">
        <v>548</v>
      </c>
      <c r="H6" t="s">
        <v>562</v>
      </c>
      <c r="I6" t="s">
        <v>578</v>
      </c>
      <c r="J6" t="s">
        <v>592</v>
      </c>
      <c r="K6" t="s">
        <v>548</v>
      </c>
      <c r="L6" t="s">
        <v>620</v>
      </c>
      <c r="M6" t="s">
        <v>496</v>
      </c>
      <c r="N6" t="s">
        <v>562</v>
      </c>
      <c r="O6" t="s">
        <v>524</v>
      </c>
      <c r="P6" t="s">
        <v>524</v>
      </c>
      <c r="Q6" t="s">
        <v>678</v>
      </c>
      <c r="R6" t="s">
        <v>599</v>
      </c>
      <c r="S6" t="s">
        <v>539</v>
      </c>
      <c r="T6" t="s">
        <v>718</v>
      </c>
      <c r="U6" t="s">
        <v>733</v>
      </c>
      <c r="V6" t="s">
        <v>750</v>
      </c>
      <c r="W6" t="s">
        <v>767</v>
      </c>
      <c r="X6" t="s">
        <v>48</v>
      </c>
      <c r="Y6" t="s">
        <v>735</v>
      </c>
      <c r="Z6" t="s">
        <v>517</v>
      </c>
      <c r="AA6" t="s">
        <v>822</v>
      </c>
      <c r="AB6" t="s">
        <v>81</v>
      </c>
      <c r="AC6" t="s">
        <v>854</v>
      </c>
      <c r="AD6" t="s">
        <v>871</v>
      </c>
      <c r="AE6" t="s">
        <v>603</v>
      </c>
      <c r="AF6" t="s">
        <v>900</v>
      </c>
      <c r="AG6" t="s">
        <v>916</v>
      </c>
      <c r="AH6" t="s">
        <v>661</v>
      </c>
      <c r="AI6" t="s">
        <v>948</v>
      </c>
      <c r="AJ6" t="s">
        <v>965</v>
      </c>
      <c r="AK6" t="s">
        <v>961</v>
      </c>
      <c r="AL6" t="s">
        <v>990</v>
      </c>
    </row>
    <row r="7" spans="1:38" x14ac:dyDescent="0.35">
      <c r="A7" s="1" t="s">
        <v>436</v>
      </c>
      <c r="B7" t="s">
        <v>59</v>
      </c>
      <c r="C7" t="s">
        <v>59</v>
      </c>
      <c r="D7" t="s">
        <v>59</v>
      </c>
      <c r="E7" t="s">
        <v>59</v>
      </c>
      <c r="F7" t="s">
        <v>59</v>
      </c>
      <c r="G7" t="s">
        <v>59</v>
      </c>
      <c r="H7" t="s">
        <v>59</v>
      </c>
      <c r="I7" t="s">
        <v>59</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row>
    <row r="8" spans="1:38" x14ac:dyDescent="0.35">
      <c r="A8" s="1" t="s">
        <v>437</v>
      </c>
      <c r="B8" t="s">
        <v>464</v>
      </c>
      <c r="C8" t="s">
        <v>104</v>
      </c>
      <c r="D8" t="s">
        <v>498</v>
      </c>
      <c r="E8" t="s">
        <v>472</v>
      </c>
      <c r="F8" t="s">
        <v>465</v>
      </c>
      <c r="G8" t="s">
        <v>464</v>
      </c>
      <c r="H8" t="s">
        <v>469</v>
      </c>
      <c r="I8" t="s">
        <v>104</v>
      </c>
      <c r="J8" t="s">
        <v>464</v>
      </c>
      <c r="K8" t="s">
        <v>563</v>
      </c>
      <c r="L8" t="s">
        <v>464</v>
      </c>
      <c r="M8" t="s">
        <v>104</v>
      </c>
      <c r="N8" t="s">
        <v>104</v>
      </c>
      <c r="O8" t="s">
        <v>498</v>
      </c>
      <c r="P8" t="s">
        <v>563</v>
      </c>
      <c r="Q8" t="s">
        <v>498</v>
      </c>
      <c r="R8" t="s">
        <v>599</v>
      </c>
      <c r="S8" t="s">
        <v>539</v>
      </c>
      <c r="T8" t="s">
        <v>718</v>
      </c>
      <c r="U8" t="s">
        <v>734</v>
      </c>
      <c r="V8" t="s">
        <v>751</v>
      </c>
      <c r="W8" t="s">
        <v>522</v>
      </c>
      <c r="X8" t="s">
        <v>513</v>
      </c>
      <c r="Y8" t="s">
        <v>793</v>
      </c>
      <c r="Z8" t="s">
        <v>549</v>
      </c>
      <c r="AA8" t="s">
        <v>823</v>
      </c>
      <c r="AB8" t="s">
        <v>839</v>
      </c>
      <c r="AC8" t="s">
        <v>855</v>
      </c>
      <c r="AD8" t="s">
        <v>872</v>
      </c>
      <c r="AE8" t="s">
        <v>884</v>
      </c>
      <c r="AF8" t="s">
        <v>746</v>
      </c>
      <c r="AG8" t="s">
        <v>917</v>
      </c>
      <c r="AH8" t="s">
        <v>932</v>
      </c>
      <c r="AI8" t="s">
        <v>590</v>
      </c>
      <c r="AJ8" t="s">
        <v>950</v>
      </c>
      <c r="AK8" t="s">
        <v>979</v>
      </c>
      <c r="AL8" t="s">
        <v>991</v>
      </c>
    </row>
    <row r="9" spans="1:38" x14ac:dyDescent="0.35">
      <c r="A9" s="1" t="s">
        <v>438</v>
      </c>
      <c r="B9" t="s">
        <v>464</v>
      </c>
      <c r="C9" t="s">
        <v>104</v>
      </c>
      <c r="D9" t="s">
        <v>498</v>
      </c>
      <c r="E9" t="s">
        <v>472</v>
      </c>
      <c r="F9" t="s">
        <v>465</v>
      </c>
      <c r="G9" t="s">
        <v>464</v>
      </c>
      <c r="H9" t="s">
        <v>469</v>
      </c>
      <c r="I9" t="s">
        <v>104</v>
      </c>
      <c r="J9" t="s">
        <v>464</v>
      </c>
      <c r="K9" t="s">
        <v>563</v>
      </c>
      <c r="L9" t="s">
        <v>464</v>
      </c>
      <c r="M9" t="s">
        <v>104</v>
      </c>
      <c r="N9" t="s">
        <v>104</v>
      </c>
      <c r="O9" t="s">
        <v>498</v>
      </c>
      <c r="P9" t="s">
        <v>563</v>
      </c>
      <c r="Q9" t="s">
        <v>498</v>
      </c>
      <c r="R9" t="s">
        <v>599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row>
    <row r="10" spans="1:38" x14ac:dyDescent="0.35">
      <c r="A10" s="1" t="s">
        <v>439</v>
      </c>
      <c r="B10" t="s">
        <v>59</v>
      </c>
      <c r="C10" t="s">
        <v>59</v>
      </c>
      <c r="D10" t="s">
        <v>59</v>
      </c>
      <c r="E10" t="s">
        <v>59</v>
      </c>
      <c r="F10" t="s">
        <v>59</v>
      </c>
      <c r="G10" t="s">
        <v>59</v>
      </c>
      <c r="H10" t="s">
        <v>59</v>
      </c>
      <c r="I10" t="s">
        <v>59</v>
      </c>
      <c r="J10" t="s">
        <v>59</v>
      </c>
      <c r="K10" t="s">
        <v>59</v>
      </c>
      <c r="L10" t="s">
        <v>59</v>
      </c>
      <c r="M10" t="s">
        <v>59</v>
      </c>
      <c r="N10" t="s">
        <v>59</v>
      </c>
      <c r="O10" t="s">
        <v>59</v>
      </c>
      <c r="P10" t="s">
        <v>59</v>
      </c>
      <c r="Q10" t="s">
        <v>59</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row>
    <row r="11" spans="1:38" x14ac:dyDescent="0.35">
      <c r="A11" s="1" t="s">
        <v>440</v>
      </c>
      <c r="B11" t="s">
        <v>465</v>
      </c>
      <c r="C11" t="s">
        <v>104</v>
      </c>
      <c r="D11" t="s">
        <v>499</v>
      </c>
      <c r="E11" t="s">
        <v>469</v>
      </c>
      <c r="F11" t="s">
        <v>464</v>
      </c>
      <c r="G11" t="s">
        <v>464</v>
      </c>
      <c r="H11" t="s">
        <v>563</v>
      </c>
      <c r="I11" t="s">
        <v>579</v>
      </c>
      <c r="J11" t="s">
        <v>579</v>
      </c>
      <c r="K11" t="s">
        <v>579</v>
      </c>
      <c r="L11" t="s">
        <v>104</v>
      </c>
      <c r="M11" t="s">
        <v>465</v>
      </c>
      <c r="N11" t="s">
        <v>498</v>
      </c>
      <c r="O11" t="s">
        <v>469</v>
      </c>
      <c r="P11" t="s">
        <v>665</v>
      </c>
      <c r="Q11" t="s">
        <v>669</v>
      </c>
      <c r="R11" t="s">
        <v>59</v>
      </c>
      <c r="S11" t="s">
        <v>59</v>
      </c>
      <c r="T11" t="s">
        <v>59</v>
      </c>
      <c r="U11" t="s">
        <v>735</v>
      </c>
      <c r="V11" t="s">
        <v>752</v>
      </c>
      <c r="W11" t="s">
        <v>582</v>
      </c>
      <c r="X11" t="s">
        <v>781</v>
      </c>
      <c r="Y11" t="s">
        <v>794</v>
      </c>
      <c r="Z11" t="s">
        <v>490</v>
      </c>
      <c r="AA11" t="s">
        <v>599</v>
      </c>
      <c r="AB11" t="s">
        <v>700</v>
      </c>
      <c r="AC11" t="s">
        <v>856</v>
      </c>
      <c r="AD11" t="s">
        <v>720</v>
      </c>
      <c r="AE11" t="s">
        <v>655</v>
      </c>
      <c r="AF11" t="s">
        <v>752</v>
      </c>
      <c r="AG11" t="s">
        <v>711</v>
      </c>
      <c r="AH11" t="s">
        <v>682</v>
      </c>
      <c r="AI11" t="s">
        <v>465</v>
      </c>
      <c r="AJ11" t="s">
        <v>667</v>
      </c>
      <c r="AK11" t="s">
        <v>546</v>
      </c>
      <c r="AL11" t="s">
        <v>992</v>
      </c>
    </row>
    <row r="12" spans="1:38" x14ac:dyDescent="0.35">
      <c r="A12" s="1" t="s">
        <v>441</v>
      </c>
      <c r="B12" t="s">
        <v>466</v>
      </c>
      <c r="C12" t="s">
        <v>481</v>
      </c>
      <c r="D12" t="s">
        <v>500</v>
      </c>
      <c r="E12" t="s">
        <v>516</v>
      </c>
      <c r="F12" t="s">
        <v>531</v>
      </c>
      <c r="G12" t="s">
        <v>55</v>
      </c>
      <c r="H12" t="s">
        <v>564</v>
      </c>
      <c r="I12" t="s">
        <v>531</v>
      </c>
      <c r="J12" t="s">
        <v>593</v>
      </c>
      <c r="K12" t="s">
        <v>606</v>
      </c>
      <c r="L12" t="s">
        <v>621</v>
      </c>
      <c r="M12" t="s">
        <v>631</v>
      </c>
      <c r="N12" t="s">
        <v>621</v>
      </c>
      <c r="O12" t="s">
        <v>653</v>
      </c>
      <c r="P12" t="s">
        <v>666</v>
      </c>
      <c r="Q12" t="s">
        <v>679</v>
      </c>
      <c r="R12" t="s">
        <v>691</v>
      </c>
      <c r="S12" t="s">
        <v>704</v>
      </c>
      <c r="T12" t="s">
        <v>719</v>
      </c>
      <c r="U12" t="s">
        <v>736</v>
      </c>
      <c r="V12" t="s">
        <v>753</v>
      </c>
      <c r="W12" t="s">
        <v>768</v>
      </c>
      <c r="X12" t="s">
        <v>782</v>
      </c>
      <c r="Y12" t="s">
        <v>795</v>
      </c>
      <c r="Z12" t="s">
        <v>810</v>
      </c>
      <c r="AA12" t="s">
        <v>824</v>
      </c>
      <c r="AB12" t="s">
        <v>840</v>
      </c>
      <c r="AC12" t="s">
        <v>857</v>
      </c>
      <c r="AD12" t="s">
        <v>873</v>
      </c>
      <c r="AE12" t="s">
        <v>885</v>
      </c>
      <c r="AF12" t="s">
        <v>901</v>
      </c>
      <c r="AG12" t="s">
        <v>918</v>
      </c>
      <c r="AH12" t="s">
        <v>933</v>
      </c>
      <c r="AI12" t="s">
        <v>949</v>
      </c>
      <c r="AJ12" t="s">
        <v>966</v>
      </c>
      <c r="AK12" t="s">
        <v>980</v>
      </c>
      <c r="AL12" t="s">
        <v>993</v>
      </c>
    </row>
    <row r="13" spans="1:38" x14ac:dyDescent="0.35">
      <c r="A13" s="1" t="s">
        <v>442</v>
      </c>
      <c r="B13" t="s">
        <v>59</v>
      </c>
      <c r="C13" t="s">
        <v>59</v>
      </c>
      <c r="D13" t="s">
        <v>59</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59</v>
      </c>
      <c r="W13" t="s">
        <v>59</v>
      </c>
      <c r="X13" t="s">
        <v>59</v>
      </c>
      <c r="Y13" t="s">
        <v>669</v>
      </c>
      <c r="Z13" t="s">
        <v>585</v>
      </c>
      <c r="AA13" t="s">
        <v>825</v>
      </c>
      <c r="AB13" t="s">
        <v>825</v>
      </c>
      <c r="AC13" t="s">
        <v>59</v>
      </c>
      <c r="AD13" t="s">
        <v>59</v>
      </c>
      <c r="AE13" t="s">
        <v>59</v>
      </c>
      <c r="AF13" t="s">
        <v>59</v>
      </c>
      <c r="AG13" t="s">
        <v>59</v>
      </c>
      <c r="AH13" t="s">
        <v>59</v>
      </c>
      <c r="AI13" t="s">
        <v>59</v>
      </c>
      <c r="AJ13" t="s">
        <v>59</v>
      </c>
      <c r="AK13" t="s">
        <v>59</v>
      </c>
      <c r="AL13" t="s">
        <v>59</v>
      </c>
    </row>
    <row r="14" spans="1:38" x14ac:dyDescent="0.35">
      <c r="A14" s="1" t="s">
        <v>443</v>
      </c>
      <c r="B14" t="s">
        <v>59</v>
      </c>
      <c r="C14" t="s">
        <v>59</v>
      </c>
      <c r="D14" t="s">
        <v>59</v>
      </c>
      <c r="E14" t="s">
        <v>59</v>
      </c>
      <c r="F14" t="s">
        <v>59</v>
      </c>
      <c r="G14" t="s">
        <v>59</v>
      </c>
      <c r="H14" t="s">
        <v>59</v>
      </c>
      <c r="I14" t="s">
        <v>59</v>
      </c>
      <c r="J14" t="s">
        <v>59</v>
      </c>
      <c r="K14" t="s">
        <v>59</v>
      </c>
      <c r="L14" t="s">
        <v>59</v>
      </c>
      <c r="M14" t="s">
        <v>59</v>
      </c>
      <c r="N14" t="s">
        <v>59</v>
      </c>
      <c r="O14" t="s">
        <v>59</v>
      </c>
      <c r="P14" t="s">
        <v>59</v>
      </c>
      <c r="Q14" t="s">
        <v>59</v>
      </c>
      <c r="R14" t="s">
        <v>59</v>
      </c>
      <c r="S14" t="s">
        <v>59</v>
      </c>
      <c r="T14" t="s">
        <v>59</v>
      </c>
      <c r="U14" t="s">
        <v>59</v>
      </c>
      <c r="V14" t="s">
        <v>59</v>
      </c>
      <c r="W14" t="s">
        <v>59</v>
      </c>
      <c r="X14" t="s">
        <v>59</v>
      </c>
      <c r="Y14" t="s">
        <v>467</v>
      </c>
      <c r="Z14" t="s">
        <v>524</v>
      </c>
      <c r="AA14" t="s">
        <v>569</v>
      </c>
      <c r="AB14" t="s">
        <v>841</v>
      </c>
      <c r="AC14" t="s">
        <v>858</v>
      </c>
      <c r="AD14" t="s">
        <v>733</v>
      </c>
      <c r="AE14" t="s">
        <v>886</v>
      </c>
      <c r="AF14" t="s">
        <v>902</v>
      </c>
      <c r="AG14" t="s">
        <v>919</v>
      </c>
      <c r="AH14" t="s">
        <v>934</v>
      </c>
      <c r="AI14" t="s">
        <v>950</v>
      </c>
      <c r="AJ14" t="s">
        <v>475</v>
      </c>
      <c r="AK14" t="s">
        <v>823</v>
      </c>
      <c r="AL14" t="s">
        <v>994</v>
      </c>
    </row>
    <row r="15" spans="1:38" x14ac:dyDescent="0.35">
      <c r="A15" s="1" t="s">
        <v>444</v>
      </c>
      <c r="B15" t="s">
        <v>465</v>
      </c>
      <c r="C15" t="s">
        <v>104</v>
      </c>
      <c r="D15" t="s">
        <v>499</v>
      </c>
      <c r="E15" t="s">
        <v>469</v>
      </c>
      <c r="F15" t="s">
        <v>464</v>
      </c>
      <c r="G15" t="s">
        <v>464</v>
      </c>
      <c r="H15" t="s">
        <v>563</v>
      </c>
      <c r="I15" t="s">
        <v>579</v>
      </c>
      <c r="J15" t="s">
        <v>579</v>
      </c>
      <c r="K15" t="s">
        <v>579</v>
      </c>
      <c r="L15" t="s">
        <v>104</v>
      </c>
      <c r="M15" t="s">
        <v>465</v>
      </c>
      <c r="N15" t="s">
        <v>498</v>
      </c>
      <c r="O15" t="s">
        <v>469</v>
      </c>
      <c r="P15" t="s">
        <v>665</v>
      </c>
      <c r="Q15" t="s">
        <v>669</v>
      </c>
      <c r="R15" t="s">
        <v>669</v>
      </c>
      <c r="S15" t="s">
        <v>496</v>
      </c>
      <c r="T15" t="s">
        <v>592</v>
      </c>
      <c r="U15" t="s">
        <v>592</v>
      </c>
      <c r="V15" t="s">
        <v>461</v>
      </c>
      <c r="W15" t="s">
        <v>54</v>
      </c>
      <c r="X15" t="s">
        <v>77</v>
      </c>
      <c r="Y15" t="s">
        <v>59</v>
      </c>
      <c r="Z15" t="s">
        <v>59</v>
      </c>
      <c r="AA15" t="s">
        <v>59</v>
      </c>
      <c r="AB15" t="s">
        <v>59</v>
      </c>
      <c r="AC15" t="s">
        <v>59</v>
      </c>
      <c r="AD15" t="s">
        <v>59</v>
      </c>
      <c r="AE15" t="s">
        <v>59</v>
      </c>
      <c r="AF15" t="s">
        <v>59</v>
      </c>
      <c r="AG15" t="s">
        <v>59</v>
      </c>
      <c r="AH15" t="s">
        <v>59</v>
      </c>
      <c r="AI15" t="s">
        <v>59</v>
      </c>
      <c r="AJ15" t="s">
        <v>59</v>
      </c>
      <c r="AK15" t="s">
        <v>363</v>
      </c>
      <c r="AL15" t="s">
        <v>59</v>
      </c>
    </row>
    <row r="16" spans="1:38" x14ac:dyDescent="0.35">
      <c r="A16" s="1" t="s">
        <v>445</v>
      </c>
      <c r="B16" t="s">
        <v>467</v>
      </c>
      <c r="C16" t="s">
        <v>482</v>
      </c>
      <c r="D16" t="s">
        <v>496</v>
      </c>
      <c r="E16" t="s">
        <v>517</v>
      </c>
      <c r="F16" t="s">
        <v>532</v>
      </c>
      <c r="G16" t="s">
        <v>549</v>
      </c>
      <c r="H16" t="s">
        <v>565</v>
      </c>
      <c r="I16" t="s">
        <v>104</v>
      </c>
      <c r="J16" t="s">
        <v>594</v>
      </c>
      <c r="K16" t="s">
        <v>519</v>
      </c>
      <c r="L16" t="s">
        <v>622</v>
      </c>
      <c r="M16" t="s">
        <v>632</v>
      </c>
      <c r="N16" t="s">
        <v>641</v>
      </c>
      <c r="O16" t="s">
        <v>641</v>
      </c>
      <c r="P16" t="s">
        <v>667</v>
      </c>
      <c r="Q16" t="s">
        <v>515</v>
      </c>
      <c r="R16" t="s">
        <v>692</v>
      </c>
      <c r="S16" t="s">
        <v>705</v>
      </c>
      <c r="T16" t="s">
        <v>720</v>
      </c>
      <c r="U16" t="s">
        <v>481</v>
      </c>
      <c r="V16" t="s">
        <v>754</v>
      </c>
      <c r="W16" t="s">
        <v>769</v>
      </c>
      <c r="X16" t="s">
        <v>617</v>
      </c>
      <c r="Y16" t="s">
        <v>796</v>
      </c>
      <c r="Z16" t="s">
        <v>811</v>
      </c>
      <c r="AA16" t="s">
        <v>826</v>
      </c>
      <c r="AB16" t="s">
        <v>842</v>
      </c>
      <c r="AC16" t="s">
        <v>859</v>
      </c>
      <c r="AD16" t="s">
        <v>874</v>
      </c>
      <c r="AE16" t="s">
        <v>887</v>
      </c>
      <c r="AF16" t="s">
        <v>903</v>
      </c>
      <c r="AG16" t="s">
        <v>771</v>
      </c>
      <c r="AH16" t="s">
        <v>935</v>
      </c>
      <c r="AI16" t="s">
        <v>951</v>
      </c>
      <c r="AJ16" t="s">
        <v>967</v>
      </c>
      <c r="AK16" t="s">
        <v>908</v>
      </c>
      <c r="AL16" t="s">
        <v>995</v>
      </c>
    </row>
    <row r="17" spans="1:38" x14ac:dyDescent="0.35">
      <c r="A17" s="1" t="s">
        <v>446</v>
      </c>
      <c r="B17" t="s">
        <v>468</v>
      </c>
      <c r="C17" t="s">
        <v>483</v>
      </c>
      <c r="D17" t="s">
        <v>501</v>
      </c>
      <c r="E17" t="s">
        <v>518</v>
      </c>
      <c r="F17" t="s">
        <v>533</v>
      </c>
      <c r="G17" t="s">
        <v>550</v>
      </c>
      <c r="H17" t="s">
        <v>566</v>
      </c>
      <c r="I17" t="s">
        <v>580</v>
      </c>
      <c r="J17" t="s">
        <v>595</v>
      </c>
      <c r="K17" t="s">
        <v>607</v>
      </c>
      <c r="L17" t="s">
        <v>623</v>
      </c>
      <c r="M17" t="s">
        <v>633</v>
      </c>
      <c r="N17" t="s">
        <v>642</v>
      </c>
      <c r="O17" t="s">
        <v>654</v>
      </c>
      <c r="P17" t="s">
        <v>668</v>
      </c>
      <c r="Q17" t="s">
        <v>680</v>
      </c>
      <c r="R17" t="s">
        <v>693</v>
      </c>
      <c r="S17" t="s">
        <v>706</v>
      </c>
      <c r="T17" t="s">
        <v>721</v>
      </c>
      <c r="U17" t="s">
        <v>737</v>
      </c>
      <c r="V17" t="s">
        <v>755</v>
      </c>
      <c r="W17" t="s">
        <v>770</v>
      </c>
      <c r="X17" t="s">
        <v>783</v>
      </c>
      <c r="Y17" t="s">
        <v>797</v>
      </c>
      <c r="Z17" t="s">
        <v>812</v>
      </c>
      <c r="AA17" t="s">
        <v>827</v>
      </c>
      <c r="AB17" t="s">
        <v>843</v>
      </c>
      <c r="AC17" t="s">
        <v>860</v>
      </c>
      <c r="AD17" t="s">
        <v>875</v>
      </c>
      <c r="AE17" t="s">
        <v>888</v>
      </c>
      <c r="AF17" t="s">
        <v>904</v>
      </c>
      <c r="AG17" t="s">
        <v>920</v>
      </c>
      <c r="AH17" t="s">
        <v>936</v>
      </c>
      <c r="AI17" t="s">
        <v>952</v>
      </c>
      <c r="AJ17" t="s">
        <v>968</v>
      </c>
      <c r="AK17" t="s">
        <v>981</v>
      </c>
      <c r="AL17" t="s">
        <v>996</v>
      </c>
    </row>
    <row r="18" spans="1:38" x14ac:dyDescent="0.35">
      <c r="A18" s="1" t="s">
        <v>447</v>
      </c>
      <c r="B18" t="s">
        <v>469</v>
      </c>
      <c r="C18" t="s">
        <v>484</v>
      </c>
      <c r="D18" t="s">
        <v>502</v>
      </c>
      <c r="E18" t="s">
        <v>519</v>
      </c>
      <c r="F18" t="s">
        <v>534</v>
      </c>
      <c r="G18" t="s">
        <v>548</v>
      </c>
      <c r="H18" t="s">
        <v>515</v>
      </c>
      <c r="I18" t="s">
        <v>461</v>
      </c>
      <c r="J18" t="s">
        <v>596</v>
      </c>
      <c r="K18" t="s">
        <v>608</v>
      </c>
      <c r="L18" t="s">
        <v>594</v>
      </c>
      <c r="M18" t="s">
        <v>543</v>
      </c>
      <c r="N18" t="s">
        <v>643</v>
      </c>
      <c r="O18" t="s">
        <v>655</v>
      </c>
      <c r="P18" t="s">
        <v>669</v>
      </c>
      <c r="Q18" t="s">
        <v>578</v>
      </c>
      <c r="R18" t="s">
        <v>694</v>
      </c>
      <c r="S18" t="s">
        <v>521</v>
      </c>
      <c r="T18" t="s">
        <v>684</v>
      </c>
      <c r="U18" t="s">
        <v>738</v>
      </c>
      <c r="V18" t="s">
        <v>756</v>
      </c>
      <c r="W18" t="s">
        <v>771</v>
      </c>
      <c r="X18" t="s">
        <v>650</v>
      </c>
      <c r="Y18" t="s">
        <v>798</v>
      </c>
      <c r="Z18" t="s">
        <v>813</v>
      </c>
      <c r="AA18" t="s">
        <v>828</v>
      </c>
      <c r="AB18" t="s">
        <v>844</v>
      </c>
      <c r="AC18" t="s">
        <v>861</v>
      </c>
      <c r="AD18" t="s">
        <v>876</v>
      </c>
      <c r="AE18" t="s">
        <v>889</v>
      </c>
      <c r="AF18" t="s">
        <v>905</v>
      </c>
      <c r="AG18" t="s">
        <v>921</v>
      </c>
      <c r="AH18" t="s">
        <v>323</v>
      </c>
      <c r="AI18" t="s">
        <v>953</v>
      </c>
      <c r="AJ18" t="s">
        <v>969</v>
      </c>
      <c r="AK18" t="s">
        <v>982</v>
      </c>
      <c r="AL18" t="s">
        <v>997</v>
      </c>
    </row>
    <row r="19" spans="1:38" x14ac:dyDescent="0.35">
      <c r="A19" s="1" t="s">
        <v>448</v>
      </c>
      <c r="B19" t="s">
        <v>470</v>
      </c>
      <c r="C19" t="s">
        <v>485</v>
      </c>
      <c r="D19" t="s">
        <v>503</v>
      </c>
      <c r="E19" t="s">
        <v>520</v>
      </c>
      <c r="F19" t="s">
        <v>535</v>
      </c>
      <c r="G19" t="s">
        <v>551</v>
      </c>
      <c r="H19" t="s">
        <v>567</v>
      </c>
      <c r="I19" t="s">
        <v>581</v>
      </c>
      <c r="J19" t="s">
        <v>597</v>
      </c>
      <c r="K19" t="s">
        <v>609</v>
      </c>
      <c r="L19" t="s">
        <v>547</v>
      </c>
      <c r="M19" t="s">
        <v>634</v>
      </c>
      <c r="N19" t="s">
        <v>644</v>
      </c>
      <c r="O19" t="s">
        <v>656</v>
      </c>
      <c r="P19" t="s">
        <v>670</v>
      </c>
      <c r="Q19" t="s">
        <v>681</v>
      </c>
      <c r="R19" t="s">
        <v>695</v>
      </c>
      <c r="S19" t="s">
        <v>707</v>
      </c>
      <c r="T19" t="s">
        <v>722</v>
      </c>
      <c r="U19" t="s">
        <v>739</v>
      </c>
      <c r="V19" t="s">
        <v>757</v>
      </c>
      <c r="W19" t="s">
        <v>772</v>
      </c>
      <c r="X19" t="s">
        <v>784</v>
      </c>
      <c r="Y19" t="s">
        <v>799</v>
      </c>
      <c r="Z19" t="s">
        <v>814</v>
      </c>
      <c r="AA19" t="s">
        <v>829</v>
      </c>
      <c r="AB19" t="s">
        <v>845</v>
      </c>
      <c r="AC19" t="s">
        <v>862</v>
      </c>
      <c r="AD19" t="s">
        <v>877</v>
      </c>
      <c r="AE19" t="s">
        <v>890</v>
      </c>
      <c r="AF19" t="s">
        <v>906</v>
      </c>
      <c r="AG19" t="s">
        <v>922</v>
      </c>
      <c r="AH19" t="s">
        <v>937</v>
      </c>
      <c r="AI19" t="s">
        <v>954</v>
      </c>
      <c r="AJ19" t="s">
        <v>970</v>
      </c>
      <c r="AK19" t="s">
        <v>983</v>
      </c>
      <c r="AL19" t="s">
        <v>998</v>
      </c>
    </row>
    <row r="20" spans="1:38" x14ac:dyDescent="0.35">
      <c r="A20" s="1" t="s">
        <v>449</v>
      </c>
      <c r="B20" t="s">
        <v>471</v>
      </c>
      <c r="C20" t="s">
        <v>486</v>
      </c>
      <c r="D20" t="s">
        <v>504</v>
      </c>
      <c r="E20" t="s">
        <v>521</v>
      </c>
      <c r="F20" t="s">
        <v>536</v>
      </c>
      <c r="G20" t="s">
        <v>552</v>
      </c>
      <c r="H20" t="s">
        <v>568</v>
      </c>
      <c r="I20" t="s">
        <v>582</v>
      </c>
      <c r="J20" t="s">
        <v>582</v>
      </c>
      <c r="K20" t="s">
        <v>610</v>
      </c>
      <c r="L20" t="s">
        <v>624</v>
      </c>
      <c r="M20" t="s">
        <v>471</v>
      </c>
      <c r="N20" t="s">
        <v>645</v>
      </c>
      <c r="O20" t="s">
        <v>486</v>
      </c>
      <c r="P20" t="s">
        <v>671</v>
      </c>
      <c r="Q20" t="s">
        <v>682</v>
      </c>
      <c r="R20" t="s">
        <v>524</v>
      </c>
      <c r="S20" t="s">
        <v>708</v>
      </c>
      <c r="T20" t="s">
        <v>723</v>
      </c>
      <c r="U20" t="s">
        <v>740</v>
      </c>
      <c r="V20" t="s">
        <v>669</v>
      </c>
      <c r="W20" t="s">
        <v>669</v>
      </c>
      <c r="X20" t="s">
        <v>471</v>
      </c>
      <c r="Y20" t="s">
        <v>800</v>
      </c>
      <c r="Z20" t="s">
        <v>546</v>
      </c>
      <c r="AA20" t="s">
        <v>463</v>
      </c>
      <c r="AB20" t="s">
        <v>694</v>
      </c>
      <c r="AC20" t="s">
        <v>863</v>
      </c>
      <c r="AD20" t="s">
        <v>878</v>
      </c>
      <c r="AE20" t="s">
        <v>891</v>
      </c>
      <c r="AF20" t="s">
        <v>907</v>
      </c>
      <c r="AG20" t="s">
        <v>923</v>
      </c>
      <c r="AH20" t="s">
        <v>938</v>
      </c>
      <c r="AI20" t="s">
        <v>955</v>
      </c>
      <c r="AJ20" t="s">
        <v>971</v>
      </c>
      <c r="AK20" t="s">
        <v>484</v>
      </c>
      <c r="AL20" t="s">
        <v>999</v>
      </c>
    </row>
    <row r="21" spans="1:38" x14ac:dyDescent="0.35">
      <c r="A21" s="1" t="s">
        <v>450</v>
      </c>
      <c r="B21" t="s">
        <v>472</v>
      </c>
      <c r="C21" t="s">
        <v>487</v>
      </c>
      <c r="D21" t="s">
        <v>505</v>
      </c>
      <c r="E21" t="s">
        <v>522</v>
      </c>
      <c r="F21" t="s">
        <v>537</v>
      </c>
      <c r="G21" t="s">
        <v>77</v>
      </c>
      <c r="H21" t="s">
        <v>569</v>
      </c>
      <c r="I21" t="s">
        <v>583</v>
      </c>
      <c r="J21" t="s">
        <v>552</v>
      </c>
      <c r="K21" t="s">
        <v>611</v>
      </c>
      <c r="L21" t="s">
        <v>519</v>
      </c>
      <c r="M21" t="s">
        <v>588</v>
      </c>
      <c r="N21" t="s">
        <v>608</v>
      </c>
      <c r="O21" t="s">
        <v>519</v>
      </c>
      <c r="P21" t="s">
        <v>645</v>
      </c>
      <c r="Q21" t="s">
        <v>104</v>
      </c>
      <c r="R21" t="s">
        <v>696</v>
      </c>
      <c r="S21" t="s">
        <v>709</v>
      </c>
      <c r="T21" t="s">
        <v>724</v>
      </c>
      <c r="U21" t="s">
        <v>603</v>
      </c>
      <c r="V21" t="s">
        <v>758</v>
      </c>
      <c r="W21" t="s">
        <v>773</v>
      </c>
      <c r="X21" t="s">
        <v>785</v>
      </c>
      <c r="Y21" t="s">
        <v>801</v>
      </c>
      <c r="Z21" t="s">
        <v>815</v>
      </c>
      <c r="AA21" t="s">
        <v>830</v>
      </c>
      <c r="AB21" t="s">
        <v>846</v>
      </c>
      <c r="AC21" t="s">
        <v>864</v>
      </c>
      <c r="AD21" t="s">
        <v>343</v>
      </c>
      <c r="AE21" t="s">
        <v>892</v>
      </c>
      <c r="AF21" t="s">
        <v>908</v>
      </c>
      <c r="AG21" t="s">
        <v>924</v>
      </c>
      <c r="AH21" t="s">
        <v>939</v>
      </c>
      <c r="AI21" t="s">
        <v>956</v>
      </c>
      <c r="AJ21" t="s">
        <v>972</v>
      </c>
      <c r="AK21" t="s">
        <v>863</v>
      </c>
      <c r="AL21" t="s">
        <v>1000</v>
      </c>
    </row>
    <row r="22" spans="1:38" x14ac:dyDescent="0.35">
      <c r="A22" s="1" t="s">
        <v>451</v>
      </c>
      <c r="B22" t="s">
        <v>473</v>
      </c>
      <c r="C22" t="s">
        <v>488</v>
      </c>
      <c r="D22" t="s">
        <v>506</v>
      </c>
      <c r="E22" t="s">
        <v>523</v>
      </c>
      <c r="F22" t="s">
        <v>538</v>
      </c>
      <c r="G22" t="s">
        <v>553</v>
      </c>
      <c r="H22" t="s">
        <v>570</v>
      </c>
      <c r="I22" t="s">
        <v>584</v>
      </c>
      <c r="J22" t="s">
        <v>598</v>
      </c>
      <c r="K22" t="s">
        <v>612</v>
      </c>
      <c r="L22" t="s">
        <v>625</v>
      </c>
      <c r="M22" t="s">
        <v>635</v>
      </c>
      <c r="N22" t="s">
        <v>646</v>
      </c>
      <c r="O22" t="s">
        <v>657</v>
      </c>
      <c r="P22" t="s">
        <v>672</v>
      </c>
      <c r="Q22" t="s">
        <v>683</v>
      </c>
      <c r="R22" t="s">
        <v>697</v>
      </c>
      <c r="S22" t="s">
        <v>710</v>
      </c>
      <c r="T22" t="s">
        <v>725</v>
      </c>
      <c r="U22" t="s">
        <v>741</v>
      </c>
      <c r="V22" t="s">
        <v>759</v>
      </c>
      <c r="W22" t="s">
        <v>774</v>
      </c>
      <c r="X22" t="s">
        <v>786</v>
      </c>
      <c r="Y22" t="s">
        <v>802</v>
      </c>
      <c r="Z22" t="s">
        <v>816</v>
      </c>
      <c r="AA22" t="s">
        <v>831</v>
      </c>
      <c r="AB22" t="s">
        <v>847</v>
      </c>
      <c r="AC22" t="s">
        <v>865</v>
      </c>
      <c r="AD22" t="s">
        <v>879</v>
      </c>
      <c r="AE22" t="s">
        <v>893</v>
      </c>
      <c r="AF22" t="s">
        <v>909</v>
      </c>
      <c r="AG22" t="s">
        <v>925</v>
      </c>
      <c r="AH22" t="s">
        <v>940</v>
      </c>
      <c r="AI22" t="s">
        <v>957</v>
      </c>
      <c r="AJ22" t="s">
        <v>973</v>
      </c>
      <c r="AK22" t="s">
        <v>984</v>
      </c>
      <c r="AL22" t="s">
        <v>634</v>
      </c>
    </row>
    <row r="23" spans="1:38" x14ac:dyDescent="0.35">
      <c r="A23" s="1" t="s">
        <v>452</v>
      </c>
      <c r="B23" t="s">
        <v>471</v>
      </c>
      <c r="C23" t="s">
        <v>489</v>
      </c>
      <c r="D23" t="s">
        <v>465</v>
      </c>
      <c r="E23" t="s">
        <v>469</v>
      </c>
      <c r="F23" t="s">
        <v>539</v>
      </c>
      <c r="G23" t="s">
        <v>463</v>
      </c>
      <c r="H23" t="s">
        <v>563</v>
      </c>
      <c r="I23" t="s">
        <v>585</v>
      </c>
      <c r="J23" t="s">
        <v>599</v>
      </c>
      <c r="K23" t="s">
        <v>464</v>
      </c>
      <c r="L23" t="s">
        <v>585</v>
      </c>
      <c r="M23" t="s">
        <v>480</v>
      </c>
      <c r="N23" t="s">
        <v>465</v>
      </c>
      <c r="O23" t="s">
        <v>579</v>
      </c>
      <c r="P23" t="s">
        <v>673</v>
      </c>
      <c r="Q23" t="s">
        <v>684</v>
      </c>
      <c r="R23" t="s">
        <v>610</v>
      </c>
      <c r="S23" t="s">
        <v>711</v>
      </c>
      <c r="T23" t="s">
        <v>673</v>
      </c>
      <c r="U23" t="s">
        <v>724</v>
      </c>
      <c r="V23" t="s">
        <v>622</v>
      </c>
      <c r="W23" t="s">
        <v>648</v>
      </c>
      <c r="X23" t="s">
        <v>48</v>
      </c>
      <c r="Y23" t="s">
        <v>803</v>
      </c>
      <c r="Z23" t="s">
        <v>599</v>
      </c>
      <c r="AA23" t="s">
        <v>832</v>
      </c>
      <c r="AB23" t="s">
        <v>848</v>
      </c>
      <c r="AC23" t="s">
        <v>866</v>
      </c>
      <c r="AD23" t="s">
        <v>600</v>
      </c>
      <c r="AE23" t="s">
        <v>894</v>
      </c>
      <c r="AF23" t="s">
        <v>910</v>
      </c>
      <c r="AG23" t="s">
        <v>582</v>
      </c>
      <c r="AH23" t="s">
        <v>941</v>
      </c>
      <c r="AI23" t="s">
        <v>958</v>
      </c>
      <c r="AJ23" t="s">
        <v>465</v>
      </c>
      <c r="AK23" t="s">
        <v>985</v>
      </c>
      <c r="AL23" t="s">
        <v>1001</v>
      </c>
    </row>
    <row r="24" spans="1:38" x14ac:dyDescent="0.35">
      <c r="A24" s="1" t="s">
        <v>453</v>
      </c>
      <c r="B24" t="s">
        <v>469</v>
      </c>
      <c r="C24" t="s">
        <v>490</v>
      </c>
      <c r="D24" t="s">
        <v>507</v>
      </c>
      <c r="E24" t="s">
        <v>524</v>
      </c>
      <c r="F24" t="s">
        <v>540</v>
      </c>
      <c r="G24" t="s">
        <v>554</v>
      </c>
      <c r="H24" t="s">
        <v>571</v>
      </c>
      <c r="I24" t="s">
        <v>521</v>
      </c>
      <c r="J24" t="s">
        <v>600</v>
      </c>
      <c r="K24" t="s">
        <v>613</v>
      </c>
      <c r="L24" t="s">
        <v>611</v>
      </c>
      <c r="M24" t="s">
        <v>540</v>
      </c>
      <c r="N24" t="s">
        <v>600</v>
      </c>
      <c r="O24" t="s">
        <v>658</v>
      </c>
      <c r="P24" t="s">
        <v>645</v>
      </c>
      <c r="Q24" t="s">
        <v>465</v>
      </c>
      <c r="R24" t="s">
        <v>698</v>
      </c>
      <c r="S24" t="s">
        <v>712</v>
      </c>
      <c r="T24" t="s">
        <v>723</v>
      </c>
      <c r="U24" t="s">
        <v>742</v>
      </c>
      <c r="V24" t="s">
        <v>760</v>
      </c>
      <c r="W24" t="s">
        <v>55</v>
      </c>
      <c r="X24" t="s">
        <v>78</v>
      </c>
      <c r="Y24" t="s">
        <v>101</v>
      </c>
      <c r="Z24" t="s">
        <v>123</v>
      </c>
      <c r="AA24" t="s">
        <v>145</v>
      </c>
      <c r="AB24" t="s">
        <v>167</v>
      </c>
      <c r="AC24" t="s">
        <v>188</v>
      </c>
      <c r="AD24" t="s">
        <v>210</v>
      </c>
      <c r="AE24" t="s">
        <v>233</v>
      </c>
      <c r="AF24" t="s">
        <v>253</v>
      </c>
      <c r="AG24" t="s">
        <v>275</v>
      </c>
      <c r="AH24" t="s">
        <v>296</v>
      </c>
      <c r="AI24" t="s">
        <v>318</v>
      </c>
      <c r="AJ24" t="s">
        <v>340</v>
      </c>
      <c r="AK24" t="s">
        <v>364</v>
      </c>
      <c r="AL24" t="s">
        <v>380</v>
      </c>
    </row>
    <row r="25" spans="1:38" x14ac:dyDescent="0.35">
      <c r="A25" s="1" t="s">
        <v>454</v>
      </c>
      <c r="B25" t="s">
        <v>474</v>
      </c>
      <c r="C25" t="s">
        <v>491</v>
      </c>
      <c r="D25" t="s">
        <v>508</v>
      </c>
      <c r="E25" t="s">
        <v>525</v>
      </c>
      <c r="F25" t="s">
        <v>541</v>
      </c>
      <c r="G25" t="s">
        <v>555</v>
      </c>
      <c r="H25" t="s">
        <v>572</v>
      </c>
      <c r="I25" t="s">
        <v>586</v>
      </c>
      <c r="J25" t="s">
        <v>601</v>
      </c>
      <c r="K25" t="s">
        <v>614</v>
      </c>
      <c r="L25" t="s">
        <v>626</v>
      </c>
      <c r="M25" t="s">
        <v>636</v>
      </c>
      <c r="N25" t="s">
        <v>647</v>
      </c>
      <c r="O25" t="s">
        <v>659</v>
      </c>
      <c r="P25" t="s">
        <v>674</v>
      </c>
      <c r="Q25" t="s">
        <v>685</v>
      </c>
      <c r="R25" t="s">
        <v>699</v>
      </c>
      <c r="S25" t="s">
        <v>713</v>
      </c>
      <c r="T25" t="s">
        <v>726</v>
      </c>
      <c r="U25" t="s">
        <v>743</v>
      </c>
      <c r="V25" t="s">
        <v>761</v>
      </c>
      <c r="W25" t="s">
        <v>775</v>
      </c>
      <c r="X25" t="s">
        <v>787</v>
      </c>
      <c r="Y25" t="s">
        <v>804</v>
      </c>
      <c r="Z25" t="s">
        <v>817</v>
      </c>
      <c r="AA25" t="s">
        <v>833</v>
      </c>
      <c r="AB25" t="s">
        <v>849</v>
      </c>
      <c r="AC25" t="s">
        <v>867</v>
      </c>
      <c r="AD25" t="s">
        <v>880</v>
      </c>
      <c r="AE25" t="s">
        <v>895</v>
      </c>
      <c r="AF25" t="s">
        <v>911</v>
      </c>
      <c r="AG25" t="s">
        <v>926</v>
      </c>
      <c r="AH25" t="s">
        <v>942</v>
      </c>
      <c r="AI25" t="s">
        <v>959</v>
      </c>
      <c r="AJ25" t="s">
        <v>974</v>
      </c>
      <c r="AK25" t="s">
        <v>986</v>
      </c>
      <c r="AL25" t="s">
        <v>1002</v>
      </c>
    </row>
    <row r="26" spans="1:38" x14ac:dyDescent="0.35">
      <c r="A26" s="1" t="s">
        <v>455</v>
      </c>
      <c r="B26" t="s">
        <v>289</v>
      </c>
      <c r="C26" t="s">
        <v>492</v>
      </c>
      <c r="D26" t="s">
        <v>509</v>
      </c>
      <c r="E26" t="s">
        <v>526</v>
      </c>
      <c r="F26" t="s">
        <v>288</v>
      </c>
      <c r="G26" t="s">
        <v>556</v>
      </c>
      <c r="H26" t="s">
        <v>573</v>
      </c>
      <c r="I26" t="s">
        <v>587</v>
      </c>
      <c r="J26" t="s">
        <v>573</v>
      </c>
      <c r="K26" t="s">
        <v>615</v>
      </c>
      <c r="L26" t="s">
        <v>246</v>
      </c>
      <c r="M26" t="s">
        <v>637</v>
      </c>
      <c r="N26" t="s">
        <v>246</v>
      </c>
      <c r="O26" t="s">
        <v>542</v>
      </c>
      <c r="P26" t="s">
        <v>675</v>
      </c>
      <c r="Q26" t="s">
        <v>686</v>
      </c>
      <c r="R26" t="s">
        <v>245</v>
      </c>
      <c r="S26" t="s">
        <v>714</v>
      </c>
      <c r="T26" t="s">
        <v>727</v>
      </c>
      <c r="U26" t="s">
        <v>744</v>
      </c>
      <c r="V26" t="s">
        <v>762</v>
      </c>
      <c r="W26" t="s">
        <v>776</v>
      </c>
      <c r="X26" t="s">
        <v>788</v>
      </c>
      <c r="Y26" t="s">
        <v>805</v>
      </c>
      <c r="Z26" t="s">
        <v>113</v>
      </c>
      <c r="AA26" t="s">
        <v>135</v>
      </c>
      <c r="AB26" t="s">
        <v>157</v>
      </c>
      <c r="AC26" t="s">
        <v>177</v>
      </c>
      <c r="AD26" t="s">
        <v>70</v>
      </c>
      <c r="AE26" t="s">
        <v>896</v>
      </c>
      <c r="AF26" t="s">
        <v>912</v>
      </c>
      <c r="AG26" t="s">
        <v>264</v>
      </c>
      <c r="AH26" t="s">
        <v>943</v>
      </c>
      <c r="AI26" t="s">
        <v>308</v>
      </c>
      <c r="AJ26" t="s">
        <v>330</v>
      </c>
      <c r="AK26" t="s">
        <v>352</v>
      </c>
      <c r="AL26" t="s">
        <v>374</v>
      </c>
    </row>
    <row r="27" spans="1:38" x14ac:dyDescent="0.35">
      <c r="A27" s="1" t="s">
        <v>456</v>
      </c>
      <c r="B27" t="s">
        <v>289</v>
      </c>
      <c r="C27" t="s">
        <v>492</v>
      </c>
      <c r="D27" t="s">
        <v>509</v>
      </c>
      <c r="E27" t="s">
        <v>267</v>
      </c>
      <c r="F27" t="s">
        <v>542</v>
      </c>
      <c r="G27" t="s">
        <v>557</v>
      </c>
      <c r="H27" t="s">
        <v>114</v>
      </c>
      <c r="I27" t="s">
        <v>587</v>
      </c>
      <c r="J27" t="s">
        <v>573</v>
      </c>
      <c r="K27" t="s">
        <v>615</v>
      </c>
      <c r="L27" t="s">
        <v>246</v>
      </c>
      <c r="M27" t="s">
        <v>637</v>
      </c>
      <c r="N27" t="s">
        <v>246</v>
      </c>
      <c r="O27" t="s">
        <v>660</v>
      </c>
      <c r="P27" t="s">
        <v>675</v>
      </c>
      <c r="Q27" t="s">
        <v>686</v>
      </c>
      <c r="R27" t="s">
        <v>245</v>
      </c>
      <c r="S27" t="s">
        <v>714</v>
      </c>
      <c r="T27" t="s">
        <v>727</v>
      </c>
      <c r="U27" t="s">
        <v>745</v>
      </c>
      <c r="V27" t="s">
        <v>763</v>
      </c>
      <c r="W27" t="s">
        <v>777</v>
      </c>
      <c r="X27" t="s">
        <v>789</v>
      </c>
      <c r="Y27" t="s">
        <v>806</v>
      </c>
      <c r="Z27" t="s">
        <v>818</v>
      </c>
      <c r="AA27" t="s">
        <v>834</v>
      </c>
      <c r="AB27" t="s">
        <v>850</v>
      </c>
      <c r="AC27" t="s">
        <v>177</v>
      </c>
      <c r="AD27" t="s">
        <v>333</v>
      </c>
      <c r="AE27" t="s">
        <v>896</v>
      </c>
      <c r="AF27" t="s">
        <v>912</v>
      </c>
      <c r="AG27" t="s">
        <v>927</v>
      </c>
      <c r="AH27" t="s">
        <v>944</v>
      </c>
      <c r="AI27" t="s">
        <v>960</v>
      </c>
      <c r="AJ27" t="s">
        <v>975</v>
      </c>
      <c r="AK27" t="s">
        <v>352</v>
      </c>
      <c r="AL27" t="s">
        <v>1003</v>
      </c>
    </row>
    <row r="28" spans="1:38" x14ac:dyDescent="0.35">
      <c r="A28" s="1" t="s">
        <v>457</v>
      </c>
      <c r="B28" t="s">
        <v>475</v>
      </c>
      <c r="C28" t="s">
        <v>493</v>
      </c>
      <c r="D28" t="s">
        <v>510</v>
      </c>
      <c r="E28" t="s">
        <v>527</v>
      </c>
      <c r="F28" t="s">
        <v>534</v>
      </c>
      <c r="G28" t="s">
        <v>543</v>
      </c>
      <c r="H28" t="s">
        <v>574</v>
      </c>
      <c r="I28" t="s">
        <v>588</v>
      </c>
      <c r="J28" t="s">
        <v>588</v>
      </c>
      <c r="K28" t="s">
        <v>616</v>
      </c>
      <c r="L28" t="s">
        <v>588</v>
      </c>
      <c r="M28" t="s">
        <v>534</v>
      </c>
      <c r="N28" t="s">
        <v>648</v>
      </c>
      <c r="O28" t="s">
        <v>661</v>
      </c>
      <c r="P28" t="s">
        <v>594</v>
      </c>
      <c r="Q28" t="s">
        <v>54</v>
      </c>
      <c r="R28" t="s">
        <v>700</v>
      </c>
      <c r="S28" t="s">
        <v>700</v>
      </c>
      <c r="T28" t="s">
        <v>728</v>
      </c>
      <c r="U28" t="s">
        <v>622</v>
      </c>
      <c r="V28" t="s">
        <v>537</v>
      </c>
      <c r="W28" t="s">
        <v>48</v>
      </c>
      <c r="X28" t="s">
        <v>54</v>
      </c>
      <c r="Y28" t="s">
        <v>95</v>
      </c>
      <c r="Z28" t="s">
        <v>118</v>
      </c>
      <c r="AA28" t="s">
        <v>140</v>
      </c>
      <c r="AB28" t="s">
        <v>162</v>
      </c>
      <c r="AC28" t="s">
        <v>182</v>
      </c>
      <c r="AD28" t="s">
        <v>204</v>
      </c>
      <c r="AE28" t="s">
        <v>227</v>
      </c>
      <c r="AF28" t="s">
        <v>227</v>
      </c>
      <c r="AG28" t="s">
        <v>269</v>
      </c>
      <c r="AH28" t="s">
        <v>291</v>
      </c>
      <c r="AI28" t="s">
        <v>170</v>
      </c>
      <c r="AJ28" t="s">
        <v>335</v>
      </c>
      <c r="AK28" t="s">
        <v>357</v>
      </c>
      <c r="AL28" t="s">
        <v>376</v>
      </c>
    </row>
    <row r="29" spans="1:38" x14ac:dyDescent="0.35">
      <c r="A29" s="1" t="s">
        <v>458</v>
      </c>
      <c r="B29" t="s">
        <v>475</v>
      </c>
      <c r="C29" t="s">
        <v>493</v>
      </c>
      <c r="D29" t="s">
        <v>510</v>
      </c>
      <c r="E29" t="s">
        <v>77</v>
      </c>
      <c r="F29" t="s">
        <v>543</v>
      </c>
      <c r="G29" t="s">
        <v>543</v>
      </c>
      <c r="H29" t="s">
        <v>574</v>
      </c>
      <c r="I29" t="s">
        <v>588</v>
      </c>
      <c r="J29" t="s">
        <v>588</v>
      </c>
      <c r="K29" t="s">
        <v>616</v>
      </c>
      <c r="L29" t="s">
        <v>588</v>
      </c>
      <c r="M29" t="s">
        <v>543</v>
      </c>
      <c r="N29" t="s">
        <v>641</v>
      </c>
      <c r="O29" t="s">
        <v>661</v>
      </c>
      <c r="P29" t="s">
        <v>594</v>
      </c>
      <c r="Q29" t="s">
        <v>54</v>
      </c>
      <c r="R29" t="s">
        <v>700</v>
      </c>
      <c r="S29" t="s">
        <v>700</v>
      </c>
      <c r="T29" t="s">
        <v>728</v>
      </c>
      <c r="U29" t="s">
        <v>746</v>
      </c>
      <c r="V29" t="s">
        <v>764</v>
      </c>
      <c r="W29" t="s">
        <v>510</v>
      </c>
      <c r="X29" t="s">
        <v>527</v>
      </c>
      <c r="Y29" t="s">
        <v>510</v>
      </c>
      <c r="Z29" t="s">
        <v>529</v>
      </c>
      <c r="AA29" t="s">
        <v>835</v>
      </c>
      <c r="AB29" t="s">
        <v>735</v>
      </c>
      <c r="AC29" t="s">
        <v>182</v>
      </c>
      <c r="AD29" t="s">
        <v>275</v>
      </c>
      <c r="AE29" t="s">
        <v>227</v>
      </c>
      <c r="AF29" t="s">
        <v>913</v>
      </c>
      <c r="AG29" t="s">
        <v>928</v>
      </c>
      <c r="AH29" t="s">
        <v>340</v>
      </c>
      <c r="AI29" t="s">
        <v>961</v>
      </c>
      <c r="AJ29" t="s">
        <v>477</v>
      </c>
      <c r="AK29" t="s">
        <v>357</v>
      </c>
      <c r="AL29" t="s">
        <v>1004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0"/>
  <sheetViews>
    <sheetView workbookViewId="0"/>
  </sheetViews>
  <sheetFormatPr defaultRowHeight="14.5" x14ac:dyDescent="0.35"/>
  <sheetData>
    <row r="1" spans="1:38" x14ac:dyDescent="0.35">
      <c r="A1" s="1" t="s">
        <v>17</v>
      </c>
      <c r="B1" s="1" t="s">
        <v>410</v>
      </c>
      <c r="C1" s="1" t="s">
        <v>411</v>
      </c>
      <c r="D1" s="1" t="s">
        <v>412</v>
      </c>
      <c r="E1" s="1" t="s">
        <v>413</v>
      </c>
      <c r="F1" s="1" t="s">
        <v>414</v>
      </c>
      <c r="G1" s="1" t="s">
        <v>415</v>
      </c>
      <c r="H1" s="1" t="s">
        <v>416</v>
      </c>
      <c r="I1" s="1" t="s">
        <v>417</v>
      </c>
      <c r="J1" s="1" t="s">
        <v>418</v>
      </c>
      <c r="K1" s="1" t="s">
        <v>419</v>
      </c>
      <c r="L1" s="1" t="s">
        <v>420</v>
      </c>
      <c r="M1" s="1" t="s">
        <v>421</v>
      </c>
      <c r="N1" s="1" t="s">
        <v>422</v>
      </c>
      <c r="O1" s="1" t="s">
        <v>423</v>
      </c>
      <c r="P1" s="1" t="s">
        <v>424</v>
      </c>
      <c r="Q1" s="1" t="s">
        <v>425</v>
      </c>
      <c r="R1" s="1" t="s">
        <v>426</v>
      </c>
      <c r="S1" s="1" t="s">
        <v>427</v>
      </c>
      <c r="T1" s="1" t="s">
        <v>428</v>
      </c>
      <c r="U1" s="1" t="s">
        <v>429</v>
      </c>
      <c r="V1" s="1" t="s">
        <v>430</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1005</v>
      </c>
      <c r="B2" t="s">
        <v>751</v>
      </c>
      <c r="C2" t="s">
        <v>537</v>
      </c>
      <c r="D2" t="s">
        <v>900</v>
      </c>
      <c r="E2" t="s">
        <v>767</v>
      </c>
      <c r="F2" t="s">
        <v>588</v>
      </c>
      <c r="G2" t="s">
        <v>1084</v>
      </c>
      <c r="H2" t="s">
        <v>588</v>
      </c>
      <c r="I2" t="s">
        <v>939</v>
      </c>
      <c r="J2" t="s">
        <v>1049</v>
      </c>
      <c r="K2" t="s">
        <v>735</v>
      </c>
      <c r="L2" t="s">
        <v>162</v>
      </c>
      <c r="M2" t="s">
        <v>204</v>
      </c>
      <c r="N2" t="s">
        <v>651</v>
      </c>
      <c r="O2" t="s">
        <v>1132</v>
      </c>
      <c r="P2" t="s">
        <v>1049</v>
      </c>
      <c r="Q2" t="s">
        <v>548</v>
      </c>
      <c r="R2" t="s">
        <v>1045</v>
      </c>
      <c r="S2" t="s">
        <v>1109</v>
      </c>
      <c r="T2" t="s">
        <v>1049</v>
      </c>
      <c r="U2" t="s">
        <v>841</v>
      </c>
      <c r="V2" t="s">
        <v>1183</v>
      </c>
      <c r="W2" t="s">
        <v>1112</v>
      </c>
      <c r="X2" t="s">
        <v>1210</v>
      </c>
      <c r="Y2" t="s">
        <v>733</v>
      </c>
      <c r="Z2" t="s">
        <v>627</v>
      </c>
      <c r="AA2" t="s">
        <v>1256</v>
      </c>
      <c r="AB2" t="s">
        <v>1273</v>
      </c>
      <c r="AC2" t="s">
        <v>1129</v>
      </c>
      <c r="AD2" t="s">
        <v>639</v>
      </c>
      <c r="AE2" t="s">
        <v>815</v>
      </c>
      <c r="AF2" t="s">
        <v>1342</v>
      </c>
      <c r="AG2" t="s">
        <v>1355</v>
      </c>
      <c r="AH2" t="s">
        <v>1367</v>
      </c>
      <c r="AI2" t="s">
        <v>1378</v>
      </c>
      <c r="AJ2" t="s">
        <v>1394</v>
      </c>
      <c r="AK2" t="s">
        <v>1408</v>
      </c>
      <c r="AL2" t="s">
        <v>751</v>
      </c>
    </row>
    <row r="3" spans="1:38" x14ac:dyDescent="0.35">
      <c r="A3" s="1" t="s">
        <v>1006</v>
      </c>
      <c r="B3" t="s">
        <v>59</v>
      </c>
      <c r="C3" t="s">
        <v>59</v>
      </c>
      <c r="D3" t="s">
        <v>59</v>
      </c>
      <c r="E3" t="s">
        <v>59</v>
      </c>
      <c r="F3" t="s">
        <v>59</v>
      </c>
      <c r="G3" t="s">
        <v>59</v>
      </c>
      <c r="H3" t="s">
        <v>59</v>
      </c>
      <c r="I3" t="s">
        <v>59</v>
      </c>
      <c r="J3" t="s">
        <v>59</v>
      </c>
      <c r="K3" t="s">
        <v>59</v>
      </c>
      <c r="L3" t="s">
        <v>59</v>
      </c>
      <c r="M3" t="s">
        <v>59</v>
      </c>
      <c r="N3" t="s">
        <v>59</v>
      </c>
      <c r="O3" t="s">
        <v>59</v>
      </c>
      <c r="P3" t="s">
        <v>59</v>
      </c>
      <c r="Q3" t="s">
        <v>59</v>
      </c>
      <c r="R3" t="s">
        <v>59</v>
      </c>
      <c r="S3" t="s">
        <v>59</v>
      </c>
      <c r="T3" t="s">
        <v>59</v>
      </c>
      <c r="U3" t="s">
        <v>1173</v>
      </c>
      <c r="V3" t="s">
        <v>825</v>
      </c>
      <c r="W3" t="s">
        <v>59</v>
      </c>
      <c r="X3" t="s">
        <v>59</v>
      </c>
      <c r="Y3" t="s">
        <v>59</v>
      </c>
      <c r="Z3" t="s">
        <v>59</v>
      </c>
      <c r="AA3" t="s">
        <v>54</v>
      </c>
      <c r="AB3" t="s">
        <v>59</v>
      </c>
      <c r="AC3" t="s">
        <v>59</v>
      </c>
      <c r="AD3" t="s">
        <v>59</v>
      </c>
      <c r="AE3" t="s">
        <v>59</v>
      </c>
      <c r="AF3" t="s">
        <v>59</v>
      </c>
      <c r="AG3" t="s">
        <v>59</v>
      </c>
      <c r="AH3" t="s">
        <v>59</v>
      </c>
      <c r="AI3" t="s">
        <v>59</v>
      </c>
      <c r="AJ3" t="s">
        <v>59</v>
      </c>
      <c r="AK3" t="s">
        <v>59</v>
      </c>
      <c r="AL3" t="s">
        <v>59</v>
      </c>
    </row>
    <row r="4" spans="1:38" x14ac:dyDescent="0.35">
      <c r="A4" s="1" t="s">
        <v>1007</v>
      </c>
      <c r="B4" t="s">
        <v>751</v>
      </c>
      <c r="C4" t="s">
        <v>537</v>
      </c>
      <c r="D4" t="s">
        <v>900</v>
      </c>
      <c r="E4" t="s">
        <v>767</v>
      </c>
      <c r="F4" t="s">
        <v>588</v>
      </c>
      <c r="G4" t="s">
        <v>1084</v>
      </c>
      <c r="H4" t="s">
        <v>588</v>
      </c>
      <c r="I4" t="s">
        <v>939</v>
      </c>
      <c r="J4" t="s">
        <v>1049</v>
      </c>
      <c r="K4" t="s">
        <v>735</v>
      </c>
      <c r="L4" t="s">
        <v>162</v>
      </c>
      <c r="M4" t="s">
        <v>204</v>
      </c>
      <c r="N4" t="s">
        <v>651</v>
      </c>
      <c r="O4" t="s">
        <v>1132</v>
      </c>
      <c r="P4" t="s">
        <v>1049</v>
      </c>
      <c r="Q4" t="s">
        <v>548</v>
      </c>
      <c r="R4" t="s">
        <v>1045</v>
      </c>
      <c r="S4" t="s">
        <v>1109</v>
      </c>
      <c r="T4" t="s">
        <v>1049</v>
      </c>
      <c r="U4" t="s">
        <v>1160</v>
      </c>
      <c r="V4" t="s">
        <v>1073</v>
      </c>
      <c r="W4" t="s">
        <v>1112</v>
      </c>
      <c r="X4" t="s">
        <v>1210</v>
      </c>
      <c r="Y4" t="s">
        <v>733</v>
      </c>
      <c r="Z4" t="s">
        <v>627</v>
      </c>
      <c r="AA4" t="s">
        <v>1257</v>
      </c>
      <c r="AB4" t="s">
        <v>1273</v>
      </c>
      <c r="AC4" t="s">
        <v>1129</v>
      </c>
      <c r="AD4" t="s">
        <v>639</v>
      </c>
      <c r="AE4" t="s">
        <v>815</v>
      </c>
      <c r="AF4" t="s">
        <v>1342</v>
      </c>
      <c r="AG4" t="s">
        <v>1355</v>
      </c>
      <c r="AH4" t="s">
        <v>1367</v>
      </c>
      <c r="AI4" t="s">
        <v>1378</v>
      </c>
      <c r="AJ4" t="s">
        <v>1394</v>
      </c>
      <c r="AK4" t="s">
        <v>1408</v>
      </c>
      <c r="AL4" t="s">
        <v>751</v>
      </c>
    </row>
    <row r="5" spans="1:38" x14ac:dyDescent="0.35">
      <c r="A5" s="1" t="s">
        <v>1008</v>
      </c>
      <c r="B5" t="s">
        <v>751</v>
      </c>
      <c r="C5" t="s">
        <v>571</v>
      </c>
      <c r="D5" t="s">
        <v>1065</v>
      </c>
      <c r="E5" t="s">
        <v>1072</v>
      </c>
      <c r="F5" t="s">
        <v>504</v>
      </c>
      <c r="G5" t="s">
        <v>549</v>
      </c>
      <c r="H5" t="s">
        <v>461</v>
      </c>
      <c r="I5" t="s">
        <v>515</v>
      </c>
      <c r="J5" t="s">
        <v>504</v>
      </c>
      <c r="K5" t="s">
        <v>1091</v>
      </c>
      <c r="L5" t="s">
        <v>1109</v>
      </c>
      <c r="M5" t="s">
        <v>569</v>
      </c>
      <c r="N5" t="s">
        <v>608</v>
      </c>
      <c r="O5" t="s">
        <v>1133</v>
      </c>
      <c r="P5" t="s">
        <v>54</v>
      </c>
      <c r="Q5" t="s">
        <v>663</v>
      </c>
      <c r="R5" t="s">
        <v>620</v>
      </c>
      <c r="S5" t="s">
        <v>665</v>
      </c>
      <c r="T5" t="s">
        <v>464</v>
      </c>
      <c r="U5" t="s">
        <v>611</v>
      </c>
      <c r="V5" t="s">
        <v>1133</v>
      </c>
      <c r="W5" t="s">
        <v>751</v>
      </c>
      <c r="X5" t="s">
        <v>622</v>
      </c>
      <c r="Y5" t="s">
        <v>1222</v>
      </c>
      <c r="Z5" t="s">
        <v>1114</v>
      </c>
      <c r="AA5" t="s">
        <v>1258</v>
      </c>
      <c r="AB5" t="s">
        <v>961</v>
      </c>
      <c r="AC5" t="s">
        <v>495</v>
      </c>
      <c r="AD5" t="s">
        <v>78</v>
      </c>
      <c r="AE5" t="s">
        <v>1328</v>
      </c>
      <c r="AF5" t="s">
        <v>1343</v>
      </c>
      <c r="AG5" t="s">
        <v>1356</v>
      </c>
      <c r="AH5" t="s">
        <v>1368</v>
      </c>
      <c r="AI5" t="s">
        <v>1107</v>
      </c>
      <c r="AJ5" t="s">
        <v>227</v>
      </c>
      <c r="AK5" t="s">
        <v>1409</v>
      </c>
      <c r="AL5" t="s">
        <v>1427</v>
      </c>
    </row>
    <row r="6" spans="1:38" x14ac:dyDescent="0.35">
      <c r="A6" s="1" t="s">
        <v>1009</v>
      </c>
      <c r="B6" t="s">
        <v>1044</v>
      </c>
      <c r="C6" t="s">
        <v>750</v>
      </c>
      <c r="D6" t="s">
        <v>496</v>
      </c>
      <c r="E6" t="s">
        <v>524</v>
      </c>
      <c r="F6" t="s">
        <v>578</v>
      </c>
      <c r="G6" t="s">
        <v>562</v>
      </c>
      <c r="H6" t="s">
        <v>480</v>
      </c>
      <c r="I6" t="s">
        <v>505</v>
      </c>
      <c r="J6" t="s">
        <v>568</v>
      </c>
      <c r="K6" t="s">
        <v>467</v>
      </c>
      <c r="L6" t="s">
        <v>1110</v>
      </c>
      <c r="M6" t="s">
        <v>1120</v>
      </c>
      <c r="N6" t="s">
        <v>540</v>
      </c>
      <c r="O6" t="s">
        <v>546</v>
      </c>
      <c r="P6" t="s">
        <v>461</v>
      </c>
      <c r="Q6" t="s">
        <v>632</v>
      </c>
      <c r="R6" t="s">
        <v>513</v>
      </c>
      <c r="S6" t="s">
        <v>1045</v>
      </c>
      <c r="T6" t="s">
        <v>1073</v>
      </c>
      <c r="U6" t="s">
        <v>1045</v>
      </c>
      <c r="V6" t="s">
        <v>1184</v>
      </c>
      <c r="W6" t="s">
        <v>760</v>
      </c>
      <c r="X6" t="s">
        <v>1052</v>
      </c>
      <c r="Y6" t="s">
        <v>296</v>
      </c>
      <c r="Z6" t="s">
        <v>628</v>
      </c>
      <c r="AA6" t="s">
        <v>653</v>
      </c>
      <c r="AB6" t="s">
        <v>1274</v>
      </c>
      <c r="AC6" t="s">
        <v>1298</v>
      </c>
      <c r="AD6" t="s">
        <v>704</v>
      </c>
      <c r="AE6" t="s">
        <v>1273</v>
      </c>
      <c r="AF6" t="s">
        <v>82</v>
      </c>
      <c r="AG6" t="s">
        <v>78</v>
      </c>
      <c r="AH6" t="s">
        <v>335</v>
      </c>
      <c r="AI6" t="s">
        <v>1379</v>
      </c>
      <c r="AJ6" t="s">
        <v>558</v>
      </c>
      <c r="AK6" t="s">
        <v>1410</v>
      </c>
      <c r="AL6" t="s">
        <v>1428</v>
      </c>
    </row>
    <row r="7" spans="1:38" x14ac:dyDescent="0.35">
      <c r="A7" s="1" t="s">
        <v>1010</v>
      </c>
      <c r="B7" t="s">
        <v>669</v>
      </c>
      <c r="C7" t="s">
        <v>583</v>
      </c>
      <c r="D7" t="s">
        <v>1066</v>
      </c>
      <c r="E7" t="s">
        <v>585</v>
      </c>
      <c r="F7" t="s">
        <v>579</v>
      </c>
      <c r="G7" t="s">
        <v>585</v>
      </c>
      <c r="H7" t="s">
        <v>472</v>
      </c>
      <c r="I7" t="s">
        <v>592</v>
      </c>
      <c r="J7" t="s">
        <v>917</v>
      </c>
      <c r="K7" t="s">
        <v>665</v>
      </c>
      <c r="L7" t="s">
        <v>480</v>
      </c>
      <c r="M7" t="s">
        <v>463</v>
      </c>
      <c r="N7" t="s">
        <v>464</v>
      </c>
      <c r="O7" t="s">
        <v>585</v>
      </c>
      <c r="P7" t="s">
        <v>579</v>
      </c>
      <c r="Q7" t="s">
        <v>467</v>
      </c>
      <c r="R7" t="s">
        <v>463</v>
      </c>
      <c r="S7" t="s">
        <v>578</v>
      </c>
      <c r="T7" t="s">
        <v>667</v>
      </c>
      <c r="U7" t="s">
        <v>534</v>
      </c>
      <c r="V7" t="s">
        <v>629</v>
      </c>
      <c r="W7" t="s">
        <v>1114</v>
      </c>
      <c r="X7" t="s">
        <v>1211</v>
      </c>
      <c r="Y7" t="s">
        <v>1145</v>
      </c>
      <c r="Z7" t="s">
        <v>1239</v>
      </c>
      <c r="AA7" t="s">
        <v>1259</v>
      </c>
      <c r="AB7" t="s">
        <v>1142</v>
      </c>
      <c r="AC7" t="s">
        <v>1160</v>
      </c>
      <c r="AD7" t="s">
        <v>1104</v>
      </c>
      <c r="AE7" t="s">
        <v>1183</v>
      </c>
      <c r="AF7" t="s">
        <v>1120</v>
      </c>
      <c r="AG7" t="s">
        <v>571</v>
      </c>
      <c r="AH7" t="s">
        <v>643</v>
      </c>
      <c r="AI7" t="s">
        <v>1066</v>
      </c>
      <c r="AJ7" t="s">
        <v>1097</v>
      </c>
      <c r="AK7" t="s">
        <v>1154</v>
      </c>
      <c r="AL7" t="s">
        <v>1429</v>
      </c>
    </row>
    <row r="8" spans="1:38" x14ac:dyDescent="0.35">
      <c r="A8" s="1" t="s">
        <v>1011</v>
      </c>
      <c r="B8" t="s">
        <v>1045</v>
      </c>
      <c r="C8" t="s">
        <v>902</v>
      </c>
      <c r="D8" t="s">
        <v>1055</v>
      </c>
      <c r="E8" t="s">
        <v>913</v>
      </c>
      <c r="F8" t="s">
        <v>1063</v>
      </c>
      <c r="G8" t="s">
        <v>1085</v>
      </c>
      <c r="H8" t="s">
        <v>1088</v>
      </c>
      <c r="I8" t="s">
        <v>1094</v>
      </c>
      <c r="J8" t="s">
        <v>545</v>
      </c>
      <c r="K8" t="s">
        <v>191</v>
      </c>
      <c r="L8" t="s">
        <v>340</v>
      </c>
      <c r="M8" t="s">
        <v>1121</v>
      </c>
      <c r="N8" t="s">
        <v>1085</v>
      </c>
      <c r="O8" t="s">
        <v>1099</v>
      </c>
      <c r="P8" t="s">
        <v>841</v>
      </c>
      <c r="Q8" t="s">
        <v>1145</v>
      </c>
      <c r="R8" t="s">
        <v>494</v>
      </c>
      <c r="S8" t="s">
        <v>1121</v>
      </c>
      <c r="T8" t="s">
        <v>908</v>
      </c>
      <c r="U8" t="s">
        <v>1174</v>
      </c>
      <c r="V8" t="s">
        <v>1185</v>
      </c>
      <c r="W8" t="s">
        <v>1197</v>
      </c>
      <c r="X8" t="s">
        <v>1212</v>
      </c>
      <c r="Y8" t="s">
        <v>1223</v>
      </c>
      <c r="Z8" t="s">
        <v>1176</v>
      </c>
      <c r="AA8" t="s">
        <v>1260</v>
      </c>
      <c r="AB8" t="s">
        <v>1275</v>
      </c>
      <c r="AC8" t="s">
        <v>1299</v>
      </c>
      <c r="AD8" t="s">
        <v>768</v>
      </c>
      <c r="AE8" t="s">
        <v>1329</v>
      </c>
      <c r="AF8" t="s">
        <v>1344</v>
      </c>
      <c r="AG8" t="s">
        <v>1152</v>
      </c>
      <c r="AH8" t="s">
        <v>1369</v>
      </c>
      <c r="AI8" t="s">
        <v>1380</v>
      </c>
      <c r="AJ8" t="s">
        <v>1395</v>
      </c>
      <c r="AK8" t="s">
        <v>1411</v>
      </c>
      <c r="AL8" t="s">
        <v>1430</v>
      </c>
    </row>
    <row r="9" spans="1:38" x14ac:dyDescent="0.35">
      <c r="A9" s="1" t="s">
        <v>1012</v>
      </c>
      <c r="B9" t="s">
        <v>1046</v>
      </c>
      <c r="C9" t="s">
        <v>803</v>
      </c>
      <c r="D9" t="s">
        <v>563</v>
      </c>
      <c r="E9" t="s">
        <v>463</v>
      </c>
      <c r="F9" t="s">
        <v>463</v>
      </c>
      <c r="G9" t="s">
        <v>504</v>
      </c>
      <c r="H9" t="s">
        <v>562</v>
      </c>
      <c r="I9" t="s">
        <v>562</v>
      </c>
      <c r="J9" t="s">
        <v>480</v>
      </c>
      <c r="K9" t="s">
        <v>746</v>
      </c>
      <c r="L9" t="s">
        <v>1111</v>
      </c>
      <c r="M9" t="s">
        <v>629</v>
      </c>
      <c r="N9" t="s">
        <v>948</v>
      </c>
      <c r="O9" t="s">
        <v>731</v>
      </c>
      <c r="P9" t="s">
        <v>913</v>
      </c>
      <c r="Q9" t="s">
        <v>460</v>
      </c>
      <c r="R9" t="s">
        <v>1099</v>
      </c>
      <c r="S9" t="s">
        <v>512</v>
      </c>
      <c r="T9" t="s">
        <v>1081</v>
      </c>
      <c r="U9" t="s">
        <v>477</v>
      </c>
      <c r="V9" t="s">
        <v>1186</v>
      </c>
      <c r="W9" t="s">
        <v>1198</v>
      </c>
      <c r="X9" t="s">
        <v>1213</v>
      </c>
      <c r="Y9" t="s">
        <v>1224</v>
      </c>
      <c r="Z9" t="s">
        <v>1240</v>
      </c>
      <c r="AA9" t="s">
        <v>1261</v>
      </c>
      <c r="AB9" t="s">
        <v>1276</v>
      </c>
      <c r="AC9" t="s">
        <v>1300</v>
      </c>
      <c r="AD9" t="s">
        <v>1313</v>
      </c>
      <c r="AE9" t="s">
        <v>1330</v>
      </c>
      <c r="AF9" t="s">
        <v>1345</v>
      </c>
      <c r="AG9" t="s">
        <v>1357</v>
      </c>
      <c r="AH9" t="s">
        <v>1370</v>
      </c>
      <c r="AI9" t="s">
        <v>1381</v>
      </c>
      <c r="AJ9" t="s">
        <v>1396</v>
      </c>
      <c r="AK9" t="s">
        <v>1412</v>
      </c>
      <c r="AL9" t="s">
        <v>1431</v>
      </c>
    </row>
    <row r="10" spans="1:38" x14ac:dyDescent="0.35">
      <c r="A10" s="1" t="s">
        <v>1013</v>
      </c>
      <c r="B10" t="s">
        <v>59</v>
      </c>
      <c r="C10" t="s">
        <v>59</v>
      </c>
      <c r="D10" t="s">
        <v>59</v>
      </c>
      <c r="E10" t="s">
        <v>59</v>
      </c>
      <c r="F10" t="s">
        <v>59</v>
      </c>
      <c r="G10" t="s">
        <v>59</v>
      </c>
      <c r="H10" t="s">
        <v>59</v>
      </c>
      <c r="I10" t="s">
        <v>59</v>
      </c>
      <c r="J10" t="s">
        <v>59</v>
      </c>
      <c r="K10" t="s">
        <v>59</v>
      </c>
      <c r="L10" t="s">
        <v>59</v>
      </c>
      <c r="M10" t="s">
        <v>59</v>
      </c>
      <c r="N10" t="s">
        <v>59</v>
      </c>
      <c r="O10" t="s">
        <v>59</v>
      </c>
      <c r="P10" t="s">
        <v>59</v>
      </c>
      <c r="Q10" t="s">
        <v>59</v>
      </c>
      <c r="R10" t="s">
        <v>59</v>
      </c>
      <c r="S10" t="s">
        <v>59</v>
      </c>
      <c r="T10" t="s">
        <v>59</v>
      </c>
      <c r="U10" t="s">
        <v>59</v>
      </c>
      <c r="V10" t="s">
        <v>59</v>
      </c>
      <c r="W10" t="s">
        <v>59</v>
      </c>
      <c r="X10" t="s">
        <v>59</v>
      </c>
      <c r="Y10" t="s">
        <v>59</v>
      </c>
      <c r="Z10" t="s">
        <v>1097</v>
      </c>
      <c r="AA10" t="s">
        <v>1046</v>
      </c>
      <c r="AB10" t="s">
        <v>1277</v>
      </c>
      <c r="AC10" t="s">
        <v>1301</v>
      </c>
      <c r="AD10" t="s">
        <v>59</v>
      </c>
      <c r="AE10" t="s">
        <v>59</v>
      </c>
      <c r="AF10" t="s">
        <v>59</v>
      </c>
      <c r="AG10" t="s">
        <v>59</v>
      </c>
      <c r="AH10" t="s">
        <v>59</v>
      </c>
      <c r="AI10" t="s">
        <v>59</v>
      </c>
      <c r="AJ10" t="s">
        <v>59</v>
      </c>
      <c r="AK10" t="s">
        <v>1413</v>
      </c>
      <c r="AL10" t="s">
        <v>1432</v>
      </c>
    </row>
    <row r="11" spans="1:38" x14ac:dyDescent="0.35">
      <c r="A11" s="1" t="s">
        <v>1014</v>
      </c>
      <c r="B11" t="s">
        <v>59</v>
      </c>
      <c r="C11" t="s">
        <v>59</v>
      </c>
      <c r="D11" t="s">
        <v>59</v>
      </c>
      <c r="E11" t="s">
        <v>59</v>
      </c>
      <c r="F11" t="s">
        <v>59</v>
      </c>
      <c r="G11" t="s">
        <v>59</v>
      </c>
      <c r="H11" t="s">
        <v>59</v>
      </c>
      <c r="I11" t="s">
        <v>59</v>
      </c>
      <c r="J11" t="s">
        <v>59</v>
      </c>
      <c r="K11" t="s">
        <v>59</v>
      </c>
      <c r="L11" t="s">
        <v>59</v>
      </c>
      <c r="M11" t="s">
        <v>59</v>
      </c>
      <c r="N11" t="s">
        <v>59</v>
      </c>
      <c r="O11" t="s">
        <v>59</v>
      </c>
      <c r="P11" t="s">
        <v>59</v>
      </c>
      <c r="Q11" t="s">
        <v>59</v>
      </c>
      <c r="R11" t="s">
        <v>59</v>
      </c>
      <c r="S11" t="s">
        <v>59</v>
      </c>
      <c r="T11" t="s">
        <v>59</v>
      </c>
      <c r="U11" t="s">
        <v>507</v>
      </c>
      <c r="V11" t="s">
        <v>579</v>
      </c>
      <c r="W11" t="s">
        <v>59</v>
      </c>
      <c r="X11" t="s">
        <v>59</v>
      </c>
      <c r="Y11" t="s">
        <v>746</v>
      </c>
      <c r="Z11" t="s">
        <v>1241</v>
      </c>
      <c r="AA11" t="s">
        <v>1262</v>
      </c>
      <c r="AB11" t="s">
        <v>1278</v>
      </c>
      <c r="AC11" t="s">
        <v>939</v>
      </c>
      <c r="AD11" t="s">
        <v>574</v>
      </c>
      <c r="AE11" t="s">
        <v>1044</v>
      </c>
      <c r="AF11" t="s">
        <v>611</v>
      </c>
      <c r="AG11" t="s">
        <v>571</v>
      </c>
      <c r="AH11" t="s">
        <v>767</v>
      </c>
      <c r="AI11" t="s">
        <v>59</v>
      </c>
      <c r="AJ11" t="s">
        <v>59</v>
      </c>
      <c r="AK11" t="s">
        <v>59</v>
      </c>
      <c r="AL11" t="s">
        <v>59</v>
      </c>
    </row>
    <row r="12" spans="1:38" x14ac:dyDescent="0.35">
      <c r="A12" s="1" t="s">
        <v>1015</v>
      </c>
      <c r="B12" t="s">
        <v>59</v>
      </c>
      <c r="C12" t="s">
        <v>59</v>
      </c>
      <c r="D12" t="s">
        <v>59</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507</v>
      </c>
      <c r="V12" t="s">
        <v>579</v>
      </c>
      <c r="W12" t="s">
        <v>59</v>
      </c>
      <c r="X12" t="s">
        <v>59</v>
      </c>
      <c r="Y12" t="s">
        <v>746</v>
      </c>
      <c r="Z12" t="s">
        <v>793</v>
      </c>
      <c r="AA12" t="s">
        <v>621</v>
      </c>
      <c r="AB12" t="s">
        <v>1279</v>
      </c>
      <c r="AC12" t="s">
        <v>1302</v>
      </c>
      <c r="AD12" t="s">
        <v>574</v>
      </c>
      <c r="AE12" t="s">
        <v>1044</v>
      </c>
      <c r="AF12" t="s">
        <v>611</v>
      </c>
      <c r="AG12" t="s">
        <v>571</v>
      </c>
      <c r="AH12" t="s">
        <v>767</v>
      </c>
      <c r="AI12" t="s">
        <v>59</v>
      </c>
      <c r="AJ12" t="s">
        <v>59</v>
      </c>
      <c r="AK12" t="s">
        <v>1413</v>
      </c>
      <c r="AL12" t="s">
        <v>1432</v>
      </c>
    </row>
    <row r="13" spans="1:38" x14ac:dyDescent="0.35">
      <c r="A13" s="1" t="s">
        <v>1016</v>
      </c>
      <c r="B13" t="s">
        <v>59</v>
      </c>
      <c r="C13" t="s">
        <v>59</v>
      </c>
      <c r="D13" t="s">
        <v>59</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1120</v>
      </c>
      <c r="W13" t="s">
        <v>562</v>
      </c>
      <c r="X13" t="s">
        <v>516</v>
      </c>
      <c r="Y13" t="s">
        <v>1225</v>
      </c>
      <c r="Z13" t="s">
        <v>1242</v>
      </c>
      <c r="AA13" t="s">
        <v>1170</v>
      </c>
      <c r="AB13" t="s">
        <v>1280</v>
      </c>
      <c r="AC13" t="s">
        <v>835</v>
      </c>
      <c r="AD13" t="s">
        <v>59</v>
      </c>
      <c r="AE13" t="s">
        <v>59</v>
      </c>
      <c r="AF13" t="s">
        <v>59</v>
      </c>
      <c r="AG13" t="s">
        <v>59</v>
      </c>
      <c r="AH13" t="s">
        <v>59</v>
      </c>
      <c r="AI13" t="s">
        <v>59</v>
      </c>
      <c r="AJ13" t="s">
        <v>59</v>
      </c>
      <c r="AK13" t="s">
        <v>59</v>
      </c>
      <c r="AL13" t="s">
        <v>59</v>
      </c>
    </row>
    <row r="14" spans="1:38" x14ac:dyDescent="0.35">
      <c r="A14" s="1" t="s">
        <v>1017</v>
      </c>
      <c r="B14" t="s">
        <v>59</v>
      </c>
      <c r="C14" t="s">
        <v>59</v>
      </c>
      <c r="D14" t="s">
        <v>59</v>
      </c>
      <c r="E14" t="s">
        <v>59</v>
      </c>
      <c r="F14" t="s">
        <v>59</v>
      </c>
      <c r="G14" t="s">
        <v>59</v>
      </c>
      <c r="H14" t="s">
        <v>59</v>
      </c>
      <c r="I14" t="s">
        <v>59</v>
      </c>
      <c r="J14" t="s">
        <v>59</v>
      </c>
      <c r="K14" t="s">
        <v>59</v>
      </c>
      <c r="L14" t="s">
        <v>59</v>
      </c>
      <c r="M14" t="s">
        <v>59</v>
      </c>
      <c r="N14" t="s">
        <v>59</v>
      </c>
      <c r="O14" t="s">
        <v>59</v>
      </c>
      <c r="P14" t="s">
        <v>59</v>
      </c>
      <c r="Q14" t="s">
        <v>59</v>
      </c>
      <c r="R14" t="s">
        <v>59</v>
      </c>
      <c r="S14" t="s">
        <v>59</v>
      </c>
      <c r="T14" t="s">
        <v>59</v>
      </c>
      <c r="U14" t="s">
        <v>678</v>
      </c>
      <c r="V14" t="s">
        <v>571</v>
      </c>
      <c r="W14" t="s">
        <v>77</v>
      </c>
      <c r="X14" t="s">
        <v>515</v>
      </c>
      <c r="Y14" t="s">
        <v>1226</v>
      </c>
      <c r="Z14" t="s">
        <v>905</v>
      </c>
      <c r="AA14" t="s">
        <v>162</v>
      </c>
      <c r="AB14" t="s">
        <v>1281</v>
      </c>
      <c r="AC14" t="s">
        <v>641</v>
      </c>
      <c r="AD14" t="s">
        <v>59</v>
      </c>
      <c r="AE14" t="s">
        <v>1331</v>
      </c>
      <c r="AF14" t="s">
        <v>499</v>
      </c>
      <c r="AG14" t="s">
        <v>59</v>
      </c>
      <c r="AH14" t="s">
        <v>59</v>
      </c>
      <c r="AI14" t="s">
        <v>1382</v>
      </c>
      <c r="AJ14" t="s">
        <v>1397</v>
      </c>
      <c r="AK14" t="s">
        <v>1095</v>
      </c>
      <c r="AL14" t="s">
        <v>59</v>
      </c>
    </row>
    <row r="15" spans="1:38" x14ac:dyDescent="0.35">
      <c r="A15" s="1" t="s">
        <v>1018</v>
      </c>
      <c r="B15" t="s">
        <v>733</v>
      </c>
      <c r="C15" t="s">
        <v>1056</v>
      </c>
      <c r="D15" t="s">
        <v>516</v>
      </c>
      <c r="E15" t="s">
        <v>1073</v>
      </c>
      <c r="F15" t="s">
        <v>919</v>
      </c>
      <c r="G15" t="s">
        <v>123</v>
      </c>
      <c r="H15" t="s">
        <v>1089</v>
      </c>
      <c r="I15" t="s">
        <v>977</v>
      </c>
      <c r="J15" t="s">
        <v>1099</v>
      </c>
      <c r="K15" t="s">
        <v>898</v>
      </c>
      <c r="L15" t="s">
        <v>872</v>
      </c>
      <c r="M15" t="s">
        <v>1122</v>
      </c>
      <c r="N15" t="s">
        <v>1100</v>
      </c>
      <c r="O15" t="s">
        <v>1134</v>
      </c>
      <c r="P15" t="s">
        <v>808</v>
      </c>
      <c r="Q15" t="s">
        <v>924</v>
      </c>
      <c r="R15" t="s">
        <v>1151</v>
      </c>
      <c r="S15" t="s">
        <v>905</v>
      </c>
      <c r="T15" t="s">
        <v>575</v>
      </c>
      <c r="U15" t="s">
        <v>537</v>
      </c>
      <c r="V15" t="s">
        <v>1129</v>
      </c>
      <c r="W15" t="s">
        <v>1132</v>
      </c>
      <c r="X15" t="s">
        <v>948</v>
      </c>
      <c r="Y15" t="s">
        <v>95</v>
      </c>
      <c r="Z15" t="s">
        <v>1243</v>
      </c>
      <c r="AA15" t="s">
        <v>1110</v>
      </c>
      <c r="AB15" t="s">
        <v>1282</v>
      </c>
      <c r="AC15" t="s">
        <v>1211</v>
      </c>
      <c r="AD15" t="s">
        <v>908</v>
      </c>
      <c r="AE15" t="s">
        <v>700</v>
      </c>
      <c r="AF15" t="s">
        <v>463</v>
      </c>
      <c r="AG15" t="s">
        <v>540</v>
      </c>
      <c r="AH15" t="s">
        <v>466</v>
      </c>
      <c r="AI15" t="s">
        <v>1383</v>
      </c>
      <c r="AJ15" t="s">
        <v>841</v>
      </c>
      <c r="AK15" t="s">
        <v>1414</v>
      </c>
      <c r="AL15" t="s">
        <v>145</v>
      </c>
    </row>
    <row r="16" spans="1:38" x14ac:dyDescent="0.35">
      <c r="A16" s="1" t="s">
        <v>1019</v>
      </c>
      <c r="B16" t="s">
        <v>1047</v>
      </c>
      <c r="C16" t="s">
        <v>1057</v>
      </c>
      <c r="D16" t="s">
        <v>1067</v>
      </c>
      <c r="E16" t="s">
        <v>1074</v>
      </c>
      <c r="F16" t="s">
        <v>1079</v>
      </c>
      <c r="G16" t="s">
        <v>921</v>
      </c>
      <c r="H16" t="s">
        <v>476</v>
      </c>
      <c r="I16" t="s">
        <v>291</v>
      </c>
      <c r="J16" t="s">
        <v>1100</v>
      </c>
      <c r="K16" t="s">
        <v>1104</v>
      </c>
      <c r="L16" t="s">
        <v>1112</v>
      </c>
      <c r="M16" t="s">
        <v>1123</v>
      </c>
      <c r="N16" t="s">
        <v>969</v>
      </c>
      <c r="O16" t="s">
        <v>1135</v>
      </c>
      <c r="P16" t="s">
        <v>1140</v>
      </c>
      <c r="Q16" t="s">
        <v>1146</v>
      </c>
      <c r="R16" t="s">
        <v>779</v>
      </c>
      <c r="S16" t="s">
        <v>676</v>
      </c>
      <c r="T16" t="s">
        <v>1166</v>
      </c>
      <c r="U16" t="s">
        <v>1175</v>
      </c>
      <c r="V16" t="s">
        <v>1187</v>
      </c>
      <c r="W16" t="s">
        <v>1199</v>
      </c>
      <c r="X16" t="s">
        <v>1214</v>
      </c>
      <c r="Y16" t="s">
        <v>1227</v>
      </c>
      <c r="Z16" t="s">
        <v>1244</v>
      </c>
      <c r="AA16" t="s">
        <v>1263</v>
      </c>
      <c r="AB16" t="s">
        <v>1283</v>
      </c>
      <c r="AC16" t="s">
        <v>1303</v>
      </c>
      <c r="AD16" t="s">
        <v>1314</v>
      </c>
      <c r="AE16" t="s">
        <v>1332</v>
      </c>
      <c r="AF16" t="s">
        <v>1346</v>
      </c>
      <c r="AG16" t="s">
        <v>1358</v>
      </c>
      <c r="AH16" t="s">
        <v>1371</v>
      </c>
      <c r="AI16" t="s">
        <v>1384</v>
      </c>
      <c r="AJ16" t="s">
        <v>1398</v>
      </c>
      <c r="AK16" t="s">
        <v>1415</v>
      </c>
      <c r="AL16" t="s">
        <v>1433</v>
      </c>
    </row>
    <row r="17" spans="1:38" x14ac:dyDescent="0.35">
      <c r="A17" s="1" t="s">
        <v>1020</v>
      </c>
      <c r="B17" t="s">
        <v>59</v>
      </c>
      <c r="C17" t="s">
        <v>59</v>
      </c>
      <c r="D17" t="s">
        <v>59</v>
      </c>
      <c r="E17" t="s">
        <v>59</v>
      </c>
      <c r="F17" t="s">
        <v>59</v>
      </c>
      <c r="G17" t="s">
        <v>59</v>
      </c>
      <c r="H17" t="s">
        <v>59</v>
      </c>
      <c r="I17" t="s">
        <v>59</v>
      </c>
      <c r="J17" t="s">
        <v>59</v>
      </c>
      <c r="K17" t="s">
        <v>59</v>
      </c>
      <c r="L17" t="s">
        <v>59</v>
      </c>
      <c r="M17" t="s">
        <v>59</v>
      </c>
      <c r="N17" t="s">
        <v>59</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row>
    <row r="18" spans="1:38" x14ac:dyDescent="0.35">
      <c r="A18" s="1" t="s">
        <v>1021</v>
      </c>
      <c r="B18" t="s">
        <v>1048</v>
      </c>
      <c r="C18" t="s">
        <v>1058</v>
      </c>
      <c r="D18" t="s">
        <v>1068</v>
      </c>
      <c r="E18" t="s">
        <v>1075</v>
      </c>
      <c r="F18" t="s">
        <v>1080</v>
      </c>
      <c r="G18" t="s">
        <v>1086</v>
      </c>
      <c r="H18" t="s">
        <v>1090</v>
      </c>
      <c r="I18" t="s">
        <v>1095</v>
      </c>
      <c r="J18" t="s">
        <v>1101</v>
      </c>
      <c r="K18" t="s">
        <v>1105</v>
      </c>
      <c r="L18" t="s">
        <v>1113</v>
      </c>
      <c r="M18" t="s">
        <v>1124</v>
      </c>
      <c r="N18" t="s">
        <v>1128</v>
      </c>
      <c r="O18" t="s">
        <v>1136</v>
      </c>
      <c r="P18" t="s">
        <v>1141</v>
      </c>
      <c r="Q18" t="s">
        <v>1147</v>
      </c>
      <c r="R18" t="s">
        <v>1152</v>
      </c>
      <c r="S18" t="s">
        <v>1161</v>
      </c>
      <c r="T18" t="s">
        <v>1167</v>
      </c>
      <c r="U18" t="s">
        <v>1176</v>
      </c>
      <c r="V18" t="s">
        <v>1188</v>
      </c>
      <c r="W18" t="s">
        <v>1200</v>
      </c>
      <c r="X18" t="s">
        <v>1215</v>
      </c>
      <c r="Y18" t="s">
        <v>1228</v>
      </c>
      <c r="Z18" t="s">
        <v>1245</v>
      </c>
      <c r="AA18" t="s">
        <v>1264</v>
      </c>
      <c r="AB18" t="s">
        <v>1284</v>
      </c>
      <c r="AC18" t="s">
        <v>1304</v>
      </c>
      <c r="AD18" t="s">
        <v>1315</v>
      </c>
      <c r="AE18" t="s">
        <v>1333</v>
      </c>
      <c r="AF18" t="s">
        <v>1347</v>
      </c>
      <c r="AG18" t="s">
        <v>1359</v>
      </c>
      <c r="AH18" t="s">
        <v>1372</v>
      </c>
      <c r="AI18" t="s">
        <v>1385</v>
      </c>
      <c r="AJ18" t="s">
        <v>1399</v>
      </c>
      <c r="AK18" t="s">
        <v>1416</v>
      </c>
      <c r="AL18" t="s">
        <v>1434</v>
      </c>
    </row>
    <row r="19" spans="1:38" x14ac:dyDescent="0.35">
      <c r="A19" s="1" t="s">
        <v>1022</v>
      </c>
      <c r="B19" t="s">
        <v>59</v>
      </c>
      <c r="C19" t="s">
        <v>59</v>
      </c>
      <c r="D19" t="s">
        <v>59</v>
      </c>
      <c r="E19" t="s">
        <v>59</v>
      </c>
      <c r="F19" t="s">
        <v>469</v>
      </c>
      <c r="G19" t="s">
        <v>592</v>
      </c>
      <c r="H19" t="s">
        <v>502</v>
      </c>
      <c r="I19" t="s">
        <v>563</v>
      </c>
      <c r="J19" t="s">
        <v>563</v>
      </c>
      <c r="K19" t="s">
        <v>464</v>
      </c>
      <c r="L19" t="s">
        <v>563</v>
      </c>
      <c r="M19" t="s">
        <v>502</v>
      </c>
      <c r="N19" t="s">
        <v>507</v>
      </c>
      <c r="O19" t="s">
        <v>464</v>
      </c>
      <c r="P19" t="s">
        <v>592</v>
      </c>
      <c r="Q19" t="s">
        <v>480</v>
      </c>
      <c r="R19" t="s">
        <v>548</v>
      </c>
      <c r="S19" t="s">
        <v>600</v>
      </c>
      <c r="T19" t="s">
        <v>663</v>
      </c>
      <c r="U19" t="s">
        <v>608</v>
      </c>
      <c r="V19" t="s">
        <v>1189</v>
      </c>
      <c r="W19" t="s">
        <v>1201</v>
      </c>
      <c r="X19" t="s">
        <v>731</v>
      </c>
      <c r="Y19" t="s">
        <v>919</v>
      </c>
      <c r="Z19" t="s">
        <v>733</v>
      </c>
      <c r="AA19" t="s">
        <v>476</v>
      </c>
      <c r="AB19" t="s">
        <v>1285</v>
      </c>
      <c r="AC19" t="s">
        <v>1305</v>
      </c>
      <c r="AD19" t="s">
        <v>1316</v>
      </c>
      <c r="AE19" t="s">
        <v>1142</v>
      </c>
      <c r="AF19" t="s">
        <v>932</v>
      </c>
      <c r="AG19" t="s">
        <v>510</v>
      </c>
      <c r="AH19" t="s">
        <v>629</v>
      </c>
      <c r="AI19" t="s">
        <v>1386</v>
      </c>
      <c r="AJ19" t="s">
        <v>1183</v>
      </c>
      <c r="AK19" t="s">
        <v>1417</v>
      </c>
      <c r="AL19" t="s">
        <v>1435</v>
      </c>
    </row>
    <row r="20" spans="1:38" x14ac:dyDescent="0.35">
      <c r="A20" s="1" t="s">
        <v>1023</v>
      </c>
      <c r="B20" t="s">
        <v>498</v>
      </c>
      <c r="C20" t="s">
        <v>104</v>
      </c>
      <c r="D20" t="s">
        <v>548</v>
      </c>
      <c r="E20" t="s">
        <v>669</v>
      </c>
      <c r="F20" t="s">
        <v>498</v>
      </c>
      <c r="G20" t="s">
        <v>502</v>
      </c>
      <c r="H20" t="s">
        <v>502</v>
      </c>
      <c r="I20" t="s">
        <v>1096</v>
      </c>
      <c r="J20" t="s">
        <v>59</v>
      </c>
      <c r="K20" t="s">
        <v>599</v>
      </c>
      <c r="L20" t="s">
        <v>104</v>
      </c>
      <c r="M20" t="s">
        <v>59</v>
      </c>
      <c r="N20" t="s">
        <v>59</v>
      </c>
      <c r="O20" t="s">
        <v>59</v>
      </c>
      <c r="P20" t="s">
        <v>59</v>
      </c>
      <c r="Q20" t="s">
        <v>59</v>
      </c>
      <c r="R20" t="s">
        <v>532</v>
      </c>
      <c r="S20" t="s">
        <v>469</v>
      </c>
      <c r="T20" t="s">
        <v>718</v>
      </c>
      <c r="U20" t="s">
        <v>59</v>
      </c>
      <c r="V20" t="s">
        <v>59</v>
      </c>
      <c r="W20" t="s">
        <v>59</v>
      </c>
      <c r="X20" t="s">
        <v>59</v>
      </c>
      <c r="Y20" t="s">
        <v>527</v>
      </c>
      <c r="Z20" t="s">
        <v>59</v>
      </c>
      <c r="AA20" t="s">
        <v>59</v>
      </c>
      <c r="AB20" t="s">
        <v>1097</v>
      </c>
      <c r="AC20" t="s">
        <v>543</v>
      </c>
      <c r="AD20" t="s">
        <v>599</v>
      </c>
      <c r="AE20" t="s">
        <v>588</v>
      </c>
      <c r="AF20" t="s">
        <v>59</v>
      </c>
      <c r="AG20" t="s">
        <v>465</v>
      </c>
      <c r="AH20" t="s">
        <v>59</v>
      </c>
      <c r="AI20" t="s">
        <v>59</v>
      </c>
      <c r="AJ20" t="s">
        <v>59</v>
      </c>
      <c r="AK20" t="s">
        <v>59</v>
      </c>
      <c r="AL20" t="s">
        <v>59</v>
      </c>
    </row>
    <row r="21" spans="1:38" x14ac:dyDescent="0.35">
      <c r="A21" s="1" t="s">
        <v>1024</v>
      </c>
      <c r="B21" t="s">
        <v>59</v>
      </c>
      <c r="C21" t="s">
        <v>59</v>
      </c>
      <c r="D21" t="s">
        <v>59</v>
      </c>
      <c r="E21" t="s">
        <v>59</v>
      </c>
      <c r="F21" t="s">
        <v>59</v>
      </c>
      <c r="G21" t="s">
        <v>59</v>
      </c>
      <c r="H21" t="s">
        <v>59</v>
      </c>
      <c r="I21" t="s">
        <v>59</v>
      </c>
      <c r="J21" t="s">
        <v>59</v>
      </c>
      <c r="K21" t="s">
        <v>59</v>
      </c>
      <c r="L21" t="s">
        <v>59</v>
      </c>
      <c r="M21" t="s">
        <v>59</v>
      </c>
      <c r="N21" t="s">
        <v>59</v>
      </c>
      <c r="O21" t="s">
        <v>59</v>
      </c>
      <c r="P21" t="s">
        <v>59</v>
      </c>
      <c r="Q21" t="s">
        <v>59</v>
      </c>
      <c r="R21" t="s">
        <v>59</v>
      </c>
      <c r="S21" t="s">
        <v>59</v>
      </c>
      <c r="T21" t="s">
        <v>59</v>
      </c>
      <c r="U21" t="s">
        <v>59</v>
      </c>
      <c r="V21" t="s">
        <v>59</v>
      </c>
      <c r="W21" t="s">
        <v>59</v>
      </c>
      <c r="X21" t="s">
        <v>59</v>
      </c>
      <c r="Y21" t="s">
        <v>1229</v>
      </c>
      <c r="Z21" t="s">
        <v>583</v>
      </c>
      <c r="AA21" t="s">
        <v>182</v>
      </c>
      <c r="AB21" t="s">
        <v>1286</v>
      </c>
      <c r="AC21" t="s">
        <v>568</v>
      </c>
      <c r="AD21" t="s">
        <v>1189</v>
      </c>
      <c r="AE21" t="s">
        <v>571</v>
      </c>
      <c r="AF21" t="s">
        <v>480</v>
      </c>
      <c r="AG21" t="s">
        <v>568</v>
      </c>
      <c r="AH21" t="s">
        <v>548</v>
      </c>
      <c r="AI21" t="s">
        <v>562</v>
      </c>
      <c r="AJ21" t="s">
        <v>734</v>
      </c>
      <c r="AK21" t="s">
        <v>1278</v>
      </c>
      <c r="AL21" t="s">
        <v>59</v>
      </c>
    </row>
    <row r="22" spans="1:38" x14ac:dyDescent="0.35">
      <c r="A22" s="1" t="s">
        <v>1025</v>
      </c>
      <c r="B22" t="s">
        <v>59</v>
      </c>
      <c r="C22" t="s">
        <v>59</v>
      </c>
      <c r="D22" t="s">
        <v>59</v>
      </c>
      <c r="E22" t="s">
        <v>59</v>
      </c>
      <c r="F22" t="s">
        <v>59</v>
      </c>
      <c r="G22" t="s">
        <v>59</v>
      </c>
      <c r="H22" t="s">
        <v>59</v>
      </c>
      <c r="I22" t="s">
        <v>59</v>
      </c>
      <c r="J22" t="s">
        <v>59</v>
      </c>
      <c r="K22" t="s">
        <v>59</v>
      </c>
      <c r="L22" t="s">
        <v>59</v>
      </c>
      <c r="M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604</v>
      </c>
      <c r="AE22" t="s">
        <v>661</v>
      </c>
      <c r="AF22" t="s">
        <v>655</v>
      </c>
      <c r="AG22" t="s">
        <v>522</v>
      </c>
      <c r="AH22" t="s">
        <v>1072</v>
      </c>
      <c r="AI22" t="s">
        <v>524</v>
      </c>
      <c r="AJ22" t="s">
        <v>59</v>
      </c>
      <c r="AK22" t="s">
        <v>59</v>
      </c>
      <c r="AL22" t="s">
        <v>59</v>
      </c>
    </row>
    <row r="23" spans="1:38" x14ac:dyDescent="0.35">
      <c r="A23" s="1" t="s">
        <v>1026</v>
      </c>
      <c r="B23" t="s">
        <v>505</v>
      </c>
      <c r="C23" t="s">
        <v>728</v>
      </c>
      <c r="D23" t="s">
        <v>571</v>
      </c>
      <c r="E23" t="s">
        <v>571</v>
      </c>
      <c r="F23" t="s">
        <v>583</v>
      </c>
      <c r="G23" t="s">
        <v>461</v>
      </c>
      <c r="H23" t="s">
        <v>515</v>
      </c>
      <c r="I23" t="s">
        <v>678</v>
      </c>
      <c r="J23" t="s">
        <v>751</v>
      </c>
      <c r="K23" t="s">
        <v>522</v>
      </c>
      <c r="L23" t="s">
        <v>569</v>
      </c>
      <c r="M23" t="s">
        <v>543</v>
      </c>
      <c r="N23" t="s">
        <v>560</v>
      </c>
      <c r="O23" t="s">
        <v>554</v>
      </c>
      <c r="P23" t="s">
        <v>1120</v>
      </c>
      <c r="Q23" t="s">
        <v>643</v>
      </c>
      <c r="R23" t="s">
        <v>546</v>
      </c>
      <c r="S23" t="s">
        <v>1132</v>
      </c>
      <c r="T23" t="s">
        <v>835</v>
      </c>
      <c r="U23" t="s">
        <v>1045</v>
      </c>
      <c r="V23" t="s">
        <v>1051</v>
      </c>
      <c r="W23" t="s">
        <v>1202</v>
      </c>
      <c r="X23" t="s">
        <v>1076</v>
      </c>
      <c r="Y23" t="s">
        <v>1230</v>
      </c>
      <c r="Z23" t="s">
        <v>603</v>
      </c>
      <c r="AA23" t="s">
        <v>1004</v>
      </c>
      <c r="AB23" t="s">
        <v>1287</v>
      </c>
      <c r="AC23" t="s">
        <v>1306</v>
      </c>
      <c r="AD23" t="s">
        <v>1317</v>
      </c>
      <c r="AE23" t="s">
        <v>1334</v>
      </c>
      <c r="AF23" t="s">
        <v>1140</v>
      </c>
      <c r="AG23" t="s">
        <v>545</v>
      </c>
      <c r="AH23" t="s">
        <v>972</v>
      </c>
      <c r="AI23" t="s">
        <v>191</v>
      </c>
      <c r="AJ23" t="s">
        <v>1400</v>
      </c>
      <c r="AK23" t="s">
        <v>1418</v>
      </c>
      <c r="AL23" t="s">
        <v>1436</v>
      </c>
    </row>
    <row r="24" spans="1:38" x14ac:dyDescent="0.35">
      <c r="A24" s="1" t="s">
        <v>1027</v>
      </c>
      <c r="B24" t="s">
        <v>1049</v>
      </c>
      <c r="C24" t="s">
        <v>493</v>
      </c>
      <c r="D24" t="s">
        <v>48</v>
      </c>
      <c r="E24" t="s">
        <v>517</v>
      </c>
      <c r="F24" t="s">
        <v>517</v>
      </c>
      <c r="G24" t="s">
        <v>543</v>
      </c>
      <c r="H24" t="s">
        <v>1091</v>
      </c>
      <c r="I24" t="s">
        <v>546</v>
      </c>
      <c r="J24" t="s">
        <v>522</v>
      </c>
      <c r="K24" t="s">
        <v>532</v>
      </c>
      <c r="L24" t="s">
        <v>1114</v>
      </c>
      <c r="M24" t="s">
        <v>932</v>
      </c>
      <c r="N24" t="s">
        <v>641</v>
      </c>
      <c r="O24" t="s">
        <v>594</v>
      </c>
      <c r="P24" t="s">
        <v>554</v>
      </c>
      <c r="Q24" t="s">
        <v>95</v>
      </c>
      <c r="R24" t="s">
        <v>1153</v>
      </c>
      <c r="S24" t="s">
        <v>123</v>
      </c>
      <c r="T24" t="s">
        <v>1083</v>
      </c>
      <c r="U24" t="s">
        <v>1177</v>
      </c>
      <c r="V24" t="s">
        <v>494</v>
      </c>
      <c r="W24" t="s">
        <v>628</v>
      </c>
      <c r="X24" t="s">
        <v>1160</v>
      </c>
      <c r="Y24" t="s">
        <v>1231</v>
      </c>
      <c r="Z24" t="s">
        <v>1246</v>
      </c>
      <c r="AA24" t="s">
        <v>1265</v>
      </c>
      <c r="AB24" t="s">
        <v>1288</v>
      </c>
      <c r="AC24" t="s">
        <v>826</v>
      </c>
      <c r="AD24" t="s">
        <v>1318</v>
      </c>
      <c r="AE24" t="s">
        <v>1335</v>
      </c>
      <c r="AF24" t="s">
        <v>1166</v>
      </c>
      <c r="AG24" t="s">
        <v>1162</v>
      </c>
      <c r="AH24" t="s">
        <v>1230</v>
      </c>
      <c r="AI24" t="s">
        <v>1387</v>
      </c>
      <c r="AJ24" t="s">
        <v>1401</v>
      </c>
      <c r="AK24" t="s">
        <v>1419</v>
      </c>
      <c r="AL24" t="s">
        <v>1437</v>
      </c>
    </row>
    <row r="25" spans="1:38" x14ac:dyDescent="0.35">
      <c r="A25" s="1" t="s">
        <v>1028</v>
      </c>
      <c r="B25" t="s">
        <v>504</v>
      </c>
      <c r="C25" t="s">
        <v>1059</v>
      </c>
      <c r="D25" t="s">
        <v>1069</v>
      </c>
      <c r="E25" t="s">
        <v>543</v>
      </c>
      <c r="F25" t="s">
        <v>461</v>
      </c>
      <c r="G25" t="s">
        <v>583</v>
      </c>
      <c r="H25" t="s">
        <v>592</v>
      </c>
      <c r="I25" t="s">
        <v>1097</v>
      </c>
      <c r="J25" t="s">
        <v>1097</v>
      </c>
      <c r="K25" t="s">
        <v>569</v>
      </c>
      <c r="L25" t="s">
        <v>569</v>
      </c>
      <c r="M25" t="s">
        <v>569</v>
      </c>
      <c r="N25" t="s">
        <v>569</v>
      </c>
      <c r="O25" t="s">
        <v>569</v>
      </c>
      <c r="P25" t="s">
        <v>569</v>
      </c>
      <c r="Q25" t="s">
        <v>569</v>
      </c>
      <c r="R25" t="s">
        <v>569</v>
      </c>
      <c r="S25" t="s">
        <v>480</v>
      </c>
      <c r="T25" t="s">
        <v>59</v>
      </c>
      <c r="U25" t="s">
        <v>59</v>
      </c>
      <c r="V25" t="s">
        <v>59</v>
      </c>
      <c r="W25" t="s">
        <v>59</v>
      </c>
      <c r="X25" t="s">
        <v>82</v>
      </c>
      <c r="Y25" t="s">
        <v>105</v>
      </c>
      <c r="Z25" t="s">
        <v>127</v>
      </c>
      <c r="AA25" t="s">
        <v>149</v>
      </c>
      <c r="AB25" t="s">
        <v>99</v>
      </c>
      <c r="AC25" t="s">
        <v>192</v>
      </c>
      <c r="AD25" t="s">
        <v>214</v>
      </c>
      <c r="AE25" t="s">
        <v>237</v>
      </c>
      <c r="AF25" t="s">
        <v>257</v>
      </c>
      <c r="AG25" t="s">
        <v>279</v>
      </c>
      <c r="AH25" t="s">
        <v>300</v>
      </c>
      <c r="AI25" t="s">
        <v>322</v>
      </c>
      <c r="AJ25" t="s">
        <v>344</v>
      </c>
      <c r="AK25" t="s">
        <v>368</v>
      </c>
      <c r="AL25" t="s">
        <v>384</v>
      </c>
    </row>
    <row r="26" spans="1:38" x14ac:dyDescent="0.35">
      <c r="A26" s="1" t="s">
        <v>1029</v>
      </c>
      <c r="B26" t="s">
        <v>658</v>
      </c>
      <c r="C26" t="s">
        <v>583</v>
      </c>
      <c r="D26" t="s">
        <v>599</v>
      </c>
      <c r="E26" t="s">
        <v>665</v>
      </c>
      <c r="F26" t="s">
        <v>496</v>
      </c>
      <c r="G26" t="s">
        <v>496</v>
      </c>
      <c r="H26" t="s">
        <v>504</v>
      </c>
      <c r="I26" t="s">
        <v>59</v>
      </c>
      <c r="J26" t="s">
        <v>59</v>
      </c>
      <c r="K26" t="s">
        <v>59</v>
      </c>
      <c r="L26" t="s">
        <v>59</v>
      </c>
      <c r="M26" t="s">
        <v>59</v>
      </c>
      <c r="N26" t="s">
        <v>59</v>
      </c>
      <c r="O26" t="s">
        <v>59</v>
      </c>
      <c r="P26" t="s">
        <v>59</v>
      </c>
      <c r="Q26" t="s">
        <v>59</v>
      </c>
      <c r="R26" t="s">
        <v>1154</v>
      </c>
      <c r="S26" t="s">
        <v>59</v>
      </c>
      <c r="T26" t="s">
        <v>480</v>
      </c>
      <c r="U26" t="s">
        <v>59</v>
      </c>
      <c r="V26" t="s">
        <v>590</v>
      </c>
      <c r="W26" t="s">
        <v>917</v>
      </c>
      <c r="X26" t="s">
        <v>793</v>
      </c>
      <c r="Y26" t="s">
        <v>643</v>
      </c>
      <c r="Z26" t="s">
        <v>1247</v>
      </c>
      <c r="AA26" t="s">
        <v>522</v>
      </c>
      <c r="AB26" t="s">
        <v>1289</v>
      </c>
      <c r="AC26" t="s">
        <v>1205</v>
      </c>
      <c r="AD26" t="s">
        <v>1319</v>
      </c>
      <c r="AE26" t="s">
        <v>1072</v>
      </c>
      <c r="AF26" t="s">
        <v>59</v>
      </c>
      <c r="AG26" t="s">
        <v>59</v>
      </c>
      <c r="AH26" t="s">
        <v>59</v>
      </c>
      <c r="AI26" t="s">
        <v>59</v>
      </c>
      <c r="AJ26" t="s">
        <v>59</v>
      </c>
      <c r="AK26" t="s">
        <v>59</v>
      </c>
      <c r="AL26" t="s">
        <v>59</v>
      </c>
    </row>
    <row r="27" spans="1:38" x14ac:dyDescent="0.35">
      <c r="A27" s="1" t="s">
        <v>1030</v>
      </c>
      <c r="B27" t="s">
        <v>560</v>
      </c>
      <c r="C27" t="s">
        <v>661</v>
      </c>
      <c r="D27" t="s">
        <v>48</v>
      </c>
      <c r="E27" t="s">
        <v>669</v>
      </c>
      <c r="F27" t="s">
        <v>469</v>
      </c>
      <c r="G27" t="s">
        <v>751</v>
      </c>
      <c r="H27" t="s">
        <v>505</v>
      </c>
      <c r="I27" t="s">
        <v>934</v>
      </c>
      <c r="J27" t="s">
        <v>529</v>
      </c>
      <c r="K27" t="s">
        <v>835</v>
      </c>
      <c r="L27" t="s">
        <v>939</v>
      </c>
      <c r="M27" t="s">
        <v>629</v>
      </c>
      <c r="N27" t="s">
        <v>118</v>
      </c>
      <c r="O27" t="s">
        <v>916</v>
      </c>
      <c r="P27" t="s">
        <v>939</v>
      </c>
      <c r="Q27" t="s">
        <v>1132</v>
      </c>
      <c r="R27" t="s">
        <v>59</v>
      </c>
      <c r="S27" t="s">
        <v>1162</v>
      </c>
      <c r="T27" t="s">
        <v>1168</v>
      </c>
      <c r="U27" t="s">
        <v>1178</v>
      </c>
      <c r="V27" t="s">
        <v>1190</v>
      </c>
      <c r="W27" t="s">
        <v>1203</v>
      </c>
      <c r="X27" t="s">
        <v>1216</v>
      </c>
      <c r="Y27" t="s">
        <v>1232</v>
      </c>
      <c r="Z27" t="s">
        <v>1248</v>
      </c>
      <c r="AA27" t="s">
        <v>1266</v>
      </c>
      <c r="AB27" t="s">
        <v>1290</v>
      </c>
      <c r="AC27" t="s">
        <v>1307</v>
      </c>
      <c r="AD27" t="s">
        <v>1320</v>
      </c>
      <c r="AE27" t="s">
        <v>1336</v>
      </c>
      <c r="AF27" t="s">
        <v>1348</v>
      </c>
      <c r="AG27" t="s">
        <v>1360</v>
      </c>
      <c r="AH27" t="s">
        <v>1373</v>
      </c>
      <c r="AI27" t="s">
        <v>1388</v>
      </c>
      <c r="AJ27" t="s">
        <v>1402</v>
      </c>
      <c r="AK27" t="s">
        <v>1420</v>
      </c>
      <c r="AL27" t="s">
        <v>1438</v>
      </c>
    </row>
    <row r="28" spans="1:38" x14ac:dyDescent="0.35">
      <c r="A28" s="1" t="s">
        <v>1031</v>
      </c>
      <c r="B28" t="s">
        <v>1050</v>
      </c>
      <c r="C28" t="s">
        <v>1060</v>
      </c>
      <c r="D28" t="s">
        <v>871</v>
      </c>
      <c r="E28" t="s">
        <v>182</v>
      </c>
      <c r="F28" t="s">
        <v>932</v>
      </c>
      <c r="G28" t="s">
        <v>1069</v>
      </c>
      <c r="H28" t="s">
        <v>651</v>
      </c>
      <c r="I28" t="s">
        <v>924</v>
      </c>
      <c r="J28" t="s">
        <v>919</v>
      </c>
      <c r="K28" t="s">
        <v>1088</v>
      </c>
      <c r="L28" t="s">
        <v>1115</v>
      </c>
      <c r="M28" t="s">
        <v>269</v>
      </c>
      <c r="N28" t="s">
        <v>1129</v>
      </c>
      <c r="O28" t="s">
        <v>1046</v>
      </c>
      <c r="P28" t="s">
        <v>1115</v>
      </c>
      <c r="Q28" t="s">
        <v>928</v>
      </c>
      <c r="R28" t="s">
        <v>1155</v>
      </c>
      <c r="S28" t="s">
        <v>1150</v>
      </c>
      <c r="T28" t="s">
        <v>1169</v>
      </c>
      <c r="U28" t="s">
        <v>1178</v>
      </c>
      <c r="V28" t="s">
        <v>1191</v>
      </c>
      <c r="W28" t="s">
        <v>1204</v>
      </c>
      <c r="X28" t="s">
        <v>1217</v>
      </c>
      <c r="Y28" t="s">
        <v>1233</v>
      </c>
      <c r="Z28" t="s">
        <v>1249</v>
      </c>
      <c r="AA28" t="s">
        <v>1267</v>
      </c>
      <c r="AB28" t="s">
        <v>1291</v>
      </c>
      <c r="AC28" t="s">
        <v>1308</v>
      </c>
      <c r="AD28" t="s">
        <v>1321</v>
      </c>
      <c r="AE28" t="s">
        <v>1268</v>
      </c>
      <c r="AF28" t="s">
        <v>1349</v>
      </c>
      <c r="AG28" t="s">
        <v>1361</v>
      </c>
      <c r="AH28" t="s">
        <v>1374</v>
      </c>
      <c r="AI28" t="s">
        <v>1389</v>
      </c>
      <c r="AJ28" t="s">
        <v>1403</v>
      </c>
      <c r="AK28" t="s">
        <v>1421</v>
      </c>
      <c r="AL28" t="s">
        <v>1439</v>
      </c>
    </row>
    <row r="29" spans="1:38" x14ac:dyDescent="0.35">
      <c r="A29" s="1" t="s">
        <v>1032</v>
      </c>
      <c r="B29" t="s">
        <v>59</v>
      </c>
      <c r="C29" t="s">
        <v>59</v>
      </c>
      <c r="D29" t="s">
        <v>59</v>
      </c>
      <c r="E29" t="s">
        <v>59</v>
      </c>
      <c r="F29" t="s">
        <v>59</v>
      </c>
      <c r="G29" t="s">
        <v>59</v>
      </c>
      <c r="H29" t="s">
        <v>59</v>
      </c>
      <c r="I29" t="s">
        <v>59</v>
      </c>
      <c r="J29" t="s">
        <v>59</v>
      </c>
      <c r="K29" t="s">
        <v>59</v>
      </c>
      <c r="L29" t="s">
        <v>59</v>
      </c>
      <c r="M29" t="s">
        <v>59</v>
      </c>
      <c r="N29" t="s">
        <v>59</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row>
    <row r="30" spans="1:38" x14ac:dyDescent="0.35">
      <c r="A30" s="1" t="s">
        <v>1033</v>
      </c>
      <c r="B30" t="s">
        <v>59</v>
      </c>
      <c r="C30" t="s">
        <v>59</v>
      </c>
      <c r="D30" t="s">
        <v>59</v>
      </c>
      <c r="E30" t="s">
        <v>59</v>
      </c>
      <c r="F30" t="s">
        <v>59</v>
      </c>
      <c r="G30" t="s">
        <v>59</v>
      </c>
      <c r="H30" t="s">
        <v>59</v>
      </c>
      <c r="I30" t="s">
        <v>59</v>
      </c>
      <c r="J30" t="s">
        <v>59</v>
      </c>
      <c r="K30" t="s">
        <v>59</v>
      </c>
      <c r="L30" t="s">
        <v>59</v>
      </c>
      <c r="M30" t="s">
        <v>59</v>
      </c>
      <c r="N30" t="s">
        <v>59</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1097</v>
      </c>
      <c r="AF30" t="s">
        <v>59</v>
      </c>
      <c r="AG30" t="s">
        <v>59</v>
      </c>
      <c r="AH30" t="s">
        <v>59</v>
      </c>
      <c r="AI30" t="s">
        <v>59</v>
      </c>
      <c r="AJ30" t="s">
        <v>59</v>
      </c>
      <c r="AK30" t="s">
        <v>59</v>
      </c>
      <c r="AL30" t="s">
        <v>59</v>
      </c>
    </row>
    <row r="31" spans="1:38" x14ac:dyDescent="0.35">
      <c r="A31" s="1" t="s">
        <v>1034</v>
      </c>
      <c r="B31" t="s">
        <v>1051</v>
      </c>
      <c r="C31" t="s">
        <v>544</v>
      </c>
      <c r="D31" t="s">
        <v>575</v>
      </c>
      <c r="E31" t="s">
        <v>1076</v>
      </c>
      <c r="F31" t="s">
        <v>886</v>
      </c>
      <c r="G31" t="s">
        <v>841</v>
      </c>
      <c r="H31" t="s">
        <v>1092</v>
      </c>
      <c r="I31" t="s">
        <v>593</v>
      </c>
      <c r="J31" t="s">
        <v>811</v>
      </c>
      <c r="K31" t="s">
        <v>1106</v>
      </c>
      <c r="L31" t="s">
        <v>1116</v>
      </c>
      <c r="M31" t="s">
        <v>1125</v>
      </c>
      <c r="N31" t="s">
        <v>1130</v>
      </c>
      <c r="O31" t="s">
        <v>603</v>
      </c>
      <c r="P31" t="s">
        <v>1142</v>
      </c>
      <c r="Q31" t="s">
        <v>1116</v>
      </c>
      <c r="R31" t="s">
        <v>1156</v>
      </c>
      <c r="S31" t="s">
        <v>1163</v>
      </c>
      <c r="T31" t="s">
        <v>1170</v>
      </c>
      <c r="U31" t="s">
        <v>1179</v>
      </c>
      <c r="V31" t="s">
        <v>1192</v>
      </c>
      <c r="W31" t="s">
        <v>1205</v>
      </c>
      <c r="X31" t="s">
        <v>1218</v>
      </c>
      <c r="Y31" t="s">
        <v>1234</v>
      </c>
      <c r="Z31" t="s">
        <v>1250</v>
      </c>
      <c r="AA31" t="s">
        <v>1268</v>
      </c>
      <c r="AB31" t="s">
        <v>1292</v>
      </c>
      <c r="AC31" t="s">
        <v>1309</v>
      </c>
      <c r="AD31" t="s">
        <v>1322</v>
      </c>
      <c r="AE31" t="s">
        <v>1337</v>
      </c>
      <c r="AF31" t="s">
        <v>1350</v>
      </c>
      <c r="AG31" t="s">
        <v>1362</v>
      </c>
      <c r="AH31" t="s">
        <v>1375</v>
      </c>
      <c r="AI31" t="s">
        <v>1390</v>
      </c>
      <c r="AJ31" t="s">
        <v>1404</v>
      </c>
      <c r="AK31" t="s">
        <v>1422</v>
      </c>
      <c r="AL31" t="s">
        <v>1440</v>
      </c>
    </row>
    <row r="32" spans="1:38" x14ac:dyDescent="0.35">
      <c r="A32" s="1" t="s">
        <v>1035</v>
      </c>
      <c r="B32" t="s">
        <v>59</v>
      </c>
      <c r="C32" t="s">
        <v>59</v>
      </c>
      <c r="D32" t="s">
        <v>59</v>
      </c>
      <c r="E32" t="s">
        <v>59</v>
      </c>
      <c r="F32" t="s">
        <v>59</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1251</v>
      </c>
      <c r="AA32" t="s">
        <v>59</v>
      </c>
      <c r="AB32" t="s">
        <v>59</v>
      </c>
      <c r="AC32" t="s">
        <v>59</v>
      </c>
      <c r="AD32" t="s">
        <v>1323</v>
      </c>
      <c r="AE32" t="s">
        <v>1323</v>
      </c>
      <c r="AF32" t="s">
        <v>1323</v>
      </c>
      <c r="AG32" t="s">
        <v>59</v>
      </c>
      <c r="AH32" t="s">
        <v>59</v>
      </c>
      <c r="AI32" t="s">
        <v>59</v>
      </c>
      <c r="AJ32" t="s">
        <v>59</v>
      </c>
      <c r="AK32" t="s">
        <v>59</v>
      </c>
      <c r="AL32" t="s">
        <v>59</v>
      </c>
    </row>
    <row r="33" spans="1:38" x14ac:dyDescent="0.35">
      <c r="A33" s="1" t="s">
        <v>1036</v>
      </c>
      <c r="B33" t="s">
        <v>59</v>
      </c>
      <c r="C33" t="s">
        <v>59</v>
      </c>
      <c r="D33" t="s">
        <v>59</v>
      </c>
      <c r="E33" t="s">
        <v>59</v>
      </c>
      <c r="F33" t="s">
        <v>59</v>
      </c>
      <c r="G33" t="s">
        <v>59</v>
      </c>
      <c r="H33" t="s">
        <v>59</v>
      </c>
      <c r="I33" t="s">
        <v>59</v>
      </c>
      <c r="J33" t="s">
        <v>59</v>
      </c>
      <c r="K33" t="s">
        <v>59</v>
      </c>
      <c r="L33" t="s">
        <v>59</v>
      </c>
      <c r="M33" t="s">
        <v>59</v>
      </c>
      <c r="N33" t="s">
        <v>59</v>
      </c>
      <c r="O33" t="s">
        <v>59</v>
      </c>
      <c r="P33" t="s">
        <v>104</v>
      </c>
      <c r="Q33" t="s">
        <v>104</v>
      </c>
      <c r="R33" t="s">
        <v>104</v>
      </c>
      <c r="S33" t="s">
        <v>104</v>
      </c>
      <c r="T33" t="s">
        <v>104</v>
      </c>
      <c r="U33" t="s">
        <v>104</v>
      </c>
      <c r="V33" t="s">
        <v>104</v>
      </c>
      <c r="W33" t="s">
        <v>104</v>
      </c>
      <c r="X33" t="s">
        <v>104</v>
      </c>
      <c r="Y33" t="s">
        <v>104</v>
      </c>
      <c r="Z33" t="s">
        <v>104</v>
      </c>
      <c r="AA33" t="s">
        <v>104</v>
      </c>
      <c r="AB33" t="s">
        <v>498</v>
      </c>
      <c r="AC33" t="s">
        <v>498</v>
      </c>
      <c r="AD33" t="s">
        <v>469</v>
      </c>
      <c r="AE33" t="s">
        <v>469</v>
      </c>
      <c r="AF33" t="s">
        <v>469</v>
      </c>
      <c r="AG33" t="s">
        <v>548</v>
      </c>
      <c r="AH33" t="s">
        <v>734</v>
      </c>
      <c r="AI33" t="s">
        <v>734</v>
      </c>
      <c r="AJ33" t="s">
        <v>734</v>
      </c>
      <c r="AK33" t="s">
        <v>1044</v>
      </c>
      <c r="AL33" t="s">
        <v>59</v>
      </c>
    </row>
    <row r="34" spans="1:38" x14ac:dyDescent="0.35">
      <c r="A34" s="1" t="s">
        <v>1037</v>
      </c>
      <c r="B34" t="s">
        <v>1052</v>
      </c>
      <c r="C34" t="s">
        <v>1061</v>
      </c>
      <c r="D34" t="s">
        <v>78</v>
      </c>
      <c r="E34" t="s">
        <v>1077</v>
      </c>
      <c r="F34" t="s">
        <v>1081</v>
      </c>
      <c r="G34" t="s">
        <v>666</v>
      </c>
      <c r="H34" t="s">
        <v>687</v>
      </c>
      <c r="I34" t="s">
        <v>363</v>
      </c>
      <c r="J34" t="s">
        <v>606</v>
      </c>
      <c r="K34" t="s">
        <v>1107</v>
      </c>
      <c r="L34" t="s">
        <v>1117</v>
      </c>
      <c r="M34" t="s">
        <v>1126</v>
      </c>
      <c r="N34" t="s">
        <v>1131</v>
      </c>
      <c r="O34" t="s">
        <v>1137</v>
      </c>
      <c r="P34" t="s">
        <v>1143</v>
      </c>
      <c r="Q34" t="s">
        <v>1148</v>
      </c>
      <c r="R34" t="s">
        <v>1157</v>
      </c>
      <c r="S34" t="s">
        <v>291</v>
      </c>
      <c r="T34" t="s">
        <v>866</v>
      </c>
      <c r="U34" t="s">
        <v>956</v>
      </c>
      <c r="V34" t="s">
        <v>1193</v>
      </c>
      <c r="W34" t="s">
        <v>1206</v>
      </c>
      <c r="X34" t="s">
        <v>1219</v>
      </c>
      <c r="Y34" t="s">
        <v>1235</v>
      </c>
      <c r="Z34" t="s">
        <v>1252</v>
      </c>
      <c r="AA34" t="s">
        <v>1269</v>
      </c>
      <c r="AB34" t="s">
        <v>1293</v>
      </c>
      <c r="AC34" t="s">
        <v>1310</v>
      </c>
      <c r="AD34" t="s">
        <v>1324</v>
      </c>
      <c r="AE34" t="s">
        <v>1338</v>
      </c>
      <c r="AF34" t="s">
        <v>1351</v>
      </c>
      <c r="AG34" t="s">
        <v>1363</v>
      </c>
      <c r="AH34" t="s">
        <v>1376</v>
      </c>
      <c r="AI34" t="s">
        <v>1391</v>
      </c>
      <c r="AJ34" t="s">
        <v>1405</v>
      </c>
      <c r="AK34" t="s">
        <v>1423</v>
      </c>
      <c r="AL34" t="s">
        <v>59</v>
      </c>
    </row>
    <row r="35" spans="1:38" x14ac:dyDescent="0.35">
      <c r="A35" s="1" t="s">
        <v>1038</v>
      </c>
      <c r="B35" t="s">
        <v>1053</v>
      </c>
      <c r="C35" t="s">
        <v>1062</v>
      </c>
      <c r="D35" t="s">
        <v>1070</v>
      </c>
      <c r="E35" t="s">
        <v>1078</v>
      </c>
      <c r="F35" t="s">
        <v>1082</v>
      </c>
      <c r="G35" t="s">
        <v>1087</v>
      </c>
      <c r="H35" t="s">
        <v>1093</v>
      </c>
      <c r="I35" t="s">
        <v>1098</v>
      </c>
      <c r="J35" t="s">
        <v>1102</v>
      </c>
      <c r="K35" t="s">
        <v>1108</v>
      </c>
      <c r="L35" t="s">
        <v>1118</v>
      </c>
      <c r="M35" t="s">
        <v>982</v>
      </c>
      <c r="N35" t="s">
        <v>1108</v>
      </c>
      <c r="O35" t="s">
        <v>1138</v>
      </c>
      <c r="P35" t="s">
        <v>1144</v>
      </c>
      <c r="Q35" t="s">
        <v>1149</v>
      </c>
      <c r="R35" t="s">
        <v>1158</v>
      </c>
      <c r="S35" t="s">
        <v>1164</v>
      </c>
      <c r="T35" t="s">
        <v>600</v>
      </c>
      <c r="U35" t="s">
        <v>1180</v>
      </c>
      <c r="V35" t="s">
        <v>1194</v>
      </c>
      <c r="W35" t="s">
        <v>1207</v>
      </c>
      <c r="X35" t="s">
        <v>1220</v>
      </c>
      <c r="Y35" t="s">
        <v>1236</v>
      </c>
      <c r="Z35" t="s">
        <v>1253</v>
      </c>
      <c r="AA35" t="s">
        <v>1065</v>
      </c>
      <c r="AB35" t="s">
        <v>1294</v>
      </c>
      <c r="AC35" t="s">
        <v>487</v>
      </c>
      <c r="AD35" t="s">
        <v>1164</v>
      </c>
      <c r="AE35" t="s">
        <v>1339</v>
      </c>
      <c r="AF35" t="s">
        <v>624</v>
      </c>
      <c r="AG35" t="s">
        <v>1364</v>
      </c>
      <c r="AH35" t="s">
        <v>482</v>
      </c>
      <c r="AI35" t="s">
        <v>1392</v>
      </c>
      <c r="AJ35" t="s">
        <v>1406</v>
      </c>
      <c r="AK35" t="s">
        <v>1424</v>
      </c>
      <c r="AL35" t="s">
        <v>1441</v>
      </c>
    </row>
    <row r="36" spans="1:38" x14ac:dyDescent="0.35">
      <c r="A36" s="1" t="s">
        <v>1039</v>
      </c>
      <c r="B36" t="s">
        <v>1054</v>
      </c>
      <c r="C36" t="s">
        <v>1063</v>
      </c>
      <c r="D36" t="s">
        <v>917</v>
      </c>
      <c r="E36" t="s">
        <v>599</v>
      </c>
      <c r="F36" t="s">
        <v>498</v>
      </c>
      <c r="G36" t="s">
        <v>95</v>
      </c>
      <c r="H36" t="s">
        <v>532</v>
      </c>
      <c r="I36" t="s">
        <v>604</v>
      </c>
      <c r="J36" t="s">
        <v>95</v>
      </c>
      <c r="K36" t="s">
        <v>932</v>
      </c>
      <c r="L36" t="s">
        <v>616</v>
      </c>
      <c r="M36" t="s">
        <v>1059</v>
      </c>
      <c r="N36" t="s">
        <v>554</v>
      </c>
      <c r="O36" t="s">
        <v>59</v>
      </c>
      <c r="P36" t="s">
        <v>59</v>
      </c>
      <c r="Q36" t="s">
        <v>59</v>
      </c>
      <c r="R36" t="s">
        <v>1159</v>
      </c>
      <c r="S36" t="s">
        <v>1164</v>
      </c>
      <c r="T36" t="s">
        <v>1171</v>
      </c>
      <c r="U36" t="s">
        <v>1181</v>
      </c>
      <c r="V36" t="s">
        <v>1144</v>
      </c>
      <c r="W36" t="s">
        <v>1208</v>
      </c>
      <c r="X36" t="s">
        <v>1093</v>
      </c>
      <c r="Y36" t="s">
        <v>1237</v>
      </c>
      <c r="Z36" t="s">
        <v>1254</v>
      </c>
      <c r="AA36" t="s">
        <v>1270</v>
      </c>
      <c r="AB36" t="s">
        <v>1295</v>
      </c>
      <c r="AC36" t="s">
        <v>1311</v>
      </c>
      <c r="AD36" t="s">
        <v>1325</v>
      </c>
      <c r="AE36" t="s">
        <v>1325</v>
      </c>
      <c r="AF36" t="s">
        <v>1352</v>
      </c>
      <c r="AG36" t="s">
        <v>1365</v>
      </c>
      <c r="AH36" t="s">
        <v>1377</v>
      </c>
      <c r="AI36" t="s">
        <v>1393</v>
      </c>
      <c r="AJ36" t="s">
        <v>1407</v>
      </c>
      <c r="AK36" t="s">
        <v>1425</v>
      </c>
      <c r="AL36" t="s">
        <v>1442</v>
      </c>
    </row>
    <row r="37" spans="1:38" x14ac:dyDescent="0.35">
      <c r="A37" s="1" t="s">
        <v>1040</v>
      </c>
      <c r="B37" t="s">
        <v>1055</v>
      </c>
      <c r="C37" t="s">
        <v>1064</v>
      </c>
      <c r="D37" t="s">
        <v>1071</v>
      </c>
      <c r="E37" t="s">
        <v>910</v>
      </c>
      <c r="F37" t="s">
        <v>1083</v>
      </c>
      <c r="G37" t="s">
        <v>815</v>
      </c>
      <c r="H37" t="s">
        <v>815</v>
      </c>
      <c r="I37" t="s">
        <v>78</v>
      </c>
      <c r="J37" t="s">
        <v>1103</v>
      </c>
      <c r="K37" t="s">
        <v>575</v>
      </c>
      <c r="L37" t="s">
        <v>1119</v>
      </c>
      <c r="M37" t="s">
        <v>1127</v>
      </c>
      <c r="N37" t="s">
        <v>58</v>
      </c>
      <c r="O37" t="s">
        <v>1139</v>
      </c>
      <c r="P37" t="s">
        <v>58</v>
      </c>
      <c r="Q37" t="s">
        <v>1150</v>
      </c>
      <c r="R37" t="s">
        <v>1160</v>
      </c>
      <c r="S37" t="s">
        <v>517</v>
      </c>
      <c r="T37" t="s">
        <v>871</v>
      </c>
      <c r="U37" t="s">
        <v>323</v>
      </c>
      <c r="V37" t="s">
        <v>1195</v>
      </c>
      <c r="W37" t="s">
        <v>60</v>
      </c>
      <c r="X37" t="s">
        <v>83</v>
      </c>
      <c r="Y37" t="s">
        <v>106</v>
      </c>
      <c r="Z37" t="s">
        <v>128</v>
      </c>
      <c r="AA37" t="s">
        <v>150</v>
      </c>
      <c r="AB37" t="s">
        <v>171</v>
      </c>
      <c r="AC37" t="s">
        <v>193</v>
      </c>
      <c r="AD37" t="s">
        <v>215</v>
      </c>
      <c r="AE37" t="s">
        <v>238</v>
      </c>
      <c r="AF37" t="s">
        <v>258</v>
      </c>
      <c r="AG37" t="s">
        <v>280</v>
      </c>
      <c r="AH37" t="s">
        <v>301</v>
      </c>
      <c r="AI37" t="s">
        <v>323</v>
      </c>
      <c r="AJ37" t="s">
        <v>345</v>
      </c>
      <c r="AK37" t="s">
        <v>369</v>
      </c>
      <c r="AL37" t="s">
        <v>385</v>
      </c>
    </row>
    <row r="38" spans="1:38" x14ac:dyDescent="0.35">
      <c r="A38" s="1" t="s">
        <v>1041</v>
      </c>
      <c r="B38" t="s">
        <v>1048</v>
      </c>
      <c r="C38" t="s">
        <v>1058</v>
      </c>
      <c r="D38" t="s">
        <v>1068</v>
      </c>
      <c r="E38" t="s">
        <v>1075</v>
      </c>
      <c r="F38" t="s">
        <v>1080</v>
      </c>
      <c r="G38" t="s">
        <v>1086</v>
      </c>
      <c r="H38" t="s">
        <v>1090</v>
      </c>
      <c r="I38" t="s">
        <v>1095</v>
      </c>
      <c r="J38" t="s">
        <v>1101</v>
      </c>
      <c r="K38" t="s">
        <v>1105</v>
      </c>
      <c r="L38" t="s">
        <v>1113</v>
      </c>
      <c r="M38" t="s">
        <v>1124</v>
      </c>
      <c r="N38" t="s">
        <v>1128</v>
      </c>
      <c r="O38" t="s">
        <v>1136</v>
      </c>
      <c r="P38" t="s">
        <v>1141</v>
      </c>
      <c r="Q38" t="s">
        <v>1147</v>
      </c>
      <c r="R38" t="s">
        <v>1152</v>
      </c>
      <c r="S38" t="s">
        <v>1165</v>
      </c>
      <c r="T38" t="s">
        <v>1172</v>
      </c>
      <c r="U38" t="s">
        <v>1182</v>
      </c>
      <c r="V38" t="s">
        <v>1196</v>
      </c>
      <c r="W38" t="s">
        <v>1209</v>
      </c>
      <c r="X38" t="s">
        <v>1221</v>
      </c>
      <c r="Y38" t="s">
        <v>1238</v>
      </c>
      <c r="Z38" t="s">
        <v>1255</v>
      </c>
      <c r="AA38" t="s">
        <v>1271</v>
      </c>
      <c r="AB38" t="s">
        <v>1296</v>
      </c>
      <c r="AC38" t="s">
        <v>1312</v>
      </c>
      <c r="AD38" t="s">
        <v>1326</v>
      </c>
      <c r="AE38" t="s">
        <v>1340</v>
      </c>
      <c r="AF38" t="s">
        <v>1353</v>
      </c>
      <c r="AG38" t="s">
        <v>1366</v>
      </c>
      <c r="AH38" t="s">
        <v>1372</v>
      </c>
      <c r="AI38" t="s">
        <v>1385</v>
      </c>
      <c r="AJ38" t="s">
        <v>1399</v>
      </c>
      <c r="AK38" t="s">
        <v>1426</v>
      </c>
      <c r="AL38" t="s">
        <v>1434</v>
      </c>
    </row>
    <row r="39" spans="1:38" x14ac:dyDescent="0.35">
      <c r="A39" s="1" t="s">
        <v>1042</v>
      </c>
      <c r="B39" t="s">
        <v>59</v>
      </c>
      <c r="C39" t="s">
        <v>59</v>
      </c>
      <c r="D39" t="s">
        <v>59</v>
      </c>
      <c r="E39" t="s">
        <v>59</v>
      </c>
      <c r="F39" t="s">
        <v>59</v>
      </c>
      <c r="G39" t="s">
        <v>59</v>
      </c>
      <c r="H39" t="s">
        <v>59</v>
      </c>
      <c r="I39" t="s">
        <v>59</v>
      </c>
      <c r="J39" t="s">
        <v>59</v>
      </c>
      <c r="K39" t="s">
        <v>59</v>
      </c>
      <c r="L39" t="s">
        <v>59</v>
      </c>
      <c r="M39" t="s">
        <v>59</v>
      </c>
      <c r="N39" t="s">
        <v>59</v>
      </c>
      <c r="O39" t="s">
        <v>59</v>
      </c>
      <c r="P39" t="s">
        <v>59</v>
      </c>
      <c r="Q39" t="s">
        <v>59</v>
      </c>
      <c r="R39" t="s">
        <v>59</v>
      </c>
      <c r="S39" t="s">
        <v>469</v>
      </c>
      <c r="T39" t="s">
        <v>469</v>
      </c>
      <c r="U39" t="s">
        <v>548</v>
      </c>
      <c r="V39" t="s">
        <v>519</v>
      </c>
      <c r="W39" t="s">
        <v>565</v>
      </c>
      <c r="X39" t="s">
        <v>917</v>
      </c>
      <c r="Y39" t="s">
        <v>499</v>
      </c>
      <c r="Z39" t="s">
        <v>536</v>
      </c>
      <c r="AA39" t="s">
        <v>1272</v>
      </c>
      <c r="AB39" t="s">
        <v>1297</v>
      </c>
      <c r="AC39" t="s">
        <v>318</v>
      </c>
      <c r="AD39" t="s">
        <v>1327</v>
      </c>
      <c r="AE39" t="s">
        <v>1341</v>
      </c>
      <c r="AF39" t="s">
        <v>1354</v>
      </c>
      <c r="AG39" t="s">
        <v>948</v>
      </c>
      <c r="AH39" t="s">
        <v>1096</v>
      </c>
      <c r="AI39" t="s">
        <v>59</v>
      </c>
      <c r="AJ39" t="s">
        <v>59</v>
      </c>
      <c r="AK39" t="s">
        <v>1355</v>
      </c>
      <c r="AL39" t="s">
        <v>59</v>
      </c>
    </row>
    <row r="40" spans="1:38" x14ac:dyDescent="0.35">
      <c r="A40" s="1" t="s">
        <v>1043</v>
      </c>
      <c r="B40" t="s">
        <v>1048</v>
      </c>
      <c r="C40" t="s">
        <v>1058</v>
      </c>
      <c r="D40" t="s">
        <v>1068</v>
      </c>
      <c r="E40" t="s">
        <v>1075</v>
      </c>
      <c r="F40" t="s">
        <v>1080</v>
      </c>
      <c r="G40" t="s">
        <v>1086</v>
      </c>
      <c r="H40" t="s">
        <v>1090</v>
      </c>
      <c r="I40" t="s">
        <v>1095</v>
      </c>
      <c r="J40" t="s">
        <v>1101</v>
      </c>
      <c r="K40" t="s">
        <v>1105</v>
      </c>
      <c r="L40" t="s">
        <v>1113</v>
      </c>
      <c r="M40" t="s">
        <v>1124</v>
      </c>
      <c r="N40" t="s">
        <v>1128</v>
      </c>
      <c r="O40" t="s">
        <v>1136</v>
      </c>
      <c r="P40" t="s">
        <v>1141</v>
      </c>
      <c r="Q40" t="s">
        <v>1147</v>
      </c>
      <c r="R40" t="s">
        <v>1152</v>
      </c>
      <c r="S40" t="s">
        <v>1161</v>
      </c>
      <c r="T40" t="s">
        <v>1167</v>
      </c>
      <c r="U40" t="s">
        <v>1176</v>
      </c>
      <c r="V40" t="s">
        <v>1188</v>
      </c>
      <c r="W40" t="s">
        <v>1200</v>
      </c>
      <c r="X40" t="s">
        <v>1215</v>
      </c>
      <c r="Y40" t="s">
        <v>1228</v>
      </c>
      <c r="Z40" t="s">
        <v>1245</v>
      </c>
      <c r="AA40" t="s">
        <v>1264</v>
      </c>
      <c r="AB40" t="s">
        <v>1284</v>
      </c>
      <c r="AC40" t="s">
        <v>1304</v>
      </c>
      <c r="AD40" t="s">
        <v>1315</v>
      </c>
      <c r="AE40" t="s">
        <v>1333</v>
      </c>
      <c r="AF40" t="s">
        <v>1347</v>
      </c>
      <c r="AG40" t="s">
        <v>1359</v>
      </c>
      <c r="AH40" t="s">
        <v>1372</v>
      </c>
      <c r="AI40" t="s">
        <v>1385</v>
      </c>
      <c r="AJ40" t="s">
        <v>1399</v>
      </c>
      <c r="AK40" t="s">
        <v>1416</v>
      </c>
      <c r="AL40" t="s">
        <v>1434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topLeftCell="X1" workbookViewId="0">
      <selection activeCell="F19" sqref="F19"/>
    </sheetView>
  </sheetViews>
  <sheetFormatPr defaultRowHeight="14.5" x14ac:dyDescent="0.35"/>
  <cols>
    <col min="1" max="1" width="20.453125" customWidth="1"/>
    <col min="2" max="38" width="10.6328125" customWidth="1"/>
  </cols>
  <sheetData>
    <row r="1" spans="1:38" x14ac:dyDescent="0.35">
      <c r="A1" s="1" t="s">
        <v>17</v>
      </c>
      <c r="B1" s="1" t="s">
        <v>410</v>
      </c>
      <c r="C1" s="1" t="s">
        <v>411</v>
      </c>
      <c r="D1" s="1" t="s">
        <v>412</v>
      </c>
      <c r="E1" s="1" t="s">
        <v>413</v>
      </c>
      <c r="F1" s="1" t="s">
        <v>414</v>
      </c>
      <c r="G1" s="1" t="s">
        <v>415</v>
      </c>
      <c r="H1" s="1" t="s">
        <v>416</v>
      </c>
      <c r="I1" s="1" t="s">
        <v>417</v>
      </c>
      <c r="J1" s="1" t="s">
        <v>418</v>
      </c>
      <c r="K1" s="1" t="s">
        <v>419</v>
      </c>
      <c r="L1" s="1" t="s">
        <v>420</v>
      </c>
      <c r="M1" s="1" t="s">
        <v>421</v>
      </c>
      <c r="N1" s="1" t="s">
        <v>422</v>
      </c>
      <c r="O1" s="1" t="s">
        <v>423</v>
      </c>
      <c r="P1" s="1" t="s">
        <v>424</v>
      </c>
      <c r="Q1" s="1" t="s">
        <v>425</v>
      </c>
      <c r="R1" s="1" t="s">
        <v>426</v>
      </c>
      <c r="S1" s="1" t="s">
        <v>427</v>
      </c>
      <c r="T1" s="1" t="s">
        <v>428</v>
      </c>
      <c r="U1" s="1" t="s">
        <v>429</v>
      </c>
      <c r="V1" s="1" t="s">
        <v>430</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453</v>
      </c>
      <c r="B2" t="s">
        <v>59</v>
      </c>
      <c r="C2" t="s">
        <v>59</v>
      </c>
      <c r="D2" t="s">
        <v>59</v>
      </c>
      <c r="E2" t="s">
        <v>59</v>
      </c>
      <c r="F2" t="s">
        <v>540</v>
      </c>
      <c r="G2" t="s">
        <v>554</v>
      </c>
      <c r="H2" t="s">
        <v>571</v>
      </c>
      <c r="I2" t="s">
        <v>521</v>
      </c>
      <c r="J2" t="s">
        <v>600</v>
      </c>
      <c r="K2" t="s">
        <v>613</v>
      </c>
      <c r="L2" t="s">
        <v>611</v>
      </c>
      <c r="M2" t="s">
        <v>540</v>
      </c>
      <c r="N2" t="s">
        <v>600</v>
      </c>
      <c r="O2" t="s">
        <v>658</v>
      </c>
      <c r="P2" t="s">
        <v>645</v>
      </c>
      <c r="Q2" t="s">
        <v>465</v>
      </c>
      <c r="R2" t="s">
        <v>698</v>
      </c>
      <c r="S2" t="s">
        <v>712</v>
      </c>
      <c r="T2" t="s">
        <v>723</v>
      </c>
      <c r="U2" t="s">
        <v>742</v>
      </c>
      <c r="V2" t="s">
        <v>760</v>
      </c>
      <c r="W2" t="s">
        <v>55</v>
      </c>
      <c r="X2" t="s">
        <v>78</v>
      </c>
      <c r="Y2" t="s">
        <v>101</v>
      </c>
      <c r="Z2" t="s">
        <v>123</v>
      </c>
      <c r="AA2" t="s">
        <v>145</v>
      </c>
      <c r="AB2" t="s">
        <v>167</v>
      </c>
      <c r="AC2" t="s">
        <v>188</v>
      </c>
      <c r="AD2" t="s">
        <v>210</v>
      </c>
      <c r="AE2" t="s">
        <v>233</v>
      </c>
      <c r="AF2" t="s">
        <v>253</v>
      </c>
      <c r="AG2" t="s">
        <v>275</v>
      </c>
      <c r="AH2" t="s">
        <v>296</v>
      </c>
      <c r="AI2" t="s">
        <v>318</v>
      </c>
      <c r="AJ2" t="s">
        <v>340</v>
      </c>
      <c r="AK2" t="s">
        <v>364</v>
      </c>
      <c r="AL2" t="s">
        <v>380</v>
      </c>
    </row>
    <row r="3" spans="1:38" x14ac:dyDescent="0.35">
      <c r="A3" s="1" t="s">
        <v>444</v>
      </c>
      <c r="B3" t="s">
        <v>59</v>
      </c>
      <c r="C3" t="s">
        <v>59</v>
      </c>
      <c r="D3" t="s">
        <v>59</v>
      </c>
      <c r="E3" t="s">
        <v>59</v>
      </c>
      <c r="F3" t="s">
        <v>464</v>
      </c>
      <c r="G3" t="s">
        <v>464</v>
      </c>
      <c r="H3" t="s">
        <v>563</v>
      </c>
      <c r="I3" t="s">
        <v>579</v>
      </c>
      <c r="J3" t="s">
        <v>579</v>
      </c>
      <c r="K3" t="s">
        <v>579</v>
      </c>
      <c r="L3" t="s">
        <v>104</v>
      </c>
      <c r="M3" t="s">
        <v>465</v>
      </c>
      <c r="N3" t="s">
        <v>498</v>
      </c>
      <c r="O3" t="s">
        <v>469</v>
      </c>
      <c r="P3" t="s">
        <v>665</v>
      </c>
      <c r="Q3" t="s">
        <v>669</v>
      </c>
      <c r="R3" t="s">
        <v>669</v>
      </c>
      <c r="S3" t="s">
        <v>496</v>
      </c>
      <c r="T3" t="s">
        <v>592</v>
      </c>
      <c r="U3" t="s">
        <v>592</v>
      </c>
      <c r="V3" t="s">
        <v>461</v>
      </c>
      <c r="W3" t="s">
        <v>54</v>
      </c>
      <c r="X3" t="s">
        <v>77</v>
      </c>
      <c r="Y3" t="s">
        <v>59</v>
      </c>
      <c r="Z3" t="s">
        <v>59</v>
      </c>
      <c r="AA3" t="s">
        <v>59</v>
      </c>
      <c r="AB3" t="s">
        <v>59</v>
      </c>
      <c r="AC3" t="s">
        <v>59</v>
      </c>
      <c r="AD3" t="s">
        <v>59</v>
      </c>
      <c r="AE3" t="s">
        <v>59</v>
      </c>
      <c r="AF3" t="s">
        <v>59</v>
      </c>
      <c r="AG3" t="s">
        <v>59</v>
      </c>
      <c r="AH3" t="s">
        <v>59</v>
      </c>
      <c r="AI3" t="s">
        <v>59</v>
      </c>
      <c r="AJ3" t="s">
        <v>59</v>
      </c>
      <c r="AK3" t="s">
        <v>363</v>
      </c>
      <c r="AL3" t="s">
        <v>59</v>
      </c>
    </row>
    <row r="4" spans="1:38" x14ac:dyDescent="0.35">
      <c r="A4" s="1" t="s">
        <v>1443</v>
      </c>
      <c r="B4" t="s">
        <v>59</v>
      </c>
      <c r="C4" t="s">
        <v>59</v>
      </c>
      <c r="D4" t="s">
        <v>59</v>
      </c>
      <c r="E4" t="s">
        <v>59</v>
      </c>
      <c r="F4" t="s">
        <v>1467</v>
      </c>
      <c r="G4" t="s">
        <v>667</v>
      </c>
      <c r="H4" t="s">
        <v>671</v>
      </c>
      <c r="I4" t="s">
        <v>1476</v>
      </c>
      <c r="J4" t="s">
        <v>471</v>
      </c>
      <c r="K4" t="s">
        <v>684</v>
      </c>
      <c r="L4" t="s">
        <v>1485</v>
      </c>
      <c r="M4" t="s">
        <v>585</v>
      </c>
      <c r="N4" t="s">
        <v>563</v>
      </c>
      <c r="O4" t="s">
        <v>499</v>
      </c>
      <c r="P4" t="s">
        <v>673</v>
      </c>
      <c r="Q4" t="s">
        <v>825</v>
      </c>
      <c r="R4" t="s">
        <v>692</v>
      </c>
      <c r="S4" t="s">
        <v>579</v>
      </c>
      <c r="T4" t="s">
        <v>1468</v>
      </c>
      <c r="U4" t="s">
        <v>1500</v>
      </c>
      <c r="V4" t="s">
        <v>720</v>
      </c>
      <c r="W4" t="s">
        <v>486</v>
      </c>
      <c r="X4" t="s">
        <v>723</v>
      </c>
      <c r="Y4" t="s">
        <v>1519</v>
      </c>
      <c r="Z4" t="s">
        <v>540</v>
      </c>
      <c r="AA4" t="s">
        <v>464</v>
      </c>
      <c r="AB4" t="s">
        <v>1078</v>
      </c>
      <c r="AC4" t="s">
        <v>916</v>
      </c>
      <c r="AD4" t="s">
        <v>1108</v>
      </c>
      <c r="AE4" t="s">
        <v>1572</v>
      </c>
      <c r="AF4" t="s">
        <v>1580</v>
      </c>
      <c r="AG4" t="s">
        <v>59</v>
      </c>
      <c r="AH4" t="s">
        <v>59</v>
      </c>
      <c r="AI4" t="s">
        <v>1598</v>
      </c>
      <c r="AJ4" t="s">
        <v>104</v>
      </c>
      <c r="AK4" t="s">
        <v>1573</v>
      </c>
      <c r="AL4" t="s">
        <v>59</v>
      </c>
    </row>
    <row r="5" spans="1:38" x14ac:dyDescent="0.35">
      <c r="A5" s="1" t="s">
        <v>1444</v>
      </c>
      <c r="B5" t="s">
        <v>59</v>
      </c>
      <c r="C5" t="s">
        <v>59</v>
      </c>
      <c r="D5" t="s">
        <v>59</v>
      </c>
      <c r="E5" t="s">
        <v>59</v>
      </c>
      <c r="F5" t="s">
        <v>59</v>
      </c>
      <c r="G5" t="s">
        <v>59</v>
      </c>
      <c r="H5" t="s">
        <v>59</v>
      </c>
      <c r="I5" t="s">
        <v>59</v>
      </c>
      <c r="J5" t="s">
        <v>59</v>
      </c>
      <c r="K5" t="s">
        <v>59</v>
      </c>
      <c r="L5" t="s">
        <v>59</v>
      </c>
      <c r="M5" t="s">
        <v>59</v>
      </c>
      <c r="N5" t="s">
        <v>59</v>
      </c>
      <c r="O5" t="s">
        <v>59</v>
      </c>
      <c r="P5" t="s">
        <v>59</v>
      </c>
      <c r="Q5" t="s">
        <v>59</v>
      </c>
      <c r="R5" t="s">
        <v>59</v>
      </c>
      <c r="S5" t="s">
        <v>59</v>
      </c>
      <c r="T5" t="s">
        <v>59</v>
      </c>
      <c r="U5" t="s">
        <v>59</v>
      </c>
      <c r="V5" t="s">
        <v>59</v>
      </c>
      <c r="W5" t="s">
        <v>59</v>
      </c>
      <c r="X5" t="s">
        <v>59</v>
      </c>
      <c r="Y5" t="s">
        <v>599</v>
      </c>
      <c r="Z5" t="s">
        <v>825</v>
      </c>
      <c r="AA5" t="s">
        <v>507</v>
      </c>
      <c r="AB5" t="s">
        <v>579</v>
      </c>
      <c r="AC5" t="s">
        <v>104</v>
      </c>
      <c r="AD5" t="s">
        <v>59</v>
      </c>
      <c r="AE5" t="s">
        <v>59</v>
      </c>
      <c r="AF5" t="s">
        <v>59</v>
      </c>
      <c r="AG5" t="s">
        <v>59</v>
      </c>
      <c r="AH5" t="s">
        <v>59</v>
      </c>
      <c r="AI5" t="s">
        <v>59</v>
      </c>
      <c r="AJ5" t="s">
        <v>59</v>
      </c>
      <c r="AK5" t="s">
        <v>59</v>
      </c>
      <c r="AL5" t="s">
        <v>59</v>
      </c>
    </row>
    <row r="6" spans="1:38" x14ac:dyDescent="0.35">
      <c r="A6" s="1" t="s">
        <v>1445</v>
      </c>
      <c r="B6" t="s">
        <v>59</v>
      </c>
      <c r="C6" t="s">
        <v>59</v>
      </c>
      <c r="D6" t="s">
        <v>59</v>
      </c>
      <c r="E6" t="s">
        <v>59</v>
      </c>
      <c r="F6" t="s">
        <v>684</v>
      </c>
      <c r="G6" t="s">
        <v>1470</v>
      </c>
      <c r="H6" t="s">
        <v>489</v>
      </c>
      <c r="I6" t="s">
        <v>698</v>
      </c>
      <c r="J6" t="s">
        <v>709</v>
      </c>
      <c r="K6" t="s">
        <v>590</v>
      </c>
      <c r="L6" t="s">
        <v>1476</v>
      </c>
      <c r="M6" t="s">
        <v>536</v>
      </c>
      <c r="N6" t="s">
        <v>1487</v>
      </c>
      <c r="O6" t="s">
        <v>104</v>
      </c>
      <c r="P6" t="s">
        <v>1487</v>
      </c>
      <c r="Q6" t="s">
        <v>708</v>
      </c>
      <c r="R6" t="s">
        <v>463</v>
      </c>
      <c r="S6" t="s">
        <v>507</v>
      </c>
      <c r="T6" t="s">
        <v>486</v>
      </c>
      <c r="U6" t="s">
        <v>1501</v>
      </c>
      <c r="V6" t="s">
        <v>1506</v>
      </c>
      <c r="W6" t="s">
        <v>900</v>
      </c>
      <c r="X6" t="s">
        <v>1481</v>
      </c>
      <c r="Y6" t="s">
        <v>532</v>
      </c>
      <c r="Z6" t="s">
        <v>891</v>
      </c>
      <c r="AA6" t="s">
        <v>696</v>
      </c>
      <c r="AB6" t="s">
        <v>1541</v>
      </c>
      <c r="AC6" t="s">
        <v>1553</v>
      </c>
      <c r="AD6" t="s">
        <v>1496</v>
      </c>
      <c r="AE6" t="s">
        <v>1573</v>
      </c>
      <c r="AF6" t="s">
        <v>504</v>
      </c>
      <c r="AG6" t="s">
        <v>77</v>
      </c>
      <c r="AH6" t="s">
        <v>1589</v>
      </c>
      <c r="AI6" t="s">
        <v>463</v>
      </c>
      <c r="AJ6" t="s">
        <v>504</v>
      </c>
      <c r="AK6" t="s">
        <v>1620</v>
      </c>
      <c r="AL6" t="s">
        <v>1633</v>
      </c>
    </row>
    <row r="7" spans="1:38" x14ac:dyDescent="0.35">
      <c r="A7" s="1" t="s">
        <v>1446</v>
      </c>
      <c r="B7" t="s">
        <v>59</v>
      </c>
      <c r="C7" t="s">
        <v>59</v>
      </c>
      <c r="D7" t="s">
        <v>59</v>
      </c>
      <c r="E7" t="s">
        <v>59</v>
      </c>
      <c r="F7" t="s">
        <v>59</v>
      </c>
      <c r="G7" t="s">
        <v>59</v>
      </c>
      <c r="H7" t="s">
        <v>59</v>
      </c>
      <c r="I7" t="s">
        <v>59</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1180</v>
      </c>
      <c r="AD7" t="s">
        <v>1201</v>
      </c>
      <c r="AE7" t="s">
        <v>1181</v>
      </c>
      <c r="AF7" t="s">
        <v>1581</v>
      </c>
      <c r="AG7" t="s">
        <v>613</v>
      </c>
      <c r="AH7" t="s">
        <v>1590</v>
      </c>
      <c r="AI7" t="s">
        <v>767</v>
      </c>
      <c r="AJ7" t="s">
        <v>1609</v>
      </c>
      <c r="AK7" t="s">
        <v>490</v>
      </c>
      <c r="AL7" t="s">
        <v>59</v>
      </c>
    </row>
    <row r="8" spans="1:38" x14ac:dyDescent="0.35">
      <c r="A8" s="1" t="s">
        <v>1009</v>
      </c>
      <c r="B8" t="s">
        <v>59</v>
      </c>
      <c r="C8" t="s">
        <v>59</v>
      </c>
      <c r="D8" t="s">
        <v>59</v>
      </c>
      <c r="E8" t="s">
        <v>59</v>
      </c>
      <c r="F8" t="s">
        <v>682</v>
      </c>
      <c r="G8" t="s">
        <v>1272</v>
      </c>
      <c r="H8" t="s">
        <v>1096</v>
      </c>
      <c r="I8" t="s">
        <v>489</v>
      </c>
      <c r="J8" t="s">
        <v>472</v>
      </c>
      <c r="K8" t="s">
        <v>579</v>
      </c>
      <c r="L8" t="s">
        <v>610</v>
      </c>
      <c r="M8" t="s">
        <v>585</v>
      </c>
      <c r="N8" t="s">
        <v>692</v>
      </c>
      <c r="O8" t="s">
        <v>471</v>
      </c>
      <c r="P8" t="s">
        <v>1485</v>
      </c>
      <c r="Q8" t="s">
        <v>1494</v>
      </c>
      <c r="R8" t="s">
        <v>673</v>
      </c>
      <c r="S8" t="s">
        <v>682</v>
      </c>
      <c r="T8" t="s">
        <v>582</v>
      </c>
      <c r="U8" t="s">
        <v>1479</v>
      </c>
      <c r="V8" t="s">
        <v>487</v>
      </c>
      <c r="W8" t="s">
        <v>711</v>
      </c>
      <c r="X8" t="s">
        <v>499</v>
      </c>
      <c r="Y8" t="s">
        <v>1520</v>
      </c>
      <c r="Z8" t="s">
        <v>1467</v>
      </c>
      <c r="AA8" t="s">
        <v>540</v>
      </c>
      <c r="AB8" t="s">
        <v>1180</v>
      </c>
      <c r="AC8" t="s">
        <v>467</v>
      </c>
      <c r="AD8" t="s">
        <v>578</v>
      </c>
      <c r="AE8" t="s">
        <v>734</v>
      </c>
      <c r="AF8" t="s">
        <v>1582</v>
      </c>
      <c r="AG8" t="s">
        <v>1259</v>
      </c>
      <c r="AH8" t="s">
        <v>684</v>
      </c>
      <c r="AI8" t="s">
        <v>613</v>
      </c>
      <c r="AJ8" t="s">
        <v>1610</v>
      </c>
      <c r="AK8" t="s">
        <v>1621</v>
      </c>
      <c r="AL8" t="s">
        <v>59</v>
      </c>
    </row>
    <row r="9" spans="1:38" x14ac:dyDescent="0.35">
      <c r="A9" s="1" t="s">
        <v>1022</v>
      </c>
      <c r="B9" t="s">
        <v>59</v>
      </c>
      <c r="C9" t="s">
        <v>59</v>
      </c>
      <c r="D9" t="s">
        <v>59</v>
      </c>
      <c r="E9" t="s">
        <v>59</v>
      </c>
      <c r="F9" t="s">
        <v>59</v>
      </c>
      <c r="G9" t="s">
        <v>59</v>
      </c>
      <c r="H9" t="s">
        <v>59</v>
      </c>
      <c r="I9" t="s">
        <v>59</v>
      </c>
      <c r="J9" t="s">
        <v>59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row>
    <row r="10" spans="1:38" x14ac:dyDescent="0.35">
      <c r="A10" s="1" t="s">
        <v>1447</v>
      </c>
      <c r="B10" t="s">
        <v>59</v>
      </c>
      <c r="C10" t="s">
        <v>59</v>
      </c>
      <c r="D10" t="s">
        <v>59</v>
      </c>
      <c r="E10" t="s">
        <v>59</v>
      </c>
      <c r="F10" t="s">
        <v>493</v>
      </c>
      <c r="G10" t="s">
        <v>1050</v>
      </c>
      <c r="H10" t="s">
        <v>162</v>
      </c>
      <c r="I10" t="s">
        <v>793</v>
      </c>
      <c r="J10" t="s">
        <v>1477</v>
      </c>
      <c r="K10" t="s">
        <v>1354</v>
      </c>
      <c r="L10" t="s">
        <v>793</v>
      </c>
      <c r="M10" t="s">
        <v>1129</v>
      </c>
      <c r="N10" t="s">
        <v>275</v>
      </c>
      <c r="O10" t="s">
        <v>1490</v>
      </c>
      <c r="P10" t="s">
        <v>1492</v>
      </c>
      <c r="Q10" t="s">
        <v>965</v>
      </c>
      <c r="R10" t="s">
        <v>1202</v>
      </c>
      <c r="S10" t="s">
        <v>588</v>
      </c>
      <c r="T10" t="s">
        <v>537</v>
      </c>
      <c r="U10" t="s">
        <v>1157</v>
      </c>
      <c r="V10" t="s">
        <v>460</v>
      </c>
      <c r="W10" t="s">
        <v>58</v>
      </c>
      <c r="X10" t="s">
        <v>81</v>
      </c>
      <c r="Y10" t="s">
        <v>104</v>
      </c>
      <c r="Z10" t="s">
        <v>126</v>
      </c>
      <c r="AA10" t="s">
        <v>148</v>
      </c>
      <c r="AB10" t="s">
        <v>170</v>
      </c>
      <c r="AC10" t="s">
        <v>1497</v>
      </c>
      <c r="AD10" t="s">
        <v>1563</v>
      </c>
      <c r="AE10" t="s">
        <v>624</v>
      </c>
      <c r="AF10" t="s">
        <v>1070</v>
      </c>
      <c r="AG10" t="s">
        <v>1364</v>
      </c>
      <c r="AH10" t="s">
        <v>299</v>
      </c>
      <c r="AI10" t="s">
        <v>321</v>
      </c>
      <c r="AJ10" t="s">
        <v>343</v>
      </c>
      <c r="AK10" t="s">
        <v>367</v>
      </c>
      <c r="AL10" t="s">
        <v>383</v>
      </c>
    </row>
    <row r="11" spans="1:38" x14ac:dyDescent="0.35">
      <c r="A11" s="1" t="s">
        <v>1448</v>
      </c>
      <c r="B11" t="s">
        <v>59</v>
      </c>
      <c r="C11" t="s">
        <v>59</v>
      </c>
      <c r="D11" t="s">
        <v>59</v>
      </c>
      <c r="E11" t="s">
        <v>59</v>
      </c>
      <c r="F11" t="s">
        <v>465</v>
      </c>
      <c r="G11" t="s">
        <v>1471</v>
      </c>
      <c r="H11" t="s">
        <v>611</v>
      </c>
      <c r="I11" t="s">
        <v>1247</v>
      </c>
      <c r="J11" t="s">
        <v>1478</v>
      </c>
      <c r="K11" t="s">
        <v>486</v>
      </c>
      <c r="L11" t="s">
        <v>645</v>
      </c>
      <c r="M11" t="s">
        <v>1096</v>
      </c>
      <c r="N11" t="s">
        <v>610</v>
      </c>
      <c r="O11" t="s">
        <v>536</v>
      </c>
      <c r="P11" t="s">
        <v>711</v>
      </c>
      <c r="Q11" t="s">
        <v>539</v>
      </c>
      <c r="R11" t="s">
        <v>610</v>
      </c>
      <c r="S11" t="s">
        <v>910</v>
      </c>
      <c r="T11" t="s">
        <v>1072</v>
      </c>
      <c r="U11" t="s">
        <v>1502</v>
      </c>
      <c r="V11" t="s">
        <v>489</v>
      </c>
      <c r="W11" t="s">
        <v>482</v>
      </c>
      <c r="X11" t="s">
        <v>1476</v>
      </c>
      <c r="Y11" t="s">
        <v>961</v>
      </c>
      <c r="Z11" t="s">
        <v>643</v>
      </c>
      <c r="AA11" t="s">
        <v>459</v>
      </c>
      <c r="AB11" t="s">
        <v>1162</v>
      </c>
      <c r="AC11" t="s">
        <v>1554</v>
      </c>
      <c r="AD11" t="s">
        <v>1564</v>
      </c>
      <c r="AE11" t="s">
        <v>1574</v>
      </c>
      <c r="AF11" t="s">
        <v>126</v>
      </c>
      <c r="AG11" t="s">
        <v>472</v>
      </c>
      <c r="AH11" t="s">
        <v>815</v>
      </c>
      <c r="AI11" t="s">
        <v>1599</v>
      </c>
      <c r="AJ11" t="s">
        <v>1400</v>
      </c>
      <c r="AK11" t="s">
        <v>1622</v>
      </c>
      <c r="AL11" t="s">
        <v>1634</v>
      </c>
    </row>
    <row r="12" spans="1:38" x14ac:dyDescent="0.35">
      <c r="A12" s="1" t="s">
        <v>1449</v>
      </c>
      <c r="B12" t="s">
        <v>59</v>
      </c>
      <c r="C12" t="s">
        <v>59</v>
      </c>
      <c r="D12" t="s">
        <v>59</v>
      </c>
      <c r="E12" t="s">
        <v>59</v>
      </c>
      <c r="F12" t="s">
        <v>532</v>
      </c>
      <c r="G12" t="s">
        <v>539</v>
      </c>
      <c r="H12" t="s">
        <v>641</v>
      </c>
      <c r="I12" t="s">
        <v>669</v>
      </c>
      <c r="J12" t="s">
        <v>698</v>
      </c>
      <c r="K12" t="s">
        <v>1482</v>
      </c>
      <c r="L12" t="s">
        <v>611</v>
      </c>
      <c r="M12" t="s">
        <v>54</v>
      </c>
      <c r="N12" t="s">
        <v>515</v>
      </c>
      <c r="O12" t="s">
        <v>641</v>
      </c>
      <c r="P12" t="s">
        <v>1159</v>
      </c>
      <c r="Q12" t="s">
        <v>568</v>
      </c>
      <c r="R12" t="s">
        <v>1496</v>
      </c>
      <c r="S12" t="s">
        <v>583</v>
      </c>
      <c r="T12" t="s">
        <v>613</v>
      </c>
      <c r="U12" t="s">
        <v>1503</v>
      </c>
      <c r="V12" t="s">
        <v>1507</v>
      </c>
      <c r="W12" t="s">
        <v>969</v>
      </c>
      <c r="X12" t="s">
        <v>1513</v>
      </c>
      <c r="Y12" t="s">
        <v>1521</v>
      </c>
      <c r="Z12" t="s">
        <v>1477</v>
      </c>
      <c r="AA12" t="s">
        <v>1530</v>
      </c>
      <c r="AB12" t="s">
        <v>1542</v>
      </c>
      <c r="AC12" t="s">
        <v>1555</v>
      </c>
      <c r="AD12" t="s">
        <v>1565</v>
      </c>
      <c r="AE12" t="s">
        <v>1258</v>
      </c>
      <c r="AF12" t="s">
        <v>734</v>
      </c>
      <c r="AG12" t="s">
        <v>1125</v>
      </c>
      <c r="AH12" t="s">
        <v>1591</v>
      </c>
      <c r="AI12" t="s">
        <v>1600</v>
      </c>
      <c r="AJ12" t="s">
        <v>1611</v>
      </c>
      <c r="AK12" t="s">
        <v>1623</v>
      </c>
      <c r="AL12" t="s">
        <v>59</v>
      </c>
    </row>
    <row r="13" spans="1:38" x14ac:dyDescent="0.35">
      <c r="A13" s="1" t="s">
        <v>1450</v>
      </c>
      <c r="B13" t="s">
        <v>59</v>
      </c>
      <c r="C13" t="s">
        <v>59</v>
      </c>
      <c r="D13" t="s">
        <v>59</v>
      </c>
      <c r="E13" t="s">
        <v>59</v>
      </c>
      <c r="F13" t="s">
        <v>682</v>
      </c>
      <c r="G13" t="s">
        <v>1472</v>
      </c>
      <c r="H13" t="s">
        <v>1272</v>
      </c>
      <c r="I13" t="s">
        <v>486</v>
      </c>
      <c r="J13" t="s">
        <v>486</v>
      </c>
      <c r="K13" t="s">
        <v>1472</v>
      </c>
      <c r="L13" t="s">
        <v>698</v>
      </c>
      <c r="M13" t="s">
        <v>1478</v>
      </c>
      <c r="N13" t="s">
        <v>1488</v>
      </c>
      <c r="O13" t="s">
        <v>484</v>
      </c>
      <c r="P13" t="s">
        <v>723</v>
      </c>
      <c r="Q13" t="s">
        <v>698</v>
      </c>
      <c r="R13" t="s">
        <v>1473</v>
      </c>
      <c r="S13" t="s">
        <v>1472</v>
      </c>
      <c r="T13" t="s">
        <v>671</v>
      </c>
      <c r="U13" t="s">
        <v>1138</v>
      </c>
      <c r="V13" t="s">
        <v>1508</v>
      </c>
      <c r="W13" t="s">
        <v>1424</v>
      </c>
      <c r="X13" t="s">
        <v>1514</v>
      </c>
      <c r="Y13" t="s">
        <v>1522</v>
      </c>
      <c r="Z13" t="s">
        <v>1527</v>
      </c>
      <c r="AA13" t="s">
        <v>1531</v>
      </c>
      <c r="AB13" t="s">
        <v>1543</v>
      </c>
      <c r="AC13" t="s">
        <v>1556</v>
      </c>
      <c r="AD13" t="s">
        <v>1566</v>
      </c>
      <c r="AE13" t="s">
        <v>1392</v>
      </c>
      <c r="AF13" t="s">
        <v>1583</v>
      </c>
      <c r="AG13" t="s">
        <v>1536</v>
      </c>
      <c r="AH13" t="s">
        <v>1592</v>
      </c>
      <c r="AI13" t="s">
        <v>1601</v>
      </c>
      <c r="AJ13" t="s">
        <v>1612</v>
      </c>
      <c r="AK13" t="s">
        <v>1624</v>
      </c>
      <c r="AL13" t="s">
        <v>59</v>
      </c>
    </row>
    <row r="14" spans="1:38" x14ac:dyDescent="0.35">
      <c r="A14" s="1" t="s">
        <v>1451</v>
      </c>
      <c r="B14" t="s">
        <v>59</v>
      </c>
      <c r="C14" t="s">
        <v>59</v>
      </c>
      <c r="D14" t="s">
        <v>59</v>
      </c>
      <c r="E14" t="s">
        <v>59</v>
      </c>
      <c r="F14" t="s">
        <v>59</v>
      </c>
      <c r="G14" t="s">
        <v>59</v>
      </c>
      <c r="H14" t="s">
        <v>59</v>
      </c>
      <c r="I14" t="s">
        <v>59</v>
      </c>
      <c r="J14" t="s">
        <v>59</v>
      </c>
      <c r="K14" t="s">
        <v>59</v>
      </c>
      <c r="L14" t="s">
        <v>59</v>
      </c>
      <c r="M14" t="s">
        <v>59</v>
      </c>
      <c r="N14" t="s">
        <v>59</v>
      </c>
      <c r="O14" t="s">
        <v>59</v>
      </c>
      <c r="P14" t="s">
        <v>59</v>
      </c>
      <c r="Q14" t="s">
        <v>59</v>
      </c>
      <c r="R14" t="s">
        <v>59</v>
      </c>
      <c r="S14" t="s">
        <v>59</v>
      </c>
      <c r="T14" t="s">
        <v>59</v>
      </c>
      <c r="U14" t="s">
        <v>59</v>
      </c>
      <c r="V14" t="s">
        <v>59</v>
      </c>
      <c r="W14" t="s">
        <v>59</v>
      </c>
      <c r="X14" t="s">
        <v>1515</v>
      </c>
      <c r="Y14" t="s">
        <v>1523</v>
      </c>
      <c r="Z14" t="s">
        <v>1471</v>
      </c>
      <c r="AA14" t="s">
        <v>1532</v>
      </c>
      <c r="AB14" t="s">
        <v>1544</v>
      </c>
      <c r="AC14" t="s">
        <v>227</v>
      </c>
      <c r="AD14" t="s">
        <v>59</v>
      </c>
      <c r="AE14" t="s">
        <v>59</v>
      </c>
      <c r="AF14" t="s">
        <v>59</v>
      </c>
      <c r="AG14" t="s">
        <v>59</v>
      </c>
      <c r="AH14" t="s">
        <v>59</v>
      </c>
      <c r="AI14" t="s">
        <v>59</v>
      </c>
      <c r="AJ14" t="s">
        <v>59</v>
      </c>
      <c r="AK14" t="s">
        <v>1625</v>
      </c>
      <c r="AL14" t="s">
        <v>59</v>
      </c>
    </row>
    <row r="15" spans="1:38" x14ac:dyDescent="0.35">
      <c r="A15" s="1" t="s">
        <v>1452</v>
      </c>
      <c r="B15" t="s">
        <v>59</v>
      </c>
      <c r="C15" t="s">
        <v>59</v>
      </c>
      <c r="D15" t="s">
        <v>59</v>
      </c>
      <c r="E15" t="s">
        <v>59</v>
      </c>
      <c r="F15" t="s">
        <v>59</v>
      </c>
      <c r="G15" t="s">
        <v>59</v>
      </c>
      <c r="H15" t="s">
        <v>59</v>
      </c>
      <c r="I15" t="s">
        <v>59</v>
      </c>
      <c r="J15" t="s">
        <v>59</v>
      </c>
      <c r="K15" t="s">
        <v>59</v>
      </c>
      <c r="L15" t="s">
        <v>59</v>
      </c>
      <c r="M15" t="s">
        <v>59</v>
      </c>
      <c r="N15" t="s">
        <v>59</v>
      </c>
      <c r="O15" t="s">
        <v>59</v>
      </c>
      <c r="P15" t="s">
        <v>59</v>
      </c>
      <c r="Q15" t="s">
        <v>59</v>
      </c>
      <c r="R15" t="s">
        <v>59</v>
      </c>
      <c r="S15" t="s">
        <v>59</v>
      </c>
      <c r="T15" t="s">
        <v>59</v>
      </c>
      <c r="U15" t="s">
        <v>59</v>
      </c>
      <c r="V15" t="s">
        <v>59</v>
      </c>
      <c r="W15" t="s">
        <v>59</v>
      </c>
      <c r="X15" t="s">
        <v>1516</v>
      </c>
      <c r="Y15" t="s">
        <v>1294</v>
      </c>
      <c r="Z15" t="s">
        <v>682</v>
      </c>
      <c r="AA15" t="s">
        <v>1533</v>
      </c>
      <c r="AB15" t="s">
        <v>1545</v>
      </c>
      <c r="AC15" t="s">
        <v>59</v>
      </c>
      <c r="AD15" t="s">
        <v>59</v>
      </c>
      <c r="AE15" t="s">
        <v>59</v>
      </c>
      <c r="AF15" t="s">
        <v>59</v>
      </c>
      <c r="AG15" t="s">
        <v>59</v>
      </c>
      <c r="AH15" t="s">
        <v>59</v>
      </c>
      <c r="AI15" t="s">
        <v>59</v>
      </c>
      <c r="AJ15" t="s">
        <v>59</v>
      </c>
      <c r="AK15" t="s">
        <v>59</v>
      </c>
      <c r="AL15" t="s">
        <v>59</v>
      </c>
    </row>
    <row r="16" spans="1:38" x14ac:dyDescent="0.35">
      <c r="A16" s="1" t="s">
        <v>1453</v>
      </c>
      <c r="B16" t="s">
        <v>59</v>
      </c>
      <c r="C16" t="s">
        <v>59</v>
      </c>
      <c r="D16" t="s">
        <v>59</v>
      </c>
      <c r="E16" t="s">
        <v>59</v>
      </c>
      <c r="F16" t="s">
        <v>563</v>
      </c>
      <c r="G16" t="s">
        <v>59</v>
      </c>
      <c r="H16" t="s">
        <v>59</v>
      </c>
      <c r="I16" t="s">
        <v>59</v>
      </c>
      <c r="J16" t="s">
        <v>59</v>
      </c>
      <c r="K16" t="s">
        <v>59</v>
      </c>
      <c r="L16" t="s">
        <v>59</v>
      </c>
      <c r="M16" t="s">
        <v>59</v>
      </c>
      <c r="N16" t="s">
        <v>1159</v>
      </c>
      <c r="O16" t="s">
        <v>59</v>
      </c>
      <c r="P16" t="s">
        <v>59</v>
      </c>
      <c r="Q16" t="s">
        <v>59</v>
      </c>
      <c r="R16" t="s">
        <v>59</v>
      </c>
      <c r="S16" t="s">
        <v>59</v>
      </c>
      <c r="T16" t="s">
        <v>59</v>
      </c>
      <c r="U16" t="s">
        <v>59</v>
      </c>
      <c r="V16" t="s">
        <v>59</v>
      </c>
      <c r="W16" t="s">
        <v>59</v>
      </c>
      <c r="X16" t="s">
        <v>583</v>
      </c>
      <c r="Y16" t="s">
        <v>465</v>
      </c>
      <c r="Z16" t="s">
        <v>645</v>
      </c>
      <c r="AA16" t="s">
        <v>463</v>
      </c>
      <c r="AB16" t="s">
        <v>59</v>
      </c>
      <c r="AC16" t="s">
        <v>59</v>
      </c>
      <c r="AD16" t="s">
        <v>59</v>
      </c>
      <c r="AE16" t="s">
        <v>59</v>
      </c>
      <c r="AF16" t="s">
        <v>59</v>
      </c>
      <c r="AG16" t="s">
        <v>59</v>
      </c>
      <c r="AH16" t="s">
        <v>59</v>
      </c>
      <c r="AI16" t="s">
        <v>59</v>
      </c>
      <c r="AJ16" t="s">
        <v>59</v>
      </c>
      <c r="AK16" t="s">
        <v>59</v>
      </c>
      <c r="AL16" t="s">
        <v>59</v>
      </c>
    </row>
    <row r="17" spans="1:38" x14ac:dyDescent="0.35">
      <c r="A17" s="1" t="s">
        <v>1454</v>
      </c>
      <c r="B17" t="s">
        <v>59</v>
      </c>
      <c r="C17" t="s">
        <v>59</v>
      </c>
      <c r="D17" t="s">
        <v>59</v>
      </c>
      <c r="E17" t="s">
        <v>59</v>
      </c>
      <c r="F17" t="s">
        <v>59</v>
      </c>
      <c r="G17" t="s">
        <v>539</v>
      </c>
      <c r="H17" t="s">
        <v>1470</v>
      </c>
      <c r="I17" t="s">
        <v>486</v>
      </c>
      <c r="J17" t="s">
        <v>1479</v>
      </c>
      <c r="K17" t="s">
        <v>1078</v>
      </c>
      <c r="L17" t="s">
        <v>1159</v>
      </c>
      <c r="M17" t="s">
        <v>1159</v>
      </c>
      <c r="N17" t="s">
        <v>1468</v>
      </c>
      <c r="O17" t="s">
        <v>471</v>
      </c>
      <c r="P17" t="s">
        <v>1468</v>
      </c>
      <c r="Q17" t="s">
        <v>682</v>
      </c>
      <c r="R17" t="s">
        <v>499</v>
      </c>
      <c r="S17" t="s">
        <v>1497</v>
      </c>
      <c r="T17" t="s">
        <v>1496</v>
      </c>
      <c r="U17" t="s">
        <v>1504</v>
      </c>
      <c r="V17" t="s">
        <v>1509</v>
      </c>
      <c r="W17" t="s">
        <v>1485</v>
      </c>
      <c r="X17" t="s">
        <v>1517</v>
      </c>
      <c r="Y17" t="s">
        <v>767</v>
      </c>
      <c r="Z17" t="s">
        <v>568</v>
      </c>
      <c r="AA17" t="s">
        <v>1133</v>
      </c>
      <c r="AB17" t="s">
        <v>1132</v>
      </c>
      <c r="AC17" t="s">
        <v>507</v>
      </c>
      <c r="AD17" t="s">
        <v>1243</v>
      </c>
      <c r="AE17" t="s">
        <v>1379</v>
      </c>
      <c r="AF17" t="s">
        <v>671</v>
      </c>
      <c r="AG17" t="s">
        <v>585</v>
      </c>
      <c r="AH17" t="s">
        <v>720</v>
      </c>
      <c r="AI17" t="s">
        <v>665</v>
      </c>
      <c r="AJ17" t="s">
        <v>502</v>
      </c>
      <c r="AK17" t="s">
        <v>825</v>
      </c>
      <c r="AL17" t="s">
        <v>59</v>
      </c>
    </row>
    <row r="18" spans="1:38" x14ac:dyDescent="0.35">
      <c r="A18" s="1" t="s">
        <v>1455</v>
      </c>
      <c r="B18" t="s">
        <v>59</v>
      </c>
      <c r="C18" t="s">
        <v>59</v>
      </c>
      <c r="D18" t="s">
        <v>59</v>
      </c>
      <c r="E18" t="s">
        <v>59</v>
      </c>
      <c r="F18" t="s">
        <v>1468</v>
      </c>
      <c r="G18" t="s">
        <v>507</v>
      </c>
      <c r="H18" t="s">
        <v>478</v>
      </c>
      <c r="I18" t="s">
        <v>1470</v>
      </c>
      <c r="J18" t="s">
        <v>521</v>
      </c>
      <c r="K18" t="s">
        <v>1483</v>
      </c>
      <c r="L18" t="s">
        <v>624</v>
      </c>
      <c r="M18" t="s">
        <v>1487</v>
      </c>
      <c r="N18" t="s">
        <v>1489</v>
      </c>
      <c r="O18" t="s">
        <v>1491</v>
      </c>
      <c r="P18" t="s">
        <v>723</v>
      </c>
      <c r="Q18" t="s">
        <v>482</v>
      </c>
      <c r="R18" t="s">
        <v>536</v>
      </c>
      <c r="S18" t="s">
        <v>1498</v>
      </c>
      <c r="T18" t="s">
        <v>682</v>
      </c>
      <c r="U18" t="s">
        <v>629</v>
      </c>
      <c r="V18" t="s">
        <v>1510</v>
      </c>
      <c r="W18" t="s">
        <v>1499</v>
      </c>
      <c r="X18" t="s">
        <v>1518</v>
      </c>
      <c r="Y18" t="s">
        <v>1524</v>
      </c>
      <c r="Z18" t="s">
        <v>1528</v>
      </c>
      <c r="AA18" t="s">
        <v>1534</v>
      </c>
      <c r="AB18" t="s">
        <v>1546</v>
      </c>
      <c r="AC18" t="s">
        <v>1557</v>
      </c>
      <c r="AD18" t="s">
        <v>1567</v>
      </c>
      <c r="AE18" t="s">
        <v>1575</v>
      </c>
      <c r="AF18" t="s">
        <v>1584</v>
      </c>
      <c r="AG18" t="s">
        <v>1586</v>
      </c>
      <c r="AH18" t="s">
        <v>1593</v>
      </c>
      <c r="AI18" t="s">
        <v>1602</v>
      </c>
      <c r="AJ18" t="s">
        <v>1613</v>
      </c>
      <c r="AK18" t="s">
        <v>1626</v>
      </c>
      <c r="AL18" t="s">
        <v>59</v>
      </c>
    </row>
    <row r="19" spans="1:38" x14ac:dyDescent="0.35">
      <c r="A19" s="1" t="s">
        <v>1456</v>
      </c>
      <c r="B19" t="s">
        <v>59</v>
      </c>
      <c r="C19" t="s">
        <v>59</v>
      </c>
      <c r="D19" t="s">
        <v>59</v>
      </c>
      <c r="E19" t="s">
        <v>59</v>
      </c>
      <c r="F19" t="s">
        <v>59</v>
      </c>
      <c r="G19" t="s">
        <v>59</v>
      </c>
      <c r="H19" t="s">
        <v>59</v>
      </c>
      <c r="I19" t="s">
        <v>59</v>
      </c>
      <c r="J19" t="s">
        <v>59</v>
      </c>
      <c r="K19" t="s">
        <v>59</v>
      </c>
      <c r="L19" t="s">
        <v>59</v>
      </c>
      <c r="M19" t="s">
        <v>59</v>
      </c>
      <c r="N19" t="s">
        <v>59</v>
      </c>
      <c r="O19" t="s">
        <v>59</v>
      </c>
      <c r="P19" t="s">
        <v>59</v>
      </c>
      <c r="Q19" t="s">
        <v>59</v>
      </c>
      <c r="R19" t="s">
        <v>59</v>
      </c>
      <c r="S19" t="s">
        <v>59</v>
      </c>
      <c r="T19" t="s">
        <v>59</v>
      </c>
      <c r="U19" t="s">
        <v>59</v>
      </c>
      <c r="V19" t="s">
        <v>59</v>
      </c>
      <c r="W19" t="s">
        <v>59</v>
      </c>
      <c r="X19" t="s">
        <v>59</v>
      </c>
      <c r="Y19" t="s">
        <v>1525</v>
      </c>
      <c r="Z19" t="s">
        <v>1529</v>
      </c>
      <c r="AA19" t="s">
        <v>1535</v>
      </c>
      <c r="AB19" t="s">
        <v>1547</v>
      </c>
      <c r="AC19" t="s">
        <v>1558</v>
      </c>
      <c r="AD19" t="s">
        <v>1568</v>
      </c>
      <c r="AE19" t="s">
        <v>1576</v>
      </c>
      <c r="AF19" t="s">
        <v>1585</v>
      </c>
      <c r="AG19" t="s">
        <v>1587</v>
      </c>
      <c r="AH19" t="s">
        <v>1594</v>
      </c>
      <c r="AI19" t="s">
        <v>1603</v>
      </c>
      <c r="AJ19" t="s">
        <v>1614</v>
      </c>
      <c r="AK19" t="s">
        <v>1627</v>
      </c>
      <c r="AL19" t="s">
        <v>59</v>
      </c>
    </row>
    <row r="20" spans="1:38" x14ac:dyDescent="0.35">
      <c r="A20" s="1" t="s">
        <v>1457</v>
      </c>
      <c r="B20" t="s">
        <v>59</v>
      </c>
      <c r="C20" t="s">
        <v>59</v>
      </c>
      <c r="D20" t="s">
        <v>59</v>
      </c>
      <c r="E20" t="s">
        <v>59</v>
      </c>
      <c r="F20" t="s">
        <v>59</v>
      </c>
      <c r="G20" t="s">
        <v>59</v>
      </c>
      <c r="H20" t="s">
        <v>59</v>
      </c>
      <c r="I20" t="s">
        <v>59</v>
      </c>
      <c r="J20" t="s">
        <v>59</v>
      </c>
      <c r="K20" t="s">
        <v>59</v>
      </c>
      <c r="L20" t="s">
        <v>59</v>
      </c>
      <c r="M20" t="s">
        <v>59</v>
      </c>
      <c r="N20" t="s">
        <v>59</v>
      </c>
      <c r="O20" t="s">
        <v>59</v>
      </c>
      <c r="P20" t="s">
        <v>59</v>
      </c>
      <c r="Q20" t="s">
        <v>59</v>
      </c>
      <c r="R20" t="s">
        <v>59</v>
      </c>
      <c r="S20" t="s">
        <v>59</v>
      </c>
      <c r="T20" t="s">
        <v>1485</v>
      </c>
      <c r="U20" t="s">
        <v>1153</v>
      </c>
      <c r="V20" t="s">
        <v>1485</v>
      </c>
      <c r="W20" t="s">
        <v>1468</v>
      </c>
      <c r="X20" t="s">
        <v>59</v>
      </c>
      <c r="Y20" t="s">
        <v>59</v>
      </c>
      <c r="Z20" t="s">
        <v>1104</v>
      </c>
      <c r="AA20" t="s">
        <v>59</v>
      </c>
      <c r="AB20" t="s">
        <v>1548</v>
      </c>
      <c r="AC20" t="s">
        <v>59</v>
      </c>
      <c r="AD20" t="s">
        <v>1342</v>
      </c>
      <c r="AE20" t="s">
        <v>59</v>
      </c>
      <c r="AF20" t="s">
        <v>59</v>
      </c>
      <c r="AG20" t="s">
        <v>1130</v>
      </c>
      <c r="AH20" t="s">
        <v>1191</v>
      </c>
      <c r="AI20" t="s">
        <v>59</v>
      </c>
      <c r="AJ20" t="s">
        <v>59</v>
      </c>
      <c r="AK20" t="s">
        <v>59</v>
      </c>
      <c r="AL20" t="s">
        <v>59</v>
      </c>
    </row>
    <row r="21" spans="1:38" x14ac:dyDescent="0.35">
      <c r="A21" s="1" t="s">
        <v>1458</v>
      </c>
      <c r="B21" t="s">
        <v>59</v>
      </c>
      <c r="C21" t="s">
        <v>59</v>
      </c>
      <c r="D21" t="s">
        <v>59</v>
      </c>
      <c r="E21" t="s">
        <v>59</v>
      </c>
      <c r="F21" t="s">
        <v>59</v>
      </c>
      <c r="G21" t="s">
        <v>59</v>
      </c>
      <c r="H21" t="s">
        <v>59</v>
      </c>
      <c r="I21" t="s">
        <v>59</v>
      </c>
      <c r="J21" t="s">
        <v>59</v>
      </c>
      <c r="K21" t="s">
        <v>59</v>
      </c>
      <c r="L21" t="s">
        <v>1472</v>
      </c>
      <c r="M21" t="s">
        <v>1254</v>
      </c>
      <c r="N21" t="s">
        <v>486</v>
      </c>
      <c r="O21" t="s">
        <v>582</v>
      </c>
      <c r="P21" t="s">
        <v>478</v>
      </c>
      <c r="Q21" t="s">
        <v>610</v>
      </c>
      <c r="R21" t="s">
        <v>59</v>
      </c>
      <c r="S21" t="s">
        <v>59</v>
      </c>
      <c r="T21" t="s">
        <v>59</v>
      </c>
      <c r="U21" t="s">
        <v>1272</v>
      </c>
      <c r="V21" t="s">
        <v>59</v>
      </c>
      <c r="W21" t="s">
        <v>364</v>
      </c>
      <c r="X21" t="s">
        <v>684</v>
      </c>
      <c r="Y21" t="s">
        <v>59</v>
      </c>
      <c r="Z21" t="s">
        <v>59</v>
      </c>
      <c r="AA21" t="s">
        <v>59</v>
      </c>
      <c r="AB21" t="s">
        <v>1549</v>
      </c>
      <c r="AC21" t="s">
        <v>59</v>
      </c>
      <c r="AD21" t="s">
        <v>59</v>
      </c>
      <c r="AE21" t="s">
        <v>59</v>
      </c>
      <c r="AF21" t="s">
        <v>59</v>
      </c>
      <c r="AG21" t="s">
        <v>59</v>
      </c>
      <c r="AH21" t="s">
        <v>59</v>
      </c>
      <c r="AI21" t="s">
        <v>1604</v>
      </c>
      <c r="AJ21" t="s">
        <v>1615</v>
      </c>
      <c r="AK21" t="s">
        <v>59</v>
      </c>
      <c r="AL21" t="s">
        <v>59</v>
      </c>
    </row>
    <row r="22" spans="1:38" x14ac:dyDescent="0.35">
      <c r="A22" s="1" t="s">
        <v>1459</v>
      </c>
      <c r="B22" t="s">
        <v>59</v>
      </c>
      <c r="C22" t="s">
        <v>59</v>
      </c>
      <c r="D22" t="s">
        <v>59</v>
      </c>
      <c r="E22" t="s">
        <v>59</v>
      </c>
      <c r="F22" t="s">
        <v>486</v>
      </c>
      <c r="G22" t="s">
        <v>1473</v>
      </c>
      <c r="H22" t="s">
        <v>1475</v>
      </c>
      <c r="I22" t="s">
        <v>489</v>
      </c>
      <c r="J22" t="s">
        <v>1480</v>
      </c>
      <c r="K22" t="s">
        <v>682</v>
      </c>
      <c r="L22" t="s">
        <v>610</v>
      </c>
      <c r="M22" t="s">
        <v>682</v>
      </c>
      <c r="N22" t="s">
        <v>682</v>
      </c>
      <c r="O22" t="s">
        <v>610</v>
      </c>
      <c r="P22" t="s">
        <v>478</v>
      </c>
      <c r="Q22" t="s">
        <v>610</v>
      </c>
      <c r="R22" t="s">
        <v>720</v>
      </c>
      <c r="S22" t="s">
        <v>59</v>
      </c>
      <c r="T22" t="s">
        <v>59</v>
      </c>
      <c r="U22" t="s">
        <v>536</v>
      </c>
      <c r="V22" t="s">
        <v>1484</v>
      </c>
      <c r="W22" t="s">
        <v>1480</v>
      </c>
      <c r="X22" t="s">
        <v>1480</v>
      </c>
      <c r="Y22" t="s">
        <v>1478</v>
      </c>
      <c r="Z22" t="s">
        <v>1487</v>
      </c>
      <c r="AA22" t="s">
        <v>1536</v>
      </c>
      <c r="AB22" t="s">
        <v>1194</v>
      </c>
      <c r="AC22" t="s">
        <v>1559</v>
      </c>
      <c r="AD22" t="s">
        <v>1569</v>
      </c>
      <c r="AE22" t="s">
        <v>1577</v>
      </c>
      <c r="AF22" t="s">
        <v>694</v>
      </c>
      <c r="AG22" t="s">
        <v>1494</v>
      </c>
      <c r="AH22" t="s">
        <v>1563</v>
      </c>
      <c r="AI22" t="s">
        <v>1605</v>
      </c>
      <c r="AJ22" t="s">
        <v>1527</v>
      </c>
      <c r="AK22" t="s">
        <v>1628</v>
      </c>
      <c r="AL22" t="s">
        <v>59</v>
      </c>
    </row>
    <row r="23" spans="1:38" x14ac:dyDescent="0.35">
      <c r="A23" s="1" t="s">
        <v>1460</v>
      </c>
      <c r="B23" t="s">
        <v>59</v>
      </c>
      <c r="C23" t="s">
        <v>59</v>
      </c>
      <c r="D23" t="s">
        <v>59</v>
      </c>
      <c r="E23" t="s">
        <v>59</v>
      </c>
      <c r="F23" t="s">
        <v>1469</v>
      </c>
      <c r="G23" t="s">
        <v>1474</v>
      </c>
      <c r="H23" t="s">
        <v>610</v>
      </c>
      <c r="I23" t="s">
        <v>578</v>
      </c>
      <c r="J23" t="s">
        <v>1479</v>
      </c>
      <c r="K23" t="s">
        <v>720</v>
      </c>
      <c r="L23" t="s">
        <v>489</v>
      </c>
      <c r="M23" t="s">
        <v>720</v>
      </c>
      <c r="N23" t="s">
        <v>59</v>
      </c>
      <c r="O23" t="s">
        <v>59</v>
      </c>
      <c r="P23" t="s">
        <v>59</v>
      </c>
      <c r="Q23" t="s">
        <v>1159</v>
      </c>
      <c r="R23" t="s">
        <v>1210</v>
      </c>
      <c r="S23" t="s">
        <v>1499</v>
      </c>
      <c r="T23" t="s">
        <v>1481</v>
      </c>
      <c r="U23" t="s">
        <v>671</v>
      </c>
      <c r="V23" t="s">
        <v>752</v>
      </c>
      <c r="W23" t="s">
        <v>684</v>
      </c>
      <c r="X23" t="s">
        <v>512</v>
      </c>
      <c r="Y23" t="s">
        <v>715</v>
      </c>
      <c r="Z23" t="s">
        <v>564</v>
      </c>
      <c r="AA23" t="s">
        <v>1537</v>
      </c>
      <c r="AB23" t="s">
        <v>1404</v>
      </c>
      <c r="AC23" t="s">
        <v>1560</v>
      </c>
      <c r="AD23" t="s">
        <v>1570</v>
      </c>
      <c r="AE23" t="s">
        <v>1578</v>
      </c>
      <c r="AF23" t="s">
        <v>1174</v>
      </c>
      <c r="AG23" t="s">
        <v>519</v>
      </c>
      <c r="AH23" t="s">
        <v>1595</v>
      </c>
      <c r="AI23" t="s">
        <v>708</v>
      </c>
      <c r="AJ23" t="s">
        <v>1616</v>
      </c>
      <c r="AK23" t="s">
        <v>1629</v>
      </c>
      <c r="AL23" t="s">
        <v>543</v>
      </c>
    </row>
    <row r="24" spans="1:38" x14ac:dyDescent="0.35">
      <c r="A24" s="1" t="s">
        <v>1461</v>
      </c>
      <c r="B24" t="s">
        <v>59</v>
      </c>
      <c r="C24" t="s">
        <v>59</v>
      </c>
      <c r="D24" t="s">
        <v>59</v>
      </c>
      <c r="E24" t="s">
        <v>59</v>
      </c>
      <c r="F24" t="s">
        <v>709</v>
      </c>
      <c r="G24" t="s">
        <v>923</v>
      </c>
      <c r="H24" t="s">
        <v>1180</v>
      </c>
      <c r="I24" t="s">
        <v>104</v>
      </c>
      <c r="J24" t="s">
        <v>1220</v>
      </c>
      <c r="K24" t="s">
        <v>1484</v>
      </c>
      <c r="L24" t="s">
        <v>1486</v>
      </c>
      <c r="M24" t="s">
        <v>482</v>
      </c>
      <c r="N24" t="s">
        <v>1254</v>
      </c>
      <c r="O24" t="s">
        <v>1481</v>
      </c>
      <c r="P24" t="s">
        <v>923</v>
      </c>
      <c r="Q24" t="s">
        <v>1476</v>
      </c>
      <c r="R24" t="s">
        <v>227</v>
      </c>
      <c r="S24" t="s">
        <v>1499</v>
      </c>
      <c r="T24" t="s">
        <v>671</v>
      </c>
      <c r="U24" t="s">
        <v>1331</v>
      </c>
      <c r="V24" t="s">
        <v>489</v>
      </c>
      <c r="W24" t="s">
        <v>1511</v>
      </c>
      <c r="X24" t="s">
        <v>545</v>
      </c>
      <c r="Y24" t="s">
        <v>620</v>
      </c>
      <c r="Z24" t="s">
        <v>961</v>
      </c>
      <c r="AA24" t="s">
        <v>1538</v>
      </c>
      <c r="AB24" t="s">
        <v>1550</v>
      </c>
      <c r="AC24" t="s">
        <v>1111</v>
      </c>
      <c r="AD24" t="s">
        <v>1571</v>
      </c>
      <c r="AE24" t="s">
        <v>1579</v>
      </c>
      <c r="AF24" t="s">
        <v>540</v>
      </c>
      <c r="AG24" t="s">
        <v>1588</v>
      </c>
      <c r="AH24" t="s">
        <v>1596</v>
      </c>
      <c r="AI24" t="s">
        <v>1606</v>
      </c>
      <c r="AJ24" t="s">
        <v>1617</v>
      </c>
      <c r="AK24" t="s">
        <v>1630</v>
      </c>
      <c r="AL24" t="s">
        <v>543</v>
      </c>
    </row>
    <row r="25" spans="1:38" x14ac:dyDescent="0.35">
      <c r="A25" s="1" t="s">
        <v>1462</v>
      </c>
      <c r="B25" t="s">
        <v>59</v>
      </c>
      <c r="C25" t="s">
        <v>59</v>
      </c>
      <c r="D25" t="s">
        <v>59</v>
      </c>
      <c r="E25" t="s">
        <v>59</v>
      </c>
      <c r="F25" t="s">
        <v>59</v>
      </c>
      <c r="G25" t="s">
        <v>752</v>
      </c>
      <c r="H25" t="s">
        <v>59</v>
      </c>
      <c r="I25" t="s">
        <v>752</v>
      </c>
      <c r="J25" t="s">
        <v>59</v>
      </c>
      <c r="K25" t="s">
        <v>1468</v>
      </c>
      <c r="L25" t="s">
        <v>752</v>
      </c>
      <c r="M25" t="s">
        <v>673</v>
      </c>
      <c r="N25" t="s">
        <v>673</v>
      </c>
      <c r="O25" t="s">
        <v>59</v>
      </c>
      <c r="P25" t="s">
        <v>59</v>
      </c>
      <c r="Q25" t="s">
        <v>59</v>
      </c>
      <c r="R25" t="s">
        <v>59</v>
      </c>
      <c r="S25" t="s">
        <v>59</v>
      </c>
      <c r="T25" t="s">
        <v>59</v>
      </c>
      <c r="U25" t="s">
        <v>59</v>
      </c>
      <c r="V25" t="s">
        <v>684</v>
      </c>
      <c r="W25" t="s">
        <v>1485</v>
      </c>
      <c r="X25" t="s">
        <v>502</v>
      </c>
      <c r="Y25" t="s">
        <v>1526</v>
      </c>
      <c r="Z25" t="s">
        <v>507</v>
      </c>
      <c r="AA25" t="s">
        <v>539</v>
      </c>
      <c r="AB25" t="s">
        <v>486</v>
      </c>
      <c r="AC25" t="s">
        <v>1468</v>
      </c>
      <c r="AD25" t="s">
        <v>671</v>
      </c>
      <c r="AE25" t="s">
        <v>582</v>
      </c>
      <c r="AF25" t="s">
        <v>752</v>
      </c>
      <c r="AG25" t="s">
        <v>752</v>
      </c>
      <c r="AH25" t="s">
        <v>499</v>
      </c>
      <c r="AI25" t="s">
        <v>684</v>
      </c>
      <c r="AJ25" t="s">
        <v>59</v>
      </c>
      <c r="AK25" t="s">
        <v>59</v>
      </c>
      <c r="AL25" t="s">
        <v>59</v>
      </c>
    </row>
    <row r="26" spans="1:38" x14ac:dyDescent="0.35">
      <c r="A26" s="1" t="s">
        <v>1463</v>
      </c>
      <c r="B26" t="s">
        <v>59</v>
      </c>
      <c r="C26" t="s">
        <v>59</v>
      </c>
      <c r="D26" t="s">
        <v>59</v>
      </c>
      <c r="E26" t="s">
        <v>59</v>
      </c>
      <c r="F26" t="s">
        <v>709</v>
      </c>
      <c r="G26" t="s">
        <v>923</v>
      </c>
      <c r="H26" t="s">
        <v>1180</v>
      </c>
      <c r="I26" t="s">
        <v>104</v>
      </c>
      <c r="J26" t="s">
        <v>1220</v>
      </c>
      <c r="K26" t="s">
        <v>1484</v>
      </c>
      <c r="L26" t="s">
        <v>1486</v>
      </c>
      <c r="M26" t="s">
        <v>482</v>
      </c>
      <c r="N26" t="s">
        <v>1254</v>
      </c>
      <c r="O26" t="s">
        <v>1481</v>
      </c>
      <c r="P26" t="s">
        <v>1493</v>
      </c>
      <c r="Q26" t="s">
        <v>1495</v>
      </c>
      <c r="R26" t="s">
        <v>913</v>
      </c>
      <c r="S26" t="s">
        <v>364</v>
      </c>
      <c r="T26" t="s">
        <v>1485</v>
      </c>
      <c r="U26" t="s">
        <v>856</v>
      </c>
      <c r="V26" t="s">
        <v>489</v>
      </c>
      <c r="W26" t="s">
        <v>1512</v>
      </c>
      <c r="X26" t="s">
        <v>1505</v>
      </c>
      <c r="Y26" t="s">
        <v>472</v>
      </c>
      <c r="Z26" t="s">
        <v>742</v>
      </c>
      <c r="AA26" t="s">
        <v>1539</v>
      </c>
      <c r="AB26" t="s">
        <v>1551</v>
      </c>
      <c r="AC26" t="s">
        <v>1561</v>
      </c>
      <c r="AD26" t="s">
        <v>162</v>
      </c>
      <c r="AE26" t="s">
        <v>1520</v>
      </c>
      <c r="AF26" t="s">
        <v>536</v>
      </c>
      <c r="AG26" t="s">
        <v>734</v>
      </c>
      <c r="AH26" t="s">
        <v>1597</v>
      </c>
      <c r="AI26" t="s">
        <v>1607</v>
      </c>
      <c r="AJ26" t="s">
        <v>1618</v>
      </c>
      <c r="AK26" t="s">
        <v>1631</v>
      </c>
      <c r="AL26" t="s">
        <v>59</v>
      </c>
    </row>
    <row r="27" spans="1:38" x14ac:dyDescent="0.35">
      <c r="A27" s="1" t="s">
        <v>1464</v>
      </c>
      <c r="B27" t="s">
        <v>59</v>
      </c>
      <c r="C27" t="s">
        <v>59</v>
      </c>
      <c r="D27" t="s">
        <v>59</v>
      </c>
      <c r="E27" t="s">
        <v>59</v>
      </c>
      <c r="F27" t="s">
        <v>59</v>
      </c>
      <c r="G27" t="s">
        <v>59</v>
      </c>
      <c r="H27" t="s">
        <v>59</v>
      </c>
      <c r="I27" t="s">
        <v>59</v>
      </c>
      <c r="J27" t="s">
        <v>59</v>
      </c>
      <c r="K27" t="s">
        <v>59</v>
      </c>
      <c r="L27" t="s">
        <v>59</v>
      </c>
      <c r="M27" t="s">
        <v>59</v>
      </c>
      <c r="N27" t="s">
        <v>59</v>
      </c>
      <c r="O27" t="s">
        <v>59</v>
      </c>
      <c r="P27" t="s">
        <v>1049</v>
      </c>
      <c r="Q27" t="s">
        <v>548</v>
      </c>
      <c r="R27" t="s">
        <v>1045</v>
      </c>
      <c r="S27" t="s">
        <v>1109</v>
      </c>
      <c r="T27" t="s">
        <v>1049</v>
      </c>
      <c r="U27" t="s">
        <v>841</v>
      </c>
      <c r="V27" t="s">
        <v>1183</v>
      </c>
      <c r="W27" t="s">
        <v>1112</v>
      </c>
      <c r="X27" t="s">
        <v>1210</v>
      </c>
      <c r="Y27" t="s">
        <v>733</v>
      </c>
      <c r="Z27" t="s">
        <v>627</v>
      </c>
      <c r="AA27" t="s">
        <v>1256</v>
      </c>
      <c r="AB27" t="s">
        <v>1273</v>
      </c>
      <c r="AC27" t="s">
        <v>1129</v>
      </c>
      <c r="AD27" t="s">
        <v>639</v>
      </c>
      <c r="AE27" t="s">
        <v>815</v>
      </c>
      <c r="AF27" t="s">
        <v>1342</v>
      </c>
      <c r="AG27" t="s">
        <v>1355</v>
      </c>
      <c r="AH27" t="s">
        <v>1367</v>
      </c>
      <c r="AI27" t="s">
        <v>1378</v>
      </c>
      <c r="AJ27" t="s">
        <v>1394</v>
      </c>
      <c r="AK27" t="s">
        <v>1408</v>
      </c>
      <c r="AL27" t="s">
        <v>59</v>
      </c>
    </row>
    <row r="28" spans="1:38" x14ac:dyDescent="0.35">
      <c r="A28" s="1" t="s">
        <v>1465</v>
      </c>
      <c r="B28" t="s">
        <v>59</v>
      </c>
      <c r="C28" t="s">
        <v>59</v>
      </c>
      <c r="D28" t="s">
        <v>59</v>
      </c>
      <c r="E28" t="s">
        <v>59</v>
      </c>
      <c r="F28" t="s">
        <v>767</v>
      </c>
      <c r="G28" t="s">
        <v>616</v>
      </c>
      <c r="H28" t="s">
        <v>588</v>
      </c>
      <c r="I28" t="s">
        <v>588</v>
      </c>
      <c r="J28" t="s">
        <v>939</v>
      </c>
      <c r="K28" t="s">
        <v>1049</v>
      </c>
      <c r="L28" t="s">
        <v>735</v>
      </c>
      <c r="M28" t="s">
        <v>162</v>
      </c>
      <c r="N28" t="s">
        <v>1154</v>
      </c>
      <c r="O28" t="s">
        <v>651</v>
      </c>
      <c r="P28" t="s">
        <v>1132</v>
      </c>
      <c r="Q28" t="s">
        <v>1049</v>
      </c>
      <c r="R28" t="s">
        <v>548</v>
      </c>
      <c r="S28" t="s">
        <v>1045</v>
      </c>
      <c r="T28" t="s">
        <v>1109</v>
      </c>
      <c r="U28" t="s">
        <v>1049</v>
      </c>
      <c r="V28" t="s">
        <v>924</v>
      </c>
      <c r="W28" t="s">
        <v>1183</v>
      </c>
      <c r="X28" t="s">
        <v>1112</v>
      </c>
      <c r="Y28" t="s">
        <v>1210</v>
      </c>
      <c r="Z28" t="s">
        <v>733</v>
      </c>
      <c r="AA28" t="s">
        <v>627</v>
      </c>
      <c r="AB28" t="s">
        <v>1256</v>
      </c>
      <c r="AC28" t="s">
        <v>1273</v>
      </c>
      <c r="AD28" t="s">
        <v>1129</v>
      </c>
      <c r="AE28" t="s">
        <v>639</v>
      </c>
      <c r="AF28" t="s">
        <v>815</v>
      </c>
      <c r="AG28" t="s">
        <v>1342</v>
      </c>
      <c r="AH28" t="s">
        <v>1355</v>
      </c>
      <c r="AI28" t="s">
        <v>1608</v>
      </c>
      <c r="AJ28" t="s">
        <v>1378</v>
      </c>
      <c r="AK28" t="s">
        <v>1394</v>
      </c>
      <c r="AL28" t="s">
        <v>59</v>
      </c>
    </row>
    <row r="29" spans="1:38" x14ac:dyDescent="0.35">
      <c r="A29" s="1" t="s">
        <v>1466</v>
      </c>
      <c r="B29" t="s">
        <v>59</v>
      </c>
      <c r="C29" t="s">
        <v>59</v>
      </c>
      <c r="D29" t="s">
        <v>59</v>
      </c>
      <c r="E29" t="s">
        <v>59</v>
      </c>
      <c r="F29" t="s">
        <v>622</v>
      </c>
      <c r="G29" t="s">
        <v>507</v>
      </c>
      <c r="H29" t="s">
        <v>622</v>
      </c>
      <c r="I29" t="s">
        <v>599</v>
      </c>
      <c r="J29" t="s">
        <v>1481</v>
      </c>
      <c r="K29" t="s">
        <v>1210</v>
      </c>
      <c r="L29" t="s">
        <v>562</v>
      </c>
      <c r="M29" t="s">
        <v>750</v>
      </c>
      <c r="N29" t="s">
        <v>724</v>
      </c>
      <c r="O29" t="s">
        <v>583</v>
      </c>
      <c r="P29" t="s">
        <v>738</v>
      </c>
      <c r="Q29" t="s">
        <v>645</v>
      </c>
      <c r="R29" t="s">
        <v>684</v>
      </c>
      <c r="S29" t="s">
        <v>548</v>
      </c>
      <c r="T29" t="s">
        <v>599</v>
      </c>
      <c r="U29" t="s">
        <v>1505</v>
      </c>
      <c r="V29" t="s">
        <v>210</v>
      </c>
      <c r="W29" t="s">
        <v>1302</v>
      </c>
      <c r="X29" t="s">
        <v>594</v>
      </c>
      <c r="Y29" t="s">
        <v>876</v>
      </c>
      <c r="Z29" t="s">
        <v>1222</v>
      </c>
      <c r="AA29" t="s">
        <v>1540</v>
      </c>
      <c r="AB29" t="s">
        <v>1552</v>
      </c>
      <c r="AC29" t="s">
        <v>1562</v>
      </c>
      <c r="AD29" t="s">
        <v>477</v>
      </c>
      <c r="AE29" t="s">
        <v>1097</v>
      </c>
      <c r="AF29" t="s">
        <v>1070</v>
      </c>
      <c r="AG29" t="s">
        <v>1079</v>
      </c>
      <c r="AH29" t="s">
        <v>1477</v>
      </c>
      <c r="AI29" t="s">
        <v>1092</v>
      </c>
      <c r="AJ29" t="s">
        <v>1619</v>
      </c>
      <c r="AK29" t="s">
        <v>1632</v>
      </c>
      <c r="AL29" t="s">
        <v>59</v>
      </c>
    </row>
  </sheetData>
  <pageMargins left="0.7" right="0.7" top="0.75" bottom="0.75" header="0.3" footer="0.3"/>
  <ignoredErrors>
    <ignoredError sqref="B1:AL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2022-08-03T01:39:00Z</dcterms:created>
  <dcterms:modified xsi:type="dcterms:W3CDTF">2023-02-21T07:06:12Z</dcterms:modified>
</cp:coreProperties>
</file>