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EGLE/"/>
    </mc:Choice>
  </mc:AlternateContent>
  <xr:revisionPtr revIDLastSave="959" documentId="11_70C4D1B77898883B6BD711AA51519483F5B3773C" xr6:coauthVersionLast="47" xr6:coauthVersionMax="47" xr10:uidLastSave="{C356203D-EEA3-49F0-A3D2-14FFA5103EE8}"/>
  <bookViews>
    <workbookView xWindow="0" yWindow="0" windowWidth="19200" windowHeight="21000"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2" l="1"/>
  <c r="B5" i="2"/>
  <c r="S90" i="7"/>
  <c r="Q90" i="7"/>
  <c r="N94" i="7"/>
  <c r="O94" i="7" s="1"/>
  <c r="O96" i="7" s="1"/>
  <c r="S94" i="7"/>
  <c r="R94" i="7"/>
  <c r="R96" i="7" s="1"/>
  <c r="S95" i="7"/>
  <c r="S96" i="7" s="1"/>
  <c r="R95" i="7"/>
  <c r="O95" i="7"/>
  <c r="N95" i="7"/>
  <c r="M95" i="7"/>
  <c r="Q95" i="7"/>
  <c r="L96" i="7"/>
  <c r="M96" i="7"/>
  <c r="K96" i="7"/>
  <c r="K29" i="7"/>
  <c r="L29" i="7"/>
  <c r="N29" i="7"/>
  <c r="K30" i="7"/>
  <c r="L30" i="7"/>
  <c r="N30" i="7"/>
  <c r="K26" i="7"/>
  <c r="K27" i="7" s="1"/>
  <c r="L26" i="7"/>
  <c r="M26" i="7"/>
  <c r="N26" i="7"/>
  <c r="L27" i="7"/>
  <c r="N27" i="7"/>
  <c r="K19" i="7"/>
  <c r="K20" i="7" s="1"/>
  <c r="L19" i="7"/>
  <c r="M19" i="7"/>
  <c r="M20" i="7" s="1"/>
  <c r="N19" i="7"/>
  <c r="L20" i="7"/>
  <c r="N20" i="7"/>
  <c r="Q49" i="7"/>
  <c r="Q59" i="7" s="1"/>
  <c r="R49" i="7"/>
  <c r="R59" i="7" s="1"/>
  <c r="P96" i="7"/>
  <c r="Q96" i="7"/>
  <c r="P29" i="7"/>
  <c r="S29" i="7"/>
  <c r="P30" i="7"/>
  <c r="S30" i="7"/>
  <c r="O30" i="7"/>
  <c r="O29" i="7"/>
  <c r="P26" i="7"/>
  <c r="Q26" i="7"/>
  <c r="R26" i="7"/>
  <c r="S26" i="7"/>
  <c r="P27" i="7"/>
  <c r="S27" i="7"/>
  <c r="O26" i="7"/>
  <c r="O27" i="7" s="1"/>
  <c r="P19" i="7"/>
  <c r="Q19" i="7"/>
  <c r="Q20" i="7" s="1"/>
  <c r="Q27" i="7" s="1"/>
  <c r="R19" i="7"/>
  <c r="R20" i="7" s="1"/>
  <c r="R27" i="7" s="1"/>
  <c r="P20" i="7"/>
  <c r="O19" i="7"/>
  <c r="O20" i="7" s="1"/>
  <c r="S19" i="7"/>
  <c r="S20" i="7" s="1"/>
  <c r="Q87" i="7"/>
  <c r="R87" i="7"/>
  <c r="S87" i="7"/>
  <c r="S88" i="7"/>
  <c r="S80" i="7"/>
  <c r="Q68" i="7"/>
  <c r="Q80" i="7" s="1"/>
  <c r="R68" i="7"/>
  <c r="R80" i="7" s="1"/>
  <c r="S68" i="7"/>
  <c r="S59" i="7"/>
  <c r="P87" i="7"/>
  <c r="P68" i="7"/>
  <c r="P80" i="7" s="1"/>
  <c r="P88" i="7" s="1"/>
  <c r="P49" i="7"/>
  <c r="P59" i="7" s="1"/>
  <c r="S49" i="7"/>
  <c r="AA95" i="7"/>
  <c r="AA96" i="7" s="1"/>
  <c r="Z95" i="7"/>
  <c r="Z96" i="7" s="1"/>
  <c r="Y95" i="7"/>
  <c r="Y96" i="7" s="1"/>
  <c r="X95" i="7"/>
  <c r="X96" i="7" s="1"/>
  <c r="U87" i="7"/>
  <c r="V87" i="7"/>
  <c r="W87" i="7"/>
  <c r="X87" i="7"/>
  <c r="Y87" i="7"/>
  <c r="Z87" i="7"/>
  <c r="AA87" i="7"/>
  <c r="AA88" i="7" s="1"/>
  <c r="U68" i="7"/>
  <c r="U80" i="7" s="1"/>
  <c r="U88" i="7" s="1"/>
  <c r="V68" i="7"/>
  <c r="V80" i="7" s="1"/>
  <c r="V88" i="7" s="1"/>
  <c r="W68" i="7"/>
  <c r="W80" i="7" s="1"/>
  <c r="W88" i="7" s="1"/>
  <c r="X68" i="7"/>
  <c r="X80" i="7" s="1"/>
  <c r="Y68" i="7"/>
  <c r="Y80" i="7" s="1"/>
  <c r="Z68" i="7"/>
  <c r="Z80" i="7" s="1"/>
  <c r="AA68" i="7"/>
  <c r="AA80" i="7" s="1"/>
  <c r="U49" i="7"/>
  <c r="U59" i="7" s="1"/>
  <c r="V49" i="7"/>
  <c r="V59" i="7" s="1"/>
  <c r="W49" i="7"/>
  <c r="W59" i="7" s="1"/>
  <c r="X49" i="7"/>
  <c r="X59" i="7" s="1"/>
  <c r="Y49" i="7"/>
  <c r="Y59" i="7" s="1"/>
  <c r="Z49" i="7"/>
  <c r="Z59" i="7" s="1"/>
  <c r="AA49" i="7"/>
  <c r="AA59" i="7" s="1"/>
  <c r="U26" i="7"/>
  <c r="V26" i="7"/>
  <c r="W26" i="7"/>
  <c r="X26" i="7"/>
  <c r="Y26" i="7"/>
  <c r="Z26" i="7"/>
  <c r="U19" i="7"/>
  <c r="U20" i="7" s="1"/>
  <c r="U35" i="7" s="1"/>
  <c r="V19" i="7"/>
  <c r="V20" i="7" s="1"/>
  <c r="W19" i="7"/>
  <c r="W20" i="7" s="1"/>
  <c r="X19" i="7"/>
  <c r="X20" i="7" s="1"/>
  <c r="Y19" i="7"/>
  <c r="Y20" i="7" s="1"/>
  <c r="Z19" i="7"/>
  <c r="Z20" i="7" s="1"/>
  <c r="AA19" i="7"/>
  <c r="AA20" i="7" s="1"/>
  <c r="AA26" i="7"/>
  <c r="B3" i="2" a="1"/>
  <c r="B3" i="2" s="1"/>
  <c r="B2" i="2" a="1"/>
  <c r="B2" i="2" s="1"/>
  <c r="N96" i="7" l="1"/>
  <c r="M27" i="7"/>
  <c r="M29" i="7" s="1"/>
  <c r="Q30" i="7"/>
  <c r="Q29" i="7"/>
  <c r="Q88" i="7"/>
  <c r="R30" i="7"/>
  <c r="R29" i="7"/>
  <c r="R88" i="7"/>
  <c r="X88" i="7"/>
  <c r="Z88" i="7"/>
  <c r="W27" i="7"/>
  <c r="V27" i="7"/>
  <c r="V29" i="7" s="1"/>
  <c r="X27" i="7"/>
  <c r="X29" i="7" s="1"/>
  <c r="Y88" i="7"/>
  <c r="Z27" i="7"/>
  <c r="AA27" i="7"/>
  <c r="AA36" i="7" s="1"/>
  <c r="U27" i="7"/>
  <c r="U36" i="7" s="1"/>
  <c r="Z30" i="7"/>
  <c r="Z29" i="7"/>
  <c r="Z36" i="7"/>
  <c r="W29" i="7"/>
  <c r="W30" i="7"/>
  <c r="W36" i="7"/>
  <c r="X30" i="7"/>
  <c r="X36" i="7"/>
  <c r="Z35" i="7"/>
  <c r="X35" i="7"/>
  <c r="W35" i="7"/>
  <c r="V35" i="7"/>
  <c r="Y27" i="7"/>
  <c r="Y29" i="7" s="1"/>
  <c r="Y35" i="7"/>
  <c r="AA30" i="7"/>
  <c r="AA35" i="7"/>
  <c r="B4" i="2"/>
  <c r="B7" i="2" s="1"/>
  <c r="M30" i="7" l="1"/>
  <c r="AA29" i="7"/>
  <c r="U30" i="7"/>
  <c r="V36" i="7"/>
  <c r="U29" i="7"/>
  <c r="V30" i="7"/>
  <c r="Y36" i="7"/>
  <c r="Y3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95" authorId="0" shapeId="0" xr:uid="{C3910BEE-751F-4565-B0A3-12E7A2B455E9}">
      <text>
        <r>
          <rPr>
            <b/>
            <sz val="9"/>
            <color indexed="81"/>
            <rFont val="Tahoma"/>
            <family val="2"/>
          </rPr>
          <t>William:</t>
        </r>
        <r>
          <rPr>
            <sz val="9"/>
            <color indexed="81"/>
            <rFont val="Tahoma"/>
            <family val="2"/>
          </rPr>
          <t xml:space="preserve">
Includes: 
- Purchase of vessels and vessel improvements
- Advances for vessel purchases
- Purchase of scrubbers and ballast water treatment systems
- Purchase of other fixed assets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<sst xmlns="http://schemas.openxmlformats.org/spreadsheetml/2006/main" count="2321" uniqueCount="910">
  <si>
    <t>Company Name</t>
  </si>
  <si>
    <t>Ticker</t>
  </si>
  <si>
    <t>Information</t>
  </si>
  <si>
    <t>EAGLE BULK SHIPPING INC.</t>
  </si>
  <si>
    <t>EGLE</t>
  </si>
  <si>
    <t>US stock · Industrials sector · Marine Shipping</t>
  </si>
  <si>
    <t>Price</t>
  </si>
  <si>
    <t>Shares</t>
  </si>
  <si>
    <t>MC</t>
  </si>
  <si>
    <t>Cash</t>
  </si>
  <si>
    <t>Debt</t>
  </si>
  <si>
    <t>EV</t>
  </si>
  <si>
    <t>2006</t>
  </si>
  <si>
    <t>2007</t>
  </si>
  <si>
    <t>2008</t>
  </si>
  <si>
    <t>2009</t>
  </si>
  <si>
    <t>2010</t>
  </si>
  <si>
    <t>2011</t>
  </si>
  <si>
    <t>2012</t>
  </si>
  <si>
    <t>2013</t>
  </si>
  <si>
    <t>2014</t>
  </si>
  <si>
    <t>2015</t>
  </si>
  <si>
    <t>2016</t>
  </si>
  <si>
    <t>2017</t>
  </si>
  <si>
    <t>2018</t>
  </si>
  <si>
    <t>2019</t>
  </si>
  <si>
    <t>2020</t>
  </si>
  <si>
    <t>2021</t>
  </si>
  <si>
    <t>TTM</t>
  </si>
  <si>
    <t>Revenue per share</t>
  </si>
  <si>
    <t>30,878.78</t>
  </si>
  <si>
    <t>30,243.47</t>
  </si>
  <si>
    <t>40,380.00</t>
  </si>
  <si>
    <t>35,109.36</t>
  </si>
  <si>
    <t>43,420.06</t>
  </si>
  <si>
    <t>51,014.39</t>
  </si>
  <si>
    <t>29,772.39</t>
  </si>
  <si>
    <t>30,368.97</t>
  </si>
  <si>
    <t>2,065.05</t>
  </si>
  <si>
    <t>386.52</t>
  </si>
  <si>
    <t>42.37</t>
  </si>
  <si>
    <t>23.96</t>
  </si>
  <si>
    <t>30.72</t>
  </si>
  <si>
    <t>28.68</t>
  </si>
  <si>
    <t>26.69</t>
  </si>
  <si>
    <t>47.95</t>
  </si>
  <si>
    <t>58.12</t>
  </si>
  <si>
    <t>Earnings per share</t>
  </si>
  <si>
    <t>9,973.90</t>
  </si>
  <si>
    <t>12,659.07</t>
  </si>
  <si>
    <t>13,421.78</t>
  </si>
  <si>
    <t>6,068.78</t>
  </si>
  <si>
    <t>4,397.88</t>
  </si>
  <si>
    <t>(2,412.07)</t>
  </si>
  <si>
    <t>(16,040.08)</t>
  </si>
  <si>
    <t>(10,579.27)</t>
  </si>
  <si>
    <t>(1,726.37)</t>
  </si>
  <si>
    <t>(551.92)</t>
  </si>
  <si>
    <t>(76.08)</t>
  </si>
  <si>
    <t>(4.43)</t>
  </si>
  <si>
    <t>1.25</t>
  </si>
  <si>
    <t>(2.13)</t>
  </si>
  <si>
    <t>(3.40)</t>
  </si>
  <si>
    <t>14.91</t>
  </si>
  <si>
    <t>24.09</t>
  </si>
  <si>
    <t>FCF per share</t>
  </si>
  <si>
    <t>(10,344.30)</t>
  </si>
  <si>
    <t>(13,604.06)</t>
  </si>
  <si>
    <t>(49,460.32)</t>
  </si>
  <si>
    <t>(25,177.65)</t>
  </si>
  <si>
    <t>(34,028.79)</t>
  </si>
  <si>
    <t>(19,721.05)</t>
  </si>
  <si>
    <t>731.17</t>
  </si>
  <si>
    <t>(77.94)</t>
  </si>
  <si>
    <t>(164.92)</t>
  </si>
  <si>
    <t>(169.46)</t>
  </si>
  <si>
    <t>(23.07)</t>
  </si>
  <si>
    <t>(17.14)</t>
  </si>
  <si>
    <t>(1.05)</t>
  </si>
  <si>
    <t>(17.69)</t>
  </si>
  <si>
    <t>(1.95)</t>
  </si>
  <si>
    <t>- -</t>
  </si>
  <si>
    <t>23.23</t>
  </si>
  <si>
    <t>Dividends per share</t>
  </si>
  <si>
    <t>21,165.39</t>
  </si>
  <si>
    <t>19,901.86</t>
  </si>
  <si>
    <t>20,381.73</t>
  </si>
  <si>
    <t>2,077.77</t>
  </si>
  <si>
    <t>6.29</t>
  </si>
  <si>
    <t>CAPEX per share</t>
  </si>
  <si>
    <t>31,157.18</t>
  </si>
  <si>
    <t>33,688.71</t>
  </si>
  <si>
    <t>73,313.96</t>
  </si>
  <si>
    <t>41,681.73</t>
  </si>
  <si>
    <t>49,484.20</t>
  </si>
  <si>
    <t>29,209.35</t>
  </si>
  <si>
    <t>14.34</t>
  </si>
  <si>
    <t>24.78</t>
  </si>
  <si>
    <t>7.41</t>
  </si>
  <si>
    <t>6.50</t>
  </si>
  <si>
    <t>7.61</t>
  </si>
  <si>
    <t>17.89</t>
  </si>
  <si>
    <t>5.55</t>
  </si>
  <si>
    <t>19.82</t>
  </si>
  <si>
    <t>3.17</t>
  </si>
  <si>
    <t>2.29</t>
  </si>
  <si>
    <t>Book Value per sh.</t>
  </si>
  <si>
    <t>94,888.15</t>
  </si>
  <si>
    <t>124,780.95</t>
  </si>
  <si>
    <t>102,662.63</t>
  </si>
  <si>
    <t>112,986.16</t>
  </si>
  <si>
    <t>109,614.44</t>
  </si>
  <si>
    <t>109,729.12</t>
  </si>
  <si>
    <t>92,712.53</t>
  </si>
  <si>
    <t>79,687.20</t>
  </si>
  <si>
    <t>9,197.04</t>
  </si>
  <si>
    <t>1,929.12</t>
  </si>
  <si>
    <t>136.31</t>
  </si>
  <si>
    <t>46.66</t>
  </si>
  <si>
    <t>47.51</t>
  </si>
  <si>
    <t>47.23</t>
  </si>
  <si>
    <t>45.63</t>
  </si>
  <si>
    <t>54.14</t>
  </si>
  <si>
    <t>56.90</t>
  </si>
  <si>
    <t>Comm.Shares outs.</t>
  </si>
  <si>
    <t>0</t>
  </si>
  <si>
    <t>3</t>
  </si>
  <si>
    <t>10</t>
  </si>
  <si>
    <t>12</t>
  </si>
  <si>
    <t>13</t>
  </si>
  <si>
    <t>Avg. annual P/E ratio</t>
  </si>
  <si>
    <t>19.0</t>
  </si>
  <si>
    <t>16.5</t>
  </si>
  <si>
    <t>9.6</t>
  </si>
  <si>
    <t>11.8</t>
  </si>
  <si>
    <t>(11.3)</t>
  </si>
  <si>
    <t>(0.7)</t>
  </si>
  <si>
    <t>(1.0)</t>
  </si>
  <si>
    <t>(3.7)</t>
  </si>
  <si>
    <t>(2.0)</t>
  </si>
  <si>
    <t>(1.4)</t>
  </si>
  <si>
    <t>(7.9)</t>
  </si>
  <si>
    <t>29.1</t>
  </si>
  <si>
    <t>(15.5)</t>
  </si>
  <si>
    <t>(5.2)</t>
  </si>
  <si>
    <t>2.7</t>
  </si>
  <si>
    <t>3.0</t>
  </si>
  <si>
    <t>P/E to S&amp;P500</t>
  </si>
  <si>
    <t>1.1</t>
  </si>
  <si>
    <t>0.8</t>
  </si>
  <si>
    <t>0.1</t>
  </si>
  <si>
    <t>0.6</t>
  </si>
  <si>
    <t>(0.0)</t>
  </si>
  <si>
    <t>(0.1)</t>
  </si>
  <si>
    <t>(0.2)</t>
  </si>
  <si>
    <t>(0.3)</t>
  </si>
  <si>
    <t>1.2</t>
  </si>
  <si>
    <t>(0.6)</t>
  </si>
  <si>
    <t>Avg. annual div. yield</t>
  </si>
  <si>
    <t>8.3%</t>
  </si>
  <si>
    <t>9.2%</t>
  </si>
  <si>
    <t>5,132.8%</t>
  </si>
  <si>
    <t>11.6%</t>
  </si>
  <si>
    <t>Revenue (m)</t>
  </si>
  <si>
    <t>105</t>
  </si>
  <si>
    <t>125</t>
  </si>
  <si>
    <t>185</t>
  </si>
  <si>
    <t>193</t>
  </si>
  <si>
    <t>265</t>
  </si>
  <si>
    <t>313</t>
  </si>
  <si>
    <t>191</t>
  </si>
  <si>
    <t>202</t>
  </si>
  <si>
    <t>149</t>
  </si>
  <si>
    <t>104</t>
  </si>
  <si>
    <t>124</t>
  </si>
  <si>
    <t>237</t>
  </si>
  <si>
    <t>310</t>
  </si>
  <si>
    <t>292</t>
  </si>
  <si>
    <t>275</t>
  </si>
  <si>
    <t>595</t>
  </si>
  <si>
    <t>753</t>
  </si>
  <si>
    <t>Operating margin</t>
  </si>
  <si>
    <t>41.1%</t>
  </si>
  <si>
    <t>48.3%</t>
  </si>
  <si>
    <t>41.4%</t>
  </si>
  <si>
    <t>33.9%</t>
  </si>
  <si>
    <t>28.5%</t>
  </si>
  <si>
    <t>10.1%</t>
  </si>
  <si>
    <t>(19.5)%</t>
  </si>
  <si>
    <t>15.4%</t>
  </si>
  <si>
    <t>(30.5)%</t>
  </si>
  <si>
    <t>(130.5)%</t>
  </si>
  <si>
    <t>(161.7)%</t>
  </si>
  <si>
    <t>(0.1)%</t>
  </si>
  <si>
    <t>12.1%</t>
  </si>
  <si>
    <t>3.2%</t>
  </si>
  <si>
    <t>(1.7)%</t>
  </si>
  <si>
    <t>44.0%</t>
  </si>
  <si>
    <t>41.2%</t>
  </si>
  <si>
    <t>Depreciation (m)</t>
  </si>
  <si>
    <t>21</t>
  </si>
  <si>
    <t>25</t>
  </si>
  <si>
    <t>31</t>
  </si>
  <si>
    <t>41</t>
  </si>
  <si>
    <t>60</t>
  </si>
  <si>
    <t>70</t>
  </si>
  <si>
    <t>75</t>
  </si>
  <si>
    <t>64</t>
  </si>
  <si>
    <t>36</t>
  </si>
  <si>
    <t>29</t>
  </si>
  <si>
    <t>32</t>
  </si>
  <si>
    <t>47</t>
  </si>
  <si>
    <t>55</t>
  </si>
  <si>
    <t>74</t>
  </si>
  <si>
    <t>Net profit (m)</t>
  </si>
  <si>
    <t>34</t>
  </si>
  <si>
    <t>52</t>
  </si>
  <si>
    <t>62</t>
  </si>
  <si>
    <t>33</t>
  </si>
  <si>
    <t>27</t>
  </si>
  <si>
    <t>(15)</t>
  </si>
  <si>
    <t>(103)</t>
  </si>
  <si>
    <t>(71)</t>
  </si>
  <si>
    <t>(125)</t>
  </si>
  <si>
    <t>(148)</t>
  </si>
  <si>
    <t>(224)</t>
  </si>
  <si>
    <t>(44)</t>
  </si>
  <si>
    <t>(22)</t>
  </si>
  <si>
    <t>(35)</t>
  </si>
  <si>
    <t>312</t>
  </si>
  <si>
    <t>Income tax rate</t>
  </si>
  <si>
    <t>Net profit margin</t>
  </si>
  <si>
    <t>32.3%</t>
  </si>
  <si>
    <t>41.9%</t>
  </si>
  <si>
    <t>33.2%</t>
  </si>
  <si>
    <t>17.3%</t>
  </si>
  <si>
    <t>(4.7)%</t>
  </si>
  <si>
    <t>(53.9)%</t>
  </si>
  <si>
    <t>(34.8)%</t>
  </si>
  <si>
    <t>(83.6)%</t>
  </si>
  <si>
    <t>(142.8)%</t>
  </si>
  <si>
    <t>(179.5)%</t>
  </si>
  <si>
    <t>(18.5)%</t>
  </si>
  <si>
    <t>4.1%</t>
  </si>
  <si>
    <t>(7.4)%</t>
  </si>
  <si>
    <t>(12.7)%</t>
  </si>
  <si>
    <t>31.1%</t>
  </si>
  <si>
    <t>41.3%</t>
  </si>
  <si>
    <t>Working capital (m)</t>
  </si>
  <si>
    <t>147</t>
  </si>
  <si>
    <t>(5)</t>
  </si>
  <si>
    <t>58</t>
  </si>
  <si>
    <t>120</t>
  </si>
  <si>
    <t>(13)</t>
  </si>
  <si>
    <t>(1,130)</t>
  </si>
  <si>
    <t>79</t>
  </si>
  <si>
    <t>(2)</t>
  </si>
  <si>
    <t>144</t>
  </si>
  <si>
    <t>Long-term debt (m)</t>
  </si>
  <si>
    <t>240</t>
  </si>
  <si>
    <t>597</t>
  </si>
  <si>
    <t>790</t>
  </si>
  <si>
    <t>900</t>
  </si>
  <si>
    <t>1,151</t>
  </si>
  <si>
    <t>1,097</t>
  </si>
  <si>
    <t>1,145</t>
  </si>
  <si>
    <t>204</t>
  </si>
  <si>
    <t>226</t>
  </si>
  <si>
    <t>256</t>
  </si>
  <si>
    <t>314</t>
  </si>
  <si>
    <t>302</t>
  </si>
  <si>
    <t>410</t>
  </si>
  <si>
    <t>413</t>
  </si>
  <si>
    <t>88</t>
  </si>
  <si>
    <t>300</t>
  </si>
  <si>
    <t>Equity (m)</t>
  </si>
  <si>
    <t>322</t>
  </si>
  <si>
    <t>515</t>
  </si>
  <si>
    <t>471</t>
  </si>
  <si>
    <t>620</t>
  </si>
  <si>
    <t>669</t>
  </si>
  <si>
    <t>674</t>
  </si>
  <si>
    <t>594</t>
  </si>
  <si>
    <t>531</t>
  </si>
  <si>
    <t>664</t>
  </si>
  <si>
    <t>518</t>
  </si>
  <si>
    <t>400</t>
  </si>
  <si>
    <t>461</t>
  </si>
  <si>
    <t>480</t>
  </si>
  <si>
    <t>482</t>
  </si>
  <si>
    <t>470</t>
  </si>
  <si>
    <t>671</t>
  </si>
  <si>
    <t>819</t>
  </si>
  <si>
    <t>ROIC</t>
  </si>
  <si>
    <t>1.8%</t>
  </si>
  <si>
    <t>(2.4)%</t>
  </si>
  <si>
    <t>0.8%</t>
  </si>
  <si>
    <t>(9.0)%</t>
  </si>
  <si>
    <t>(18.2)%</t>
  </si>
  <si>
    <t>(31.2)%</t>
  </si>
  <si>
    <t>(1.9)%</t>
  </si>
  <si>
    <t>4.9%</t>
  </si>
  <si>
    <t>0.9%</t>
  </si>
  <si>
    <t>0.0%</t>
  </si>
  <si>
    <t>21.6%</t>
  </si>
  <si>
    <t>29.5%</t>
  </si>
  <si>
    <t>Return on capital</t>
  </si>
  <si>
    <t>5.9%</t>
  </si>
  <si>
    <t>4.6%</t>
  </si>
  <si>
    <t>5.8%</t>
  </si>
  <si>
    <t>4.0%</t>
  </si>
  <si>
    <t>1.7%</t>
  </si>
  <si>
    <t>0.3%</t>
  </si>
  <si>
    <t>(8.6)%</t>
  </si>
  <si>
    <t>(17.3)%</t>
  </si>
  <si>
    <t>(30.0)%</t>
  </si>
  <si>
    <t>(1.8)%</t>
  </si>
  <si>
    <t>4.5%</t>
  </si>
  <si>
    <t>19.3%</t>
  </si>
  <si>
    <t>26.4%</t>
  </si>
  <si>
    <t>Return on equity</t>
  </si>
  <si>
    <t>10.5%</t>
  </si>
  <si>
    <t>13.1%</t>
  </si>
  <si>
    <t>5.4%</t>
  </si>
  <si>
    <t>(2.2)%</t>
  </si>
  <si>
    <t>(13.3)%</t>
  </si>
  <si>
    <t>(18.8)%</t>
  </si>
  <si>
    <t>(28.6)%</t>
  </si>
  <si>
    <t>(55.8)%</t>
  </si>
  <si>
    <t>(9.5)%</t>
  </si>
  <si>
    <t>2.6%</t>
  </si>
  <si>
    <t>(4.5)%</t>
  </si>
  <si>
    <t>(7.5)%</t>
  </si>
  <si>
    <t>27.5%</t>
  </si>
  <si>
    <t>38.1%</t>
  </si>
  <si>
    <t>Plowback ratio</t>
  </si>
  <si>
    <t>(112.2)%</t>
  </si>
  <si>
    <t>(57.2)%</t>
  </si>
  <si>
    <t>(51.9)%</t>
  </si>
  <si>
    <t>100.0%</t>
  </si>
  <si>
    <t>(13,833.8)%</t>
  </si>
  <si>
    <t>73.9%</t>
  </si>
  <si>
    <t>Div.&amp;Repurch./FCF</t>
  </si>
  <si>
    <t>(110.5)%</t>
  </si>
  <si>
    <t>280.9%</t>
  </si>
  <si>
    <t>(41.1)%</t>
  </si>
  <si>
    <t>72.4%</t>
  </si>
  <si>
    <t>Infinity%</t>
  </si>
  <si>
    <t>27.1%</t>
  </si>
  <si>
    <t>2005</t>
  </si>
  <si>
    <t>Revenue</t>
  </si>
  <si>
    <t>56</t>
  </si>
  <si>
    <t>COGS</t>
  </si>
  <si>
    <t>11</t>
  </si>
  <si>
    <t>22</t>
  </si>
  <si>
    <t>50</t>
  </si>
  <si>
    <t>87</t>
  </si>
  <si>
    <t>171</t>
  </si>
  <si>
    <t>196</t>
  </si>
  <si>
    <t>188</t>
  </si>
  <si>
    <t>177</t>
  </si>
  <si>
    <t>163</t>
  </si>
  <si>
    <t>168</t>
  </si>
  <si>
    <t>206</t>
  </si>
  <si>
    <t>253</t>
  </si>
  <si>
    <t>248</t>
  </si>
  <si>
    <t>Gross Profit</t>
  </si>
  <si>
    <t>45</t>
  </si>
  <si>
    <t>83</t>
  </si>
  <si>
    <t>98</t>
  </si>
  <si>
    <t>142</t>
  </si>
  <si>
    <t>178</t>
  </si>
  <si>
    <t>143</t>
  </si>
  <si>
    <t>15</t>
  </si>
  <si>
    <t>(28)</t>
  </si>
  <si>
    <t>(60)</t>
  </si>
  <si>
    <t>(43)</t>
  </si>
  <si>
    <t>73</t>
  </si>
  <si>
    <t>40</t>
  </si>
  <si>
    <t>28</t>
  </si>
  <si>
    <t>Gross Profit Ratio</t>
  </si>
  <si>
    <t>80.29%</t>
  </si>
  <si>
    <t>79.40%</t>
  </si>
  <si>
    <t>78.25%</t>
  </si>
  <si>
    <t>80.44%</t>
  </si>
  <si>
    <t>73.95%</t>
  </si>
  <si>
    <t>67.29%</t>
  </si>
  <si>
    <t>45.57%</t>
  </si>
  <si>
    <t>(2.70)%</t>
  </si>
  <si>
    <t>7.23%</t>
  </si>
  <si>
    <t>(18.72)%</t>
  </si>
  <si>
    <t>(57.33)%</t>
  </si>
  <si>
    <t>(34.82)%</t>
  </si>
  <si>
    <t>13.03%</t>
  </si>
  <si>
    <t>23.68%</t>
  </si>
  <si>
    <t>13.55%</t>
  </si>
  <si>
    <t>10.04%</t>
  </si>
  <si>
    <t>Operating Expenses</t>
  </si>
  <si>
    <t>37</t>
  </si>
  <si>
    <t>69</t>
  </si>
  <si>
    <t>77</t>
  </si>
  <si>
    <t>103</t>
  </si>
  <si>
    <t>111</t>
  </si>
  <si>
    <t>16</t>
  </si>
  <si>
    <t>18</t>
  </si>
  <si>
    <t>19</t>
  </si>
  <si>
    <t>23</t>
  </si>
  <si>
    <t>35</t>
  </si>
  <si>
    <t>333</t>
  </si>
  <si>
    <t>R&amp;D Expenses</t>
  </si>
  <si>
    <t>Selling, G&amp;A Exp.</t>
  </si>
  <si>
    <t>5</t>
  </si>
  <si>
    <t>8</t>
  </si>
  <si>
    <t>38</t>
  </si>
  <si>
    <t>General and Admin. Exp.</t>
  </si>
  <si>
    <t>Selling and Marketing Exp.</t>
  </si>
  <si>
    <t>Other Expenses</t>
  </si>
  <si>
    <t>30</t>
  </si>
  <si>
    <t>44</t>
  </si>
  <si>
    <t>63</t>
  </si>
  <si>
    <t>298</t>
  </si>
  <si>
    <t>COGS and Expenses</t>
  </si>
  <si>
    <t>43</t>
  </si>
  <si>
    <t>127</t>
  </si>
  <si>
    <t>189</t>
  </si>
  <si>
    <t>281</t>
  </si>
  <si>
    <t>228</t>
  </si>
  <si>
    <t>195</t>
  </si>
  <si>
    <t>183</t>
  </si>
  <si>
    <t>239</t>
  </si>
  <si>
    <t>273</t>
  </si>
  <si>
    <t>288</t>
  </si>
  <si>
    <t>279</t>
  </si>
  <si>
    <t>Interest Income</t>
  </si>
  <si>
    <t>1</t>
  </si>
  <si>
    <t>2</t>
  </si>
  <si>
    <t>(0)</t>
  </si>
  <si>
    <t>Interest Expense</t>
  </si>
  <si>
    <t>49</t>
  </si>
  <si>
    <t>46</t>
  </si>
  <si>
    <t>17</t>
  </si>
  <si>
    <t>26</t>
  </si>
  <si>
    <t>Depreciation and Amortization</t>
  </si>
  <si>
    <t>EBITDA</t>
  </si>
  <si>
    <t>107</t>
  </si>
  <si>
    <t>135</t>
  </si>
  <si>
    <t>102</t>
  </si>
  <si>
    <t>(14)</t>
  </si>
  <si>
    <t>(95)</t>
  </si>
  <si>
    <t>(171)</t>
  </si>
  <si>
    <t>71</t>
  </si>
  <si>
    <t>217</t>
  </si>
  <si>
    <t>EBITDA ratio</t>
  </si>
  <si>
    <t>30.44%</t>
  </si>
  <si>
    <t>52.40%</t>
  </si>
  <si>
    <t>61.72%</t>
  </si>
  <si>
    <t>59.82%</t>
  </si>
  <si>
    <t>55.54%</t>
  </si>
  <si>
    <t>51.02%</t>
  </si>
  <si>
    <t>32.49%</t>
  </si>
  <si>
    <t>17.10%</t>
  </si>
  <si>
    <t>39.20%</t>
  </si>
  <si>
    <t>(9.72)%</t>
  </si>
  <si>
    <t>(91.90)%</t>
  </si>
  <si>
    <t>(137.12)%</t>
  </si>
  <si>
    <t>6.30%</t>
  </si>
  <si>
    <t>22.75%</t>
  </si>
  <si>
    <t>18.92%</t>
  </si>
  <si>
    <t>20.12%</t>
  </si>
  <si>
    <t>36.52%</t>
  </si>
  <si>
    <t>Operating Income</t>
  </si>
  <si>
    <t>65</t>
  </si>
  <si>
    <t>76</t>
  </si>
  <si>
    <t>(37)</t>
  </si>
  <si>
    <t>(45)</t>
  </si>
  <si>
    <t>(136)</t>
  </si>
  <si>
    <t>(201)</t>
  </si>
  <si>
    <t>9</t>
  </si>
  <si>
    <t>261</t>
  </si>
  <si>
    <t>Operating Income ratio</t>
  </si>
  <si>
    <t>23.54%</t>
  </si>
  <si>
    <t>41.07%</t>
  </si>
  <si>
    <t>48.34%</t>
  </si>
  <si>
    <t>41.39%</t>
  </si>
  <si>
    <t>33.95%</t>
  </si>
  <si>
    <t>28.55%</t>
  </si>
  <si>
    <t>10.10%</t>
  </si>
  <si>
    <t>(19.51)%</t>
  </si>
  <si>
    <t>15.38%</t>
  </si>
  <si>
    <t>(30.47)%</t>
  </si>
  <si>
    <t>(130.50)%</t>
  </si>
  <si>
    <t>(161.66)%</t>
  </si>
  <si>
    <t>(0.06)%</t>
  </si>
  <si>
    <t>12.13%</t>
  </si>
  <si>
    <t>3.23%</t>
  </si>
  <si>
    <t>(1.73)%</t>
  </si>
  <si>
    <t>43.97%</t>
  </si>
  <si>
    <t>Total Other Income Exp.(Gains)</t>
  </si>
  <si>
    <t>(4)</t>
  </si>
  <si>
    <t>(46)</t>
  </si>
  <si>
    <t>(66)</t>
  </si>
  <si>
    <t>(102)</t>
  </si>
  <si>
    <t>(79)</t>
  </si>
  <si>
    <t>(25)</t>
  </si>
  <si>
    <t>(31)</t>
  </si>
  <si>
    <t>(30)</t>
  </si>
  <si>
    <t>(76)</t>
  </si>
  <si>
    <t>Income Before Tax</t>
  </si>
  <si>
    <t>Income Before Tax ratio</t>
  </si>
  <si>
    <t>(4.73)%</t>
  </si>
  <si>
    <t>(53.88)%</t>
  </si>
  <si>
    <t>(34.84)%</t>
  </si>
  <si>
    <t>(83.60)%</t>
  </si>
  <si>
    <t>(142.79)%</t>
  </si>
  <si>
    <t>(179.55)%</t>
  </si>
  <si>
    <t>(18.50)%</t>
  </si>
  <si>
    <t>4.06%</t>
  </si>
  <si>
    <t>(7.42)%</t>
  </si>
  <si>
    <t>(12.74)%</t>
  </si>
  <si>
    <t>31.10%</t>
  </si>
  <si>
    <t>Income Tax Expense (Gain)</t>
  </si>
  <si>
    <t>Net Income</t>
  </si>
  <si>
    <t>7</t>
  </si>
  <si>
    <t>Net Income Ratio</t>
  </si>
  <si>
    <t>11.87%</t>
  </si>
  <si>
    <t>32.30%</t>
  </si>
  <si>
    <t>41.86%</t>
  </si>
  <si>
    <t>33.24%</t>
  </si>
  <si>
    <t>17.29%</t>
  </si>
  <si>
    <t>10.13%</t>
  </si>
  <si>
    <t>EPS</t>
  </si>
  <si>
    <t>3,057.22</t>
  </si>
  <si>
    <t>9,986.91</t>
  </si>
  <si>
    <t>12,636.50</t>
  </si>
  <si>
    <t>13,451.75</t>
  </si>
  <si>
    <t>6,114.43</t>
  </si>
  <si>
    <t>4,382.01</t>
  </si>
  <si>
    <t>(2,445.77)</t>
  </si>
  <si>
    <t>(16,050.39)</t>
  </si>
  <si>
    <t>(10,572.87)</t>
  </si>
  <si>
    <t>(551.60)</t>
  </si>
  <si>
    <t>(76.09)</t>
  </si>
  <si>
    <t>(4.41)</t>
  </si>
  <si>
    <t>1.26</t>
  </si>
  <si>
    <t>(2.10)</t>
  </si>
  <si>
    <t>EPS Diluted</t>
  </si>
  <si>
    <t>13,349.85</t>
  </si>
  <si>
    <t>(16,246.65)</t>
  </si>
  <si>
    <t>11.79</t>
  </si>
  <si>
    <t>Weighted Avg. Shares Outs.</t>
  </si>
  <si>
    <t>Weighted Avg. Shares Outs. Dil.</t>
  </si>
  <si>
    <t>Cash and Cash Equivalents</t>
  </si>
  <si>
    <t>153</t>
  </si>
  <si>
    <t>129</t>
  </si>
  <si>
    <t>20</t>
  </si>
  <si>
    <t>67</t>
  </si>
  <si>
    <t>54</t>
  </si>
  <si>
    <t>86</t>
  </si>
  <si>
    <t>Short-Term Investments</t>
  </si>
  <si>
    <t>14</t>
  </si>
  <si>
    <t>Cash &amp; Short-Term Investments</t>
  </si>
  <si>
    <t>48</t>
  </si>
  <si>
    <t>61</t>
  </si>
  <si>
    <t>Net Receivables</t>
  </si>
  <si>
    <t>4</t>
  </si>
  <si>
    <t>Inventory</t>
  </si>
  <si>
    <t>6</t>
  </si>
  <si>
    <t>Other Current Assets</t>
  </si>
  <si>
    <t>24</t>
  </si>
  <si>
    <t>Total Current Assets</t>
  </si>
  <si>
    <t>157</t>
  </si>
  <si>
    <t>84</t>
  </si>
  <si>
    <t>151</t>
  </si>
  <si>
    <t>118</t>
  </si>
  <si>
    <t>101</t>
  </si>
  <si>
    <t>156</t>
  </si>
  <si>
    <t>PP&amp;E</t>
  </si>
  <si>
    <t>418</t>
  </si>
  <si>
    <t>529</t>
  </si>
  <si>
    <t>950</t>
  </si>
  <si>
    <t>875</t>
  </si>
  <si>
    <t>1,475</t>
  </si>
  <si>
    <t>1,702</t>
  </si>
  <si>
    <t>1,790</t>
  </si>
  <si>
    <t>1,715</t>
  </si>
  <si>
    <t>1,640</t>
  </si>
  <si>
    <t>834</t>
  </si>
  <si>
    <t>734</t>
  </si>
  <si>
    <t>568</t>
  </si>
  <si>
    <t>691</t>
  </si>
  <si>
    <t>684</t>
  </si>
  <si>
    <t>857</t>
  </si>
  <si>
    <t>Goodwill</t>
  </si>
  <si>
    <t>Intangible Assets</t>
  </si>
  <si>
    <t>Goodwill and Intangible Assets</t>
  </si>
  <si>
    <t>Investments</t>
  </si>
  <si>
    <t>411</t>
  </si>
  <si>
    <t>Tax Assets</t>
  </si>
  <si>
    <t>Other Non-Current Assets</t>
  </si>
  <si>
    <t>953</t>
  </si>
  <si>
    <t>Total Non-Current Assets</t>
  </si>
  <si>
    <t>429</t>
  </si>
  <si>
    <t>541</t>
  </si>
  <si>
    <t>979</t>
  </si>
  <si>
    <t>1,345</t>
  </si>
  <si>
    <t>1,524</t>
  </si>
  <si>
    <t>1,746</t>
  </si>
  <si>
    <t>1,811</t>
  </si>
  <si>
    <t>1,745</t>
  </si>
  <si>
    <t>1,661</t>
  </si>
  <si>
    <t>837</t>
  </si>
  <si>
    <t>746</t>
  </si>
  <si>
    <t>582</t>
  </si>
  <si>
    <t>703</t>
  </si>
  <si>
    <t>728</t>
  </si>
  <si>
    <t>902</t>
  </si>
  <si>
    <t>849</t>
  </si>
  <si>
    <t>971</t>
  </si>
  <si>
    <t>Other Assets</t>
  </si>
  <si>
    <t>Total Assets</t>
  </si>
  <si>
    <t>462</t>
  </si>
  <si>
    <t>569</t>
  </si>
  <si>
    <t>1,136</t>
  </si>
  <si>
    <t>1,362</t>
  </si>
  <si>
    <t>1,608</t>
  </si>
  <si>
    <t>1,897</t>
  </si>
  <si>
    <t>1,867</t>
  </si>
  <si>
    <t>1,789</t>
  </si>
  <si>
    <t>1,723</t>
  </si>
  <si>
    <t>914</t>
  </si>
  <si>
    <t>787</t>
  </si>
  <si>
    <t>686</t>
  </si>
  <si>
    <t>808</t>
  </si>
  <si>
    <t>846</t>
  </si>
  <si>
    <t>1,002</t>
  </si>
  <si>
    <t>967</t>
  </si>
  <si>
    <t>1,127</t>
  </si>
  <si>
    <t>Accounts Payable</t>
  </si>
  <si>
    <t>Short-Term Debt</t>
  </si>
  <si>
    <t>1,174</t>
  </si>
  <si>
    <t>Tax Payable</t>
  </si>
  <si>
    <t>Deferred Revenue</t>
  </si>
  <si>
    <t>Other Current Liabilities</t>
  </si>
  <si>
    <t>Total Current Liabilities</t>
  </si>
  <si>
    <t>1,192</t>
  </si>
  <si>
    <t>82</t>
  </si>
  <si>
    <t>Long-Term Debt</t>
  </si>
  <si>
    <t>140</t>
  </si>
  <si>
    <t>Deferred Tax Liabilities</t>
  </si>
  <si>
    <t>Other Non-Current Liabilities</t>
  </si>
  <si>
    <t>80</t>
  </si>
  <si>
    <t>244</t>
  </si>
  <si>
    <t>Total Non-Current Liabilities</t>
  </si>
  <si>
    <t>611</t>
  </si>
  <si>
    <t>869</t>
  </si>
  <si>
    <t>962</t>
  </si>
  <si>
    <t>1,197</t>
  </si>
  <si>
    <t>1,124</t>
  </si>
  <si>
    <t>1,161</t>
  </si>
  <si>
    <t>209</t>
  </si>
  <si>
    <t>231</t>
  </si>
  <si>
    <t>260</t>
  </si>
  <si>
    <t>316</t>
  </si>
  <si>
    <t>304</t>
  </si>
  <si>
    <t>414</t>
  </si>
  <si>
    <t>332</t>
  </si>
  <si>
    <t>Other Liabilities</t>
  </si>
  <si>
    <t>Capital Lease Obligations</t>
  </si>
  <si>
    <t>Total Liabilities</t>
  </si>
  <si>
    <t>247</t>
  </si>
  <si>
    <t>621</t>
  </si>
  <si>
    <t>891</t>
  </si>
  <si>
    <t>988</t>
  </si>
  <si>
    <t>1,227</t>
  </si>
  <si>
    <t>1,193</t>
  </si>
  <si>
    <t>1,195</t>
  </si>
  <si>
    <t>250</t>
  </si>
  <si>
    <t>269</t>
  </si>
  <si>
    <t>286</t>
  </si>
  <si>
    <t>347</t>
  </si>
  <si>
    <t>367</t>
  </si>
  <si>
    <t>521</t>
  </si>
  <si>
    <t>497</t>
  </si>
  <si>
    <t>455</t>
  </si>
  <si>
    <t>Preferred Stock</t>
  </si>
  <si>
    <t>Common Stock</t>
  </si>
  <si>
    <t>Retained Earnings</t>
  </si>
  <si>
    <t>(8)</t>
  </si>
  <si>
    <t>(108)</t>
  </si>
  <si>
    <t>(74)</t>
  </si>
  <si>
    <t>(48)</t>
  </si>
  <si>
    <t>(62)</t>
  </si>
  <si>
    <t>(165)</t>
  </si>
  <si>
    <t>(236)</t>
  </si>
  <si>
    <t>(12)</t>
  </si>
  <si>
    <t>(160)</t>
  </si>
  <si>
    <t>(383)</t>
  </si>
  <si>
    <t>(427)</t>
  </si>
  <si>
    <t>(415)</t>
  </si>
  <si>
    <t>(437)</t>
  </si>
  <si>
    <t>(472)</t>
  </si>
  <si>
    <t>25,476</t>
  </si>
  <si>
    <t>Other Compreh. Income(Loss)</t>
  </si>
  <si>
    <t>(9)</t>
  </si>
  <si>
    <t>(3)</t>
  </si>
  <si>
    <t>(49)</t>
  </si>
  <si>
    <t>(77)</t>
  </si>
  <si>
    <t>(100)</t>
  </si>
  <si>
    <t>(154)</t>
  </si>
  <si>
    <t>(1)</t>
  </si>
  <si>
    <t>Other Total Stockhold. Equity</t>
  </si>
  <si>
    <t>321</t>
  </si>
  <si>
    <t>365</t>
  </si>
  <si>
    <t>603</t>
  </si>
  <si>
    <t>614</t>
  </si>
  <si>
    <t>724</t>
  </si>
  <si>
    <t>738</t>
  </si>
  <si>
    <t>745</t>
  </si>
  <si>
    <t>762</t>
  </si>
  <si>
    <t>767</t>
  </si>
  <si>
    <t>727</t>
  </si>
  <si>
    <t>860</t>
  </si>
  <si>
    <t>1,020</t>
  </si>
  <si>
    <t>1,072</t>
  </si>
  <si>
    <t>944</t>
  </si>
  <si>
    <t>(24,805)</t>
  </si>
  <si>
    <t>Total Stockholders Equity</t>
  </si>
  <si>
    <t>Total Liab.&amp;Stockhold. Equity</t>
  </si>
  <si>
    <t>Minority Interest</t>
  </si>
  <si>
    <t>Total Liabilities &amp; Equity</t>
  </si>
  <si>
    <t>Deferred Income Tax</t>
  </si>
  <si>
    <t>Stock Based Compensation</t>
  </si>
  <si>
    <t>Change in Working Capital</t>
  </si>
  <si>
    <t>(10)</t>
  </si>
  <si>
    <t>(7)</t>
  </si>
  <si>
    <t>(36)</t>
  </si>
  <si>
    <t>Accounts Receivable</t>
  </si>
  <si>
    <t>3,307</t>
  </si>
  <si>
    <t>Other Working Capital</t>
  </si>
  <si>
    <t>(6)</t>
  </si>
  <si>
    <t>(11)</t>
  </si>
  <si>
    <t>Other Non-Cash Items</t>
  </si>
  <si>
    <t>Cash Provided by Operating Activities</t>
  </si>
  <si>
    <t>110</t>
  </si>
  <si>
    <t>91</t>
  </si>
  <si>
    <t>94</t>
  </si>
  <si>
    <t>CAPEX</t>
  </si>
  <si>
    <t>(428)</t>
  </si>
  <si>
    <t>(106)</t>
  </si>
  <si>
    <t>(139)</t>
  </si>
  <si>
    <t>(337)</t>
  </si>
  <si>
    <t>(229)</t>
  </si>
  <si>
    <t>(302)</t>
  </si>
  <si>
    <t>(179)</t>
  </si>
  <si>
    <t>(177)</t>
  </si>
  <si>
    <t>(56)</t>
  </si>
  <si>
    <t>(202)</t>
  </si>
  <si>
    <t>(33)</t>
  </si>
  <si>
    <t>Acquisitions Net</t>
  </si>
  <si>
    <t>Purchases of Investments</t>
  </si>
  <si>
    <t>Sales/Maturities of Investments</t>
  </si>
  <si>
    <t>Other Investing Activities</t>
  </si>
  <si>
    <t>(307)</t>
  </si>
  <si>
    <t>Cash Used for Investing Activities</t>
  </si>
  <si>
    <t>(131)</t>
  </si>
  <si>
    <t>(446)</t>
  </si>
  <si>
    <t>(281)</t>
  </si>
  <si>
    <t>(158)</t>
  </si>
  <si>
    <t>(155)</t>
  </si>
  <si>
    <t>(169)</t>
  </si>
  <si>
    <t>Debt Repayment</t>
  </si>
  <si>
    <t>(233)</t>
  </si>
  <si>
    <t>(20)</t>
  </si>
  <si>
    <t>(51)</t>
  </si>
  <si>
    <t>(287)</t>
  </si>
  <si>
    <t>(92)</t>
  </si>
  <si>
    <t>(184,356)</t>
  </si>
  <si>
    <t>Common Stock Issued</t>
  </si>
  <si>
    <t>289</t>
  </si>
  <si>
    <t>100</t>
  </si>
  <si>
    <t>96</t>
  </si>
  <si>
    <t>Common Stock Repurchased</t>
  </si>
  <si>
    <t>Dividends Paid</t>
  </si>
  <si>
    <t>(72)</t>
  </si>
  <si>
    <t>(82)</t>
  </si>
  <si>
    <t>(94)</t>
  </si>
  <si>
    <t>(25,763)</t>
  </si>
  <si>
    <t>Other Financing Activities</t>
  </si>
  <si>
    <t>385</t>
  </si>
  <si>
    <t>97</t>
  </si>
  <si>
    <t>349</t>
  </si>
  <si>
    <t>72</t>
  </si>
  <si>
    <t>318</t>
  </si>
  <si>
    <t>299</t>
  </si>
  <si>
    <t>123,803</t>
  </si>
  <si>
    <t>Cash Used/Provided by Financing Activities</t>
  </si>
  <si>
    <t>426</t>
  </si>
  <si>
    <t>494</t>
  </si>
  <si>
    <t>200</t>
  </si>
  <si>
    <t>106</t>
  </si>
  <si>
    <t>128</t>
  </si>
  <si>
    <t>(86,317)</t>
  </si>
  <si>
    <t>Effect of Forex Changes on Cash</t>
  </si>
  <si>
    <t>Net Change In Cash</t>
  </si>
  <si>
    <t>131</t>
  </si>
  <si>
    <t>(144)</t>
  </si>
  <si>
    <t>(104)</t>
  </si>
  <si>
    <t>(19)</t>
  </si>
  <si>
    <t>86,133</t>
  </si>
  <si>
    <t>Cash at the End of Period</t>
  </si>
  <si>
    <t>78</t>
  </si>
  <si>
    <t>59</t>
  </si>
  <si>
    <t>89</t>
  </si>
  <si>
    <t>86,222</t>
  </si>
  <si>
    <t>Cash at the Beginning of Period</t>
  </si>
  <si>
    <t>Free Cash Flow</t>
  </si>
  <si>
    <t>(401)</t>
  </si>
  <si>
    <t>(227)</t>
  </si>
  <si>
    <t>(138)</t>
  </si>
  <si>
    <t>(208)</t>
  </si>
  <si>
    <t>(121)</t>
  </si>
  <si>
    <t>(68)</t>
  </si>
  <si>
    <t>(180)</t>
  </si>
  <si>
    <t>Country</t>
  </si>
  <si>
    <t>Sector</t>
  </si>
  <si>
    <t>Industry</t>
  </si>
  <si>
    <t>Eagle Bulk Shipping Inc.</t>
  </si>
  <si>
    <t>USA</t>
  </si>
  <si>
    <t>Industrial</t>
  </si>
  <si>
    <t>Marine Shipping</t>
  </si>
  <si>
    <t>Quarter</t>
  </si>
  <si>
    <t>Period of Report</t>
  </si>
  <si>
    <t>Revenues</t>
  </si>
  <si>
    <t>Vessel operating expenses</t>
  </si>
  <si>
    <t>Charter hire expenses</t>
  </si>
  <si>
    <t>Voyage expenses</t>
  </si>
  <si>
    <t>Depreciation and amortization</t>
  </si>
  <si>
    <t>G&amp;A</t>
  </si>
  <si>
    <t>Impairment of oeprating lease right-of-use assets</t>
  </si>
  <si>
    <t>Other operating expense</t>
  </si>
  <si>
    <t>(Gain)/loss on sale of vessels</t>
  </si>
  <si>
    <t>Total Operating Expenses</t>
  </si>
  <si>
    <t>Interest expense</t>
  </si>
  <si>
    <t>Interest income</t>
  </si>
  <si>
    <t>Realized and unrealized loss/(gain) on derivative instruments</t>
  </si>
  <si>
    <t>Loss on debt extinguishment</t>
  </si>
  <si>
    <t>Total other expense</t>
  </si>
  <si>
    <t>Income Statement *in thousands</t>
  </si>
  <si>
    <t>Current Assets</t>
  </si>
  <si>
    <t>Cash &amp; cash equivalents</t>
  </si>
  <si>
    <t>Restricted cash - current</t>
  </si>
  <si>
    <t>AR</t>
  </si>
  <si>
    <t>Prepaid expenses</t>
  </si>
  <si>
    <t>Inventories</t>
  </si>
  <si>
    <t>Collateral on derivatives</t>
  </si>
  <si>
    <t>Fair value of derivative assets - current</t>
  </si>
  <si>
    <t>Other current assets</t>
  </si>
  <si>
    <t>Non-current Assets</t>
  </si>
  <si>
    <t>Vessels &amp; vessel improvements</t>
  </si>
  <si>
    <t>Advances for vessel purchases</t>
  </si>
  <si>
    <t>Operating lease right-of-use assets</t>
  </si>
  <si>
    <t>Other fixed assets</t>
  </si>
  <si>
    <t>Restricted cash - noncurrent</t>
  </si>
  <si>
    <t>Advances for scrubbers and ballast water systems and other assets</t>
  </si>
  <si>
    <t>Current Liabilities</t>
  </si>
  <si>
    <t>AP</t>
  </si>
  <si>
    <t>Accrued interest</t>
  </si>
  <si>
    <t>Other accrued liabilities</t>
  </si>
  <si>
    <t>Fair value of derivative liabilities - current</t>
  </si>
  <si>
    <t>Current portion of operating lease liabilities</t>
  </si>
  <si>
    <t>Unearned charter hire revenue</t>
  </si>
  <si>
    <t>Current portion of long-term debt</t>
  </si>
  <si>
    <t>Non-current Liabilities</t>
  </si>
  <si>
    <t>Norwegian bond debt</t>
  </si>
  <si>
    <t>Super Senior facility</t>
  </si>
  <si>
    <t>New Utraco debt facility</t>
  </si>
  <si>
    <t>Global Ultraco Debt facility</t>
  </si>
  <si>
    <t>Convertible bond debt</t>
  </si>
  <si>
    <t>Noncurrent portion of operating lease liabilities</t>
  </si>
  <si>
    <t>Other noncurrent accrued liabilities</t>
  </si>
  <si>
    <t>Fair value of derivative liabilities</t>
  </si>
  <si>
    <t>Equity</t>
  </si>
  <si>
    <t>Preferred stock</t>
  </si>
  <si>
    <t>Common stock</t>
  </si>
  <si>
    <t>Additional paid-in capital</t>
  </si>
  <si>
    <t>Accumulated deficit</t>
  </si>
  <si>
    <t>Accumulated other comprehensive income</t>
  </si>
  <si>
    <t xml:space="preserve">Total stockholders equity </t>
  </si>
  <si>
    <t>Total liabilities and equity</t>
  </si>
  <si>
    <t>CFFO</t>
  </si>
  <si>
    <t>CapEx</t>
  </si>
  <si>
    <t>FCF</t>
  </si>
  <si>
    <t>Cash Flow *in thousands</t>
  </si>
  <si>
    <t>Balance Sheet *in thousands</t>
  </si>
  <si>
    <t>Other expenses</t>
  </si>
  <si>
    <t>Operating Margin %</t>
  </si>
  <si>
    <t>Net Margin %</t>
  </si>
  <si>
    <t>Shares - Basic</t>
  </si>
  <si>
    <t>Margins</t>
  </si>
  <si>
    <t>Shares - Diluted</t>
  </si>
  <si>
    <t>EPS - Basic</t>
  </si>
  <si>
    <t>EPS - Diluted</t>
  </si>
  <si>
    <t>Shares Outstanding *in thousands</t>
  </si>
  <si>
    <t>Deferred drydock costs, net</t>
  </si>
  <si>
    <t>Fair value of derivative assets - noncurrent</t>
  </si>
  <si>
    <t>Vessels held for sale</t>
  </si>
  <si>
    <t xml:space="preserve">New first Lien Facility </t>
  </si>
  <si>
    <t>Fair value below contract value of time charters acquired</t>
  </si>
  <si>
    <t>Filing Date</t>
  </si>
  <si>
    <t>Long-term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</si>
</sst>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top"/>
    </xf>
    <xf numFmtId="0" fontId="3" fillId="0" borderId="2" xfId="0" applyFont="1" applyBorder="1"/>
    <xf numFmtId="164" fontId="0" fillId="0" borderId="0" xfId="0" applyNumberFormat="1"/>
    <xf numFmtId="0" fontId="3" fillId="0" borderId="3" xfId="0" applyFont="1" applyBorder="1"/>
    <xf numFmtId="3" fontId="0" fillId="0" borderId="0" xfId="0" applyNumberFormat="1"/>
    <xf numFmtId="0" fontId="3" fillId="0" borderId="4" xfId="0" applyFont="1" applyBorder="1"/>
    <xf numFmtId="0" fontId="2" fillId="2" borderId="0" xfId="0" applyFont="1" applyFill="1"/>
    <xf numFmtId="0" fontId="4" fillId="2" borderId="0" xfId="0" applyFont="1" applyFill="1"/>
    <xf numFmtId="0" fontId="5" fillId="3" borderId="0" xfId="0" applyFont="1" applyFill="1"/>
    <xf numFmtId="0" fontId="0" fillId="0" borderId="5" xfId="0" applyBorder="1"/>
    <xf numFmtId="0" fontId="3" fillId="0" borderId="0" xfId="0" applyFont="1"/>
    <xf numFmtId="0" fontId="3" fillId="0" borderId="6" xfId="0" applyFont="1" applyBorder="1"/>
    <xf numFmtId="0" fontId="0" fillId="0" borderId="0" xfId="0" applyFill="1" applyBorder="1"/>
    <xf numFmtId="0" fontId="0" fillId="0" borderId="5" xfId="0" applyFill="1" applyBorder="1"/>
    <xf numFmtId="0" fontId="3" fillId="0" borderId="6" xfId="0" applyFont="1" applyFill="1" applyBorder="1"/>
    <xf numFmtId="0" fontId="3" fillId="0" borderId="0" xfId="0" applyFont="1" applyFill="1" applyBorder="1"/>
    <xf numFmtId="0" fontId="5" fillId="3" borderId="0" xfId="0" applyFont="1" applyFill="1" applyBorder="1"/>
    <xf numFmtId="3" fontId="0" fillId="0" borderId="0" xfId="0" applyNumberFormat="1" applyAlignment="1">
      <alignment wrapText="1"/>
    </xf>
    <xf numFmtId="3" fontId="2" fillId="2" borderId="0" xfId="0" applyNumberFormat="1" applyFont="1" applyFill="1"/>
    <xf numFmtId="3" fontId="5" fillId="3" borderId="0" xfId="0" applyNumberFormat="1" applyFont="1" applyFill="1"/>
    <xf numFmtId="3" fontId="0" fillId="0" borderId="5" xfId="0" applyNumberFormat="1" applyBorder="1"/>
    <xf numFmtId="3" fontId="3" fillId="0" borderId="6" xfId="0" applyNumberFormat="1" applyFont="1" applyBorder="1"/>
    <xf numFmtId="3" fontId="3" fillId="0" borderId="0" xfId="0" applyNumberFormat="1" applyFont="1"/>
    <xf numFmtId="3" fontId="4" fillId="2" borderId="0" xfId="0" applyNumberFormat="1" applyFont="1" applyFill="1"/>
    <xf numFmtId="10" fontId="0" fillId="0" borderId="0" xfId="0" applyNumberFormat="1" applyFill="1" applyBorder="1"/>
    <xf numFmtId="10" fontId="0" fillId="0" borderId="0" xfId="0" applyNumberFormat="1"/>
    <xf numFmtId="4" fontId="0" fillId="0" borderId="0" xfId="0" applyNumberFormat="1" applyFill="1" applyBorder="1"/>
    <xf numFmtId="4" fontId="0" fillId="0" borderId="0" xfId="0" applyNumberFormat="1"/>
    <xf numFmtId="14" fontId="0" fillId="0" borderId="0" xfId="0" applyNumberFormat="1"/>
    <xf numFmtId="0" fontId="0" fillId="0" borderId="7" xfId="0" applyBorder="1"/>
    <xf numFmtId="3" fontId="0" fillId="0" borderId="7" xfId="0" applyNumberFormat="1" applyBorder="1"/>
    <xf numFmtId="3" fontId="2" fillId="2" borderId="7" xfId="0" applyNumberFormat="1" applyFont="1" applyFill="1" applyBorder="1"/>
    <xf numFmtId="3" fontId="5" fillId="3" borderId="7" xfId="0" applyNumberFormat="1" applyFont="1" applyFill="1" applyBorder="1"/>
    <xf numFmtId="3" fontId="0" fillId="0" borderId="8" xfId="0" applyNumberFormat="1" applyBorder="1"/>
    <xf numFmtId="3" fontId="3" fillId="0" borderId="9" xfId="0" applyNumberFormat="1" applyFont="1" applyBorder="1"/>
    <xf numFmtId="3" fontId="3" fillId="0" borderId="7" xfId="0" applyNumberFormat="1" applyFont="1" applyBorder="1"/>
    <xf numFmtId="4" fontId="0" fillId="0" borderId="7" xfId="0" applyNumberFormat="1" applyBorder="1"/>
    <xf numFmtId="10" fontId="0" fillId="0" borderId="7" xfId="0" applyNumberFormat="1" applyBorder="1"/>
    <xf numFmtId="3" fontId="4" fillId="2" borderId="7" xfId="0" applyNumberFormat="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https://www.bing.com/financeapi/forcetrigger?t=a1rs7w&amp;q=XNAS%3aEGLE&amp;form=skydnc</v>
    <v>Learn more on Bing</v>
  </rv>
  <rv s="1">
    <v>en-US</v>
    <v>a1rs7w</v>
    <v>268435456</v>
    <v>1</v>
    <v>Powered by Refinitiv</v>
    <v>0</v>
    <v>EAGLE BULK SHIPPING INC. (XNYS:EGLE)</v>
    <v>2</v>
    <v>3</v>
    <v>Finance</v>
    <v>4</v>
    <v>78.75</v>
    <v>40.130000000000003</v>
    <v>1.3287</v>
    <v>0.19</v>
    <v>1.0331E-2</v>
    <v>2.8999999999999998E-3</v>
    <v>0.68</v>
    <v>USD</v>
    <v>Eagle Bulk Shipping Inc. is a shipowner-operator that provides global transportation solutions to a diverse group of customers, including miners, producers, traders and end-users. The Company focuses on the mid-size dry bulk vessel and owns fleets of Supramax/Ultramax vessels. It performs all management services in-house, such as commercial, operational, technical, and administrative services. The Company transports a range of cargoes, including both major bulk cargoes, such as iron ore, coal and grain coal, grain and iron ore, and minor bulk cargoes, such as fertilizer, steel products, petcoke, cement and forest products. It owned and operated a modern fleet of approximately 53 Supramax/Ultramax dry bulk vessels. The Company owns a fleet that totals over 53 vessels, with an aggregate carrying capacity of over three million deadweights (dwt). Its Supramax and Ultramax dry bulk vessels are equipped with cargo-handling cranes that range in size from over 50,000 to 65,000 dwt.</v>
    <v>1000</v>
    <v>New York Stock Exchange</v>
    <v>XNYS</v>
    <v>XNYS</v>
    <v>300 First Stamford Place, 5Th Floor, STAMFORD, CT, 06902 US</v>
    <v>66.06</v>
    <v>Freight &amp; Logistics Services</v>
    <v>Stock</v>
    <v>44985.014873159373</v>
    <v>0</v>
    <v>64.430099999999996</v>
    <v>898839729</v>
    <v>EAGLE BULK SHIPPING INC.</v>
    <v>EAGLE BULK SHIPPING INC.</v>
    <v>64.86</v>
    <v>3.456</v>
    <v>65.510000000000005</v>
    <v>65.7</v>
    <v>66.5</v>
    <v>13680970</v>
    <v>EGLE</v>
    <v>EAGLE BULK SHIPPING INC. (XNYS:EGLE)</v>
    <v>451252</v>
    <v>245414</v>
    <v>2005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abSelected="1" workbookViewId="0">
      <selection activeCell="D8" sqref="D8"/>
    </sheetView>
  </sheetViews>
  <sheetFormatPr defaultRowHeight="14.5" x14ac:dyDescent="0.35"/>
  <cols>
    <col min="2" max="2" width="10.08984375" bestFit="1" customWidth="1"/>
    <col min="4" max="4" width="9.453125" bestFit="1" customWidth="1"/>
  </cols>
  <sheetData>
    <row r="1" spans="1:4" ht="15" thickBot="1" x14ac:dyDescent="0.4">
      <c r="A1" t="e" vm="1">
        <v>#VALUE!</v>
      </c>
    </row>
    <row r="2" spans="1:4" x14ac:dyDescent="0.35">
      <c r="A2" s="2" t="s">
        <v>6</v>
      </c>
      <c r="B2" s="3" cm="1">
        <f t="array" ref="B2">_FV(A1,"Price")</f>
        <v>65.7</v>
      </c>
    </row>
    <row r="3" spans="1:4" x14ac:dyDescent="0.35">
      <c r="A3" s="4" t="s">
        <v>7</v>
      </c>
      <c r="B3" s="5" cm="1">
        <f t="array" ref="B3">_FV(A1,"Shares outstanding",TRUE)/1000000</f>
        <v>13.68097</v>
      </c>
    </row>
    <row r="4" spans="1:4" x14ac:dyDescent="0.35">
      <c r="A4" s="4" t="s">
        <v>8</v>
      </c>
      <c r="B4" s="3">
        <f>B2*B3</f>
        <v>898.83972900000003</v>
      </c>
    </row>
    <row r="5" spans="1:4" x14ac:dyDescent="0.35">
      <c r="A5" s="4" t="s">
        <v>9</v>
      </c>
      <c r="B5" s="5">
        <f>Model!S40/1000</f>
        <v>195.03</v>
      </c>
    </row>
    <row r="6" spans="1:4" x14ac:dyDescent="0.35">
      <c r="A6" s="4" t="s">
        <v>10</v>
      </c>
      <c r="B6" s="5">
        <f>Model!S90/1000</f>
        <v>296.62700000000001</v>
      </c>
    </row>
    <row r="7" spans="1:4" ht="15" thickBot="1" x14ac:dyDescent="0.4">
      <c r="A7" s="6" t="s">
        <v>11</v>
      </c>
      <c r="B7" s="3">
        <f>B4-B5+B6</f>
        <v>1000.436729</v>
      </c>
      <c r="D7" s="29">
        <v>44984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B6" sqref="B6"/>
    </sheetView>
  </sheetViews>
  <sheetFormatPr defaultRowHeight="14.5" x14ac:dyDescent="0.35"/>
  <sheetData>
    <row r="1" spans="1:4" x14ac:dyDescent="0.35">
      <c r="B1" s="1" t="s">
        <v>0</v>
      </c>
      <c r="C1" s="1" t="s">
        <v>1</v>
      </c>
      <c r="D1" s="1" t="s">
        <v>2</v>
      </c>
    </row>
    <row r="2" spans="1:4" x14ac:dyDescent="0.35">
      <c r="A2" s="1">
        <v>0</v>
      </c>
      <c r="B2" t="s">
        <v>3</v>
      </c>
      <c r="C2" t="s">
        <v>4</v>
      </c>
      <c r="D2" t="s">
        <v>5</v>
      </c>
    </row>
    <row r="4" spans="1:4" x14ac:dyDescent="0.35">
      <c r="A4" t="s">
        <v>0</v>
      </c>
      <c r="B4" t="s">
        <v>826</v>
      </c>
    </row>
    <row r="5" spans="1:4" x14ac:dyDescent="0.35">
      <c r="A5" t="s">
        <v>1</v>
      </c>
      <c r="B5" t="s">
        <v>4</v>
      </c>
    </row>
    <row r="6" spans="1:4" x14ac:dyDescent="0.35">
      <c r="A6" t="s">
        <v>823</v>
      </c>
      <c r="B6" t="s">
        <v>827</v>
      </c>
    </row>
    <row r="7" spans="1:4" x14ac:dyDescent="0.35">
      <c r="A7" t="s">
        <v>824</v>
      </c>
      <c r="B7" t="s">
        <v>828</v>
      </c>
    </row>
    <row r="8" spans="1:4" x14ac:dyDescent="0.35">
      <c r="A8" t="s">
        <v>825</v>
      </c>
      <c r="B8" t="s">
        <v>829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19CB9-244C-4787-86E8-738B0C731D74}">
  <dimension ref="B1:AD110"/>
  <sheetViews>
    <sheetView zoomScale="85" zoomScaleNormal="85" workbookViewId="0">
      <pane xSplit="2" ySplit="3" topLeftCell="I34" activePane="bottomRight" state="frozen"/>
      <selection pane="topRight" activeCell="C1" sqref="C1"/>
      <selection pane="bottomLeft" activeCell="A4" sqref="A4"/>
      <selection pane="bottomRight" activeCell="I101" sqref="I101"/>
    </sheetView>
  </sheetViews>
  <sheetFormatPr defaultRowHeight="14.5" x14ac:dyDescent="0.35"/>
  <cols>
    <col min="2" max="2" width="33.81640625" customWidth="1"/>
    <col min="3" max="12" width="12.6328125" customWidth="1"/>
    <col min="13" max="13" width="12.6328125" style="30" customWidth="1"/>
    <col min="14" max="16" width="12.6328125" customWidth="1"/>
    <col min="17" max="17" width="12.6328125" style="30" customWidth="1"/>
    <col min="18" max="27" width="12.6328125" customWidth="1"/>
  </cols>
  <sheetData>
    <row r="1" spans="2:30" x14ac:dyDescent="0.35">
      <c r="B1" t="s">
        <v>830</v>
      </c>
    </row>
    <row r="2" spans="2:30" x14ac:dyDescent="0.35">
      <c r="B2" t="s">
        <v>908</v>
      </c>
      <c r="R2" s="29">
        <v>44781</v>
      </c>
      <c r="S2" s="29">
        <v>44872</v>
      </c>
    </row>
    <row r="3" spans="2:30" x14ac:dyDescent="0.35">
      <c r="B3" t="s">
        <v>831</v>
      </c>
      <c r="O3" s="29">
        <v>44469</v>
      </c>
      <c r="R3" s="29">
        <v>44742</v>
      </c>
      <c r="S3" s="29">
        <v>44834</v>
      </c>
      <c r="U3">
        <v>2015</v>
      </c>
      <c r="V3">
        <v>2016</v>
      </c>
      <c r="W3">
        <v>2017</v>
      </c>
      <c r="X3">
        <v>2018</v>
      </c>
      <c r="Y3">
        <v>2019</v>
      </c>
      <c r="Z3">
        <v>2020</v>
      </c>
      <c r="AA3">
        <v>2021</v>
      </c>
    </row>
    <row r="4" spans="2:30" x14ac:dyDescent="0.35">
      <c r="C4" s="18"/>
      <c r="D4" s="5"/>
      <c r="E4" s="5"/>
      <c r="F4" s="5"/>
      <c r="G4" s="5"/>
      <c r="H4" s="5"/>
      <c r="I4" s="5"/>
      <c r="J4" s="5"/>
      <c r="K4" s="5"/>
      <c r="L4" s="5"/>
      <c r="M4" s="31"/>
      <c r="N4" s="5"/>
      <c r="O4" s="5"/>
      <c r="P4" s="5"/>
      <c r="Q4" s="31"/>
      <c r="R4" s="5"/>
      <c r="S4" s="5"/>
      <c r="T4" s="5"/>
      <c r="U4" s="5"/>
      <c r="V4" s="5"/>
      <c r="W4" s="5"/>
      <c r="X4" s="5"/>
      <c r="Y4" s="5"/>
      <c r="Z4" s="5"/>
      <c r="AA4" s="5"/>
      <c r="AB4" s="5"/>
      <c r="AC4" s="5"/>
      <c r="AD4" s="5"/>
    </row>
    <row r="5" spans="2:30" x14ac:dyDescent="0.35">
      <c r="C5" s="5"/>
      <c r="D5" s="5"/>
      <c r="E5" s="5"/>
      <c r="F5" s="5"/>
      <c r="G5" s="5"/>
      <c r="H5" s="5"/>
      <c r="I5" s="5"/>
      <c r="J5" s="5"/>
      <c r="K5" s="5"/>
      <c r="L5" s="5"/>
      <c r="M5" s="31"/>
      <c r="N5" s="5"/>
      <c r="O5" s="5"/>
      <c r="P5" s="5"/>
      <c r="Q5" s="31"/>
      <c r="R5" s="5"/>
      <c r="S5" s="5"/>
      <c r="T5" s="5"/>
      <c r="U5" s="5"/>
      <c r="V5" s="5"/>
      <c r="W5" s="5"/>
      <c r="X5" s="5"/>
      <c r="Y5" s="5"/>
      <c r="Z5" s="5"/>
      <c r="AA5" s="5"/>
      <c r="AB5" s="5"/>
      <c r="AC5" s="5"/>
      <c r="AD5" s="5"/>
    </row>
    <row r="6" spans="2:30" x14ac:dyDescent="0.35">
      <c r="C6" s="5"/>
      <c r="D6" s="5"/>
      <c r="E6" s="5"/>
      <c r="F6" s="5"/>
      <c r="G6" s="5"/>
      <c r="H6" s="5"/>
      <c r="I6" s="5"/>
      <c r="J6" s="5"/>
      <c r="K6" s="5"/>
      <c r="L6" s="5"/>
      <c r="M6" s="31"/>
      <c r="N6" s="5"/>
      <c r="O6" s="5"/>
      <c r="P6" s="5"/>
      <c r="Q6" s="31"/>
      <c r="R6" s="5"/>
      <c r="S6" s="5"/>
      <c r="T6" s="5"/>
      <c r="U6" s="5"/>
      <c r="V6" s="5"/>
      <c r="W6" s="5"/>
      <c r="X6" s="5"/>
      <c r="Y6" s="5"/>
      <c r="Z6" s="5"/>
      <c r="AA6" s="5"/>
      <c r="AB6" s="5"/>
      <c r="AC6" s="5"/>
      <c r="AD6" s="5"/>
    </row>
    <row r="7" spans="2:30" s="7" customFormat="1" x14ac:dyDescent="0.35">
      <c r="B7" s="7" t="s">
        <v>847</v>
      </c>
      <c r="C7" s="19"/>
      <c r="D7" s="19"/>
      <c r="E7" s="19"/>
      <c r="F7" s="19"/>
      <c r="G7" s="19"/>
      <c r="H7" s="19"/>
      <c r="I7" s="19"/>
      <c r="J7" s="19"/>
      <c r="K7" s="19"/>
      <c r="L7" s="19"/>
      <c r="M7" s="32"/>
      <c r="N7" s="19"/>
      <c r="O7" s="19"/>
      <c r="P7" s="19"/>
      <c r="Q7" s="32"/>
      <c r="R7" s="19"/>
      <c r="S7" s="19"/>
      <c r="T7" s="19"/>
      <c r="U7" s="19"/>
      <c r="V7" s="19"/>
      <c r="W7" s="19"/>
      <c r="X7" s="19"/>
      <c r="Y7" s="19"/>
      <c r="Z7" s="19"/>
      <c r="AA7" s="19"/>
      <c r="AB7" s="19"/>
      <c r="AC7" s="19"/>
      <c r="AD7" s="19"/>
    </row>
    <row r="8" spans="2:30" s="9" customFormat="1" x14ac:dyDescent="0.35">
      <c r="B8" s="9" t="s">
        <v>832</v>
      </c>
      <c r="C8" s="20"/>
      <c r="D8" s="20"/>
      <c r="E8" s="20"/>
      <c r="F8" s="20"/>
      <c r="G8" s="20"/>
      <c r="H8" s="20"/>
      <c r="I8" s="20"/>
      <c r="J8" s="20"/>
      <c r="K8" s="20"/>
      <c r="L8" s="20"/>
      <c r="M8" s="33"/>
      <c r="N8" s="20"/>
      <c r="O8" s="20"/>
      <c r="P8" s="20"/>
      <c r="Q8" s="33"/>
      <c r="R8" s="20"/>
      <c r="S8" s="20"/>
      <c r="T8" s="20"/>
      <c r="U8" s="20"/>
      <c r="V8" s="20"/>
      <c r="W8" s="20"/>
      <c r="X8" s="20"/>
      <c r="Y8" s="20"/>
      <c r="Z8" s="20"/>
      <c r="AA8" s="20"/>
      <c r="AB8" s="20"/>
      <c r="AC8" s="20"/>
      <c r="AD8" s="20"/>
    </row>
    <row r="9" spans="2:30" x14ac:dyDescent="0.35">
      <c r="B9" t="s">
        <v>832</v>
      </c>
      <c r="C9" s="5"/>
      <c r="D9" s="5"/>
      <c r="E9" s="5"/>
      <c r="F9" s="5"/>
      <c r="G9" s="5"/>
      <c r="H9" s="5"/>
      <c r="I9" s="5"/>
      <c r="J9" s="5"/>
      <c r="K9" s="5"/>
      <c r="L9" s="5"/>
      <c r="M9" s="31">
        <v>96572</v>
      </c>
      <c r="N9" s="5">
        <v>129851</v>
      </c>
      <c r="O9" s="5">
        <v>183393</v>
      </c>
      <c r="P9" s="5"/>
      <c r="Q9" s="31">
        <v>184398</v>
      </c>
      <c r="R9" s="5">
        <v>198695</v>
      </c>
      <c r="S9" s="5">
        <v>185313</v>
      </c>
      <c r="T9" s="5"/>
      <c r="U9" s="5"/>
      <c r="V9" s="5"/>
      <c r="W9" s="5"/>
      <c r="X9" s="5">
        <v>310094.25799999997</v>
      </c>
      <c r="Y9" s="5">
        <v>292377.63799999998</v>
      </c>
      <c r="Z9" s="5">
        <v>275133.54700000002</v>
      </c>
      <c r="AA9" s="5">
        <v>594537.65399999998</v>
      </c>
      <c r="AB9" s="5"/>
      <c r="AC9" s="5"/>
      <c r="AD9" s="5"/>
    </row>
    <row r="10" spans="2:30" s="9" customFormat="1" x14ac:dyDescent="0.35">
      <c r="B10" s="9" t="s">
        <v>397</v>
      </c>
      <c r="C10" s="20"/>
      <c r="D10" s="20"/>
      <c r="E10" s="20"/>
      <c r="F10" s="20"/>
      <c r="G10" s="20"/>
      <c r="H10" s="20"/>
      <c r="I10" s="20"/>
      <c r="J10" s="20"/>
      <c r="K10" s="20"/>
      <c r="L10" s="20"/>
      <c r="M10" s="33"/>
      <c r="N10" s="20"/>
      <c r="O10" s="20"/>
      <c r="P10" s="20"/>
      <c r="Q10" s="33"/>
      <c r="R10" s="20"/>
      <c r="S10" s="20"/>
      <c r="T10" s="20"/>
      <c r="U10" s="20"/>
      <c r="V10" s="20"/>
      <c r="W10" s="20"/>
      <c r="X10" s="20"/>
      <c r="Y10" s="20"/>
      <c r="Z10" s="20"/>
      <c r="AA10" s="20"/>
      <c r="AB10" s="20"/>
      <c r="AC10" s="20"/>
      <c r="AD10" s="20"/>
    </row>
    <row r="11" spans="2:30" x14ac:dyDescent="0.35">
      <c r="B11" t="s">
        <v>835</v>
      </c>
      <c r="C11" s="5"/>
      <c r="D11" s="5"/>
      <c r="E11" s="5"/>
      <c r="F11" s="5"/>
      <c r="G11" s="5"/>
      <c r="H11" s="5"/>
      <c r="I11" s="5"/>
      <c r="J11" s="5"/>
      <c r="K11" s="5"/>
      <c r="L11" s="5"/>
      <c r="M11" s="31">
        <v>26615</v>
      </c>
      <c r="N11" s="5">
        <v>24523</v>
      </c>
      <c r="O11" s="5">
        <v>30273</v>
      </c>
      <c r="P11" s="5"/>
      <c r="Q11" s="31">
        <v>43627</v>
      </c>
      <c r="R11" s="5">
        <v>36290</v>
      </c>
      <c r="S11" s="5">
        <v>40792</v>
      </c>
      <c r="T11" s="5"/>
      <c r="U11" s="5"/>
      <c r="V11" s="5"/>
      <c r="W11" s="5"/>
      <c r="X11" s="5">
        <v>79566.452000000005</v>
      </c>
      <c r="Y11" s="5">
        <v>87701.407000000007</v>
      </c>
      <c r="Z11" s="5">
        <v>89548.796000000002</v>
      </c>
      <c r="AA11" s="5">
        <v>104643.07799999999</v>
      </c>
      <c r="AB11" s="5"/>
      <c r="AC11" s="5"/>
      <c r="AD11" s="5"/>
    </row>
    <row r="12" spans="2:30" x14ac:dyDescent="0.35">
      <c r="B12" t="s">
        <v>833</v>
      </c>
      <c r="C12" s="5"/>
      <c r="D12" s="5"/>
      <c r="E12" s="5"/>
      <c r="F12" s="5"/>
      <c r="G12" s="5"/>
      <c r="H12" s="5"/>
      <c r="I12" s="5"/>
      <c r="J12" s="5"/>
      <c r="K12" s="5"/>
      <c r="L12" s="5"/>
      <c r="M12" s="31">
        <v>21519</v>
      </c>
      <c r="N12" s="5">
        <v>23679</v>
      </c>
      <c r="O12" s="5">
        <v>28125</v>
      </c>
      <c r="P12" s="5"/>
      <c r="Q12" s="31">
        <v>27915</v>
      </c>
      <c r="R12" s="5">
        <v>27207</v>
      </c>
      <c r="S12" s="5">
        <v>33091</v>
      </c>
      <c r="T12" s="5"/>
      <c r="U12" s="5"/>
      <c r="V12" s="5"/>
      <c r="W12" s="5"/>
      <c r="X12" s="5">
        <v>81336.259999999995</v>
      </c>
      <c r="Y12" s="5">
        <v>82342.123000000007</v>
      </c>
      <c r="Z12" s="5">
        <v>86527.914999999994</v>
      </c>
      <c r="AA12" s="5">
        <v>103876.6</v>
      </c>
      <c r="AB12" s="5"/>
      <c r="AC12" s="5"/>
      <c r="AD12" s="5"/>
    </row>
    <row r="13" spans="2:30" x14ac:dyDescent="0.35">
      <c r="B13" t="s">
        <v>834</v>
      </c>
      <c r="C13" s="5"/>
      <c r="D13" s="5"/>
      <c r="E13" s="5"/>
      <c r="F13" s="5"/>
      <c r="G13" s="5"/>
      <c r="H13" s="5"/>
      <c r="I13" s="5"/>
      <c r="J13" s="5"/>
      <c r="K13" s="5"/>
      <c r="L13" s="5"/>
      <c r="M13" s="31">
        <v>8480</v>
      </c>
      <c r="N13" s="5">
        <v>6170</v>
      </c>
      <c r="O13" s="5">
        <v>10724</v>
      </c>
      <c r="P13" s="5"/>
      <c r="Q13" s="31">
        <v>22711</v>
      </c>
      <c r="R13" s="5">
        <v>21285</v>
      </c>
      <c r="S13" s="5">
        <v>19772</v>
      </c>
      <c r="T13" s="5"/>
      <c r="U13" s="5"/>
      <c r="V13" s="5"/>
      <c r="W13" s="5"/>
      <c r="X13" s="5">
        <v>38045.777999999998</v>
      </c>
      <c r="Y13" s="5">
        <v>42168.642</v>
      </c>
      <c r="Z13" s="5">
        <v>21280.223999999998</v>
      </c>
      <c r="AA13" s="5">
        <v>37101.692000000003</v>
      </c>
      <c r="AB13" s="5"/>
      <c r="AC13" s="5"/>
      <c r="AD13" s="5"/>
    </row>
    <row r="14" spans="2:30" x14ac:dyDescent="0.35">
      <c r="B14" t="s">
        <v>836</v>
      </c>
      <c r="C14" s="5"/>
      <c r="D14" s="5"/>
      <c r="E14" s="5"/>
      <c r="F14" s="5"/>
      <c r="G14" s="5"/>
      <c r="H14" s="5"/>
      <c r="I14" s="5"/>
      <c r="J14" s="5"/>
      <c r="K14" s="5"/>
      <c r="L14" s="5"/>
      <c r="M14" s="31">
        <v>12506</v>
      </c>
      <c r="N14" s="5">
        <v>13111</v>
      </c>
      <c r="O14" s="5">
        <v>13570</v>
      </c>
      <c r="P14" s="5"/>
      <c r="Q14" s="31">
        <v>14580</v>
      </c>
      <c r="R14" s="5">
        <v>15254</v>
      </c>
      <c r="S14" s="5">
        <v>15407</v>
      </c>
      <c r="T14" s="5"/>
      <c r="U14" s="5"/>
      <c r="V14" s="5"/>
      <c r="W14" s="5"/>
      <c r="X14" s="5">
        <v>37717</v>
      </c>
      <c r="Y14" s="5">
        <v>40545.904000000002</v>
      </c>
      <c r="Z14" s="5">
        <v>50157.146999999997</v>
      </c>
      <c r="AA14" s="5">
        <v>53517.372000000003</v>
      </c>
      <c r="AB14" s="5"/>
      <c r="AC14" s="5"/>
      <c r="AD14" s="5"/>
    </row>
    <row r="15" spans="2:30" x14ac:dyDescent="0.35">
      <c r="B15" t="s">
        <v>837</v>
      </c>
      <c r="C15" s="5"/>
      <c r="D15" s="5"/>
      <c r="E15" s="5"/>
      <c r="F15" s="5"/>
      <c r="G15" s="5"/>
      <c r="H15" s="5"/>
      <c r="I15" s="5"/>
      <c r="J15" s="5"/>
      <c r="K15" s="5"/>
      <c r="L15" s="5"/>
      <c r="M15" s="31">
        <v>7698</v>
      </c>
      <c r="N15" s="5">
        <v>7913</v>
      </c>
      <c r="O15" s="5">
        <v>7948</v>
      </c>
      <c r="P15" s="5"/>
      <c r="Q15" s="31">
        <v>10054</v>
      </c>
      <c r="R15" s="5">
        <v>9891</v>
      </c>
      <c r="S15" s="5">
        <v>9666</v>
      </c>
      <c r="T15" s="5"/>
      <c r="U15" s="5"/>
      <c r="V15" s="5"/>
      <c r="W15" s="5"/>
      <c r="X15" s="5">
        <v>36156.660000000003</v>
      </c>
      <c r="Y15" s="5">
        <v>35041.995999999999</v>
      </c>
      <c r="Z15" s="5">
        <v>31532.109</v>
      </c>
      <c r="AA15" s="5">
        <v>35160.889000000003</v>
      </c>
      <c r="AB15" s="5"/>
      <c r="AC15" s="5"/>
      <c r="AD15" s="5"/>
    </row>
    <row r="16" spans="2:30" x14ac:dyDescent="0.35">
      <c r="B16" t="s">
        <v>838</v>
      </c>
      <c r="C16" s="5"/>
      <c r="D16" s="5"/>
      <c r="E16" s="5"/>
      <c r="F16" s="5"/>
      <c r="G16" s="5"/>
      <c r="H16" s="5"/>
      <c r="I16" s="5"/>
      <c r="J16" s="5"/>
      <c r="K16" s="5"/>
      <c r="L16" s="5"/>
      <c r="M16" s="31">
        <v>0</v>
      </c>
      <c r="N16" s="5">
        <v>0</v>
      </c>
      <c r="O16" s="5">
        <v>0</v>
      </c>
      <c r="P16" s="5"/>
      <c r="Q16" s="31">
        <v>0</v>
      </c>
      <c r="R16" s="5">
        <v>0</v>
      </c>
      <c r="S16" s="5">
        <v>0</v>
      </c>
      <c r="T16" s="5"/>
      <c r="U16" s="5"/>
      <c r="V16" s="5"/>
      <c r="W16" s="5"/>
      <c r="X16" s="5">
        <v>0</v>
      </c>
      <c r="Y16" s="5">
        <v>0</v>
      </c>
      <c r="Z16" s="5">
        <v>352.36799999999999</v>
      </c>
      <c r="AA16" s="5">
        <v>0</v>
      </c>
      <c r="AB16" s="5"/>
      <c r="AC16" s="5"/>
      <c r="AD16" s="5"/>
    </row>
    <row r="17" spans="2:30" x14ac:dyDescent="0.35">
      <c r="B17" t="s">
        <v>839</v>
      </c>
      <c r="C17" s="5"/>
      <c r="D17" s="5"/>
      <c r="E17" s="5"/>
      <c r="F17" s="5"/>
      <c r="G17" s="5"/>
      <c r="H17" s="5"/>
      <c r="I17" s="5"/>
      <c r="J17" s="5"/>
      <c r="K17" s="5"/>
      <c r="L17" s="5"/>
      <c r="M17" s="31">
        <v>961</v>
      </c>
      <c r="N17" s="5">
        <v>559</v>
      </c>
      <c r="O17" s="5">
        <v>792</v>
      </c>
      <c r="P17" s="5"/>
      <c r="Q17" s="31">
        <v>133</v>
      </c>
      <c r="R17" s="5">
        <v>41</v>
      </c>
      <c r="S17" s="5">
        <v>2469</v>
      </c>
      <c r="T17" s="5"/>
      <c r="U17" s="5"/>
      <c r="V17" s="5"/>
      <c r="W17" s="5"/>
      <c r="X17" s="5">
        <v>0</v>
      </c>
      <c r="Y17" s="5">
        <v>1125</v>
      </c>
      <c r="Z17" s="5">
        <v>0</v>
      </c>
      <c r="AA17" s="5">
        <v>2812.415</v>
      </c>
      <c r="AB17" s="5"/>
      <c r="AC17" s="5"/>
      <c r="AD17" s="5"/>
    </row>
    <row r="18" spans="2:30" s="10" customFormat="1" x14ac:dyDescent="0.35">
      <c r="B18" s="10" t="s">
        <v>840</v>
      </c>
      <c r="C18" s="21"/>
      <c r="D18" s="21"/>
      <c r="E18" s="21"/>
      <c r="F18" s="21"/>
      <c r="G18" s="21"/>
      <c r="H18" s="21"/>
      <c r="I18" s="21"/>
      <c r="J18" s="21"/>
      <c r="K18" s="21"/>
      <c r="L18" s="21"/>
      <c r="M18" s="34">
        <v>0</v>
      </c>
      <c r="N18" s="21">
        <v>0</v>
      </c>
      <c r="O18" s="21">
        <v>-3962</v>
      </c>
      <c r="P18" s="21"/>
      <c r="Q18" s="34">
        <v>0</v>
      </c>
      <c r="R18" s="21">
        <v>0</v>
      </c>
      <c r="S18" s="21">
        <v>-9336</v>
      </c>
      <c r="T18" s="21"/>
      <c r="U18" s="21"/>
      <c r="V18" s="21"/>
      <c r="W18" s="21"/>
      <c r="X18" s="21">
        <v>-335.16</v>
      </c>
      <c r="Y18" s="21">
        <v>-5978.5659999999998</v>
      </c>
      <c r="Z18" s="21">
        <v>489.77199999999999</v>
      </c>
      <c r="AA18" s="21">
        <v>-3966.37</v>
      </c>
      <c r="AB18" s="21"/>
      <c r="AC18" s="21"/>
      <c r="AD18" s="21"/>
    </row>
    <row r="19" spans="2:30" s="12" customFormat="1" x14ac:dyDescent="0.35">
      <c r="B19" s="12" t="s">
        <v>841</v>
      </c>
      <c r="C19" s="22"/>
      <c r="D19" s="22"/>
      <c r="E19" s="22"/>
      <c r="F19" s="22"/>
      <c r="G19" s="22"/>
      <c r="H19" s="22"/>
      <c r="I19" s="22"/>
      <c r="J19" s="22"/>
      <c r="K19" s="22">
        <f t="shared" ref="K19" si="0">SUM(K11:K18)</f>
        <v>0</v>
      </c>
      <c r="L19" s="22">
        <f t="shared" ref="L19" si="1">SUM(L11:L18)</f>
        <v>0</v>
      </c>
      <c r="M19" s="35">
        <f t="shared" ref="M19" si="2">SUM(M11:M18)</f>
        <v>77779</v>
      </c>
      <c r="N19" s="22">
        <f t="shared" ref="N19" si="3">SUM(N11:N18)</f>
        <v>75955</v>
      </c>
      <c r="O19" s="22">
        <f t="shared" ref="O19" si="4">SUM(O11:O18)</f>
        <v>87470</v>
      </c>
      <c r="P19" s="22">
        <f t="shared" ref="P19" si="5">SUM(P11:P18)</f>
        <v>0</v>
      </c>
      <c r="Q19" s="35">
        <f t="shared" ref="Q19" si="6">SUM(Q11:Q18)</f>
        <v>119020</v>
      </c>
      <c r="R19" s="22">
        <f t="shared" ref="R19" si="7">SUM(R11:R18)</f>
        <v>109968</v>
      </c>
      <c r="S19" s="22">
        <f t="shared" ref="S19:Z19" si="8">SUM(S11:S18)</f>
        <v>111861</v>
      </c>
      <c r="T19" s="22"/>
      <c r="U19" s="22">
        <f t="shared" si="8"/>
        <v>0</v>
      </c>
      <c r="V19" s="22">
        <f t="shared" si="8"/>
        <v>0</v>
      </c>
      <c r="W19" s="22">
        <f t="shared" si="8"/>
        <v>0</v>
      </c>
      <c r="X19" s="22">
        <f t="shared" si="8"/>
        <v>272486.99000000005</v>
      </c>
      <c r="Y19" s="22">
        <f t="shared" si="8"/>
        <v>282946.50600000005</v>
      </c>
      <c r="Z19" s="22">
        <f t="shared" si="8"/>
        <v>279888.33100000001</v>
      </c>
      <c r="AA19" s="22">
        <f>SUM(AA11:AA18)</f>
        <v>333145.67600000004</v>
      </c>
      <c r="AB19" s="22"/>
      <c r="AC19" s="22"/>
      <c r="AD19" s="22"/>
    </row>
    <row r="20" spans="2:30" s="11" customFormat="1" x14ac:dyDescent="0.35">
      <c r="B20" s="11" t="s">
        <v>470</v>
      </c>
      <c r="C20" s="23"/>
      <c r="D20" s="23"/>
      <c r="E20" s="23"/>
      <c r="F20" s="23"/>
      <c r="G20" s="23"/>
      <c r="H20" s="23"/>
      <c r="I20" s="23"/>
      <c r="J20" s="23"/>
      <c r="K20" s="23">
        <f t="shared" ref="K20" si="9">K9-K19</f>
        <v>0</v>
      </c>
      <c r="L20" s="23">
        <f t="shared" ref="L20" si="10">L9-L19</f>
        <v>0</v>
      </c>
      <c r="M20" s="36">
        <f t="shared" ref="M20" si="11">M9-M19</f>
        <v>18793</v>
      </c>
      <c r="N20" s="23">
        <f t="shared" ref="N20" si="12">N9-N19</f>
        <v>53896</v>
      </c>
      <c r="O20" s="23">
        <f t="shared" ref="O20" si="13">O9-O19</f>
        <v>95923</v>
      </c>
      <c r="P20" s="23">
        <f t="shared" ref="P20" si="14">P9-P19</f>
        <v>0</v>
      </c>
      <c r="Q20" s="36">
        <f t="shared" ref="Q20" si="15">Q9-Q19</f>
        <v>65378</v>
      </c>
      <c r="R20" s="23">
        <f t="shared" ref="R20" si="16">R9-R19</f>
        <v>88727</v>
      </c>
      <c r="S20" s="23">
        <f t="shared" ref="S20:Z20" si="17">S9-S19</f>
        <v>73452</v>
      </c>
      <c r="T20" s="23"/>
      <c r="U20" s="23">
        <f t="shared" si="17"/>
        <v>0</v>
      </c>
      <c r="V20" s="23">
        <f t="shared" si="17"/>
        <v>0</v>
      </c>
      <c r="W20" s="23">
        <f t="shared" si="17"/>
        <v>0</v>
      </c>
      <c r="X20" s="23">
        <f t="shared" si="17"/>
        <v>37607.267999999924</v>
      </c>
      <c r="Y20" s="23">
        <f t="shared" si="17"/>
        <v>9431.131999999925</v>
      </c>
      <c r="Z20" s="23">
        <f t="shared" si="17"/>
        <v>-4754.7839999999851</v>
      </c>
      <c r="AA20" s="23">
        <f>AA9-AA19</f>
        <v>261391.97799999994</v>
      </c>
      <c r="AB20" s="23"/>
      <c r="AC20" s="23"/>
      <c r="AD20" s="23"/>
    </row>
    <row r="21" spans="2:30" s="9" customFormat="1" x14ac:dyDescent="0.35">
      <c r="B21" s="9" t="s">
        <v>894</v>
      </c>
      <c r="C21" s="20"/>
      <c r="D21" s="20"/>
      <c r="E21" s="20"/>
      <c r="F21" s="20"/>
      <c r="G21" s="20"/>
      <c r="H21" s="20"/>
      <c r="I21" s="20"/>
      <c r="J21" s="20"/>
      <c r="K21" s="20"/>
      <c r="L21" s="20"/>
      <c r="M21" s="33"/>
      <c r="N21" s="20"/>
      <c r="O21" s="20"/>
      <c r="P21" s="20"/>
      <c r="Q21" s="33"/>
      <c r="R21" s="20"/>
      <c r="S21" s="20"/>
      <c r="T21" s="20"/>
      <c r="U21" s="20"/>
      <c r="V21" s="20"/>
      <c r="W21" s="20"/>
      <c r="X21" s="20"/>
      <c r="Y21" s="20"/>
      <c r="Z21" s="20"/>
      <c r="AA21" s="20"/>
      <c r="AB21" s="20"/>
      <c r="AC21" s="20"/>
      <c r="AD21" s="20"/>
    </row>
    <row r="22" spans="2:30" x14ac:dyDescent="0.35">
      <c r="B22" s="13" t="s">
        <v>842</v>
      </c>
      <c r="C22" s="5"/>
      <c r="D22" s="5"/>
      <c r="E22" s="5"/>
      <c r="F22" s="5"/>
      <c r="G22" s="5"/>
      <c r="H22" s="5"/>
      <c r="I22" s="5"/>
      <c r="J22" s="5"/>
      <c r="K22" s="5"/>
      <c r="L22" s="5"/>
      <c r="M22" s="31">
        <v>8251</v>
      </c>
      <c r="N22" s="5">
        <v>8799</v>
      </c>
      <c r="O22" s="5">
        <v>8511</v>
      </c>
      <c r="P22" s="5"/>
      <c r="Q22" s="31">
        <v>4447</v>
      </c>
      <c r="R22" s="5">
        <v>4338</v>
      </c>
      <c r="S22" s="5">
        <v>4236</v>
      </c>
      <c r="T22" s="5"/>
      <c r="U22" s="5"/>
      <c r="V22" s="5"/>
      <c r="W22" s="5"/>
      <c r="X22" s="5">
        <v>25743.530999999999</v>
      </c>
      <c r="Y22" s="5">
        <v>30577.489000000001</v>
      </c>
      <c r="Z22" s="5">
        <v>35392.623</v>
      </c>
      <c r="AA22" s="5">
        <v>32256.787</v>
      </c>
      <c r="AB22" s="5"/>
      <c r="AC22" s="5"/>
      <c r="AD22" s="5"/>
    </row>
    <row r="23" spans="2:30" x14ac:dyDescent="0.35">
      <c r="B23" s="13" t="s">
        <v>843</v>
      </c>
      <c r="C23" s="5"/>
      <c r="D23" s="5"/>
      <c r="E23" s="5"/>
      <c r="F23" s="5"/>
      <c r="G23" s="5"/>
      <c r="H23" s="5"/>
      <c r="I23" s="5"/>
      <c r="J23" s="5"/>
      <c r="K23" s="5"/>
      <c r="L23" s="5"/>
      <c r="M23" s="31">
        <v>-17</v>
      </c>
      <c r="N23" s="5">
        <v>-15</v>
      </c>
      <c r="O23" s="5">
        <v>-19</v>
      </c>
      <c r="P23" s="5"/>
      <c r="Q23" s="31">
        <v>-45</v>
      </c>
      <c r="R23" s="5">
        <v>-174</v>
      </c>
      <c r="S23" s="5">
        <v>-881</v>
      </c>
      <c r="T23" s="5"/>
      <c r="U23" s="5"/>
      <c r="V23" s="5"/>
      <c r="W23" s="5"/>
      <c r="X23" s="5">
        <v>-585.16800000000001</v>
      </c>
      <c r="Y23" s="5">
        <v>-1867.326</v>
      </c>
      <c r="Z23" s="5">
        <v>-257.16500000000002</v>
      </c>
      <c r="AA23" s="5">
        <v>-91.533000000000001</v>
      </c>
      <c r="AB23" s="5"/>
      <c r="AC23" s="5"/>
      <c r="AD23" s="5"/>
    </row>
    <row r="24" spans="2:30" x14ac:dyDescent="0.35">
      <c r="B24" s="13" t="s">
        <v>844</v>
      </c>
      <c r="C24" s="5"/>
      <c r="D24" s="5"/>
      <c r="E24" s="5"/>
      <c r="F24" s="5"/>
      <c r="G24" s="5"/>
      <c r="H24" s="5"/>
      <c r="I24" s="5"/>
      <c r="J24" s="5"/>
      <c r="K24" s="5"/>
      <c r="L24" s="5"/>
      <c r="M24" s="31">
        <v>710</v>
      </c>
      <c r="N24" s="5">
        <v>35887</v>
      </c>
      <c r="O24" s="5">
        <v>8991</v>
      </c>
      <c r="P24" s="5"/>
      <c r="Q24" s="31">
        <v>7903</v>
      </c>
      <c r="R24" s="5">
        <v>-9890</v>
      </c>
      <c r="S24" s="5">
        <v>-11293</v>
      </c>
      <c r="T24" s="5"/>
      <c r="U24" s="5"/>
      <c r="V24" s="5"/>
      <c r="W24" s="5"/>
      <c r="X24" s="5">
        <v>-126.241</v>
      </c>
      <c r="Y24" s="5">
        <v>149.63200000000001</v>
      </c>
      <c r="Z24" s="5">
        <v>-4826.7740000000003</v>
      </c>
      <c r="AA24" s="5">
        <v>38243.745999999999</v>
      </c>
      <c r="AB24" s="5"/>
      <c r="AC24" s="5"/>
      <c r="AD24" s="5"/>
    </row>
    <row r="25" spans="2:30" s="10" customFormat="1" x14ac:dyDescent="0.35">
      <c r="B25" s="14" t="s">
        <v>845</v>
      </c>
      <c r="C25" s="21"/>
      <c r="D25" s="21"/>
      <c r="E25" s="21"/>
      <c r="F25" s="21"/>
      <c r="G25" s="21"/>
      <c r="H25" s="21"/>
      <c r="I25" s="21"/>
      <c r="J25" s="21"/>
      <c r="K25" s="21"/>
      <c r="L25" s="21"/>
      <c r="M25" s="34">
        <v>0</v>
      </c>
      <c r="N25" s="21">
        <v>0</v>
      </c>
      <c r="O25" s="21">
        <v>99</v>
      </c>
      <c r="P25" s="21"/>
      <c r="Q25" s="34">
        <v>0</v>
      </c>
      <c r="R25" s="21">
        <v>0</v>
      </c>
      <c r="S25" s="21">
        <v>4173</v>
      </c>
      <c r="T25" s="21"/>
      <c r="U25" s="21"/>
      <c r="V25" s="21"/>
      <c r="W25" s="21"/>
      <c r="X25" s="21">
        <v>0</v>
      </c>
      <c r="Y25" s="21">
        <v>2268.4520000000002</v>
      </c>
      <c r="Z25" s="21">
        <v>0</v>
      </c>
      <c r="AA25" s="21">
        <v>6085.0940000000001</v>
      </c>
      <c r="AB25" s="21"/>
      <c r="AC25" s="21"/>
      <c r="AD25" s="21"/>
    </row>
    <row r="26" spans="2:30" s="12" customFormat="1" x14ac:dyDescent="0.35">
      <c r="B26" s="15" t="s">
        <v>846</v>
      </c>
      <c r="C26" s="22"/>
      <c r="D26" s="22"/>
      <c r="E26" s="22"/>
      <c r="F26" s="22"/>
      <c r="G26" s="22"/>
      <c r="H26" s="22"/>
      <c r="I26" s="22"/>
      <c r="J26" s="22"/>
      <c r="K26" s="22">
        <f t="shared" ref="K26" si="18">SUM(K22:K25)</f>
        <v>0</v>
      </c>
      <c r="L26" s="22">
        <f t="shared" ref="L26" si="19">SUM(L22:L25)</f>
        <v>0</v>
      </c>
      <c r="M26" s="35">
        <f t="shared" ref="M26" si="20">SUM(M22:M25)</f>
        <v>8944</v>
      </c>
      <c r="N26" s="22">
        <f t="shared" ref="N26" si="21">SUM(N22:N25)</f>
        <v>44671</v>
      </c>
      <c r="O26" s="22">
        <f t="shared" ref="O26" si="22">SUM(O22:O25)</f>
        <v>17582</v>
      </c>
      <c r="P26" s="22">
        <f t="shared" ref="P26" si="23">SUM(P22:P25)</f>
        <v>0</v>
      </c>
      <c r="Q26" s="35">
        <f t="shared" ref="Q26" si="24">SUM(Q22:Q25)</f>
        <v>12305</v>
      </c>
      <c r="R26" s="22">
        <f t="shared" ref="R26" si="25">SUM(R22:R25)</f>
        <v>-5726</v>
      </c>
      <c r="S26" s="22">
        <f t="shared" ref="S26" si="26">SUM(S22:S25)</f>
        <v>-3765</v>
      </c>
      <c r="T26" s="22"/>
      <c r="U26" s="22">
        <f t="shared" ref="U26:Z26" si="27">SUM(U22:U25)</f>
        <v>0</v>
      </c>
      <c r="V26" s="22">
        <f t="shared" si="27"/>
        <v>0</v>
      </c>
      <c r="W26" s="22">
        <f t="shared" si="27"/>
        <v>0</v>
      </c>
      <c r="X26" s="22">
        <f t="shared" si="27"/>
        <v>25032.121999999996</v>
      </c>
      <c r="Y26" s="22">
        <f t="shared" si="27"/>
        <v>31128.247000000003</v>
      </c>
      <c r="Z26" s="22">
        <f t="shared" si="27"/>
        <v>30308.683999999997</v>
      </c>
      <c r="AA26" s="22">
        <f>SUM(AA22:AA25)</f>
        <v>76494.093999999997</v>
      </c>
      <c r="AB26" s="22"/>
      <c r="AC26" s="22"/>
      <c r="AD26" s="22"/>
    </row>
    <row r="27" spans="2:30" s="11" customFormat="1" x14ac:dyDescent="0.35">
      <c r="B27" s="16" t="s">
        <v>521</v>
      </c>
      <c r="C27" s="23"/>
      <c r="D27" s="23"/>
      <c r="E27" s="23"/>
      <c r="F27" s="23"/>
      <c r="G27" s="23"/>
      <c r="H27" s="23"/>
      <c r="I27" s="23"/>
      <c r="J27" s="23"/>
      <c r="K27" s="23">
        <f t="shared" ref="K27" si="28">K20-K26</f>
        <v>0</v>
      </c>
      <c r="L27" s="23">
        <f t="shared" ref="L27" si="29">L20-L26</f>
        <v>0</v>
      </c>
      <c r="M27" s="36">
        <f t="shared" ref="M27" si="30">M20-M26</f>
        <v>9849</v>
      </c>
      <c r="N27" s="23">
        <f t="shared" ref="N27" si="31">N20-N26</f>
        <v>9225</v>
      </c>
      <c r="O27" s="23">
        <f t="shared" ref="O27" si="32">O20-O26</f>
        <v>78341</v>
      </c>
      <c r="P27" s="23">
        <f t="shared" ref="P27" si="33">P20-P26</f>
        <v>0</v>
      </c>
      <c r="Q27" s="36">
        <f t="shared" ref="Q27" si="34">Q20-Q26</f>
        <v>53073</v>
      </c>
      <c r="R27" s="23">
        <f t="shared" ref="R27" si="35">R20-R26</f>
        <v>94453</v>
      </c>
      <c r="S27" s="23">
        <f t="shared" ref="S27" si="36">S20-S26</f>
        <v>77217</v>
      </c>
      <c r="T27" s="23"/>
      <c r="U27" s="23">
        <f t="shared" ref="U27:Z27" si="37">U20-U26</f>
        <v>0</v>
      </c>
      <c r="V27" s="23">
        <f t="shared" si="37"/>
        <v>0</v>
      </c>
      <c r="W27" s="23">
        <f t="shared" si="37"/>
        <v>0</v>
      </c>
      <c r="X27" s="23">
        <f t="shared" si="37"/>
        <v>12575.145999999928</v>
      </c>
      <c r="Y27" s="23">
        <f t="shared" si="37"/>
        <v>-21697.115000000078</v>
      </c>
      <c r="Z27" s="23">
        <f t="shared" si="37"/>
        <v>-35063.467999999979</v>
      </c>
      <c r="AA27" s="23">
        <f>AA20-AA26</f>
        <v>184897.88399999996</v>
      </c>
      <c r="AB27" s="23"/>
      <c r="AC27" s="23"/>
      <c r="AD27" s="23"/>
    </row>
    <row r="28" spans="2:30" s="9" customFormat="1" x14ac:dyDescent="0.35">
      <c r="B28" s="17" t="s">
        <v>530</v>
      </c>
      <c r="C28" s="20"/>
      <c r="D28" s="20"/>
      <c r="E28" s="20"/>
      <c r="F28" s="20"/>
      <c r="G28" s="20"/>
      <c r="H28" s="20"/>
      <c r="I28" s="20"/>
      <c r="J28" s="20"/>
      <c r="K28" s="20"/>
      <c r="L28" s="20"/>
      <c r="M28" s="33"/>
      <c r="N28" s="20"/>
      <c r="O28" s="20"/>
      <c r="P28" s="20"/>
      <c r="Q28" s="33"/>
      <c r="R28" s="20"/>
      <c r="S28" s="20"/>
      <c r="T28" s="20"/>
      <c r="U28" s="20"/>
      <c r="V28" s="20"/>
      <c r="W28" s="20"/>
      <c r="X28" s="20"/>
      <c r="Y28" s="20"/>
      <c r="Z28" s="20"/>
      <c r="AA28" s="20"/>
      <c r="AB28" s="20"/>
      <c r="AC28" s="20"/>
      <c r="AD28" s="20"/>
    </row>
    <row r="29" spans="2:30" s="28" customFormat="1" x14ac:dyDescent="0.35">
      <c r="B29" s="27" t="s">
        <v>900</v>
      </c>
      <c r="K29" s="28" t="e">
        <f t="shared" ref="K29:N29" si="38">K27/K32</f>
        <v>#DIV/0!</v>
      </c>
      <c r="L29" s="28" t="e">
        <f t="shared" si="38"/>
        <v>#DIV/0!</v>
      </c>
      <c r="M29" s="37">
        <f t="shared" si="38"/>
        <v>0.8396783083188939</v>
      </c>
      <c r="N29" s="28">
        <f t="shared" si="38"/>
        <v>0.7581248798094703</v>
      </c>
      <c r="O29" s="28">
        <f t="shared" ref="O29:S29" si="39">O27/O32</f>
        <v>6.1192427889112366</v>
      </c>
      <c r="P29" s="28" t="e">
        <f t="shared" si="39"/>
        <v>#DIV/0!</v>
      </c>
      <c r="Q29" s="37">
        <f t="shared" si="39"/>
        <v>4.090680489050321</v>
      </c>
      <c r="R29" s="28">
        <f t="shared" si="39"/>
        <v>7.272216319428404</v>
      </c>
      <c r="S29" s="28">
        <f t="shared" si="39"/>
        <v>5.9427634692864482</v>
      </c>
      <c r="U29" s="28" t="e">
        <f t="shared" ref="U29:Z29" si="40">U27/U32</f>
        <v>#DIV/0!</v>
      </c>
      <c r="V29" s="28" t="e">
        <f t="shared" si="40"/>
        <v>#DIV/0!</v>
      </c>
      <c r="W29" s="28" t="e">
        <f t="shared" si="40"/>
        <v>#DIV/0!</v>
      </c>
      <c r="X29" s="28">
        <f t="shared" si="40"/>
        <v>1.2456769321141123</v>
      </c>
      <c r="Y29" s="28">
        <f t="shared" si="40"/>
        <v>-2.1281930082408391</v>
      </c>
      <c r="Z29" s="28">
        <f t="shared" si="40"/>
        <v>-3.4008371866199876</v>
      </c>
      <c r="AA29" s="28">
        <f>AA27/AA32</f>
        <v>14.91171013303833</v>
      </c>
    </row>
    <row r="30" spans="2:30" s="28" customFormat="1" x14ac:dyDescent="0.35">
      <c r="B30" s="27" t="s">
        <v>901</v>
      </c>
      <c r="K30" s="28" t="e">
        <f t="shared" ref="K30:N30" si="41">K27/K33</f>
        <v>#DIV/0!</v>
      </c>
      <c r="L30" s="28" t="e">
        <f t="shared" si="41"/>
        <v>#DIV/0!</v>
      </c>
      <c r="M30" s="37">
        <f t="shared" si="41"/>
        <v>0.83860044916083765</v>
      </c>
      <c r="N30" s="28">
        <f t="shared" si="41"/>
        <v>0.74412228094895305</v>
      </c>
      <c r="O30" s="28">
        <f t="shared" ref="O30:S30" si="42">O27/O33</f>
        <v>4.9158610358918535</v>
      </c>
      <c r="P30" s="28" t="e">
        <f t="shared" si="42"/>
        <v>#DIV/0!</v>
      </c>
      <c r="Q30" s="37">
        <f t="shared" si="42"/>
        <v>3.2650283552944885</v>
      </c>
      <c r="R30" s="28">
        <f t="shared" si="42"/>
        <v>5.767587821024458</v>
      </c>
      <c r="S30" s="28">
        <f t="shared" si="42"/>
        <v>4.7659366348982815</v>
      </c>
      <c r="U30" s="28" t="e">
        <f t="shared" ref="U30:Z30" si="43">U27/U33</f>
        <v>#DIV/0!</v>
      </c>
      <c r="V30" s="28" t="e">
        <f t="shared" si="43"/>
        <v>#DIV/0!</v>
      </c>
      <c r="W30" s="28" t="e">
        <f t="shared" si="43"/>
        <v>#DIV/0!</v>
      </c>
      <c r="X30" s="28">
        <f t="shared" si="43"/>
        <v>1.2259520955153222</v>
      </c>
      <c r="Y30" s="28">
        <f t="shared" si="43"/>
        <v>-2.1281930082408391</v>
      </c>
      <c r="Z30" s="28">
        <f t="shared" si="43"/>
        <v>-3.4008371866199876</v>
      </c>
      <c r="AA30" s="28">
        <f>AA27/AA33</f>
        <v>11.788654861469922</v>
      </c>
    </row>
    <row r="31" spans="2:30" s="9" customFormat="1" x14ac:dyDescent="0.35">
      <c r="B31" s="17" t="s">
        <v>902</v>
      </c>
      <c r="C31" s="20"/>
      <c r="D31" s="20"/>
      <c r="E31" s="20"/>
      <c r="F31" s="20"/>
      <c r="G31" s="20"/>
      <c r="H31" s="20"/>
      <c r="I31" s="20"/>
      <c r="J31" s="20"/>
      <c r="K31" s="20"/>
      <c r="L31" s="20"/>
      <c r="M31" s="33"/>
      <c r="N31" s="20"/>
      <c r="O31" s="20"/>
      <c r="P31" s="20"/>
      <c r="Q31" s="33"/>
      <c r="R31" s="20"/>
      <c r="S31" s="20"/>
      <c r="T31" s="20"/>
      <c r="U31" s="20"/>
      <c r="V31" s="20"/>
      <c r="W31" s="20"/>
      <c r="X31" s="20"/>
      <c r="Y31" s="20"/>
      <c r="Z31" s="20"/>
      <c r="AA31" s="20"/>
      <c r="AB31" s="20"/>
      <c r="AC31" s="20"/>
      <c r="AD31" s="20"/>
    </row>
    <row r="32" spans="2:30" x14ac:dyDescent="0.35">
      <c r="B32" s="13" t="s">
        <v>897</v>
      </c>
      <c r="C32" s="5"/>
      <c r="D32" s="5"/>
      <c r="E32" s="5"/>
      <c r="F32" s="5"/>
      <c r="G32" s="5"/>
      <c r="H32" s="5"/>
      <c r="I32" s="5"/>
      <c r="J32" s="5"/>
      <c r="K32" s="5"/>
      <c r="L32" s="5"/>
      <c r="M32" s="31">
        <v>11729.492</v>
      </c>
      <c r="N32" s="5">
        <v>12168.18</v>
      </c>
      <c r="O32" s="5">
        <v>12802.401</v>
      </c>
      <c r="P32" s="5"/>
      <c r="Q32" s="31">
        <v>12974.125</v>
      </c>
      <c r="R32" s="5">
        <v>12988.2</v>
      </c>
      <c r="S32" s="5">
        <v>12993.45</v>
      </c>
      <c r="T32" s="5"/>
      <c r="U32" s="5"/>
      <c r="V32" s="5"/>
      <c r="W32" s="5"/>
      <c r="X32" s="5">
        <v>10095.030000000001</v>
      </c>
      <c r="Y32" s="5">
        <v>10195.088</v>
      </c>
      <c r="Z32" s="5">
        <v>10310.245999999999</v>
      </c>
      <c r="AA32" s="5">
        <v>12399.509</v>
      </c>
      <c r="AB32" s="5"/>
      <c r="AC32" s="5"/>
      <c r="AD32" s="5"/>
    </row>
    <row r="33" spans="2:30" x14ac:dyDescent="0.35">
      <c r="B33" s="13" t="s">
        <v>899</v>
      </c>
      <c r="C33" s="5"/>
      <c r="D33" s="5"/>
      <c r="E33" s="5"/>
      <c r="F33" s="5"/>
      <c r="G33" s="5"/>
      <c r="H33" s="5"/>
      <c r="I33" s="5"/>
      <c r="J33" s="5"/>
      <c r="K33" s="5"/>
      <c r="L33" s="5"/>
      <c r="M33" s="31">
        <v>11744.567999999999</v>
      </c>
      <c r="N33" s="5">
        <v>12397.156000000001</v>
      </c>
      <c r="O33" s="5">
        <v>15936.374</v>
      </c>
      <c r="P33" s="5"/>
      <c r="Q33" s="31">
        <v>16254.989</v>
      </c>
      <c r="R33" s="5">
        <v>16376.517</v>
      </c>
      <c r="S33" s="5">
        <v>16201.852000000001</v>
      </c>
      <c r="T33" s="5"/>
      <c r="U33" s="5"/>
      <c r="V33" s="5"/>
      <c r="W33" s="5"/>
      <c r="X33" s="5">
        <v>10257.453</v>
      </c>
      <c r="Y33" s="5">
        <v>10195.088</v>
      </c>
      <c r="Z33" s="5">
        <v>10310.245999999999</v>
      </c>
      <c r="AA33" s="5">
        <v>15684.392</v>
      </c>
      <c r="AB33" s="5"/>
      <c r="AC33" s="5"/>
      <c r="AD33" s="5"/>
    </row>
    <row r="34" spans="2:30" s="9" customFormat="1" x14ac:dyDescent="0.35">
      <c r="B34" s="17" t="s">
        <v>898</v>
      </c>
      <c r="C34" s="20"/>
      <c r="D34" s="20"/>
      <c r="E34" s="20"/>
      <c r="F34" s="20"/>
      <c r="G34" s="20"/>
      <c r="H34" s="20"/>
      <c r="I34" s="20"/>
      <c r="J34" s="20"/>
      <c r="K34" s="20"/>
      <c r="L34" s="20"/>
      <c r="M34" s="33"/>
      <c r="N34" s="20"/>
      <c r="O34" s="20"/>
      <c r="P34" s="20"/>
      <c r="Q34" s="33"/>
      <c r="R34" s="20"/>
      <c r="S34" s="20"/>
      <c r="T34" s="20"/>
      <c r="U34" s="20"/>
      <c r="V34" s="20"/>
      <c r="W34" s="20"/>
      <c r="X34" s="20"/>
      <c r="Y34" s="20"/>
      <c r="Z34" s="20"/>
      <c r="AA34" s="20"/>
      <c r="AB34" s="20"/>
      <c r="AC34" s="20"/>
      <c r="AD34" s="20"/>
    </row>
    <row r="35" spans="2:30" s="26" customFormat="1" x14ac:dyDescent="0.35">
      <c r="B35" s="25" t="s">
        <v>895</v>
      </c>
      <c r="M35" s="38"/>
      <c r="Q35" s="38"/>
      <c r="U35" s="26" t="e">
        <f t="shared" ref="U35:Z35" si="44">U20/U9</f>
        <v>#DIV/0!</v>
      </c>
      <c r="V35" s="26" t="e">
        <f t="shared" si="44"/>
        <v>#DIV/0!</v>
      </c>
      <c r="W35" s="26" t="e">
        <f t="shared" si="44"/>
        <v>#DIV/0!</v>
      </c>
      <c r="X35" s="26">
        <f t="shared" si="44"/>
        <v>0.12127689252472365</v>
      </c>
      <c r="Y35" s="26">
        <f t="shared" si="44"/>
        <v>3.2256680314244571E-2</v>
      </c>
      <c r="Z35" s="26">
        <f t="shared" si="44"/>
        <v>-1.7281731187800173E-2</v>
      </c>
      <c r="AA35" s="26">
        <f>AA20/AA9</f>
        <v>0.439655884268013</v>
      </c>
    </row>
    <row r="36" spans="2:30" s="26" customFormat="1" x14ac:dyDescent="0.35">
      <c r="B36" s="25" t="s">
        <v>896</v>
      </c>
      <c r="M36" s="38"/>
      <c r="Q36" s="38"/>
      <c r="U36" s="26" t="e">
        <f t="shared" ref="U36:Z36" si="45">U27/U9</f>
        <v>#DIV/0!</v>
      </c>
      <c r="V36" s="26" t="e">
        <f t="shared" si="45"/>
        <v>#DIV/0!</v>
      </c>
      <c r="W36" s="26" t="e">
        <f t="shared" si="45"/>
        <v>#DIV/0!</v>
      </c>
      <c r="X36" s="26">
        <f t="shared" si="45"/>
        <v>4.0552656734456301E-2</v>
      </c>
      <c r="Y36" s="26">
        <f t="shared" si="45"/>
        <v>-7.4209215001593526E-2</v>
      </c>
      <c r="Z36" s="26">
        <f t="shared" si="45"/>
        <v>-0.12744163109996898</v>
      </c>
      <c r="AA36" s="26">
        <f>AA27/AA9</f>
        <v>0.31099440507429993</v>
      </c>
    </row>
    <row r="37" spans="2:30" x14ac:dyDescent="0.35">
      <c r="C37" s="5"/>
      <c r="D37" s="5"/>
      <c r="E37" s="5"/>
      <c r="F37" s="5"/>
      <c r="G37" s="5"/>
      <c r="H37" s="5"/>
      <c r="I37" s="5"/>
      <c r="J37" s="5"/>
      <c r="K37" s="5"/>
      <c r="L37" s="5"/>
      <c r="M37" s="31"/>
      <c r="N37" s="5"/>
      <c r="O37" s="5"/>
      <c r="P37" s="5"/>
      <c r="Q37" s="31"/>
      <c r="R37" s="5"/>
      <c r="S37" s="5"/>
      <c r="T37" s="5"/>
      <c r="U37" s="5"/>
      <c r="V37" s="5"/>
      <c r="W37" s="5"/>
      <c r="X37" s="5"/>
      <c r="Y37" s="5"/>
      <c r="Z37" s="5"/>
      <c r="AA37" s="5"/>
      <c r="AB37" s="5"/>
      <c r="AC37" s="5"/>
      <c r="AD37" s="5"/>
    </row>
    <row r="38" spans="2:30" s="7" customFormat="1" x14ac:dyDescent="0.35">
      <c r="B38" s="7" t="s">
        <v>893</v>
      </c>
      <c r="C38" s="19"/>
      <c r="D38" s="19"/>
      <c r="E38" s="19"/>
      <c r="F38" s="19"/>
      <c r="G38" s="19"/>
      <c r="H38" s="19"/>
      <c r="I38" s="19"/>
      <c r="J38" s="19"/>
      <c r="K38" s="19"/>
      <c r="L38" s="19"/>
      <c r="M38" s="32"/>
      <c r="N38" s="19"/>
      <c r="O38" s="19"/>
      <c r="P38" s="19"/>
      <c r="Q38" s="32"/>
      <c r="R38" s="19"/>
      <c r="S38" s="19"/>
      <c r="T38" s="19"/>
      <c r="U38" s="19"/>
      <c r="V38" s="19"/>
      <c r="W38" s="19"/>
      <c r="X38" s="19"/>
      <c r="Y38" s="19"/>
      <c r="Z38" s="19"/>
      <c r="AA38" s="19"/>
      <c r="AB38" s="19"/>
      <c r="AC38" s="19"/>
      <c r="AD38" s="19"/>
    </row>
    <row r="39" spans="2:30" s="9" customFormat="1" x14ac:dyDescent="0.35">
      <c r="B39" s="9" t="s">
        <v>848</v>
      </c>
      <c r="C39" s="20"/>
      <c r="D39" s="20"/>
      <c r="E39" s="20"/>
      <c r="F39" s="20"/>
      <c r="G39" s="20"/>
      <c r="H39" s="20"/>
      <c r="I39" s="20"/>
      <c r="J39" s="20"/>
      <c r="K39" s="20"/>
      <c r="L39" s="20"/>
      <c r="M39" s="33"/>
      <c r="N39" s="20"/>
      <c r="O39" s="20"/>
      <c r="P39" s="20"/>
      <c r="Q39" s="33"/>
      <c r="R39" s="20"/>
      <c r="S39" s="20"/>
      <c r="T39" s="20"/>
      <c r="U39" s="20"/>
      <c r="V39" s="20"/>
      <c r="W39" s="20"/>
      <c r="X39" s="20"/>
      <c r="Y39" s="20"/>
      <c r="Z39" s="20"/>
      <c r="AA39" s="20"/>
      <c r="AB39" s="20"/>
      <c r="AC39" s="20"/>
      <c r="AD39" s="20"/>
    </row>
    <row r="40" spans="2:30" x14ac:dyDescent="0.35">
      <c r="B40" t="s">
        <v>849</v>
      </c>
      <c r="C40" s="5"/>
      <c r="D40" s="5"/>
      <c r="E40" s="5"/>
      <c r="F40" s="5"/>
      <c r="G40" s="5"/>
      <c r="H40" s="5"/>
      <c r="I40" s="5"/>
      <c r="J40" s="5"/>
      <c r="K40" s="5"/>
      <c r="L40" s="5"/>
      <c r="M40" s="31"/>
      <c r="N40" s="5"/>
      <c r="O40" s="5"/>
      <c r="P40" s="5">
        <v>86146.551999999996</v>
      </c>
      <c r="Q40" s="31">
        <v>83602</v>
      </c>
      <c r="R40" s="5">
        <v>138955</v>
      </c>
      <c r="S40" s="5">
        <v>195030</v>
      </c>
      <c r="T40" s="5"/>
      <c r="U40" s="5"/>
      <c r="V40" s="5"/>
      <c r="W40" s="5"/>
      <c r="X40" s="5">
        <v>67209.752999999997</v>
      </c>
      <c r="Y40" s="5">
        <v>53583.898000000001</v>
      </c>
      <c r="Z40" s="5">
        <v>69927.593999999997</v>
      </c>
      <c r="AA40" s="5">
        <v>86146.551999999996</v>
      </c>
      <c r="AB40" s="5"/>
      <c r="AC40" s="5"/>
      <c r="AD40" s="5"/>
    </row>
    <row r="41" spans="2:30" x14ac:dyDescent="0.35">
      <c r="B41" t="s">
        <v>850</v>
      </c>
      <c r="C41" s="5"/>
      <c r="D41" s="5"/>
      <c r="E41" s="5"/>
      <c r="F41" s="5"/>
      <c r="G41" s="5"/>
      <c r="H41" s="5"/>
      <c r="I41" s="5"/>
      <c r="J41" s="5"/>
      <c r="K41" s="5"/>
      <c r="L41" s="5"/>
      <c r="M41" s="31"/>
      <c r="N41" s="5"/>
      <c r="O41" s="5"/>
      <c r="P41" s="5">
        <v>0</v>
      </c>
      <c r="Q41" s="31">
        <v>0</v>
      </c>
      <c r="R41" s="5">
        <v>0</v>
      </c>
      <c r="S41" s="5">
        <v>0</v>
      </c>
      <c r="T41" s="5"/>
      <c r="U41" s="5"/>
      <c r="V41" s="5"/>
      <c r="W41" s="5"/>
      <c r="X41" s="5">
        <v>0</v>
      </c>
      <c r="Y41" s="5">
        <v>5471.47</v>
      </c>
      <c r="Z41" s="5">
        <v>18846.177</v>
      </c>
      <c r="AA41" s="5">
        <v>0</v>
      </c>
      <c r="AB41" s="5"/>
      <c r="AC41" s="5"/>
      <c r="AD41" s="5"/>
    </row>
    <row r="42" spans="2:30" x14ac:dyDescent="0.35">
      <c r="B42" t="s">
        <v>851</v>
      </c>
      <c r="C42" s="5"/>
      <c r="D42" s="5"/>
      <c r="E42" s="5"/>
      <c r="F42" s="5"/>
      <c r="G42" s="5"/>
      <c r="H42" s="5"/>
      <c r="I42" s="5"/>
      <c r="J42" s="5"/>
      <c r="K42" s="5"/>
      <c r="L42" s="5"/>
      <c r="M42" s="31"/>
      <c r="N42" s="5"/>
      <c r="O42" s="5"/>
      <c r="P42" s="5">
        <v>28456.036</v>
      </c>
      <c r="Q42" s="31">
        <v>40918</v>
      </c>
      <c r="R42" s="5">
        <v>43948</v>
      </c>
      <c r="S42" s="5">
        <v>33554</v>
      </c>
      <c r="T42" s="5"/>
      <c r="U42" s="5"/>
      <c r="V42" s="5"/>
      <c r="W42" s="5"/>
      <c r="X42" s="5">
        <v>19785.581999999999</v>
      </c>
      <c r="Y42" s="5">
        <v>19982.870999999999</v>
      </c>
      <c r="Z42" s="5">
        <v>13843.48</v>
      </c>
      <c r="AA42" s="5">
        <v>28456.036</v>
      </c>
      <c r="AB42" s="5"/>
      <c r="AC42" s="5"/>
      <c r="AD42" s="5"/>
    </row>
    <row r="43" spans="2:30" x14ac:dyDescent="0.35">
      <c r="B43" t="s">
        <v>852</v>
      </c>
      <c r="C43" s="5"/>
      <c r="D43" s="5"/>
      <c r="E43" s="5"/>
      <c r="F43" s="5"/>
      <c r="G43" s="5"/>
      <c r="H43" s="5"/>
      <c r="I43" s="5"/>
      <c r="J43" s="5"/>
      <c r="K43" s="5"/>
      <c r="L43" s="5"/>
      <c r="M43" s="31"/>
      <c r="N43" s="5"/>
      <c r="O43" s="5"/>
      <c r="P43" s="5">
        <v>3361.73</v>
      </c>
      <c r="Q43" s="31">
        <v>5278</v>
      </c>
      <c r="R43" s="5">
        <v>4524</v>
      </c>
      <c r="S43" s="5">
        <v>4585</v>
      </c>
      <c r="T43" s="5"/>
      <c r="U43" s="5"/>
      <c r="V43" s="5"/>
      <c r="W43" s="5"/>
      <c r="X43" s="5">
        <v>4635.8789999999999</v>
      </c>
      <c r="Y43" s="5">
        <v>4631.4160000000002</v>
      </c>
      <c r="Z43" s="5">
        <v>3182.8150000000001</v>
      </c>
      <c r="AA43" s="5">
        <v>3361.73</v>
      </c>
      <c r="AB43" s="5"/>
      <c r="AC43" s="5"/>
      <c r="AD43" s="5"/>
    </row>
    <row r="44" spans="2:30" x14ac:dyDescent="0.35">
      <c r="B44" t="s">
        <v>853</v>
      </c>
      <c r="C44" s="5"/>
      <c r="D44" s="5"/>
      <c r="E44" s="5"/>
      <c r="F44" s="5"/>
      <c r="G44" s="5"/>
      <c r="H44" s="5"/>
      <c r="I44" s="5"/>
      <c r="J44" s="5"/>
      <c r="K44" s="5"/>
      <c r="L44" s="5"/>
      <c r="M44" s="31"/>
      <c r="N44" s="5"/>
      <c r="O44" s="5"/>
      <c r="P44" s="5">
        <v>17651.381000000001</v>
      </c>
      <c r="Q44" s="31">
        <v>27771</v>
      </c>
      <c r="R44" s="5">
        <v>25193</v>
      </c>
      <c r="S44" s="5">
        <v>26274</v>
      </c>
      <c r="T44" s="5"/>
      <c r="U44" s="5"/>
      <c r="V44" s="5"/>
      <c r="W44" s="5"/>
      <c r="X44" s="5">
        <v>16137.785</v>
      </c>
      <c r="Y44" s="5">
        <v>15824.278</v>
      </c>
      <c r="Z44" s="5">
        <v>11624.833000000001</v>
      </c>
      <c r="AA44" s="5">
        <v>17651.381000000001</v>
      </c>
      <c r="AB44" s="5"/>
      <c r="AC44" s="5"/>
      <c r="AD44" s="5"/>
    </row>
    <row r="45" spans="2:30" x14ac:dyDescent="0.35">
      <c r="B45" t="s">
        <v>854</v>
      </c>
      <c r="C45" s="5"/>
      <c r="D45" s="5"/>
      <c r="E45" s="5"/>
      <c r="F45" s="5"/>
      <c r="G45" s="5"/>
      <c r="H45" s="5"/>
      <c r="I45" s="5"/>
      <c r="J45" s="5"/>
      <c r="K45" s="5"/>
      <c r="L45" s="5"/>
      <c r="M45" s="31"/>
      <c r="N45" s="5"/>
      <c r="O45" s="5"/>
      <c r="P45" s="5">
        <v>15080.566999999999</v>
      </c>
      <c r="Q45" s="31">
        <v>21307</v>
      </c>
      <c r="R45" s="5">
        <v>16770</v>
      </c>
      <c r="S45" s="5">
        <v>1200</v>
      </c>
      <c r="T45" s="5"/>
      <c r="U45" s="5"/>
      <c r="V45" s="5"/>
      <c r="W45" s="5"/>
      <c r="X45" s="5">
        <v>0</v>
      </c>
      <c r="Y45" s="5">
        <v>0</v>
      </c>
      <c r="Z45" s="5">
        <v>0</v>
      </c>
      <c r="AA45" s="5">
        <v>15080.566999999999</v>
      </c>
      <c r="AB45" s="5"/>
      <c r="AC45" s="5"/>
      <c r="AD45" s="5"/>
    </row>
    <row r="46" spans="2:30" x14ac:dyDescent="0.35">
      <c r="B46" t="s">
        <v>855</v>
      </c>
      <c r="C46" s="5"/>
      <c r="D46" s="5"/>
      <c r="E46" s="5"/>
      <c r="F46" s="5"/>
      <c r="G46" s="5"/>
      <c r="H46" s="5"/>
      <c r="I46" s="5"/>
      <c r="J46" s="5"/>
      <c r="K46" s="5"/>
      <c r="L46" s="5"/>
      <c r="M46" s="31"/>
      <c r="N46" s="5"/>
      <c r="O46" s="5"/>
      <c r="P46" s="5">
        <v>4668.8729999999996</v>
      </c>
      <c r="Q46" s="31">
        <v>5516</v>
      </c>
      <c r="R46" s="5">
        <v>8459</v>
      </c>
      <c r="S46" s="5">
        <v>18353</v>
      </c>
      <c r="T46" s="5"/>
      <c r="U46" s="5"/>
      <c r="V46" s="5"/>
      <c r="W46" s="5"/>
      <c r="X46" s="5">
        <v>0</v>
      </c>
      <c r="Y46" s="5">
        <v>0</v>
      </c>
      <c r="Z46" s="5">
        <v>0</v>
      </c>
      <c r="AA46" s="5">
        <v>4668.8729999999996</v>
      </c>
      <c r="AB46" s="5"/>
      <c r="AC46" s="5"/>
      <c r="AD46" s="5"/>
    </row>
    <row r="47" spans="2:30" x14ac:dyDescent="0.35">
      <c r="B47" t="s">
        <v>905</v>
      </c>
      <c r="C47" s="5"/>
      <c r="D47" s="5"/>
      <c r="E47" s="5"/>
      <c r="F47" s="5"/>
      <c r="G47" s="5"/>
      <c r="H47" s="5"/>
      <c r="I47" s="5"/>
      <c r="J47" s="5"/>
      <c r="K47" s="5"/>
      <c r="L47" s="5"/>
      <c r="M47" s="31"/>
      <c r="N47" s="5"/>
      <c r="O47" s="5"/>
      <c r="P47" s="5">
        <v>0</v>
      </c>
      <c r="Q47" s="31">
        <v>0</v>
      </c>
      <c r="R47" s="5">
        <v>5592</v>
      </c>
      <c r="S47" s="5">
        <v>0</v>
      </c>
      <c r="T47" s="5"/>
      <c r="U47" s="5"/>
      <c r="V47" s="5"/>
      <c r="W47" s="5"/>
      <c r="X47" s="5">
        <v>8458.4439999999995</v>
      </c>
      <c r="Y47" s="5">
        <v>0</v>
      </c>
      <c r="Z47" s="5">
        <v>0</v>
      </c>
      <c r="AA47" s="5">
        <v>0</v>
      </c>
      <c r="AB47" s="5"/>
      <c r="AC47" s="5"/>
      <c r="AD47" s="5"/>
    </row>
    <row r="48" spans="2:30" s="10" customFormat="1" x14ac:dyDescent="0.35">
      <c r="B48" s="10" t="s">
        <v>856</v>
      </c>
      <c r="C48" s="21"/>
      <c r="D48" s="21"/>
      <c r="E48" s="21"/>
      <c r="F48" s="21"/>
      <c r="G48" s="21"/>
      <c r="H48" s="21"/>
      <c r="I48" s="21"/>
      <c r="J48" s="21"/>
      <c r="K48" s="21"/>
      <c r="L48" s="21"/>
      <c r="M48" s="34"/>
      <c r="N48" s="21"/>
      <c r="O48" s="21"/>
      <c r="P48" s="21">
        <v>667.66700000000003</v>
      </c>
      <c r="Q48" s="34">
        <v>797</v>
      </c>
      <c r="R48" s="21">
        <v>929</v>
      </c>
      <c r="S48" s="21">
        <v>703</v>
      </c>
      <c r="T48" s="21"/>
      <c r="U48" s="21"/>
      <c r="V48" s="21"/>
      <c r="W48" s="21"/>
      <c r="X48" s="21">
        <v>2246.7399999999998</v>
      </c>
      <c r="Y48" s="21">
        <v>1039.43</v>
      </c>
      <c r="Z48" s="21">
        <v>839.88099999999997</v>
      </c>
      <c r="AA48" s="21">
        <v>667.66700000000003</v>
      </c>
      <c r="AB48" s="21"/>
      <c r="AC48" s="21"/>
      <c r="AD48" s="21"/>
    </row>
    <row r="49" spans="2:30" s="11" customFormat="1" x14ac:dyDescent="0.35">
      <c r="B49" s="11" t="s">
        <v>569</v>
      </c>
      <c r="C49" s="23"/>
      <c r="D49" s="23"/>
      <c r="E49" s="23"/>
      <c r="F49" s="23"/>
      <c r="G49" s="23"/>
      <c r="H49" s="23"/>
      <c r="I49" s="23"/>
      <c r="J49" s="23"/>
      <c r="K49" s="23"/>
      <c r="L49" s="23"/>
      <c r="M49" s="36"/>
      <c r="N49" s="23"/>
      <c r="O49" s="23"/>
      <c r="P49" s="23">
        <f>SUM(P40:P48)</f>
        <v>156032.80599999998</v>
      </c>
      <c r="Q49" s="36">
        <f t="shared" ref="Q49:R49" si="46">SUM(Q40:Q48)</f>
        <v>185189</v>
      </c>
      <c r="R49" s="23">
        <f t="shared" si="46"/>
        <v>244370</v>
      </c>
      <c r="S49" s="23">
        <f t="shared" ref="S49:Z49" si="47">SUM(S40:S48)</f>
        <v>279699</v>
      </c>
      <c r="T49" s="23"/>
      <c r="U49" s="23">
        <f t="shared" si="47"/>
        <v>0</v>
      </c>
      <c r="V49" s="23">
        <f t="shared" si="47"/>
        <v>0</v>
      </c>
      <c r="W49" s="23">
        <f t="shared" si="47"/>
        <v>0</v>
      </c>
      <c r="X49" s="23">
        <f t="shared" si="47"/>
        <v>118474.183</v>
      </c>
      <c r="Y49" s="23">
        <f t="shared" si="47"/>
        <v>100533.363</v>
      </c>
      <c r="Z49" s="23">
        <f t="shared" si="47"/>
        <v>118264.77999999998</v>
      </c>
      <c r="AA49" s="23">
        <f>SUM(AA40:AA48)</f>
        <v>156032.80599999998</v>
      </c>
      <c r="AB49" s="23"/>
      <c r="AC49" s="23"/>
      <c r="AD49" s="23"/>
    </row>
    <row r="50" spans="2:30" s="9" customFormat="1" x14ac:dyDescent="0.35">
      <c r="B50" s="9" t="s">
        <v>857</v>
      </c>
      <c r="C50" s="20"/>
      <c r="D50" s="20"/>
      <c r="E50" s="20"/>
      <c r="F50" s="20"/>
      <c r="G50" s="20"/>
      <c r="H50" s="20"/>
      <c r="I50" s="20"/>
      <c r="J50" s="20"/>
      <c r="K50" s="20"/>
      <c r="L50" s="20"/>
      <c r="M50" s="33"/>
      <c r="N50" s="20"/>
      <c r="O50" s="20"/>
      <c r="P50" s="20"/>
      <c r="Q50" s="33"/>
      <c r="R50" s="20"/>
      <c r="S50" s="20"/>
      <c r="T50" s="20"/>
      <c r="U50" s="20"/>
      <c r="V50" s="20"/>
      <c r="W50" s="20"/>
      <c r="X50" s="20"/>
      <c r="Y50" s="20"/>
      <c r="Z50" s="20"/>
      <c r="AA50" s="20"/>
      <c r="AB50" s="20"/>
      <c r="AC50" s="20"/>
      <c r="AD50" s="20"/>
    </row>
    <row r="51" spans="2:30" x14ac:dyDescent="0.35">
      <c r="B51" s="13" t="s">
        <v>858</v>
      </c>
      <c r="C51" s="5"/>
      <c r="D51" s="5"/>
      <c r="E51" s="5"/>
      <c r="F51" s="5"/>
      <c r="G51" s="5"/>
      <c r="H51" s="5"/>
      <c r="I51" s="5"/>
      <c r="J51" s="5"/>
      <c r="K51" s="5"/>
      <c r="L51" s="5"/>
      <c r="M51" s="31"/>
      <c r="N51" s="5"/>
      <c r="O51" s="5"/>
      <c r="P51" s="5">
        <v>908075.91299999994</v>
      </c>
      <c r="Q51" s="31">
        <v>900920</v>
      </c>
      <c r="R51" s="5">
        <v>885255</v>
      </c>
      <c r="S51" s="5">
        <v>876547</v>
      </c>
      <c r="T51" s="5"/>
      <c r="U51" s="5"/>
      <c r="V51" s="5"/>
      <c r="W51" s="5"/>
      <c r="X51" s="5">
        <v>682944.93599999999</v>
      </c>
      <c r="Y51" s="5">
        <v>835959.08400000003</v>
      </c>
      <c r="Z51" s="5">
        <v>810713.95900000003</v>
      </c>
      <c r="AA51" s="5">
        <v>908075.91299999994</v>
      </c>
      <c r="AB51" s="5"/>
      <c r="AC51" s="5"/>
      <c r="AD51" s="5"/>
    </row>
    <row r="52" spans="2:30" x14ac:dyDescent="0.35">
      <c r="B52" s="13" t="s">
        <v>859</v>
      </c>
      <c r="C52" s="5"/>
      <c r="D52" s="5"/>
      <c r="E52" s="5"/>
      <c r="F52" s="5"/>
      <c r="G52" s="5"/>
      <c r="H52" s="5"/>
      <c r="I52" s="5"/>
      <c r="J52" s="5"/>
      <c r="K52" s="5"/>
      <c r="L52" s="5"/>
      <c r="M52" s="31"/>
      <c r="N52" s="5"/>
      <c r="O52" s="5"/>
      <c r="P52" s="5">
        <v>0</v>
      </c>
      <c r="Q52" s="31">
        <v>0</v>
      </c>
      <c r="R52" s="5">
        <v>0</v>
      </c>
      <c r="S52" s="5">
        <v>4125</v>
      </c>
      <c r="T52" s="5"/>
      <c r="U52" s="5"/>
      <c r="V52" s="5"/>
      <c r="W52" s="5"/>
      <c r="X52" s="5">
        <v>2040</v>
      </c>
      <c r="Y52" s="5">
        <v>0</v>
      </c>
      <c r="Z52" s="5">
        <v>3250</v>
      </c>
      <c r="AA52" s="5">
        <v>0</v>
      </c>
      <c r="AB52" s="5"/>
      <c r="AC52" s="5"/>
      <c r="AD52" s="5"/>
    </row>
    <row r="53" spans="2:30" x14ac:dyDescent="0.35">
      <c r="B53" s="13" t="s">
        <v>860</v>
      </c>
      <c r="C53" s="5"/>
      <c r="D53" s="5"/>
      <c r="E53" s="5"/>
      <c r="F53" s="5"/>
      <c r="G53" s="5"/>
      <c r="H53" s="5"/>
      <c r="I53" s="5"/>
      <c r="J53" s="5"/>
      <c r="K53" s="5"/>
      <c r="L53" s="5"/>
      <c r="M53" s="31"/>
      <c r="N53" s="5"/>
      <c r="O53" s="5"/>
      <c r="P53" s="5">
        <v>17017.429</v>
      </c>
      <c r="Q53" s="31">
        <v>18654</v>
      </c>
      <c r="R53" s="5">
        <v>35370</v>
      </c>
      <c r="S53" s="5">
        <v>34368</v>
      </c>
      <c r="T53" s="5"/>
      <c r="U53" s="5"/>
      <c r="V53" s="5"/>
      <c r="W53" s="5"/>
      <c r="X53" s="5">
        <v>0</v>
      </c>
      <c r="Y53" s="5">
        <v>20410.037</v>
      </c>
      <c r="Z53" s="5">
        <v>7540.8710000000001</v>
      </c>
      <c r="AA53" s="5">
        <v>17017.429</v>
      </c>
      <c r="AB53" s="5"/>
      <c r="AC53" s="5"/>
      <c r="AD53" s="5"/>
    </row>
    <row r="54" spans="2:30" x14ac:dyDescent="0.35">
      <c r="B54" s="13" t="s">
        <v>861</v>
      </c>
      <c r="C54" s="5"/>
      <c r="D54" s="5"/>
      <c r="E54" s="5"/>
      <c r="F54" s="5"/>
      <c r="G54" s="5"/>
      <c r="H54" s="5"/>
      <c r="I54" s="5"/>
      <c r="J54" s="5"/>
      <c r="K54" s="5"/>
      <c r="L54" s="5"/>
      <c r="M54" s="31"/>
      <c r="N54" s="5"/>
      <c r="O54" s="5"/>
      <c r="P54" s="5">
        <v>257.22800000000001</v>
      </c>
      <c r="Q54" s="31">
        <v>368</v>
      </c>
      <c r="R54" s="5">
        <v>380</v>
      </c>
      <c r="S54" s="5">
        <v>346</v>
      </c>
      <c r="T54" s="5"/>
      <c r="U54" s="5"/>
      <c r="V54" s="5"/>
      <c r="W54" s="5"/>
      <c r="X54" s="5">
        <v>692.803</v>
      </c>
      <c r="Y54" s="5">
        <v>740.654</v>
      </c>
      <c r="Z54" s="5">
        <v>489.17899999999997</v>
      </c>
      <c r="AA54" s="5">
        <v>257.22800000000001</v>
      </c>
      <c r="AB54" s="5"/>
      <c r="AC54" s="5"/>
      <c r="AD54" s="5"/>
    </row>
    <row r="55" spans="2:30" x14ac:dyDescent="0.35">
      <c r="B55" s="13" t="s">
        <v>862</v>
      </c>
      <c r="C55" s="5"/>
      <c r="D55" s="5"/>
      <c r="E55" s="5"/>
      <c r="F55" s="5"/>
      <c r="G55" s="5"/>
      <c r="H55" s="5"/>
      <c r="I55" s="5"/>
      <c r="J55" s="5"/>
      <c r="K55" s="5"/>
      <c r="L55" s="5"/>
      <c r="M55" s="31"/>
      <c r="N55" s="5"/>
      <c r="O55" s="5"/>
      <c r="P55" s="5">
        <v>75</v>
      </c>
      <c r="Q55" s="31">
        <v>75</v>
      </c>
      <c r="R55" s="5">
        <v>2575</v>
      </c>
      <c r="S55" s="5">
        <v>2575</v>
      </c>
      <c r="T55" s="5"/>
      <c r="U55" s="5"/>
      <c r="V55" s="5"/>
      <c r="W55" s="5"/>
      <c r="X55" s="5">
        <v>10953.885</v>
      </c>
      <c r="Y55" s="5">
        <v>74.917000000000002</v>
      </c>
      <c r="Z55" s="5">
        <v>75</v>
      </c>
      <c r="AA55" s="5">
        <v>75</v>
      </c>
      <c r="AB55" s="5"/>
      <c r="AC55" s="5"/>
      <c r="AD55" s="5"/>
    </row>
    <row r="56" spans="2:30" x14ac:dyDescent="0.35">
      <c r="B56" s="13" t="s">
        <v>903</v>
      </c>
      <c r="C56" s="5"/>
      <c r="D56" s="5"/>
      <c r="E56" s="5"/>
      <c r="F56" s="5"/>
      <c r="G56" s="5"/>
      <c r="H56" s="5"/>
      <c r="I56" s="5"/>
      <c r="J56" s="5"/>
      <c r="K56" s="5"/>
      <c r="L56" s="5"/>
      <c r="M56" s="31"/>
      <c r="N56" s="5"/>
      <c r="O56" s="5"/>
      <c r="P56" s="5">
        <v>37093.531000000003</v>
      </c>
      <c r="Q56" s="31">
        <v>44985</v>
      </c>
      <c r="R56" s="5">
        <v>46930</v>
      </c>
      <c r="S56" s="5">
        <v>45881</v>
      </c>
      <c r="T56" s="5"/>
      <c r="U56" s="5"/>
      <c r="V56" s="5"/>
      <c r="W56" s="5"/>
      <c r="X56" s="5">
        <v>12186.356</v>
      </c>
      <c r="Y56" s="5">
        <v>17495.27</v>
      </c>
      <c r="Z56" s="5">
        <v>24153.776000000002</v>
      </c>
      <c r="AA56" s="5">
        <v>37093.531000000003</v>
      </c>
      <c r="AB56" s="5"/>
      <c r="AC56" s="5"/>
      <c r="AD56" s="5"/>
    </row>
    <row r="57" spans="2:30" x14ac:dyDescent="0.35">
      <c r="B57" s="13" t="s">
        <v>904</v>
      </c>
      <c r="C57" s="5"/>
      <c r="D57" s="5"/>
      <c r="E57" s="5"/>
      <c r="F57" s="5"/>
      <c r="G57" s="5"/>
      <c r="H57" s="5"/>
      <c r="I57" s="5"/>
      <c r="J57" s="5"/>
      <c r="K57" s="5"/>
      <c r="L57" s="5"/>
      <c r="M57" s="31"/>
      <c r="N57" s="5"/>
      <c r="O57" s="5"/>
      <c r="P57" s="5">
        <v>3112.0909999999999</v>
      </c>
      <c r="Q57" s="31">
        <v>8476</v>
      </c>
      <c r="R57" s="5">
        <v>7746</v>
      </c>
      <c r="S57" s="5">
        <v>9873</v>
      </c>
      <c r="T57" s="5"/>
      <c r="U57" s="5"/>
      <c r="V57" s="5"/>
      <c r="W57" s="5"/>
      <c r="X57" s="5">
        <v>285.34199999999998</v>
      </c>
      <c r="Y57" s="5">
        <v>166.11099999999999</v>
      </c>
      <c r="Z57" s="5">
        <v>0</v>
      </c>
      <c r="AA57" s="5">
        <v>3112.0909999999999</v>
      </c>
      <c r="AB57" s="5"/>
      <c r="AC57" s="5"/>
      <c r="AD57" s="5"/>
    </row>
    <row r="58" spans="2:30" s="10" customFormat="1" x14ac:dyDescent="0.35">
      <c r="B58" s="14" t="s">
        <v>863</v>
      </c>
      <c r="C58" s="21"/>
      <c r="D58" s="21"/>
      <c r="E58" s="21"/>
      <c r="F58" s="21"/>
      <c r="G58" s="21"/>
      <c r="H58" s="21"/>
      <c r="I58" s="21"/>
      <c r="J58" s="21"/>
      <c r="K58" s="21"/>
      <c r="L58" s="21"/>
      <c r="M58" s="34"/>
      <c r="N58" s="21"/>
      <c r="O58" s="21"/>
      <c r="P58" s="21">
        <v>4994.4160000000002</v>
      </c>
      <c r="Q58" s="34">
        <v>3920</v>
      </c>
      <c r="R58" s="21">
        <v>3983</v>
      </c>
      <c r="S58" s="21">
        <v>2577</v>
      </c>
      <c r="T58" s="21"/>
      <c r="U58" s="21"/>
      <c r="V58" s="21"/>
      <c r="W58" s="21"/>
      <c r="X58" s="21">
        <v>18631.654999999999</v>
      </c>
      <c r="Y58" s="21">
        <v>26707.7</v>
      </c>
      <c r="Z58" s="21">
        <v>2639.491</v>
      </c>
      <c r="AA58" s="21">
        <v>4994.4160000000002</v>
      </c>
      <c r="AB58" s="21"/>
      <c r="AC58" s="21"/>
      <c r="AD58" s="21"/>
    </row>
    <row r="59" spans="2:30" s="11" customFormat="1" x14ac:dyDescent="0.35">
      <c r="B59" s="16" t="s">
        <v>619</v>
      </c>
      <c r="C59" s="23"/>
      <c r="D59" s="23"/>
      <c r="E59" s="23"/>
      <c r="F59" s="23"/>
      <c r="G59" s="23"/>
      <c r="H59" s="23"/>
      <c r="I59" s="23"/>
      <c r="J59" s="23"/>
      <c r="K59" s="23"/>
      <c r="L59" s="23"/>
      <c r="M59" s="36"/>
      <c r="N59" s="23"/>
      <c r="O59" s="23"/>
      <c r="P59" s="23">
        <f>SUM(P51:P58)+P49</f>
        <v>1126658.4139999999</v>
      </c>
      <c r="Q59" s="36">
        <f t="shared" ref="Q59:S59" si="48">SUM(Q51:Q58)+Q49</f>
        <v>1162587</v>
      </c>
      <c r="R59" s="23">
        <f t="shared" si="48"/>
        <v>1226609</v>
      </c>
      <c r="S59" s="23">
        <f t="shared" si="48"/>
        <v>1255991</v>
      </c>
      <c r="T59" s="23"/>
      <c r="U59" s="23">
        <f t="shared" ref="U59:Z59" si="49">SUM(U51:U58)+U49</f>
        <v>0</v>
      </c>
      <c r="V59" s="23">
        <f t="shared" si="49"/>
        <v>0</v>
      </c>
      <c r="W59" s="23">
        <f t="shared" si="49"/>
        <v>0</v>
      </c>
      <c r="X59" s="23">
        <f t="shared" si="49"/>
        <v>846209.15999999992</v>
      </c>
      <c r="Y59" s="23">
        <f t="shared" si="49"/>
        <v>1002087.1360000001</v>
      </c>
      <c r="Z59" s="23">
        <f t="shared" si="49"/>
        <v>967127.0560000001</v>
      </c>
      <c r="AA59" s="23">
        <f>SUM(AA51:AA58)+AA49</f>
        <v>1126658.4139999999</v>
      </c>
      <c r="AB59" s="23"/>
      <c r="AC59" s="23"/>
      <c r="AD59" s="23"/>
    </row>
    <row r="60" spans="2:30" s="9" customFormat="1" x14ac:dyDescent="0.35">
      <c r="B60" s="9" t="s">
        <v>864</v>
      </c>
      <c r="C60" s="20"/>
      <c r="D60" s="20"/>
      <c r="E60" s="20"/>
      <c r="F60" s="20"/>
      <c r="G60" s="20"/>
      <c r="H60" s="20"/>
      <c r="I60" s="20"/>
      <c r="J60" s="20"/>
      <c r="K60" s="20"/>
      <c r="L60" s="20"/>
      <c r="M60" s="33"/>
      <c r="N60" s="20"/>
      <c r="O60" s="20"/>
      <c r="P60" s="20"/>
      <c r="Q60" s="33"/>
      <c r="R60" s="20"/>
      <c r="S60" s="20"/>
      <c r="T60" s="20"/>
      <c r="U60" s="20"/>
      <c r="V60" s="20"/>
      <c r="W60" s="20"/>
      <c r="X60" s="20"/>
      <c r="Y60" s="20"/>
      <c r="Z60" s="20"/>
      <c r="AA60" s="20"/>
      <c r="AB60" s="20"/>
      <c r="AC60" s="20"/>
      <c r="AD60" s="20"/>
    </row>
    <row r="61" spans="2:30" x14ac:dyDescent="0.35">
      <c r="B61" s="13" t="s">
        <v>865</v>
      </c>
      <c r="C61" s="5"/>
      <c r="D61" s="5"/>
      <c r="E61" s="5"/>
      <c r="F61" s="5"/>
      <c r="G61" s="5"/>
      <c r="H61" s="5"/>
      <c r="I61" s="5"/>
      <c r="J61" s="5"/>
      <c r="K61" s="5"/>
      <c r="L61" s="5"/>
      <c r="M61" s="31"/>
      <c r="N61" s="5"/>
      <c r="O61" s="5"/>
      <c r="P61" s="5">
        <v>20781.294999999998</v>
      </c>
      <c r="Q61" s="31">
        <v>23396</v>
      </c>
      <c r="R61" s="5">
        <v>22189</v>
      </c>
      <c r="S61" s="5">
        <v>21058</v>
      </c>
      <c r="T61" s="5"/>
      <c r="U61" s="5"/>
      <c r="V61" s="5"/>
      <c r="W61" s="5"/>
      <c r="X61" s="5">
        <v>14161.169</v>
      </c>
      <c r="Y61" s="5">
        <v>13483.397000000001</v>
      </c>
      <c r="Z61" s="5">
        <v>10589.97</v>
      </c>
      <c r="AA61" s="5">
        <v>20781.294999999998</v>
      </c>
      <c r="AB61" s="5"/>
      <c r="AC61" s="5"/>
      <c r="AD61" s="5"/>
    </row>
    <row r="62" spans="2:30" x14ac:dyDescent="0.35">
      <c r="B62" s="13" t="s">
        <v>866</v>
      </c>
      <c r="C62" s="5"/>
      <c r="D62" s="5"/>
      <c r="E62" s="5"/>
      <c r="F62" s="5"/>
      <c r="G62" s="5"/>
      <c r="H62" s="5"/>
      <c r="I62" s="5"/>
      <c r="J62" s="5"/>
      <c r="K62" s="5"/>
      <c r="L62" s="5"/>
      <c r="M62" s="31"/>
      <c r="N62" s="5"/>
      <c r="O62" s="5"/>
      <c r="P62" s="5">
        <v>2957.241</v>
      </c>
      <c r="Q62" s="31">
        <v>1512</v>
      </c>
      <c r="R62" s="5">
        <v>3008</v>
      </c>
      <c r="S62" s="5">
        <v>1635</v>
      </c>
      <c r="T62" s="5"/>
      <c r="U62" s="5"/>
      <c r="V62" s="5"/>
      <c r="W62" s="5"/>
      <c r="X62" s="5">
        <v>1735.6310000000001</v>
      </c>
      <c r="Y62" s="5">
        <v>5321.0889999999999</v>
      </c>
      <c r="Z62" s="5">
        <v>4690.1350000000002</v>
      </c>
      <c r="AA62" s="5">
        <v>2957.241</v>
      </c>
      <c r="AB62" s="5"/>
      <c r="AC62" s="5"/>
      <c r="AD62" s="5"/>
    </row>
    <row r="63" spans="2:30" x14ac:dyDescent="0.35">
      <c r="B63" s="13" t="s">
        <v>867</v>
      </c>
      <c r="C63" s="5"/>
      <c r="D63" s="5"/>
      <c r="E63" s="5"/>
      <c r="F63" s="5"/>
      <c r="G63" s="5"/>
      <c r="H63" s="5"/>
      <c r="I63" s="5"/>
      <c r="J63" s="5"/>
      <c r="K63" s="5"/>
      <c r="L63" s="5"/>
      <c r="M63" s="31"/>
      <c r="N63" s="5"/>
      <c r="O63" s="5"/>
      <c r="P63" s="5">
        <v>17993.298999999999</v>
      </c>
      <c r="Q63" s="31">
        <v>18815</v>
      </c>
      <c r="R63" s="5">
        <v>17766</v>
      </c>
      <c r="S63" s="5">
        <v>17012</v>
      </c>
      <c r="T63" s="5"/>
      <c r="U63" s="5"/>
      <c r="V63" s="5"/>
      <c r="W63" s="5"/>
      <c r="X63" s="5">
        <v>10064.017</v>
      </c>
      <c r="Y63" s="5">
        <v>28996.835999999999</v>
      </c>
      <c r="Z63" s="5">
        <v>11747.064</v>
      </c>
      <c r="AA63" s="5">
        <v>17993.298999999999</v>
      </c>
      <c r="AB63" s="5"/>
      <c r="AC63" s="5"/>
      <c r="AD63" s="5"/>
    </row>
    <row r="64" spans="2:30" x14ac:dyDescent="0.35">
      <c r="B64" s="13" t="s">
        <v>868</v>
      </c>
      <c r="C64" s="5"/>
      <c r="D64" s="5"/>
      <c r="E64" s="5"/>
      <c r="F64" s="5"/>
      <c r="G64" s="5"/>
      <c r="H64" s="5"/>
      <c r="I64" s="5"/>
      <c r="J64" s="5"/>
      <c r="K64" s="5"/>
      <c r="L64" s="5"/>
      <c r="M64" s="31"/>
      <c r="N64" s="5"/>
      <c r="O64" s="5"/>
      <c r="P64" s="5">
        <v>4253.1549999999997</v>
      </c>
      <c r="Q64" s="31">
        <v>13111</v>
      </c>
      <c r="R64" s="5">
        <v>269</v>
      </c>
      <c r="S64" s="5">
        <v>611</v>
      </c>
      <c r="T64" s="5"/>
      <c r="U64" s="5"/>
      <c r="V64" s="5"/>
      <c r="W64" s="5"/>
      <c r="X64" s="5">
        <v>929.31299999999999</v>
      </c>
      <c r="Y64" s="5">
        <v>756.22900000000004</v>
      </c>
      <c r="Z64" s="5">
        <v>481.791</v>
      </c>
      <c r="AA64" s="5">
        <v>4253.1549999999997</v>
      </c>
      <c r="AB64" s="5"/>
      <c r="AC64" s="5"/>
      <c r="AD64" s="5"/>
    </row>
    <row r="65" spans="2:30" x14ac:dyDescent="0.35">
      <c r="B65" s="13" t="s">
        <v>869</v>
      </c>
      <c r="C65" s="5"/>
      <c r="D65" s="5"/>
      <c r="E65" s="5"/>
      <c r="F65" s="5"/>
      <c r="G65" s="5"/>
      <c r="H65" s="5"/>
      <c r="I65" s="5"/>
      <c r="J65" s="5"/>
      <c r="K65" s="5"/>
      <c r="L65" s="5"/>
      <c r="M65" s="31"/>
      <c r="N65" s="5"/>
      <c r="O65" s="5"/>
      <c r="P65" s="5">
        <v>15728.107</v>
      </c>
      <c r="Q65" s="31">
        <v>15749</v>
      </c>
      <c r="R65" s="5">
        <v>29908</v>
      </c>
      <c r="S65" s="5">
        <v>30742</v>
      </c>
      <c r="T65" s="5"/>
      <c r="U65" s="5"/>
      <c r="V65" s="5"/>
      <c r="W65" s="5"/>
      <c r="X65" s="5">
        <v>0</v>
      </c>
      <c r="Y65" s="5">
        <v>13255.977999999999</v>
      </c>
      <c r="Z65" s="5">
        <v>7615.3710000000001</v>
      </c>
      <c r="AA65" s="5">
        <v>15728.107</v>
      </c>
      <c r="AB65" s="5"/>
      <c r="AC65" s="5"/>
      <c r="AD65" s="5"/>
    </row>
    <row r="66" spans="2:30" x14ac:dyDescent="0.35">
      <c r="B66" s="13" t="s">
        <v>870</v>
      </c>
      <c r="C66" s="5"/>
      <c r="D66" s="5"/>
      <c r="E66" s="5"/>
      <c r="F66" s="5"/>
      <c r="G66" s="5"/>
      <c r="H66" s="5"/>
      <c r="I66" s="5"/>
      <c r="J66" s="5"/>
      <c r="K66" s="5"/>
      <c r="L66" s="5"/>
      <c r="M66" s="31"/>
      <c r="N66" s="5"/>
      <c r="O66" s="5"/>
      <c r="P66" s="5">
        <v>12087.585999999999</v>
      </c>
      <c r="Q66" s="31">
        <v>12746</v>
      </c>
      <c r="R66" s="5">
        <v>13609</v>
      </c>
      <c r="S66" s="5">
        <v>14794</v>
      </c>
      <c r="T66" s="5"/>
      <c r="U66" s="5"/>
      <c r="V66" s="5"/>
      <c r="W66" s="5"/>
      <c r="X66" s="5">
        <v>6926.8389999999999</v>
      </c>
      <c r="Y66" s="5">
        <v>4692.259</v>
      </c>
      <c r="Z66" s="5">
        <v>8072.2950000000001</v>
      </c>
      <c r="AA66" s="5">
        <v>12087.585999999999</v>
      </c>
      <c r="AB66" s="5"/>
      <c r="AC66" s="5"/>
      <c r="AD66" s="5"/>
    </row>
    <row r="67" spans="2:30" s="10" customFormat="1" x14ac:dyDescent="0.35">
      <c r="B67" s="14" t="s">
        <v>871</v>
      </c>
      <c r="C67" s="21"/>
      <c r="D67" s="21"/>
      <c r="E67" s="21"/>
      <c r="F67" s="21"/>
      <c r="G67" s="21"/>
      <c r="H67" s="21"/>
      <c r="I67" s="21"/>
      <c r="J67" s="21"/>
      <c r="K67" s="21"/>
      <c r="L67" s="21"/>
      <c r="M67" s="34"/>
      <c r="N67" s="21"/>
      <c r="O67" s="21"/>
      <c r="P67" s="21">
        <v>49800</v>
      </c>
      <c r="Q67" s="34">
        <v>49800</v>
      </c>
      <c r="R67" s="21">
        <v>49800</v>
      </c>
      <c r="S67" s="21">
        <v>49800</v>
      </c>
      <c r="T67" s="21"/>
      <c r="U67" s="21"/>
      <c r="V67" s="21"/>
      <c r="W67" s="21"/>
      <c r="X67" s="21">
        <v>29176.23</v>
      </c>
      <c r="Y67" s="21">
        <v>35709.394</v>
      </c>
      <c r="Z67" s="21">
        <v>39244.296999999999</v>
      </c>
      <c r="AA67" s="21">
        <v>49800</v>
      </c>
      <c r="AB67" s="21"/>
      <c r="AC67" s="21"/>
      <c r="AD67" s="21"/>
    </row>
    <row r="68" spans="2:30" s="11" customFormat="1" x14ac:dyDescent="0.35">
      <c r="B68" s="16" t="s">
        <v>643</v>
      </c>
      <c r="C68" s="23"/>
      <c r="D68" s="23"/>
      <c r="E68" s="23"/>
      <c r="F68" s="23"/>
      <c r="G68" s="23"/>
      <c r="H68" s="23"/>
      <c r="I68" s="23"/>
      <c r="J68" s="23"/>
      <c r="K68" s="23"/>
      <c r="L68" s="23"/>
      <c r="M68" s="36"/>
      <c r="N68" s="23"/>
      <c r="O68" s="23"/>
      <c r="P68" s="23">
        <f>SUM(P61:P67)</f>
        <v>123600.68299999999</v>
      </c>
      <c r="Q68" s="36">
        <f t="shared" ref="Q68:S68" si="50">SUM(Q61:Q67)</f>
        <v>135129</v>
      </c>
      <c r="R68" s="23">
        <f t="shared" si="50"/>
        <v>136549</v>
      </c>
      <c r="S68" s="23">
        <f t="shared" si="50"/>
        <v>135652</v>
      </c>
      <c r="T68" s="23"/>
      <c r="U68" s="23">
        <f t="shared" ref="U68:Z68" si="51">SUM(U61:U67)</f>
        <v>0</v>
      </c>
      <c r="V68" s="23">
        <f t="shared" si="51"/>
        <v>0</v>
      </c>
      <c r="W68" s="23">
        <f t="shared" si="51"/>
        <v>0</v>
      </c>
      <c r="X68" s="23">
        <f t="shared" si="51"/>
        <v>62993.198999999993</v>
      </c>
      <c r="Y68" s="23">
        <f t="shared" si="51"/>
        <v>102215.182</v>
      </c>
      <c r="Z68" s="23">
        <f t="shared" si="51"/>
        <v>82440.92300000001</v>
      </c>
      <c r="AA68" s="23">
        <f>SUM(AA61:AA67)</f>
        <v>123600.68299999999</v>
      </c>
      <c r="AB68" s="23"/>
      <c r="AC68" s="23"/>
      <c r="AD68" s="23"/>
    </row>
    <row r="69" spans="2:30" s="9" customFormat="1" x14ac:dyDescent="0.35">
      <c r="B69" s="17" t="s">
        <v>872</v>
      </c>
      <c r="C69" s="20"/>
      <c r="D69" s="20"/>
      <c r="E69" s="20"/>
      <c r="F69" s="20"/>
      <c r="G69" s="20"/>
      <c r="H69" s="20"/>
      <c r="I69" s="20"/>
      <c r="J69" s="20"/>
      <c r="K69" s="20"/>
      <c r="L69" s="20"/>
      <c r="M69" s="33"/>
      <c r="N69" s="20"/>
      <c r="O69" s="20"/>
      <c r="P69" s="20"/>
      <c r="Q69" s="33"/>
      <c r="R69" s="20"/>
      <c r="S69" s="20"/>
      <c r="T69" s="20"/>
      <c r="U69" s="20"/>
      <c r="V69" s="20"/>
      <c r="W69" s="20"/>
      <c r="X69" s="20"/>
      <c r="Y69" s="20"/>
      <c r="Z69" s="20"/>
      <c r="AA69" s="20"/>
      <c r="AB69" s="20"/>
      <c r="AC69" s="20"/>
      <c r="AD69" s="20"/>
    </row>
    <row r="70" spans="2:30" x14ac:dyDescent="0.35">
      <c r="B70" s="13" t="s">
        <v>873</v>
      </c>
      <c r="C70" s="5"/>
      <c r="D70" s="5"/>
      <c r="E70" s="5"/>
      <c r="F70" s="5"/>
      <c r="G70" s="5"/>
      <c r="H70" s="5"/>
      <c r="I70" s="5"/>
      <c r="J70" s="5"/>
      <c r="K70" s="5"/>
      <c r="L70" s="5"/>
      <c r="M70" s="31"/>
      <c r="N70" s="5"/>
      <c r="O70" s="5"/>
      <c r="P70" s="5">
        <v>0</v>
      </c>
      <c r="Q70" s="31">
        <v>0</v>
      </c>
      <c r="R70" s="5">
        <v>0</v>
      </c>
      <c r="S70" s="5">
        <v>0</v>
      </c>
      <c r="T70" s="5"/>
      <c r="U70" s="5"/>
      <c r="V70" s="5"/>
      <c r="W70" s="5"/>
      <c r="X70" s="5">
        <v>182469.155</v>
      </c>
      <c r="Y70" s="5">
        <v>175867.31</v>
      </c>
      <c r="Z70" s="5">
        <v>169290.23</v>
      </c>
      <c r="AA70" s="5">
        <v>0</v>
      </c>
      <c r="AB70" s="5"/>
      <c r="AC70" s="5"/>
      <c r="AD70" s="5"/>
    </row>
    <row r="71" spans="2:30" x14ac:dyDescent="0.35">
      <c r="B71" s="13" t="s">
        <v>874</v>
      </c>
      <c r="C71" s="5"/>
      <c r="D71" s="5"/>
      <c r="E71" s="5"/>
      <c r="F71" s="5"/>
      <c r="G71" s="5"/>
      <c r="H71" s="5"/>
      <c r="I71" s="5"/>
      <c r="J71" s="5"/>
      <c r="K71" s="5"/>
      <c r="L71" s="5"/>
      <c r="M71" s="31"/>
      <c r="N71" s="5"/>
      <c r="O71" s="5"/>
      <c r="P71" s="5">
        <v>0</v>
      </c>
      <c r="Q71" s="31">
        <v>0</v>
      </c>
      <c r="R71" s="5">
        <v>0</v>
      </c>
      <c r="S71" s="5">
        <v>0</v>
      </c>
      <c r="T71" s="5"/>
      <c r="U71" s="5"/>
      <c r="V71" s="5"/>
      <c r="W71" s="5"/>
      <c r="X71" s="5">
        <v>0</v>
      </c>
      <c r="Y71" s="5">
        <v>0</v>
      </c>
      <c r="Z71" s="5">
        <v>14896.357</v>
      </c>
      <c r="AA71" s="5">
        <v>0</v>
      </c>
      <c r="AB71" s="5"/>
      <c r="AC71" s="5"/>
      <c r="AD71" s="5"/>
    </row>
    <row r="72" spans="2:30" x14ac:dyDescent="0.35">
      <c r="B72" s="13" t="s">
        <v>906</v>
      </c>
      <c r="C72" s="5"/>
      <c r="D72" s="5"/>
      <c r="E72" s="5"/>
      <c r="F72" s="5"/>
      <c r="G72" s="5"/>
      <c r="H72" s="5"/>
      <c r="I72" s="5"/>
      <c r="J72" s="5"/>
      <c r="K72" s="5"/>
      <c r="L72" s="5"/>
      <c r="M72" s="31"/>
      <c r="N72" s="5"/>
      <c r="O72" s="5"/>
      <c r="P72" s="5">
        <v>0</v>
      </c>
      <c r="Q72" s="31">
        <v>0</v>
      </c>
      <c r="R72" s="5">
        <v>0</v>
      </c>
      <c r="S72" s="5">
        <v>0</v>
      </c>
      <c r="T72" s="5"/>
      <c r="U72" s="5"/>
      <c r="V72" s="5"/>
      <c r="W72" s="5"/>
      <c r="X72" s="5">
        <v>48189.307000000001</v>
      </c>
      <c r="Y72" s="5"/>
      <c r="Z72" s="5"/>
      <c r="AA72" s="5"/>
      <c r="AB72" s="5"/>
      <c r="AC72" s="5"/>
      <c r="AD72" s="5"/>
    </row>
    <row r="73" spans="2:30" x14ac:dyDescent="0.35">
      <c r="B73" s="13" t="s">
        <v>875</v>
      </c>
      <c r="C73" s="5"/>
      <c r="D73" s="5"/>
      <c r="E73" s="5"/>
      <c r="F73" s="5"/>
      <c r="G73" s="5"/>
      <c r="H73" s="5"/>
      <c r="I73" s="5"/>
      <c r="J73" s="5"/>
      <c r="K73" s="5"/>
      <c r="L73" s="5"/>
      <c r="M73" s="31"/>
      <c r="N73" s="5"/>
      <c r="O73" s="5"/>
      <c r="P73" s="5">
        <v>0</v>
      </c>
      <c r="Q73" s="31">
        <v>0</v>
      </c>
      <c r="R73" s="5">
        <v>0</v>
      </c>
      <c r="S73" s="5">
        <v>0</v>
      </c>
      <c r="T73" s="5"/>
      <c r="U73" s="5"/>
      <c r="V73" s="5"/>
      <c r="W73" s="5"/>
      <c r="X73" s="5">
        <v>0</v>
      </c>
      <c r="Y73" s="5">
        <v>141396.76999999999</v>
      </c>
      <c r="Z73" s="5">
        <v>132083.94899999999</v>
      </c>
      <c r="AA73" s="5">
        <v>0</v>
      </c>
      <c r="AB73" s="5"/>
      <c r="AC73" s="5"/>
      <c r="AD73" s="5"/>
    </row>
    <row r="74" spans="2:30" x14ac:dyDescent="0.35">
      <c r="B74" s="13" t="s">
        <v>876</v>
      </c>
      <c r="C74" s="5"/>
      <c r="D74" s="5"/>
      <c r="E74" s="5"/>
      <c r="F74" s="5"/>
      <c r="G74" s="5"/>
      <c r="H74" s="5"/>
      <c r="I74" s="5"/>
      <c r="J74" s="5"/>
      <c r="K74" s="5"/>
      <c r="L74" s="5"/>
      <c r="M74" s="31"/>
      <c r="N74" s="5"/>
      <c r="O74" s="5"/>
      <c r="P74" s="5">
        <v>229289.86</v>
      </c>
      <c r="Q74" s="31">
        <v>217245</v>
      </c>
      <c r="R74" s="5">
        <v>205221</v>
      </c>
      <c r="S74" s="5">
        <v>193202</v>
      </c>
      <c r="T74" s="5"/>
      <c r="U74" s="5"/>
      <c r="V74" s="5"/>
      <c r="W74" s="5"/>
      <c r="X74" s="5">
        <v>70924.884999999995</v>
      </c>
      <c r="Y74" s="5">
        <v>0</v>
      </c>
      <c r="Z74" s="5">
        <v>0</v>
      </c>
      <c r="AA74" s="5">
        <v>229289.86</v>
      </c>
      <c r="AB74" s="5"/>
      <c r="AC74" s="5"/>
      <c r="AD74" s="5"/>
    </row>
    <row r="75" spans="2:30" x14ac:dyDescent="0.35">
      <c r="B75" s="13" t="s">
        <v>877</v>
      </c>
      <c r="C75" s="5"/>
      <c r="D75" s="5"/>
      <c r="E75" s="5"/>
      <c r="F75" s="5"/>
      <c r="G75" s="5"/>
      <c r="H75" s="5"/>
      <c r="I75" s="5"/>
      <c r="J75" s="5"/>
      <c r="K75" s="5"/>
      <c r="L75" s="5"/>
      <c r="M75" s="31"/>
      <c r="N75" s="5"/>
      <c r="O75" s="5"/>
      <c r="P75" s="5">
        <v>100953.74400000001</v>
      </c>
      <c r="Q75" s="31">
        <v>113150</v>
      </c>
      <c r="R75" s="5">
        <v>113253</v>
      </c>
      <c r="S75" s="5">
        <v>103425</v>
      </c>
      <c r="T75" s="5"/>
      <c r="U75" s="5"/>
      <c r="V75" s="5"/>
      <c r="W75" s="5"/>
      <c r="X75" s="5">
        <v>0</v>
      </c>
      <c r="Y75" s="5">
        <v>92803.144</v>
      </c>
      <c r="Z75" s="5">
        <v>96660.485000000001</v>
      </c>
      <c r="AA75" s="5">
        <v>100953.74400000001</v>
      </c>
      <c r="AB75" s="5"/>
      <c r="AC75" s="5"/>
      <c r="AD75" s="5"/>
    </row>
    <row r="76" spans="2:30" x14ac:dyDescent="0.35">
      <c r="B76" s="13" t="s">
        <v>878</v>
      </c>
      <c r="C76" s="5"/>
      <c r="D76" s="5"/>
      <c r="E76" s="5"/>
      <c r="F76" s="5"/>
      <c r="G76" s="5"/>
      <c r="H76" s="5"/>
      <c r="I76" s="5"/>
      <c r="J76" s="5"/>
      <c r="K76" s="5"/>
      <c r="L76" s="5"/>
      <c r="M76" s="31"/>
      <c r="N76" s="5"/>
      <c r="O76" s="5"/>
      <c r="P76" s="5">
        <v>1282.5530000000001</v>
      </c>
      <c r="Q76" s="31">
        <v>2899</v>
      </c>
      <c r="R76" s="5">
        <v>5455</v>
      </c>
      <c r="S76" s="5">
        <v>3626</v>
      </c>
      <c r="T76" s="5"/>
      <c r="U76" s="5"/>
      <c r="V76" s="5"/>
      <c r="W76" s="5"/>
      <c r="X76" s="5">
        <v>0</v>
      </c>
      <c r="Y76" s="5">
        <v>8301.7929999999997</v>
      </c>
      <c r="Z76" s="5">
        <v>686.42200000000003</v>
      </c>
      <c r="AA76" s="5">
        <v>1282.5530000000001</v>
      </c>
      <c r="AB76" s="5"/>
      <c r="AC76" s="5"/>
      <c r="AD76" s="5"/>
    </row>
    <row r="77" spans="2:30" x14ac:dyDescent="0.35">
      <c r="B77" s="13" t="s">
        <v>879</v>
      </c>
      <c r="C77" s="5"/>
      <c r="D77" s="5"/>
      <c r="E77" s="5"/>
      <c r="F77" s="5"/>
      <c r="G77" s="5"/>
      <c r="H77" s="5"/>
      <c r="I77" s="5"/>
      <c r="J77" s="5"/>
      <c r="K77" s="5"/>
      <c r="L77" s="5"/>
      <c r="M77" s="31"/>
      <c r="N77" s="5"/>
      <c r="O77" s="5"/>
      <c r="P77" s="5">
        <v>265.36500000000001</v>
      </c>
      <c r="Q77" s="31">
        <v>395</v>
      </c>
      <c r="R77" s="5">
        <v>636</v>
      </c>
      <c r="S77" s="5">
        <v>883</v>
      </c>
      <c r="T77" s="5"/>
      <c r="U77" s="5"/>
      <c r="V77" s="5"/>
      <c r="W77" s="5"/>
      <c r="X77" s="5">
        <v>0</v>
      </c>
      <c r="Y77" s="5">
        <v>0</v>
      </c>
      <c r="Z77" s="5">
        <v>0</v>
      </c>
      <c r="AA77" s="5">
        <v>265.36500000000001</v>
      </c>
      <c r="AB77" s="5"/>
      <c r="AC77" s="5"/>
      <c r="AD77" s="5"/>
    </row>
    <row r="78" spans="2:30" x14ac:dyDescent="0.35">
      <c r="B78" s="13" t="s">
        <v>907</v>
      </c>
      <c r="C78" s="5"/>
      <c r="D78" s="5"/>
      <c r="E78" s="5"/>
      <c r="F78" s="5"/>
      <c r="G78" s="5"/>
      <c r="H78" s="5"/>
      <c r="I78" s="5"/>
      <c r="J78" s="5"/>
      <c r="K78" s="5"/>
      <c r="L78" s="5"/>
      <c r="M78" s="31"/>
      <c r="N78" s="5"/>
      <c r="O78" s="5"/>
      <c r="P78" s="5"/>
      <c r="Q78" s="31">
        <v>0</v>
      </c>
      <c r="R78" s="5">
        <v>0</v>
      </c>
      <c r="S78" s="5">
        <v>0</v>
      </c>
      <c r="T78" s="5"/>
      <c r="U78" s="5"/>
      <c r="V78" s="5"/>
      <c r="W78" s="5"/>
      <c r="X78" s="5">
        <v>208.65100000000001</v>
      </c>
      <c r="Y78" s="5">
        <v>0</v>
      </c>
      <c r="Z78" s="5"/>
      <c r="AA78" s="5"/>
      <c r="AB78" s="5"/>
      <c r="AC78" s="5"/>
      <c r="AD78" s="5"/>
    </row>
    <row r="79" spans="2:30" s="10" customFormat="1" x14ac:dyDescent="0.35">
      <c r="B79" s="14" t="s">
        <v>880</v>
      </c>
      <c r="C79" s="21"/>
      <c r="D79" s="21"/>
      <c r="E79" s="21"/>
      <c r="F79" s="21"/>
      <c r="G79" s="21"/>
      <c r="H79" s="21"/>
      <c r="I79" s="21"/>
      <c r="J79" s="21"/>
      <c r="K79" s="21"/>
      <c r="L79" s="21"/>
      <c r="M79" s="34"/>
      <c r="N79" s="21"/>
      <c r="O79" s="21"/>
      <c r="P79" s="21">
        <v>0</v>
      </c>
      <c r="Q79" s="34">
        <v>0</v>
      </c>
      <c r="R79" s="21">
        <v>0</v>
      </c>
      <c r="S79" s="21">
        <v>0</v>
      </c>
      <c r="T79" s="21"/>
      <c r="U79" s="21"/>
      <c r="V79" s="21"/>
      <c r="W79" s="21"/>
      <c r="X79" s="21">
        <v>1818.114</v>
      </c>
      <c r="Y79" s="21">
        <v>0</v>
      </c>
      <c r="Z79" s="21">
        <v>650.60699999999997</v>
      </c>
      <c r="AA79" s="21">
        <v>0</v>
      </c>
      <c r="AB79" s="21"/>
      <c r="AC79" s="21"/>
      <c r="AD79" s="21"/>
    </row>
    <row r="80" spans="2:30" s="11" customFormat="1" x14ac:dyDescent="0.35">
      <c r="B80" s="16" t="s">
        <v>668</v>
      </c>
      <c r="C80" s="23"/>
      <c r="D80" s="23"/>
      <c r="E80" s="23"/>
      <c r="F80" s="23"/>
      <c r="G80" s="23"/>
      <c r="H80" s="23"/>
      <c r="I80" s="23"/>
      <c r="J80" s="23"/>
      <c r="K80" s="23"/>
      <c r="L80" s="23"/>
      <c r="M80" s="36"/>
      <c r="N80" s="23"/>
      <c r="O80" s="23"/>
      <c r="P80" s="23">
        <f>SUM(P70:P79)+P68</f>
        <v>455392.20499999996</v>
      </c>
      <c r="Q80" s="36">
        <f t="shared" ref="Q80:S80" si="52">SUM(Q70:Q79)+Q68</f>
        <v>468818</v>
      </c>
      <c r="R80" s="23">
        <f t="shared" si="52"/>
        <v>461114</v>
      </c>
      <c r="S80" s="23">
        <f t="shared" si="52"/>
        <v>436788</v>
      </c>
      <c r="T80" s="23"/>
      <c r="U80" s="23">
        <f t="shared" ref="U80:Z80" si="53">SUM(U70:U79)+U68</f>
        <v>0</v>
      </c>
      <c r="V80" s="23">
        <f t="shared" si="53"/>
        <v>0</v>
      </c>
      <c r="W80" s="23">
        <f t="shared" si="53"/>
        <v>0</v>
      </c>
      <c r="X80" s="23">
        <f t="shared" si="53"/>
        <v>366603.31099999999</v>
      </c>
      <c r="Y80" s="23">
        <f t="shared" si="53"/>
        <v>520584.19899999991</v>
      </c>
      <c r="Z80" s="23">
        <f t="shared" si="53"/>
        <v>496708.973</v>
      </c>
      <c r="AA80" s="23">
        <f>SUM(AA70:AA79)+AA68</f>
        <v>455392.20499999996</v>
      </c>
      <c r="AB80" s="23"/>
      <c r="AC80" s="23"/>
      <c r="AD80" s="23"/>
    </row>
    <row r="81" spans="2:30" s="9" customFormat="1" x14ac:dyDescent="0.35">
      <c r="B81" s="17" t="s">
        <v>881</v>
      </c>
      <c r="C81" s="20"/>
      <c r="D81" s="20"/>
      <c r="E81" s="20"/>
      <c r="F81" s="20"/>
      <c r="G81" s="20"/>
      <c r="H81" s="20"/>
      <c r="I81" s="20"/>
      <c r="J81" s="20"/>
      <c r="K81" s="20"/>
      <c r="L81" s="20"/>
      <c r="M81" s="33"/>
      <c r="N81" s="20"/>
      <c r="O81" s="20"/>
      <c r="P81" s="20"/>
      <c r="Q81" s="33"/>
      <c r="R81" s="20"/>
      <c r="S81" s="20"/>
      <c r="T81" s="20"/>
      <c r="U81" s="20"/>
      <c r="V81" s="20"/>
      <c r="W81" s="20"/>
      <c r="X81" s="20"/>
      <c r="Y81" s="20"/>
      <c r="Z81" s="20"/>
      <c r="AA81" s="20"/>
      <c r="AB81" s="20"/>
      <c r="AC81" s="20"/>
      <c r="AD81" s="20"/>
    </row>
    <row r="82" spans="2:30" x14ac:dyDescent="0.35">
      <c r="B82" s="13" t="s">
        <v>882</v>
      </c>
      <c r="C82" s="5"/>
      <c r="D82" s="5"/>
      <c r="E82" s="5"/>
      <c r="F82" s="5"/>
      <c r="G82" s="5"/>
      <c r="H82" s="5"/>
      <c r="I82" s="5"/>
      <c r="J82" s="5"/>
      <c r="K82" s="5"/>
      <c r="L82" s="5"/>
      <c r="M82" s="31"/>
      <c r="N82" s="5"/>
      <c r="O82" s="5"/>
      <c r="P82" s="5">
        <v>0</v>
      </c>
      <c r="Q82" s="31">
        <v>0</v>
      </c>
      <c r="R82" s="5">
        <v>0</v>
      </c>
      <c r="S82" s="5">
        <v>0</v>
      </c>
      <c r="T82" s="5"/>
      <c r="U82" s="5"/>
      <c r="V82" s="5"/>
      <c r="W82" s="5"/>
      <c r="X82" s="5">
        <v>0</v>
      </c>
      <c r="Y82" s="5">
        <v>0</v>
      </c>
      <c r="Z82" s="5">
        <v>0</v>
      </c>
      <c r="AA82" s="5">
        <v>0</v>
      </c>
      <c r="AB82" s="5"/>
      <c r="AC82" s="5"/>
      <c r="AD82" s="5"/>
    </row>
    <row r="83" spans="2:30" x14ac:dyDescent="0.35">
      <c r="B83" s="13" t="s">
        <v>883</v>
      </c>
      <c r="C83" s="5"/>
      <c r="D83" s="5"/>
      <c r="E83" s="5"/>
      <c r="F83" s="5"/>
      <c r="G83" s="5"/>
      <c r="H83" s="5"/>
      <c r="I83" s="5"/>
      <c r="J83" s="5"/>
      <c r="K83" s="5"/>
      <c r="L83" s="5"/>
      <c r="M83" s="31"/>
      <c r="N83" s="5"/>
      <c r="O83" s="5"/>
      <c r="P83" s="5">
        <v>129.16999999999999</v>
      </c>
      <c r="Q83" s="31">
        <v>130</v>
      </c>
      <c r="R83" s="5">
        <v>130</v>
      </c>
      <c r="S83" s="5">
        <v>130</v>
      </c>
      <c r="T83" s="5"/>
      <c r="U83" s="5"/>
      <c r="V83" s="5"/>
      <c r="W83" s="5"/>
      <c r="X83" s="5">
        <v>710.55499999999995</v>
      </c>
      <c r="Y83" s="5">
        <v>102.146</v>
      </c>
      <c r="Z83" s="5">
        <v>116.61799999999999</v>
      </c>
      <c r="AA83" s="5">
        <v>129.16999999999999</v>
      </c>
      <c r="AB83" s="5"/>
      <c r="AC83" s="5"/>
      <c r="AD83" s="5"/>
    </row>
    <row r="84" spans="2:30" x14ac:dyDescent="0.35">
      <c r="B84" s="13" t="s">
        <v>884</v>
      </c>
      <c r="C84" s="5"/>
      <c r="D84" s="5"/>
      <c r="E84" s="5"/>
      <c r="F84" s="5"/>
      <c r="G84" s="5"/>
      <c r="H84" s="5"/>
      <c r="I84" s="5"/>
      <c r="J84" s="5"/>
      <c r="K84" s="5"/>
      <c r="L84" s="5"/>
      <c r="M84" s="31"/>
      <c r="N84" s="5"/>
      <c r="O84" s="5"/>
      <c r="P84" s="5">
        <v>982745.56200000003</v>
      </c>
      <c r="Q84" s="31">
        <v>961930</v>
      </c>
      <c r="R84" s="5">
        <v>963482</v>
      </c>
      <c r="S84" s="5">
        <v>964494</v>
      </c>
      <c r="T84" s="5"/>
      <c r="U84" s="5"/>
      <c r="V84" s="5"/>
      <c r="W84" s="5"/>
      <c r="X84" s="5">
        <v>894272.53300000005</v>
      </c>
      <c r="Y84" s="5">
        <v>918475.14500000002</v>
      </c>
      <c r="Z84" s="5">
        <v>943571.68500000006</v>
      </c>
      <c r="AA84" s="5">
        <v>982745.56200000003</v>
      </c>
      <c r="AB84" s="5"/>
      <c r="AC84" s="5"/>
      <c r="AD84" s="5"/>
    </row>
    <row r="85" spans="2:30" x14ac:dyDescent="0.35">
      <c r="B85" s="13" t="s">
        <v>885</v>
      </c>
      <c r="C85" s="5"/>
      <c r="D85" s="5"/>
      <c r="E85" s="5"/>
      <c r="F85" s="5"/>
      <c r="G85" s="5"/>
      <c r="H85" s="5"/>
      <c r="I85" s="5"/>
      <c r="J85" s="5"/>
      <c r="K85" s="5"/>
      <c r="L85" s="5"/>
      <c r="M85" s="31"/>
      <c r="N85" s="5"/>
      <c r="O85" s="5"/>
      <c r="P85" s="5">
        <v>-313494.79800000001</v>
      </c>
      <c r="Q85" s="31">
        <v>-278858</v>
      </c>
      <c r="R85" s="5">
        <v>-210854</v>
      </c>
      <c r="S85" s="5">
        <v>-162712</v>
      </c>
      <c r="T85" s="5"/>
      <c r="U85" s="5"/>
      <c r="V85" s="5"/>
      <c r="W85" s="5"/>
      <c r="X85" s="5">
        <v>-415377.239</v>
      </c>
      <c r="Y85" s="5">
        <v>-437074.35399999999</v>
      </c>
      <c r="Z85" s="5">
        <v>-472137.82199999999</v>
      </c>
      <c r="AA85" s="5">
        <v>-313494.79800000001</v>
      </c>
      <c r="AB85" s="5"/>
      <c r="AC85" s="5"/>
      <c r="AD85" s="5"/>
    </row>
    <row r="86" spans="2:30" s="10" customFormat="1" x14ac:dyDescent="0.35">
      <c r="B86" s="14" t="s">
        <v>886</v>
      </c>
      <c r="C86" s="21"/>
      <c r="D86" s="21"/>
      <c r="E86" s="21"/>
      <c r="F86" s="21"/>
      <c r="G86" s="21"/>
      <c r="H86" s="21"/>
      <c r="I86" s="21"/>
      <c r="J86" s="21"/>
      <c r="K86" s="21"/>
      <c r="L86" s="21"/>
      <c r="M86" s="34"/>
      <c r="N86" s="21"/>
      <c r="O86" s="21"/>
      <c r="P86" s="21">
        <v>1886.2850000000001</v>
      </c>
      <c r="Q86" s="34">
        <v>10567</v>
      </c>
      <c r="R86" s="21">
        <v>12737</v>
      </c>
      <c r="S86" s="21">
        <v>17291</v>
      </c>
      <c r="T86" s="21"/>
      <c r="U86" s="21"/>
      <c r="V86" s="21"/>
      <c r="W86" s="21"/>
      <c r="X86" s="21">
        <v>0</v>
      </c>
      <c r="Y86" s="21">
        <v>0</v>
      </c>
      <c r="Z86" s="21">
        <v>-1132.3979999999999</v>
      </c>
      <c r="AA86" s="21">
        <v>1886.2850000000001</v>
      </c>
      <c r="AB86" s="21"/>
      <c r="AC86" s="21"/>
      <c r="AD86" s="21"/>
    </row>
    <row r="87" spans="2:30" s="12" customFormat="1" x14ac:dyDescent="0.35">
      <c r="B87" s="15" t="s">
        <v>887</v>
      </c>
      <c r="C87" s="22"/>
      <c r="D87" s="22"/>
      <c r="E87" s="22"/>
      <c r="F87" s="22"/>
      <c r="G87" s="22"/>
      <c r="H87" s="22"/>
      <c r="I87" s="22"/>
      <c r="J87" s="22"/>
      <c r="K87" s="22"/>
      <c r="L87" s="22"/>
      <c r="M87" s="35"/>
      <c r="N87" s="22"/>
      <c r="O87" s="22"/>
      <c r="P87" s="22">
        <f>SUM(P82:P86)</f>
        <v>671266.21900000016</v>
      </c>
      <c r="Q87" s="35">
        <f t="shared" ref="Q87:S87" si="54">SUM(Q82:Q86)</f>
        <v>693769</v>
      </c>
      <c r="R87" s="22">
        <f t="shared" si="54"/>
        <v>765495</v>
      </c>
      <c r="S87" s="22">
        <f t="shared" si="54"/>
        <v>819203</v>
      </c>
      <c r="T87" s="22"/>
      <c r="U87" s="22">
        <f t="shared" ref="U87:Z87" si="55">SUM(U82:U86)</f>
        <v>0</v>
      </c>
      <c r="V87" s="22">
        <f t="shared" si="55"/>
        <v>0</v>
      </c>
      <c r="W87" s="22">
        <f t="shared" si="55"/>
        <v>0</v>
      </c>
      <c r="X87" s="22">
        <f t="shared" si="55"/>
        <v>479605.8490000001</v>
      </c>
      <c r="Y87" s="22">
        <f t="shared" si="55"/>
        <v>481502.93699999998</v>
      </c>
      <c r="Z87" s="22">
        <f t="shared" si="55"/>
        <v>470418.0830000001</v>
      </c>
      <c r="AA87" s="22">
        <f>SUM(AA82:AA86)</f>
        <v>671266.21900000016</v>
      </c>
      <c r="AB87" s="22"/>
      <c r="AC87" s="22"/>
      <c r="AD87" s="22"/>
    </row>
    <row r="88" spans="2:30" s="11" customFormat="1" x14ac:dyDescent="0.35">
      <c r="B88" s="16" t="s">
        <v>888</v>
      </c>
      <c r="C88" s="23"/>
      <c r="D88" s="23"/>
      <c r="E88" s="23"/>
      <c r="F88" s="23"/>
      <c r="G88" s="23"/>
      <c r="H88" s="23"/>
      <c r="I88" s="23"/>
      <c r="J88" s="23"/>
      <c r="K88" s="23"/>
      <c r="L88" s="23"/>
      <c r="M88" s="36"/>
      <c r="N88" s="23"/>
      <c r="O88" s="23"/>
      <c r="P88" s="23">
        <f>P87+P80</f>
        <v>1126658.4240000001</v>
      </c>
      <c r="Q88" s="36">
        <f t="shared" ref="Q88:S88" si="56">Q87+Q80</f>
        <v>1162587</v>
      </c>
      <c r="R88" s="23">
        <f t="shared" si="56"/>
        <v>1226609</v>
      </c>
      <c r="S88" s="23">
        <f t="shared" si="56"/>
        <v>1255991</v>
      </c>
      <c r="T88" s="23"/>
      <c r="U88" s="23">
        <f t="shared" ref="U88:Z88" si="57">U87+U80</f>
        <v>0</v>
      </c>
      <c r="V88" s="23">
        <f t="shared" si="57"/>
        <v>0</v>
      </c>
      <c r="W88" s="23">
        <f t="shared" si="57"/>
        <v>0</v>
      </c>
      <c r="X88" s="23">
        <f t="shared" si="57"/>
        <v>846209.16000000015</v>
      </c>
      <c r="Y88" s="23">
        <f t="shared" si="57"/>
        <v>1002087.1359999999</v>
      </c>
      <c r="Z88" s="23">
        <f t="shared" si="57"/>
        <v>967127.0560000001</v>
      </c>
      <c r="AA88" s="23">
        <f>AA87+AA80</f>
        <v>1126658.4240000001</v>
      </c>
      <c r="AB88" s="23"/>
      <c r="AC88" s="23"/>
      <c r="AD88" s="23"/>
    </row>
    <row r="89" spans="2:30" x14ac:dyDescent="0.35">
      <c r="B89" s="13"/>
      <c r="C89" s="5"/>
      <c r="D89" s="5"/>
      <c r="E89" s="5"/>
      <c r="F89" s="5"/>
      <c r="G89" s="5"/>
      <c r="H89" s="5"/>
      <c r="I89" s="5"/>
      <c r="J89" s="5"/>
      <c r="K89" s="5"/>
      <c r="L89" s="5"/>
      <c r="M89" s="31"/>
      <c r="N89" s="5"/>
      <c r="O89" s="5"/>
      <c r="P89" s="5"/>
      <c r="Q89" s="31"/>
      <c r="R89" s="5"/>
      <c r="S89" s="5"/>
      <c r="T89" s="5"/>
      <c r="U89" s="5"/>
      <c r="V89" s="5"/>
      <c r="W89" s="5"/>
      <c r="X89" s="5"/>
      <c r="Y89" s="5"/>
      <c r="Z89" s="5"/>
      <c r="AA89" s="5"/>
      <c r="AB89" s="5"/>
      <c r="AC89" s="5"/>
      <c r="AD89" s="5"/>
    </row>
    <row r="90" spans="2:30" x14ac:dyDescent="0.35">
      <c r="B90" s="13" t="s">
        <v>909</v>
      </c>
      <c r="C90" s="5"/>
      <c r="D90" s="5"/>
      <c r="E90" s="5"/>
      <c r="F90" s="5"/>
      <c r="G90" s="5"/>
      <c r="H90" s="5"/>
      <c r="I90" s="5"/>
      <c r="J90" s="5"/>
      <c r="K90" s="5"/>
      <c r="L90" s="5"/>
      <c r="M90" s="31"/>
      <c r="N90" s="5"/>
      <c r="O90" s="5"/>
      <c r="P90" s="5"/>
      <c r="Q90" s="31">
        <f>SUM(Q74:Q75)</f>
        <v>330395</v>
      </c>
      <c r="R90" s="5"/>
      <c r="S90" s="31">
        <f>SUM(S74:S75)</f>
        <v>296627</v>
      </c>
      <c r="T90" s="5"/>
      <c r="U90" s="5"/>
      <c r="V90" s="5"/>
      <c r="W90" s="5"/>
      <c r="X90" s="5"/>
      <c r="Y90" s="5"/>
      <c r="Z90" s="5"/>
      <c r="AA90" s="5"/>
      <c r="AB90" s="5"/>
      <c r="AC90" s="5"/>
      <c r="AD90" s="5"/>
    </row>
    <row r="91" spans="2:30" x14ac:dyDescent="0.35">
      <c r="C91" s="5"/>
      <c r="D91" s="5"/>
      <c r="E91" s="5"/>
      <c r="F91" s="5"/>
      <c r="G91" s="5"/>
      <c r="H91" s="5"/>
      <c r="I91" s="5"/>
      <c r="J91" s="5"/>
      <c r="K91" s="5"/>
      <c r="L91" s="5"/>
      <c r="M91" s="31"/>
      <c r="N91" s="5"/>
      <c r="O91" s="5"/>
      <c r="P91" s="5"/>
      <c r="Q91" s="31"/>
      <c r="R91" s="5"/>
      <c r="S91" s="5"/>
      <c r="T91" s="5"/>
      <c r="U91" s="5"/>
      <c r="V91" s="5"/>
      <c r="W91" s="5"/>
      <c r="X91" s="5"/>
      <c r="Y91" s="5"/>
      <c r="Z91" s="5"/>
      <c r="AA91" s="5"/>
      <c r="AB91" s="5"/>
      <c r="AC91" s="5"/>
      <c r="AD91" s="5"/>
    </row>
    <row r="92" spans="2:30" x14ac:dyDescent="0.35">
      <c r="C92" s="5"/>
      <c r="D92" s="5"/>
      <c r="E92" s="5"/>
      <c r="F92" s="5"/>
      <c r="G92" s="5"/>
      <c r="H92" s="5"/>
      <c r="I92" s="5"/>
      <c r="J92" s="5"/>
      <c r="K92" s="5"/>
      <c r="L92" s="5"/>
      <c r="M92" s="31"/>
      <c r="N92" s="5"/>
      <c r="O92" s="5"/>
      <c r="P92" s="5"/>
      <c r="Q92" s="31"/>
      <c r="R92" s="5"/>
      <c r="S92" s="5"/>
      <c r="T92" s="5"/>
      <c r="U92" s="5"/>
      <c r="V92" s="5"/>
      <c r="W92" s="5"/>
      <c r="X92" s="5"/>
      <c r="Y92" s="5"/>
      <c r="Z92" s="5"/>
      <c r="AA92" s="5"/>
      <c r="AB92" s="5"/>
      <c r="AC92" s="5"/>
      <c r="AD92" s="5"/>
    </row>
    <row r="93" spans="2:30" s="8" customFormat="1" x14ac:dyDescent="0.35">
      <c r="B93" s="7" t="s">
        <v>892</v>
      </c>
      <c r="C93" s="24"/>
      <c r="D93" s="24"/>
      <c r="E93" s="24"/>
      <c r="F93" s="24"/>
      <c r="G93" s="24"/>
      <c r="H93" s="24"/>
      <c r="I93" s="24"/>
      <c r="J93" s="24"/>
      <c r="K93" s="24"/>
      <c r="L93" s="24"/>
      <c r="M93" s="39"/>
      <c r="N93" s="24"/>
      <c r="O93" s="24"/>
      <c r="P93" s="24"/>
      <c r="Q93" s="39"/>
      <c r="R93" s="24"/>
      <c r="S93" s="24"/>
      <c r="T93" s="24"/>
      <c r="U93" s="24"/>
      <c r="V93" s="24"/>
      <c r="W93" s="24"/>
      <c r="X93" s="24"/>
      <c r="Y93" s="24"/>
      <c r="Z93" s="24"/>
      <c r="AA93" s="24"/>
      <c r="AB93" s="24"/>
      <c r="AC93" s="24"/>
      <c r="AD93" s="24"/>
    </row>
    <row r="94" spans="2:30" x14ac:dyDescent="0.35">
      <c r="B94" t="s">
        <v>889</v>
      </c>
      <c r="C94" s="5"/>
      <c r="D94" s="5"/>
      <c r="E94" s="5"/>
      <c r="F94" s="5"/>
      <c r="G94" s="5"/>
      <c r="H94" s="5"/>
      <c r="I94" s="5"/>
      <c r="J94" s="5"/>
      <c r="K94" s="5"/>
      <c r="L94" s="5"/>
      <c r="M94" s="31">
        <v>14333</v>
      </c>
      <c r="N94" s="5">
        <f>30585-M94</f>
        <v>16252</v>
      </c>
      <c r="O94" s="5">
        <f>120915-N94-M94</f>
        <v>90330</v>
      </c>
      <c r="P94" s="5"/>
      <c r="Q94" s="31">
        <v>42254</v>
      </c>
      <c r="R94" s="5">
        <f>140214-Q94</f>
        <v>97960</v>
      </c>
      <c r="S94" s="5">
        <f>242491-R94-Q94</f>
        <v>102277</v>
      </c>
      <c r="T94" s="5"/>
      <c r="U94" s="5"/>
      <c r="V94" s="5"/>
      <c r="W94" s="5"/>
      <c r="X94" s="5">
        <v>45470.463000000003</v>
      </c>
      <c r="Y94" s="5">
        <v>21685.725999999999</v>
      </c>
      <c r="Z94" s="5">
        <v>12594.906999999999</v>
      </c>
      <c r="AA94" s="5">
        <v>209170.76300000001</v>
      </c>
      <c r="AB94" s="5"/>
      <c r="AC94" s="5"/>
      <c r="AD94" s="5"/>
    </row>
    <row r="95" spans="2:30" s="10" customFormat="1" x14ac:dyDescent="0.35">
      <c r="B95" s="10" t="s">
        <v>890</v>
      </c>
      <c r="C95" s="21"/>
      <c r="D95" s="21"/>
      <c r="E95" s="21"/>
      <c r="F95" s="21"/>
      <c r="G95" s="21"/>
      <c r="H95" s="21"/>
      <c r="I95" s="21"/>
      <c r="J95" s="21"/>
      <c r="K95" s="21"/>
      <c r="L95" s="21"/>
      <c r="M95" s="34">
        <f>-47977-4720-755-8</f>
        <v>-53460</v>
      </c>
      <c r="N95" s="21">
        <f>-79002-5340-2385-14-M95</f>
        <v>-33281</v>
      </c>
      <c r="O95" s="21">
        <f>-109385-2200-4557-29-N95-M95</f>
        <v>-29430</v>
      </c>
      <c r="P95" s="21"/>
      <c r="Q95" s="34">
        <f>-283-3494-160</f>
        <v>-3937</v>
      </c>
      <c r="R95" s="21">
        <f>-495-4807-241-Q95</f>
        <v>-1606</v>
      </c>
      <c r="S95" s="21">
        <f>-781-4125-5695-253-R95-Q95</f>
        <v>-5311</v>
      </c>
      <c r="T95" s="21"/>
      <c r="U95" s="21"/>
      <c r="V95" s="21"/>
      <c r="W95" s="21"/>
      <c r="X95" s="21">
        <f>-41404.328-2040-12342.317-272.067</f>
        <v>-56058.712000000007</v>
      </c>
      <c r="Y95" s="21">
        <f>-143477.72-58196.164-351.434</f>
        <v>-202025.318</v>
      </c>
      <c r="Z95" s="21">
        <f>-979.612-3250-28376.566-53.794</f>
        <v>-32659.972000000002</v>
      </c>
      <c r="AA95" s="21">
        <f>-128253.515-6712.172-33.071</f>
        <v>-134998.758</v>
      </c>
      <c r="AB95" s="21"/>
      <c r="AC95" s="21"/>
      <c r="AD95" s="21"/>
    </row>
    <row r="96" spans="2:30" s="11" customFormat="1" x14ac:dyDescent="0.35">
      <c r="B96" s="11" t="s">
        <v>891</v>
      </c>
      <c r="C96" s="23"/>
      <c r="D96" s="23"/>
      <c r="E96" s="23"/>
      <c r="F96" s="23"/>
      <c r="G96" s="23"/>
      <c r="H96" s="23"/>
      <c r="I96" s="23"/>
      <c r="J96" s="23"/>
      <c r="K96" s="23">
        <f t="shared" ref="K96" si="58">SUM(K94:K95)</f>
        <v>0</v>
      </c>
      <c r="L96" s="23">
        <f t="shared" ref="L96" si="59">SUM(L94:L95)</f>
        <v>0</v>
      </c>
      <c r="M96" s="36">
        <f t="shared" ref="M96" si="60">SUM(M94:M95)</f>
        <v>-39127</v>
      </c>
      <c r="N96" s="23">
        <f t="shared" ref="N96" si="61">SUM(N94:N95)</f>
        <v>-17029</v>
      </c>
      <c r="O96" s="23">
        <f t="shared" ref="O96" si="62">SUM(O94:O95)</f>
        <v>60900</v>
      </c>
      <c r="P96" s="23">
        <f t="shared" ref="P96" si="63">SUM(P94:P95)</f>
        <v>0</v>
      </c>
      <c r="Q96" s="36">
        <f t="shared" ref="Q96" si="64">SUM(Q94:Q95)</f>
        <v>38317</v>
      </c>
      <c r="R96" s="23">
        <f t="shared" ref="R96" si="65">SUM(R94:R95)</f>
        <v>96354</v>
      </c>
      <c r="S96" s="23">
        <f t="shared" ref="S96" si="66">SUM(S94:S95)</f>
        <v>96966</v>
      </c>
      <c r="T96" s="23"/>
      <c r="U96" s="23"/>
      <c r="V96" s="23"/>
      <c r="W96" s="23"/>
      <c r="X96" s="23">
        <f t="shared" ref="X96" si="67">SUM(X94:X95)</f>
        <v>-10588.249000000003</v>
      </c>
      <c r="Y96" s="23">
        <f t="shared" ref="Y96" si="68">SUM(Y94:Y95)</f>
        <v>-180339.592</v>
      </c>
      <c r="Z96" s="23">
        <f t="shared" ref="Z96" si="69">SUM(Z94:Z95)</f>
        <v>-20065.065000000002</v>
      </c>
      <c r="AA96" s="23">
        <f>SUM(AA94:AA95)</f>
        <v>74172.005000000005</v>
      </c>
      <c r="AB96" s="23"/>
      <c r="AC96" s="23"/>
      <c r="AD96" s="23"/>
    </row>
    <row r="97" spans="3:30" x14ac:dyDescent="0.35">
      <c r="C97" s="5"/>
      <c r="D97" s="5"/>
      <c r="E97" s="5"/>
      <c r="F97" s="5"/>
      <c r="G97" s="5"/>
      <c r="H97" s="5"/>
      <c r="I97" s="5"/>
      <c r="J97" s="5"/>
      <c r="K97" s="5"/>
      <c r="L97" s="5"/>
      <c r="M97" s="31"/>
      <c r="N97" s="5"/>
      <c r="O97" s="5"/>
      <c r="P97" s="5"/>
      <c r="Q97" s="31"/>
      <c r="R97" s="5"/>
      <c r="S97" s="5"/>
      <c r="T97" s="5"/>
      <c r="U97" s="5"/>
      <c r="V97" s="5"/>
      <c r="W97" s="5"/>
      <c r="X97" s="5"/>
      <c r="Y97" s="5"/>
      <c r="Z97" s="5"/>
      <c r="AA97" s="5"/>
      <c r="AB97" s="5"/>
      <c r="AC97" s="5"/>
      <c r="AD97" s="5"/>
    </row>
    <row r="98" spans="3:30" x14ac:dyDescent="0.35">
      <c r="C98" s="5"/>
      <c r="D98" s="5"/>
      <c r="E98" s="5"/>
      <c r="F98" s="5"/>
      <c r="G98" s="5"/>
      <c r="H98" s="5"/>
      <c r="I98" s="5"/>
      <c r="J98" s="5"/>
      <c r="K98" s="5"/>
      <c r="L98" s="5"/>
      <c r="M98" s="31"/>
      <c r="N98" s="5"/>
      <c r="O98" s="5"/>
      <c r="P98" s="5"/>
      <c r="Q98" s="31"/>
      <c r="R98" s="5"/>
      <c r="S98" s="5"/>
      <c r="T98" s="5"/>
      <c r="U98" s="5"/>
      <c r="V98" s="5"/>
      <c r="W98" s="5"/>
      <c r="X98" s="5"/>
      <c r="Y98" s="5"/>
      <c r="Z98" s="5"/>
      <c r="AA98" s="5"/>
      <c r="AB98" s="5"/>
      <c r="AC98" s="5"/>
      <c r="AD98" s="5"/>
    </row>
    <row r="99" spans="3:30" x14ac:dyDescent="0.35">
      <c r="C99" s="5"/>
      <c r="D99" s="5"/>
      <c r="E99" s="5"/>
      <c r="F99" s="5"/>
      <c r="G99" s="5"/>
      <c r="H99" s="5"/>
      <c r="I99" s="5"/>
      <c r="J99" s="5"/>
      <c r="K99" s="5"/>
      <c r="L99" s="5"/>
      <c r="M99" s="31"/>
      <c r="N99" s="5"/>
      <c r="O99" s="5"/>
      <c r="P99" s="5"/>
      <c r="Q99" s="31"/>
      <c r="R99" s="5"/>
      <c r="S99" s="5"/>
      <c r="T99" s="5"/>
      <c r="U99" s="5"/>
      <c r="V99" s="5"/>
      <c r="W99" s="5"/>
      <c r="X99" s="5"/>
      <c r="Y99" s="5"/>
      <c r="Z99" s="5"/>
      <c r="AA99" s="5"/>
      <c r="AB99" s="5"/>
      <c r="AC99" s="5"/>
      <c r="AD99" s="5"/>
    </row>
    <row r="100" spans="3:30" x14ac:dyDescent="0.35">
      <c r="C100" s="5"/>
      <c r="D100" s="5"/>
      <c r="E100" s="5"/>
      <c r="F100" s="5"/>
      <c r="G100" s="5"/>
      <c r="H100" s="5"/>
      <c r="I100" s="5"/>
      <c r="J100" s="5"/>
      <c r="K100" s="5"/>
      <c r="L100" s="5"/>
      <c r="M100" s="31"/>
      <c r="N100" s="5"/>
      <c r="O100" s="5"/>
      <c r="P100" s="5"/>
      <c r="Q100" s="31"/>
      <c r="R100" s="5"/>
      <c r="S100" s="5"/>
      <c r="T100" s="5"/>
      <c r="U100" s="5"/>
      <c r="V100" s="5"/>
      <c r="W100" s="5"/>
      <c r="X100" s="5"/>
      <c r="Y100" s="5"/>
      <c r="Z100" s="5"/>
      <c r="AA100" s="5"/>
      <c r="AB100" s="5"/>
      <c r="AC100" s="5"/>
      <c r="AD100" s="5"/>
    </row>
    <row r="101" spans="3:30" x14ac:dyDescent="0.35">
      <c r="C101" s="5"/>
      <c r="D101" s="5"/>
      <c r="E101" s="5"/>
      <c r="F101" s="5"/>
      <c r="G101" s="5"/>
      <c r="H101" s="5"/>
      <c r="I101" s="5"/>
      <c r="J101" s="5"/>
      <c r="K101" s="5"/>
      <c r="L101" s="5"/>
      <c r="M101" s="31"/>
      <c r="N101" s="5"/>
      <c r="O101" s="5"/>
      <c r="P101" s="5"/>
      <c r="Q101" s="31"/>
      <c r="R101" s="5"/>
      <c r="S101" s="5"/>
      <c r="T101" s="5"/>
      <c r="U101" s="5"/>
      <c r="V101" s="5"/>
      <c r="W101" s="5"/>
      <c r="X101" s="5"/>
      <c r="Y101" s="5"/>
      <c r="Z101" s="5"/>
      <c r="AA101" s="5"/>
      <c r="AB101" s="5"/>
      <c r="AC101" s="5"/>
      <c r="AD101" s="5"/>
    </row>
    <row r="102" spans="3:30" x14ac:dyDescent="0.35">
      <c r="C102" s="5"/>
      <c r="D102" s="5"/>
      <c r="E102" s="5"/>
      <c r="F102" s="5"/>
      <c r="G102" s="5"/>
      <c r="H102" s="5"/>
      <c r="I102" s="5"/>
      <c r="J102" s="5"/>
      <c r="K102" s="5"/>
      <c r="L102" s="5"/>
      <c r="M102" s="31"/>
      <c r="N102" s="5"/>
      <c r="O102" s="5"/>
      <c r="P102" s="5"/>
      <c r="Q102" s="31"/>
      <c r="R102" s="5"/>
      <c r="S102" s="5"/>
      <c r="T102" s="5"/>
      <c r="U102" s="5"/>
      <c r="V102" s="5"/>
      <c r="W102" s="5"/>
      <c r="X102" s="5"/>
      <c r="Y102" s="5"/>
      <c r="Z102" s="5"/>
      <c r="AA102" s="5"/>
      <c r="AB102" s="5"/>
      <c r="AC102" s="5"/>
      <c r="AD102" s="5"/>
    </row>
    <row r="103" spans="3:30" x14ac:dyDescent="0.35">
      <c r="C103" s="5"/>
      <c r="D103" s="5"/>
      <c r="E103" s="5"/>
      <c r="F103" s="5"/>
      <c r="G103" s="5"/>
      <c r="H103" s="5"/>
      <c r="I103" s="5"/>
      <c r="J103" s="5"/>
      <c r="K103" s="5"/>
      <c r="L103" s="5"/>
      <c r="M103" s="31"/>
      <c r="N103" s="5"/>
      <c r="O103" s="5"/>
      <c r="P103" s="5"/>
      <c r="Q103" s="31"/>
      <c r="R103" s="5"/>
      <c r="S103" s="5"/>
      <c r="T103" s="5"/>
      <c r="U103" s="5"/>
      <c r="V103" s="5"/>
      <c r="W103" s="5"/>
      <c r="X103" s="5"/>
      <c r="Y103" s="5"/>
      <c r="Z103" s="5"/>
      <c r="AA103" s="5"/>
      <c r="AB103" s="5"/>
      <c r="AC103" s="5"/>
      <c r="AD103" s="5"/>
    </row>
    <row r="104" spans="3:30" x14ac:dyDescent="0.35">
      <c r="C104" s="5"/>
      <c r="D104" s="5"/>
      <c r="E104" s="5"/>
      <c r="F104" s="5"/>
      <c r="G104" s="5"/>
      <c r="H104" s="5"/>
      <c r="I104" s="5"/>
      <c r="J104" s="5"/>
      <c r="K104" s="5"/>
      <c r="L104" s="5"/>
      <c r="M104" s="31"/>
      <c r="N104" s="5"/>
      <c r="O104" s="5"/>
      <c r="P104" s="5"/>
      <c r="Q104" s="31"/>
      <c r="R104" s="5"/>
      <c r="S104" s="5"/>
      <c r="T104" s="5"/>
      <c r="U104" s="5"/>
      <c r="V104" s="5"/>
      <c r="W104" s="5"/>
      <c r="X104" s="5"/>
      <c r="Y104" s="5"/>
      <c r="Z104" s="5"/>
      <c r="AA104" s="5"/>
      <c r="AB104" s="5"/>
      <c r="AC104" s="5"/>
      <c r="AD104" s="5"/>
    </row>
    <row r="105" spans="3:30" x14ac:dyDescent="0.35">
      <c r="C105" s="5"/>
      <c r="D105" s="5"/>
      <c r="E105" s="5"/>
      <c r="F105" s="5"/>
      <c r="G105" s="5"/>
      <c r="H105" s="5"/>
      <c r="I105" s="5"/>
      <c r="J105" s="5"/>
      <c r="K105" s="5"/>
      <c r="L105" s="5"/>
      <c r="M105" s="31"/>
      <c r="N105" s="5"/>
      <c r="O105" s="5"/>
      <c r="P105" s="5"/>
      <c r="Q105" s="31"/>
      <c r="R105" s="5"/>
      <c r="S105" s="5"/>
      <c r="T105" s="5"/>
      <c r="U105" s="5"/>
      <c r="V105" s="5"/>
      <c r="W105" s="5"/>
      <c r="X105" s="5"/>
      <c r="Y105" s="5"/>
      <c r="Z105" s="5"/>
      <c r="AA105" s="5"/>
      <c r="AB105" s="5"/>
      <c r="AC105" s="5"/>
      <c r="AD105" s="5"/>
    </row>
    <row r="106" spans="3:30" x14ac:dyDescent="0.35">
      <c r="C106" s="5"/>
      <c r="D106" s="5"/>
      <c r="E106" s="5"/>
      <c r="F106" s="5"/>
      <c r="G106" s="5"/>
      <c r="H106" s="5"/>
      <c r="I106" s="5"/>
      <c r="J106" s="5"/>
      <c r="K106" s="5"/>
      <c r="L106" s="5"/>
      <c r="M106" s="31"/>
      <c r="N106" s="5"/>
      <c r="O106" s="5"/>
      <c r="P106" s="5"/>
      <c r="Q106" s="31"/>
      <c r="R106" s="5"/>
      <c r="S106" s="5"/>
      <c r="T106" s="5"/>
      <c r="U106" s="5"/>
      <c r="V106" s="5"/>
      <c r="W106" s="5"/>
      <c r="X106" s="5"/>
      <c r="Y106" s="5"/>
      <c r="Z106" s="5"/>
      <c r="AA106" s="5"/>
      <c r="AB106" s="5"/>
      <c r="AC106" s="5"/>
      <c r="AD106" s="5"/>
    </row>
    <row r="107" spans="3:30" x14ac:dyDescent="0.35">
      <c r="C107" s="5"/>
      <c r="D107" s="5"/>
      <c r="E107" s="5"/>
      <c r="F107" s="5"/>
      <c r="G107" s="5"/>
      <c r="H107" s="5"/>
      <c r="I107" s="5"/>
      <c r="J107" s="5"/>
      <c r="K107" s="5"/>
      <c r="L107" s="5"/>
      <c r="M107" s="31"/>
      <c r="N107" s="5"/>
      <c r="O107" s="5"/>
      <c r="P107" s="5"/>
      <c r="Q107" s="31"/>
      <c r="R107" s="5"/>
      <c r="S107" s="5"/>
      <c r="T107" s="5"/>
      <c r="U107" s="5"/>
      <c r="V107" s="5"/>
      <c r="W107" s="5"/>
      <c r="X107" s="5"/>
      <c r="Y107" s="5"/>
      <c r="Z107" s="5"/>
      <c r="AA107" s="5"/>
      <c r="AB107" s="5"/>
      <c r="AC107" s="5"/>
      <c r="AD107" s="5"/>
    </row>
    <row r="108" spans="3:30" x14ac:dyDescent="0.35">
      <c r="C108" s="5"/>
      <c r="D108" s="5"/>
      <c r="E108" s="5"/>
      <c r="F108" s="5"/>
      <c r="G108" s="5"/>
      <c r="H108" s="5"/>
      <c r="I108" s="5"/>
      <c r="J108" s="5"/>
      <c r="K108" s="5"/>
      <c r="L108" s="5"/>
      <c r="M108" s="31"/>
      <c r="N108" s="5"/>
      <c r="O108" s="5"/>
      <c r="P108" s="5"/>
      <c r="Q108" s="31"/>
      <c r="R108" s="5"/>
      <c r="S108" s="5"/>
      <c r="T108" s="5"/>
      <c r="U108" s="5"/>
      <c r="V108" s="5"/>
      <c r="W108" s="5"/>
      <c r="X108" s="5"/>
      <c r="Y108" s="5"/>
      <c r="Z108" s="5"/>
      <c r="AA108" s="5"/>
      <c r="AB108" s="5"/>
      <c r="AC108" s="5"/>
      <c r="AD108" s="5"/>
    </row>
    <row r="109" spans="3:30" x14ac:dyDescent="0.35">
      <c r="C109" s="5"/>
      <c r="D109" s="5"/>
      <c r="E109" s="5"/>
      <c r="F109" s="5"/>
      <c r="G109" s="5"/>
      <c r="H109" s="5"/>
      <c r="I109" s="5"/>
      <c r="J109" s="5"/>
      <c r="K109" s="5"/>
      <c r="L109" s="5"/>
      <c r="M109" s="31"/>
      <c r="N109" s="5"/>
      <c r="O109" s="5"/>
      <c r="P109" s="5"/>
      <c r="Q109" s="31"/>
      <c r="R109" s="5"/>
      <c r="S109" s="5"/>
      <c r="T109" s="5"/>
      <c r="U109" s="5"/>
      <c r="V109" s="5"/>
      <c r="W109" s="5"/>
      <c r="X109" s="5"/>
      <c r="Y109" s="5"/>
      <c r="Z109" s="5"/>
      <c r="AA109" s="5"/>
      <c r="AB109" s="5"/>
      <c r="AC109" s="5"/>
      <c r="AD109" s="5"/>
    </row>
    <row r="110" spans="3:30" x14ac:dyDescent="0.35">
      <c r="C110" s="5"/>
      <c r="D110" s="5"/>
      <c r="E110" s="5"/>
      <c r="F110" s="5"/>
      <c r="G110" s="5"/>
      <c r="H110" s="5"/>
      <c r="I110" s="5"/>
      <c r="J110" s="5"/>
      <c r="K110" s="5"/>
      <c r="L110" s="5"/>
      <c r="M110" s="31"/>
      <c r="N110" s="5"/>
      <c r="O110" s="5"/>
      <c r="P110" s="5"/>
      <c r="Q110" s="31"/>
      <c r="R110" s="5"/>
      <c r="S110" s="5"/>
      <c r="T110" s="5"/>
      <c r="U110" s="5"/>
      <c r="V110" s="5"/>
      <c r="W110" s="5"/>
      <c r="X110" s="5"/>
      <c r="Y110" s="5"/>
      <c r="Z110" s="5"/>
      <c r="AA110" s="5"/>
      <c r="AB110" s="5"/>
      <c r="AC110" s="5"/>
      <c r="AD110" s="5"/>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row>
    <row r="2" spans="1:18" x14ac:dyDescent="0.35">
      <c r="A2" s="1" t="s">
        <v>29</v>
      </c>
      <c r="B2" t="s">
        <v>30</v>
      </c>
      <c r="C2" t="s">
        <v>31</v>
      </c>
      <c r="D2" t="s">
        <v>32</v>
      </c>
      <c r="E2" t="s">
        <v>33</v>
      </c>
      <c r="F2" t="s">
        <v>34</v>
      </c>
      <c r="G2" t="s">
        <v>35</v>
      </c>
      <c r="H2" t="s">
        <v>36</v>
      </c>
      <c r="I2" t="s">
        <v>37</v>
      </c>
      <c r="J2" t="s">
        <v>38</v>
      </c>
      <c r="K2" t="s">
        <v>39</v>
      </c>
      <c r="L2" t="s">
        <v>40</v>
      </c>
      <c r="M2" t="s">
        <v>41</v>
      </c>
      <c r="N2" t="s">
        <v>42</v>
      </c>
      <c r="O2" t="s">
        <v>43</v>
      </c>
      <c r="P2" t="s">
        <v>44</v>
      </c>
      <c r="Q2" t="s">
        <v>45</v>
      </c>
      <c r="R2" t="s">
        <v>46</v>
      </c>
    </row>
    <row r="3" spans="1:18" x14ac:dyDescent="0.35">
      <c r="A3" s="1" t="s">
        <v>47</v>
      </c>
      <c r="B3" t="s">
        <v>48</v>
      </c>
      <c r="C3" t="s">
        <v>49</v>
      </c>
      <c r="D3" t="s">
        <v>50</v>
      </c>
      <c r="E3" t="s">
        <v>51</v>
      </c>
      <c r="F3" t="s">
        <v>52</v>
      </c>
      <c r="G3" t="s">
        <v>53</v>
      </c>
      <c r="H3" t="s">
        <v>54</v>
      </c>
      <c r="I3" t="s">
        <v>55</v>
      </c>
      <c r="J3" t="s">
        <v>56</v>
      </c>
      <c r="K3" t="s">
        <v>57</v>
      </c>
      <c r="L3" t="s">
        <v>58</v>
      </c>
      <c r="M3" t="s">
        <v>59</v>
      </c>
      <c r="N3" t="s">
        <v>60</v>
      </c>
      <c r="O3" t="s">
        <v>61</v>
      </c>
      <c r="P3" t="s">
        <v>62</v>
      </c>
      <c r="Q3" t="s">
        <v>63</v>
      </c>
      <c r="R3" t="s">
        <v>64</v>
      </c>
    </row>
    <row r="4" spans="1:18" x14ac:dyDescent="0.35">
      <c r="A4" s="1" t="s">
        <v>65</v>
      </c>
      <c r="B4" t="s">
        <v>66</v>
      </c>
      <c r="C4" t="s">
        <v>67</v>
      </c>
      <c r="D4" t="s">
        <v>68</v>
      </c>
      <c r="E4" t="s">
        <v>69</v>
      </c>
      <c r="F4" t="s">
        <v>70</v>
      </c>
      <c r="G4" t="s">
        <v>71</v>
      </c>
      <c r="H4" t="s">
        <v>72</v>
      </c>
      <c r="I4" t="s">
        <v>73</v>
      </c>
      <c r="J4" t="s">
        <v>74</v>
      </c>
      <c r="K4" t="s">
        <v>75</v>
      </c>
      <c r="L4" t="s">
        <v>76</v>
      </c>
      <c r="M4" t="s">
        <v>77</v>
      </c>
      <c r="N4" t="s">
        <v>78</v>
      </c>
      <c r="O4" t="s">
        <v>79</v>
      </c>
      <c r="P4" t="s">
        <v>80</v>
      </c>
      <c r="Q4" t="s">
        <v>81</v>
      </c>
      <c r="R4" t="s">
        <v>82</v>
      </c>
    </row>
    <row r="5" spans="1:18" x14ac:dyDescent="0.35">
      <c r="A5" s="1" t="s">
        <v>83</v>
      </c>
      <c r="B5" t="s">
        <v>84</v>
      </c>
      <c r="C5" t="s">
        <v>85</v>
      </c>
      <c r="D5" t="s">
        <v>86</v>
      </c>
      <c r="E5" t="s">
        <v>81</v>
      </c>
      <c r="F5" t="s">
        <v>81</v>
      </c>
      <c r="G5" t="s">
        <v>81</v>
      </c>
      <c r="H5" t="s">
        <v>81</v>
      </c>
      <c r="I5" t="s">
        <v>81</v>
      </c>
      <c r="J5" t="s">
        <v>81</v>
      </c>
      <c r="K5" t="s">
        <v>81</v>
      </c>
      <c r="L5" t="s">
        <v>81</v>
      </c>
      <c r="M5" t="s">
        <v>81</v>
      </c>
      <c r="N5" t="s">
        <v>81</v>
      </c>
      <c r="O5" t="s">
        <v>81</v>
      </c>
      <c r="P5" t="s">
        <v>81</v>
      </c>
      <c r="Q5" t="s">
        <v>87</v>
      </c>
      <c r="R5" t="s">
        <v>88</v>
      </c>
    </row>
    <row r="6" spans="1:18" x14ac:dyDescent="0.35">
      <c r="A6" s="1" t="s">
        <v>89</v>
      </c>
      <c r="B6" t="s">
        <v>90</v>
      </c>
      <c r="C6" t="s">
        <v>91</v>
      </c>
      <c r="D6" t="s">
        <v>92</v>
      </c>
      <c r="E6" t="s">
        <v>93</v>
      </c>
      <c r="F6" t="s">
        <v>94</v>
      </c>
      <c r="G6" t="s">
        <v>95</v>
      </c>
      <c r="H6" t="s">
        <v>96</v>
      </c>
      <c r="I6" t="s">
        <v>97</v>
      </c>
      <c r="J6" t="s">
        <v>98</v>
      </c>
      <c r="K6" t="s">
        <v>99</v>
      </c>
      <c r="L6" t="s">
        <v>100</v>
      </c>
      <c r="M6" t="s">
        <v>101</v>
      </c>
      <c r="N6" t="s">
        <v>102</v>
      </c>
      <c r="O6" t="s">
        <v>103</v>
      </c>
      <c r="P6" t="s">
        <v>104</v>
      </c>
      <c r="Q6" t="s">
        <v>81</v>
      </c>
      <c r="R6" t="s">
        <v>105</v>
      </c>
    </row>
    <row r="7" spans="1:18" x14ac:dyDescent="0.35">
      <c r="A7" s="1" t="s">
        <v>106</v>
      </c>
      <c r="B7" t="s">
        <v>107</v>
      </c>
      <c r="C7" t="s">
        <v>108</v>
      </c>
      <c r="D7" t="s">
        <v>109</v>
      </c>
      <c r="E7" t="s">
        <v>110</v>
      </c>
      <c r="F7" t="s">
        <v>111</v>
      </c>
      <c r="G7" t="s">
        <v>112</v>
      </c>
      <c r="H7" t="s">
        <v>113</v>
      </c>
      <c r="I7" t="s">
        <v>114</v>
      </c>
      <c r="J7" t="s">
        <v>115</v>
      </c>
      <c r="K7" t="s">
        <v>116</v>
      </c>
      <c r="L7" t="s">
        <v>117</v>
      </c>
      <c r="M7" t="s">
        <v>118</v>
      </c>
      <c r="N7" t="s">
        <v>119</v>
      </c>
      <c r="O7" t="s">
        <v>120</v>
      </c>
      <c r="P7" t="s">
        <v>121</v>
      </c>
      <c r="Q7" t="s">
        <v>122</v>
      </c>
      <c r="R7" t="s">
        <v>123</v>
      </c>
    </row>
    <row r="8" spans="1:18" x14ac:dyDescent="0.35">
      <c r="A8" s="1" t="s">
        <v>124</v>
      </c>
      <c r="B8" t="s">
        <v>125</v>
      </c>
      <c r="C8" t="s">
        <v>125</v>
      </c>
      <c r="D8" t="s">
        <v>125</v>
      </c>
      <c r="E8" t="s">
        <v>125</v>
      </c>
      <c r="F8" t="s">
        <v>125</v>
      </c>
      <c r="G8" t="s">
        <v>125</v>
      </c>
      <c r="H8" t="s">
        <v>125</v>
      </c>
      <c r="I8" t="s">
        <v>125</v>
      </c>
      <c r="J8" t="s">
        <v>125</v>
      </c>
      <c r="K8" t="s">
        <v>125</v>
      </c>
      <c r="L8" t="s">
        <v>126</v>
      </c>
      <c r="M8" t="s">
        <v>127</v>
      </c>
      <c r="N8" t="s">
        <v>127</v>
      </c>
      <c r="O8" t="s">
        <v>127</v>
      </c>
      <c r="P8" t="s">
        <v>127</v>
      </c>
      <c r="Q8" t="s">
        <v>128</v>
      </c>
      <c r="R8" t="s">
        <v>129</v>
      </c>
    </row>
    <row r="9" spans="1:18" x14ac:dyDescent="0.35">
      <c r="A9" s="1" t="s">
        <v>130</v>
      </c>
      <c r="B9" t="s">
        <v>81</v>
      </c>
      <c r="C9" t="s">
        <v>131</v>
      </c>
      <c r="D9" t="s">
        <v>132</v>
      </c>
      <c r="E9" t="s">
        <v>133</v>
      </c>
      <c r="F9" t="s">
        <v>134</v>
      </c>
      <c r="G9" t="s">
        <v>135</v>
      </c>
      <c r="H9" t="s">
        <v>136</v>
      </c>
      <c r="I9" t="s">
        <v>137</v>
      </c>
      <c r="J9" t="s">
        <v>138</v>
      </c>
      <c r="K9" t="s">
        <v>139</v>
      </c>
      <c r="L9" t="s">
        <v>140</v>
      </c>
      <c r="M9" t="s">
        <v>141</v>
      </c>
      <c r="N9" t="s">
        <v>142</v>
      </c>
      <c r="O9" t="s">
        <v>143</v>
      </c>
      <c r="P9" t="s">
        <v>144</v>
      </c>
      <c r="Q9" t="s">
        <v>145</v>
      </c>
      <c r="R9" t="s">
        <v>146</v>
      </c>
    </row>
    <row r="10" spans="1:18" x14ac:dyDescent="0.35">
      <c r="A10" s="1" t="s">
        <v>147</v>
      </c>
      <c r="B10" t="s">
        <v>81</v>
      </c>
      <c r="C10" t="s">
        <v>148</v>
      </c>
      <c r="D10" t="s">
        <v>149</v>
      </c>
      <c r="E10" t="s">
        <v>150</v>
      </c>
      <c r="F10" t="s">
        <v>151</v>
      </c>
      <c r="G10" t="s">
        <v>136</v>
      </c>
      <c r="H10" t="s">
        <v>152</v>
      </c>
      <c r="I10" t="s">
        <v>153</v>
      </c>
      <c r="J10" t="s">
        <v>154</v>
      </c>
      <c r="K10" t="s">
        <v>153</v>
      </c>
      <c r="L10" t="s">
        <v>153</v>
      </c>
      <c r="M10" t="s">
        <v>155</v>
      </c>
      <c r="N10" t="s">
        <v>156</v>
      </c>
      <c r="O10" t="s">
        <v>157</v>
      </c>
      <c r="P10" t="s">
        <v>153</v>
      </c>
      <c r="Q10" t="s">
        <v>150</v>
      </c>
      <c r="R10" t="s">
        <v>150</v>
      </c>
    </row>
    <row r="11" spans="1:18" x14ac:dyDescent="0.35">
      <c r="A11" s="1" t="s">
        <v>158</v>
      </c>
      <c r="B11" t="s">
        <v>81</v>
      </c>
      <c r="C11" t="s">
        <v>159</v>
      </c>
      <c r="D11" t="s">
        <v>160</v>
      </c>
      <c r="E11" t="s">
        <v>81</v>
      </c>
      <c r="F11" t="s">
        <v>81</v>
      </c>
      <c r="G11" t="s">
        <v>81</v>
      </c>
      <c r="H11" t="s">
        <v>81</v>
      </c>
      <c r="I11" t="s">
        <v>81</v>
      </c>
      <c r="J11" t="s">
        <v>81</v>
      </c>
      <c r="K11" t="s">
        <v>81</v>
      </c>
      <c r="L11" t="s">
        <v>81</v>
      </c>
      <c r="M11" t="s">
        <v>81</v>
      </c>
      <c r="N11" t="s">
        <v>81</v>
      </c>
      <c r="O11" t="s">
        <v>81</v>
      </c>
      <c r="P11" t="s">
        <v>81</v>
      </c>
      <c r="Q11" t="s">
        <v>161</v>
      </c>
      <c r="R11" t="s">
        <v>162</v>
      </c>
    </row>
    <row r="12" spans="1:18" x14ac:dyDescent="0.35">
      <c r="A12" s="1" t="s">
        <v>163</v>
      </c>
      <c r="B12" t="s">
        <v>164</v>
      </c>
      <c r="C12" t="s">
        <v>165</v>
      </c>
      <c r="D12" t="s">
        <v>166</v>
      </c>
      <c r="E12" t="s">
        <v>167</v>
      </c>
      <c r="F12" t="s">
        <v>168</v>
      </c>
      <c r="G12" t="s">
        <v>169</v>
      </c>
      <c r="H12" t="s">
        <v>170</v>
      </c>
      <c r="I12" t="s">
        <v>171</v>
      </c>
      <c r="J12" t="s">
        <v>172</v>
      </c>
      <c r="K12" t="s">
        <v>173</v>
      </c>
      <c r="L12" t="s">
        <v>174</v>
      </c>
      <c r="M12" t="s">
        <v>175</v>
      </c>
      <c r="N12" t="s">
        <v>176</v>
      </c>
      <c r="O12" t="s">
        <v>177</v>
      </c>
      <c r="P12" t="s">
        <v>178</v>
      </c>
      <c r="Q12" t="s">
        <v>179</v>
      </c>
      <c r="R12" t="s">
        <v>180</v>
      </c>
    </row>
    <row r="13" spans="1:18" x14ac:dyDescent="0.35">
      <c r="A13" s="1" t="s">
        <v>181</v>
      </c>
      <c r="B13" t="s">
        <v>182</v>
      </c>
      <c r="C13" t="s">
        <v>183</v>
      </c>
      <c r="D13" t="s">
        <v>184</v>
      </c>
      <c r="E13" t="s">
        <v>185</v>
      </c>
      <c r="F13" t="s">
        <v>186</v>
      </c>
      <c r="G13" t="s">
        <v>187</v>
      </c>
      <c r="H13" t="s">
        <v>188</v>
      </c>
      <c r="I13" t="s">
        <v>189</v>
      </c>
      <c r="J13" t="s">
        <v>190</v>
      </c>
      <c r="K13" t="s">
        <v>191</v>
      </c>
      <c r="L13" t="s">
        <v>192</v>
      </c>
      <c r="M13" t="s">
        <v>193</v>
      </c>
      <c r="N13" t="s">
        <v>194</v>
      </c>
      <c r="O13" t="s">
        <v>195</v>
      </c>
      <c r="P13" t="s">
        <v>196</v>
      </c>
      <c r="Q13" t="s">
        <v>197</v>
      </c>
      <c r="R13" t="s">
        <v>198</v>
      </c>
    </row>
    <row r="14" spans="1:18" x14ac:dyDescent="0.35">
      <c r="A14" s="1" t="s">
        <v>199</v>
      </c>
      <c r="B14" t="s">
        <v>200</v>
      </c>
      <c r="C14" t="s">
        <v>201</v>
      </c>
      <c r="D14" t="s">
        <v>202</v>
      </c>
      <c r="E14" t="s">
        <v>203</v>
      </c>
      <c r="F14" t="s">
        <v>204</v>
      </c>
      <c r="G14" t="s">
        <v>205</v>
      </c>
      <c r="H14" t="s">
        <v>206</v>
      </c>
      <c r="I14" t="s">
        <v>206</v>
      </c>
      <c r="J14" t="s">
        <v>207</v>
      </c>
      <c r="K14" t="s">
        <v>203</v>
      </c>
      <c r="L14" t="s">
        <v>208</v>
      </c>
      <c r="M14" t="s">
        <v>209</v>
      </c>
      <c r="N14" t="s">
        <v>210</v>
      </c>
      <c r="O14" t="s">
        <v>211</v>
      </c>
      <c r="P14" t="s">
        <v>212</v>
      </c>
      <c r="Q14" t="s">
        <v>81</v>
      </c>
      <c r="R14" t="s">
        <v>213</v>
      </c>
    </row>
    <row r="15" spans="1:18" x14ac:dyDescent="0.35">
      <c r="A15" s="1" t="s">
        <v>214</v>
      </c>
      <c r="B15" t="s">
        <v>215</v>
      </c>
      <c r="C15" t="s">
        <v>216</v>
      </c>
      <c r="D15" t="s">
        <v>217</v>
      </c>
      <c r="E15" t="s">
        <v>218</v>
      </c>
      <c r="F15" t="s">
        <v>219</v>
      </c>
      <c r="G15" t="s">
        <v>220</v>
      </c>
      <c r="H15" t="s">
        <v>221</v>
      </c>
      <c r="I15" t="s">
        <v>222</v>
      </c>
      <c r="J15" t="s">
        <v>223</v>
      </c>
      <c r="K15" t="s">
        <v>224</v>
      </c>
      <c r="L15" t="s">
        <v>225</v>
      </c>
      <c r="M15" t="s">
        <v>226</v>
      </c>
      <c r="N15" t="s">
        <v>129</v>
      </c>
      <c r="O15" t="s">
        <v>227</v>
      </c>
      <c r="P15" t="s">
        <v>228</v>
      </c>
      <c r="Q15" t="s">
        <v>166</v>
      </c>
      <c r="R15" t="s">
        <v>229</v>
      </c>
    </row>
    <row r="16" spans="1:18" x14ac:dyDescent="0.35">
      <c r="A16" s="1" t="s">
        <v>230</v>
      </c>
      <c r="B16" t="s">
        <v>81</v>
      </c>
      <c r="C16" t="s">
        <v>81</v>
      </c>
      <c r="D16" t="s">
        <v>81</v>
      </c>
      <c r="E16" t="s">
        <v>81</v>
      </c>
      <c r="F16" t="s">
        <v>81</v>
      </c>
      <c r="G16" t="s">
        <v>81</v>
      </c>
      <c r="H16" t="s">
        <v>81</v>
      </c>
      <c r="I16" t="s">
        <v>81</v>
      </c>
      <c r="J16" t="s">
        <v>81</v>
      </c>
      <c r="K16" t="s">
        <v>81</v>
      </c>
      <c r="L16" t="s">
        <v>81</v>
      </c>
      <c r="M16" t="s">
        <v>81</v>
      </c>
      <c r="N16" t="s">
        <v>81</v>
      </c>
      <c r="O16" t="s">
        <v>81</v>
      </c>
      <c r="P16" t="s">
        <v>81</v>
      </c>
      <c r="Q16" t="s">
        <v>81</v>
      </c>
      <c r="R16" t="s">
        <v>81</v>
      </c>
    </row>
    <row r="17" spans="1:18" x14ac:dyDescent="0.35">
      <c r="A17" s="1" t="s">
        <v>231</v>
      </c>
      <c r="B17" t="s">
        <v>232</v>
      </c>
      <c r="C17" t="s">
        <v>233</v>
      </c>
      <c r="D17" t="s">
        <v>234</v>
      </c>
      <c r="E17" t="s">
        <v>235</v>
      </c>
      <c r="F17" t="s">
        <v>187</v>
      </c>
      <c r="G17" t="s">
        <v>236</v>
      </c>
      <c r="H17" t="s">
        <v>237</v>
      </c>
      <c r="I17" t="s">
        <v>238</v>
      </c>
      <c r="J17" t="s">
        <v>239</v>
      </c>
      <c r="K17" t="s">
        <v>240</v>
      </c>
      <c r="L17" t="s">
        <v>241</v>
      </c>
      <c r="M17" t="s">
        <v>242</v>
      </c>
      <c r="N17" t="s">
        <v>243</v>
      </c>
      <c r="O17" t="s">
        <v>244</v>
      </c>
      <c r="P17" t="s">
        <v>245</v>
      </c>
      <c r="Q17" t="s">
        <v>246</v>
      </c>
      <c r="R17" t="s">
        <v>247</v>
      </c>
    </row>
    <row r="18" spans="1:18" x14ac:dyDescent="0.35">
      <c r="A18" s="1" t="s">
        <v>248</v>
      </c>
      <c r="B18" t="s">
        <v>200</v>
      </c>
      <c r="C18" t="s">
        <v>249</v>
      </c>
      <c r="D18" t="s">
        <v>250</v>
      </c>
      <c r="E18" t="s">
        <v>251</v>
      </c>
      <c r="F18" t="s">
        <v>252</v>
      </c>
      <c r="G18" t="s">
        <v>253</v>
      </c>
      <c r="H18" t="s">
        <v>127</v>
      </c>
      <c r="I18" t="s">
        <v>254</v>
      </c>
      <c r="J18" t="s">
        <v>208</v>
      </c>
      <c r="K18" t="s">
        <v>126</v>
      </c>
      <c r="L18" t="s">
        <v>255</v>
      </c>
      <c r="M18" t="s">
        <v>213</v>
      </c>
      <c r="N18" t="s">
        <v>212</v>
      </c>
      <c r="O18" t="s">
        <v>256</v>
      </c>
      <c r="P18" t="s">
        <v>208</v>
      </c>
      <c r="Q18" t="s">
        <v>210</v>
      </c>
      <c r="R18" t="s">
        <v>257</v>
      </c>
    </row>
    <row r="19" spans="1:18" x14ac:dyDescent="0.35">
      <c r="A19" s="1" t="s">
        <v>258</v>
      </c>
      <c r="B19" t="s">
        <v>259</v>
      </c>
      <c r="C19" t="s">
        <v>260</v>
      </c>
      <c r="D19" t="s">
        <v>261</v>
      </c>
      <c r="E19" t="s">
        <v>262</v>
      </c>
      <c r="F19" t="s">
        <v>263</v>
      </c>
      <c r="G19" t="s">
        <v>264</v>
      </c>
      <c r="H19" t="s">
        <v>265</v>
      </c>
      <c r="I19" t="s">
        <v>81</v>
      </c>
      <c r="J19" t="s">
        <v>266</v>
      </c>
      <c r="K19" t="s">
        <v>267</v>
      </c>
      <c r="L19" t="s">
        <v>268</v>
      </c>
      <c r="M19" t="s">
        <v>269</v>
      </c>
      <c r="N19" t="s">
        <v>270</v>
      </c>
      <c r="O19" t="s">
        <v>271</v>
      </c>
      <c r="P19" t="s">
        <v>272</v>
      </c>
      <c r="Q19" t="s">
        <v>273</v>
      </c>
      <c r="R19" t="s">
        <v>274</v>
      </c>
    </row>
    <row r="20" spans="1:18" x14ac:dyDescent="0.35">
      <c r="A20" s="1" t="s">
        <v>275</v>
      </c>
      <c r="B20" t="s">
        <v>276</v>
      </c>
      <c r="C20" t="s">
        <v>277</v>
      </c>
      <c r="D20" t="s">
        <v>278</v>
      </c>
      <c r="E20" t="s">
        <v>279</v>
      </c>
      <c r="F20" t="s">
        <v>280</v>
      </c>
      <c r="G20" t="s">
        <v>281</v>
      </c>
      <c r="H20" t="s">
        <v>282</v>
      </c>
      <c r="I20" t="s">
        <v>283</v>
      </c>
      <c r="J20" t="s">
        <v>284</v>
      </c>
      <c r="K20" t="s">
        <v>285</v>
      </c>
      <c r="L20" t="s">
        <v>286</v>
      </c>
      <c r="M20" t="s">
        <v>287</v>
      </c>
      <c r="N20" t="s">
        <v>288</v>
      </c>
      <c r="O20" t="s">
        <v>289</v>
      </c>
      <c r="P20" t="s">
        <v>290</v>
      </c>
      <c r="Q20" t="s">
        <v>291</v>
      </c>
      <c r="R20" t="s">
        <v>292</v>
      </c>
    </row>
    <row r="21" spans="1:18" x14ac:dyDescent="0.35">
      <c r="A21" s="1" t="s">
        <v>293</v>
      </c>
      <c r="B21" t="s">
        <v>81</v>
      </c>
      <c r="C21" t="s">
        <v>81</v>
      </c>
      <c r="D21" t="s">
        <v>81</v>
      </c>
      <c r="E21" t="s">
        <v>81</v>
      </c>
      <c r="F21" t="s">
        <v>81</v>
      </c>
      <c r="G21" t="s">
        <v>294</v>
      </c>
      <c r="H21" t="s">
        <v>295</v>
      </c>
      <c r="I21" t="s">
        <v>296</v>
      </c>
      <c r="J21" t="s">
        <v>297</v>
      </c>
      <c r="K21" t="s">
        <v>298</v>
      </c>
      <c r="L21" t="s">
        <v>299</v>
      </c>
      <c r="M21" t="s">
        <v>300</v>
      </c>
      <c r="N21" t="s">
        <v>301</v>
      </c>
      <c r="O21" t="s">
        <v>302</v>
      </c>
      <c r="P21" t="s">
        <v>303</v>
      </c>
      <c r="Q21" t="s">
        <v>304</v>
      </c>
      <c r="R21" t="s">
        <v>305</v>
      </c>
    </row>
    <row r="22" spans="1:18" x14ac:dyDescent="0.35">
      <c r="A22" s="1" t="s">
        <v>306</v>
      </c>
      <c r="B22" t="s">
        <v>307</v>
      </c>
      <c r="C22" t="s">
        <v>308</v>
      </c>
      <c r="D22" t="s">
        <v>309</v>
      </c>
      <c r="E22" t="s">
        <v>243</v>
      </c>
      <c r="F22" t="s">
        <v>310</v>
      </c>
      <c r="G22" t="s">
        <v>311</v>
      </c>
      <c r="H22" t="s">
        <v>295</v>
      </c>
      <c r="I22" t="s">
        <v>312</v>
      </c>
      <c r="J22" t="s">
        <v>313</v>
      </c>
      <c r="K22" t="s">
        <v>314</v>
      </c>
      <c r="L22" t="s">
        <v>315</v>
      </c>
      <c r="M22" t="s">
        <v>316</v>
      </c>
      <c r="N22" t="s">
        <v>317</v>
      </c>
      <c r="O22" t="s">
        <v>296</v>
      </c>
      <c r="P22" t="s">
        <v>303</v>
      </c>
      <c r="Q22" t="s">
        <v>318</v>
      </c>
      <c r="R22" t="s">
        <v>319</v>
      </c>
    </row>
    <row r="23" spans="1:18" x14ac:dyDescent="0.35">
      <c r="A23" s="1" t="s">
        <v>320</v>
      </c>
      <c r="B23" t="s">
        <v>321</v>
      </c>
      <c r="C23" t="s">
        <v>187</v>
      </c>
      <c r="D23" t="s">
        <v>322</v>
      </c>
      <c r="E23" t="s">
        <v>323</v>
      </c>
      <c r="F23" t="s">
        <v>310</v>
      </c>
      <c r="G23" t="s">
        <v>324</v>
      </c>
      <c r="H23" t="s">
        <v>314</v>
      </c>
      <c r="I23" t="s">
        <v>325</v>
      </c>
      <c r="J23" t="s">
        <v>326</v>
      </c>
      <c r="K23" t="s">
        <v>327</v>
      </c>
      <c r="L23" t="s">
        <v>328</v>
      </c>
      <c r="M23" t="s">
        <v>329</v>
      </c>
      <c r="N23" t="s">
        <v>330</v>
      </c>
      <c r="O23" t="s">
        <v>331</v>
      </c>
      <c r="P23" t="s">
        <v>332</v>
      </c>
      <c r="Q23" t="s">
        <v>333</v>
      </c>
      <c r="R23" t="s">
        <v>334</v>
      </c>
    </row>
    <row r="24" spans="1:18" x14ac:dyDescent="0.35">
      <c r="A24" s="1" t="s">
        <v>335</v>
      </c>
      <c r="B24" t="s">
        <v>336</v>
      </c>
      <c r="C24" t="s">
        <v>337</v>
      </c>
      <c r="D24" t="s">
        <v>338</v>
      </c>
      <c r="E24" t="s">
        <v>339</v>
      </c>
      <c r="F24" t="s">
        <v>339</v>
      </c>
      <c r="G24" t="s">
        <v>339</v>
      </c>
      <c r="H24" t="s">
        <v>339</v>
      </c>
      <c r="I24" t="s">
        <v>339</v>
      </c>
      <c r="J24" t="s">
        <v>339</v>
      </c>
      <c r="K24" t="s">
        <v>339</v>
      </c>
      <c r="L24" t="s">
        <v>339</v>
      </c>
      <c r="M24" t="s">
        <v>339</v>
      </c>
      <c r="N24" t="s">
        <v>339</v>
      </c>
      <c r="O24" t="s">
        <v>339</v>
      </c>
      <c r="P24" t="s">
        <v>339</v>
      </c>
      <c r="Q24" t="s">
        <v>340</v>
      </c>
      <c r="R24" t="s">
        <v>341</v>
      </c>
    </row>
    <row r="25" spans="1:18" x14ac:dyDescent="0.35">
      <c r="A25" s="1" t="s">
        <v>342</v>
      </c>
      <c r="B25" t="s">
        <v>343</v>
      </c>
      <c r="C25" t="s">
        <v>344</v>
      </c>
      <c r="D25" t="s">
        <v>345</v>
      </c>
      <c r="E25" t="s">
        <v>346</v>
      </c>
      <c r="F25" t="s">
        <v>81</v>
      </c>
      <c r="G25" t="s">
        <v>81</v>
      </c>
      <c r="H25" t="s">
        <v>81</v>
      </c>
      <c r="I25" t="s">
        <v>81</v>
      </c>
      <c r="J25" t="s">
        <v>81</v>
      </c>
      <c r="K25" t="s">
        <v>81</v>
      </c>
      <c r="L25" t="s">
        <v>81</v>
      </c>
      <c r="M25" t="s">
        <v>81</v>
      </c>
      <c r="N25" t="s">
        <v>81</v>
      </c>
      <c r="O25" t="s">
        <v>81</v>
      </c>
      <c r="P25" t="s">
        <v>81</v>
      </c>
      <c r="Q25" t="s">
        <v>347</v>
      </c>
      <c r="R25" t="s">
        <v>348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sheetViews>
  <sheetFormatPr defaultRowHeight="14.5" x14ac:dyDescent="0.35"/>
  <sheetData>
    <row r="1" spans="1:18" x14ac:dyDescent="0.35">
      <c r="B1" s="1" t="s">
        <v>349</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row>
    <row r="2" spans="1:18" x14ac:dyDescent="0.35">
      <c r="A2" s="1" t="s">
        <v>350</v>
      </c>
      <c r="B2" t="s">
        <v>351</v>
      </c>
      <c r="C2" t="s">
        <v>164</v>
      </c>
      <c r="D2" t="s">
        <v>165</v>
      </c>
      <c r="E2" t="s">
        <v>166</v>
      </c>
      <c r="F2" t="s">
        <v>167</v>
      </c>
      <c r="G2" t="s">
        <v>168</v>
      </c>
      <c r="H2" t="s">
        <v>169</v>
      </c>
      <c r="I2" t="s">
        <v>170</v>
      </c>
      <c r="J2" t="s">
        <v>171</v>
      </c>
      <c r="K2" t="s">
        <v>172</v>
      </c>
      <c r="L2" t="s">
        <v>173</v>
      </c>
      <c r="M2" t="s">
        <v>174</v>
      </c>
      <c r="N2" t="s">
        <v>175</v>
      </c>
      <c r="O2" t="s">
        <v>176</v>
      </c>
      <c r="P2" t="s">
        <v>177</v>
      </c>
      <c r="Q2" t="s">
        <v>178</v>
      </c>
      <c r="R2" t="s">
        <v>179</v>
      </c>
    </row>
    <row r="3" spans="1:18" x14ac:dyDescent="0.35">
      <c r="A3" s="1" t="s">
        <v>352</v>
      </c>
      <c r="B3" t="s">
        <v>353</v>
      </c>
      <c r="C3" t="s">
        <v>354</v>
      </c>
      <c r="D3" t="s">
        <v>219</v>
      </c>
      <c r="E3" t="s">
        <v>208</v>
      </c>
      <c r="F3" t="s">
        <v>355</v>
      </c>
      <c r="G3" t="s">
        <v>356</v>
      </c>
      <c r="H3" t="s">
        <v>357</v>
      </c>
      <c r="I3" t="s">
        <v>358</v>
      </c>
      <c r="J3" t="s">
        <v>359</v>
      </c>
      <c r="K3" t="s">
        <v>360</v>
      </c>
      <c r="L3" t="s">
        <v>361</v>
      </c>
      <c r="M3" t="s">
        <v>362</v>
      </c>
      <c r="N3" t="s">
        <v>363</v>
      </c>
      <c r="O3" t="s">
        <v>175</v>
      </c>
      <c r="P3" t="s">
        <v>364</v>
      </c>
      <c r="Q3" t="s">
        <v>365</v>
      </c>
      <c r="R3" t="s">
        <v>81</v>
      </c>
    </row>
    <row r="4" spans="1:18" x14ac:dyDescent="0.35">
      <c r="A4" s="1" t="s">
        <v>366</v>
      </c>
      <c r="B4" t="s">
        <v>367</v>
      </c>
      <c r="C4" t="s">
        <v>368</v>
      </c>
      <c r="D4" t="s">
        <v>369</v>
      </c>
      <c r="E4" t="s">
        <v>172</v>
      </c>
      <c r="F4" t="s">
        <v>370</v>
      </c>
      <c r="G4" t="s">
        <v>371</v>
      </c>
      <c r="H4" t="s">
        <v>372</v>
      </c>
      <c r="I4" t="s">
        <v>250</v>
      </c>
      <c r="J4" t="s">
        <v>373</v>
      </c>
      <c r="K4" t="s">
        <v>374</v>
      </c>
      <c r="L4" t="s">
        <v>375</v>
      </c>
      <c r="M4" t="s">
        <v>376</v>
      </c>
      <c r="N4" t="s">
        <v>202</v>
      </c>
      <c r="O4" t="s">
        <v>377</v>
      </c>
      <c r="P4" t="s">
        <v>378</v>
      </c>
      <c r="Q4" t="s">
        <v>379</v>
      </c>
      <c r="R4" t="s">
        <v>81</v>
      </c>
    </row>
    <row r="5" spans="1:18" x14ac:dyDescent="0.35">
      <c r="A5" s="1" t="s">
        <v>380</v>
      </c>
      <c r="B5" t="s">
        <v>381</v>
      </c>
      <c r="C5" t="s">
        <v>382</v>
      </c>
      <c r="D5" t="s">
        <v>383</v>
      </c>
      <c r="E5" t="s">
        <v>384</v>
      </c>
      <c r="F5" t="s">
        <v>385</v>
      </c>
      <c r="G5" t="s">
        <v>386</v>
      </c>
      <c r="H5" t="s">
        <v>387</v>
      </c>
      <c r="I5" t="s">
        <v>388</v>
      </c>
      <c r="J5" t="s">
        <v>389</v>
      </c>
      <c r="K5" t="s">
        <v>390</v>
      </c>
      <c r="L5" t="s">
        <v>391</v>
      </c>
      <c r="M5" t="s">
        <v>392</v>
      </c>
      <c r="N5" t="s">
        <v>393</v>
      </c>
      <c r="O5" t="s">
        <v>394</v>
      </c>
      <c r="P5" t="s">
        <v>395</v>
      </c>
      <c r="Q5" t="s">
        <v>396</v>
      </c>
      <c r="R5" t="s">
        <v>81</v>
      </c>
    </row>
    <row r="6" spans="1:18" x14ac:dyDescent="0.35">
      <c r="A6" s="1" t="s">
        <v>397</v>
      </c>
      <c r="B6" t="s">
        <v>210</v>
      </c>
      <c r="C6" t="s">
        <v>378</v>
      </c>
      <c r="D6" t="s">
        <v>398</v>
      </c>
      <c r="E6" t="s">
        <v>399</v>
      </c>
      <c r="F6" t="s">
        <v>400</v>
      </c>
      <c r="G6" t="s">
        <v>401</v>
      </c>
      <c r="H6" t="s">
        <v>402</v>
      </c>
      <c r="I6" t="s">
        <v>210</v>
      </c>
      <c r="J6" t="s">
        <v>403</v>
      </c>
      <c r="K6" t="s">
        <v>404</v>
      </c>
      <c r="L6" t="s">
        <v>405</v>
      </c>
      <c r="M6" t="s">
        <v>406</v>
      </c>
      <c r="N6" t="s">
        <v>218</v>
      </c>
      <c r="O6" t="s">
        <v>208</v>
      </c>
      <c r="P6" t="s">
        <v>407</v>
      </c>
      <c r="Q6" t="s">
        <v>210</v>
      </c>
      <c r="R6" t="s">
        <v>408</v>
      </c>
    </row>
    <row r="7" spans="1:18" x14ac:dyDescent="0.35">
      <c r="A7" s="1" t="s">
        <v>409</v>
      </c>
      <c r="B7" t="s">
        <v>81</v>
      </c>
      <c r="C7" t="s">
        <v>81</v>
      </c>
      <c r="D7" t="s">
        <v>81</v>
      </c>
      <c r="E7" t="s">
        <v>81</v>
      </c>
      <c r="F7" t="s">
        <v>81</v>
      </c>
      <c r="G7" t="s">
        <v>81</v>
      </c>
      <c r="H7" t="s">
        <v>81</v>
      </c>
      <c r="I7" t="s">
        <v>81</v>
      </c>
      <c r="J7" t="s">
        <v>81</v>
      </c>
      <c r="K7" t="s">
        <v>81</v>
      </c>
      <c r="L7" t="s">
        <v>81</v>
      </c>
      <c r="M7" t="s">
        <v>81</v>
      </c>
      <c r="N7" t="s">
        <v>81</v>
      </c>
      <c r="O7" t="s">
        <v>81</v>
      </c>
      <c r="P7" t="s">
        <v>81</v>
      </c>
      <c r="Q7" t="s">
        <v>81</v>
      </c>
      <c r="R7" t="s">
        <v>81</v>
      </c>
    </row>
    <row r="8" spans="1:18" x14ac:dyDescent="0.35">
      <c r="A8" s="1" t="s">
        <v>410</v>
      </c>
      <c r="B8" t="s">
        <v>126</v>
      </c>
      <c r="C8" t="s">
        <v>411</v>
      </c>
      <c r="D8" t="s">
        <v>412</v>
      </c>
      <c r="E8" t="s">
        <v>407</v>
      </c>
      <c r="F8" t="s">
        <v>218</v>
      </c>
      <c r="G8" t="s">
        <v>378</v>
      </c>
      <c r="H8" t="s">
        <v>413</v>
      </c>
      <c r="I8" t="s">
        <v>210</v>
      </c>
      <c r="J8" t="s">
        <v>403</v>
      </c>
      <c r="K8" t="s">
        <v>404</v>
      </c>
      <c r="L8" t="s">
        <v>405</v>
      </c>
      <c r="M8" t="s">
        <v>406</v>
      </c>
      <c r="N8" t="s">
        <v>218</v>
      </c>
      <c r="O8" t="s">
        <v>208</v>
      </c>
      <c r="P8" t="s">
        <v>407</v>
      </c>
      <c r="Q8" t="s">
        <v>210</v>
      </c>
      <c r="R8" t="s">
        <v>407</v>
      </c>
    </row>
    <row r="9" spans="1:18" x14ac:dyDescent="0.35">
      <c r="A9" s="1" t="s">
        <v>414</v>
      </c>
      <c r="B9" t="s">
        <v>126</v>
      </c>
      <c r="C9" t="s">
        <v>411</v>
      </c>
      <c r="D9" t="s">
        <v>412</v>
      </c>
      <c r="E9" t="s">
        <v>407</v>
      </c>
      <c r="F9" t="s">
        <v>218</v>
      </c>
      <c r="G9" t="s">
        <v>378</v>
      </c>
      <c r="H9" t="s">
        <v>413</v>
      </c>
      <c r="I9" t="s">
        <v>210</v>
      </c>
      <c r="J9" t="s">
        <v>403</v>
      </c>
      <c r="K9" t="s">
        <v>404</v>
      </c>
      <c r="L9" t="s">
        <v>405</v>
      </c>
      <c r="M9" t="s">
        <v>406</v>
      </c>
      <c r="N9" t="s">
        <v>218</v>
      </c>
      <c r="O9" t="s">
        <v>208</v>
      </c>
      <c r="P9" t="s">
        <v>407</v>
      </c>
      <c r="Q9" t="s">
        <v>210</v>
      </c>
      <c r="R9" t="s">
        <v>407</v>
      </c>
    </row>
    <row r="10" spans="1:18" x14ac:dyDescent="0.35">
      <c r="A10" s="1" t="s">
        <v>415</v>
      </c>
      <c r="B10" t="s">
        <v>81</v>
      </c>
      <c r="C10" t="s">
        <v>81</v>
      </c>
      <c r="D10" t="s">
        <v>81</v>
      </c>
      <c r="E10" t="s">
        <v>81</v>
      </c>
      <c r="F10" t="s">
        <v>81</v>
      </c>
      <c r="G10" t="s">
        <v>81</v>
      </c>
      <c r="H10" t="s">
        <v>81</v>
      </c>
      <c r="I10" t="s">
        <v>81</v>
      </c>
      <c r="J10" t="s">
        <v>81</v>
      </c>
      <c r="K10" t="s">
        <v>81</v>
      </c>
      <c r="L10" t="s">
        <v>81</v>
      </c>
      <c r="M10" t="s">
        <v>81</v>
      </c>
      <c r="N10" t="s">
        <v>81</v>
      </c>
      <c r="O10" t="s">
        <v>81</v>
      </c>
      <c r="P10" t="s">
        <v>81</v>
      </c>
      <c r="Q10" t="s">
        <v>81</v>
      </c>
      <c r="R10" t="s">
        <v>81</v>
      </c>
    </row>
    <row r="11" spans="1:18" x14ac:dyDescent="0.35">
      <c r="A11" s="1" t="s">
        <v>416</v>
      </c>
      <c r="B11" t="s">
        <v>379</v>
      </c>
      <c r="C11" t="s">
        <v>407</v>
      </c>
      <c r="D11" t="s">
        <v>417</v>
      </c>
      <c r="E11" t="s">
        <v>215</v>
      </c>
      <c r="F11" t="s">
        <v>418</v>
      </c>
      <c r="G11" t="s">
        <v>419</v>
      </c>
      <c r="H11" t="s">
        <v>377</v>
      </c>
      <c r="I11" t="s">
        <v>81</v>
      </c>
      <c r="J11" t="s">
        <v>81</v>
      </c>
      <c r="K11" t="s">
        <v>81</v>
      </c>
      <c r="L11" t="s">
        <v>81</v>
      </c>
      <c r="M11" t="s">
        <v>81</v>
      </c>
      <c r="N11" t="s">
        <v>81</v>
      </c>
      <c r="O11" t="s">
        <v>81</v>
      </c>
      <c r="P11" t="s">
        <v>81</v>
      </c>
      <c r="Q11" t="s">
        <v>81</v>
      </c>
      <c r="R11" t="s">
        <v>420</v>
      </c>
    </row>
    <row r="12" spans="1:18" x14ac:dyDescent="0.35">
      <c r="A12" s="1" t="s">
        <v>421</v>
      </c>
      <c r="B12" t="s">
        <v>422</v>
      </c>
      <c r="C12" t="s">
        <v>217</v>
      </c>
      <c r="D12" t="s">
        <v>207</v>
      </c>
      <c r="E12" t="s">
        <v>164</v>
      </c>
      <c r="F12" t="s">
        <v>423</v>
      </c>
      <c r="G12" t="s">
        <v>424</v>
      </c>
      <c r="H12" t="s">
        <v>425</v>
      </c>
      <c r="I12" t="s">
        <v>426</v>
      </c>
      <c r="J12" t="s">
        <v>266</v>
      </c>
      <c r="K12" t="s">
        <v>427</v>
      </c>
      <c r="L12" t="s">
        <v>428</v>
      </c>
      <c r="M12" t="s">
        <v>170</v>
      </c>
      <c r="N12" t="s">
        <v>429</v>
      </c>
      <c r="O12" t="s">
        <v>430</v>
      </c>
      <c r="P12" t="s">
        <v>431</v>
      </c>
      <c r="Q12" t="s">
        <v>432</v>
      </c>
      <c r="R12" t="s">
        <v>81</v>
      </c>
    </row>
    <row r="13" spans="1:18" x14ac:dyDescent="0.35">
      <c r="A13" s="1" t="s">
        <v>433</v>
      </c>
      <c r="B13" t="s">
        <v>434</v>
      </c>
      <c r="C13" t="s">
        <v>434</v>
      </c>
      <c r="D13" t="s">
        <v>411</v>
      </c>
      <c r="E13" t="s">
        <v>126</v>
      </c>
      <c r="F13" t="s">
        <v>125</v>
      </c>
      <c r="G13" t="s">
        <v>125</v>
      </c>
      <c r="H13" t="s">
        <v>125</v>
      </c>
      <c r="I13" t="s">
        <v>125</v>
      </c>
      <c r="J13" t="s">
        <v>125</v>
      </c>
      <c r="K13" t="s">
        <v>125</v>
      </c>
      <c r="L13" t="s">
        <v>125</v>
      </c>
      <c r="M13" t="s">
        <v>125</v>
      </c>
      <c r="N13" t="s">
        <v>434</v>
      </c>
      <c r="O13" t="s">
        <v>434</v>
      </c>
      <c r="P13" t="s">
        <v>435</v>
      </c>
      <c r="Q13" t="s">
        <v>125</v>
      </c>
      <c r="R13" t="s">
        <v>436</v>
      </c>
    </row>
    <row r="14" spans="1:18" x14ac:dyDescent="0.35">
      <c r="A14" s="1" t="s">
        <v>437</v>
      </c>
      <c r="B14" t="s">
        <v>81</v>
      </c>
      <c r="C14" t="s">
        <v>81</v>
      </c>
      <c r="D14" t="s">
        <v>81</v>
      </c>
      <c r="E14" t="s">
        <v>404</v>
      </c>
      <c r="F14" t="s">
        <v>210</v>
      </c>
      <c r="G14" t="s">
        <v>438</v>
      </c>
      <c r="H14" t="s">
        <v>211</v>
      </c>
      <c r="I14" t="s">
        <v>204</v>
      </c>
      <c r="J14" t="s">
        <v>206</v>
      </c>
      <c r="K14" t="s">
        <v>439</v>
      </c>
      <c r="L14" t="s">
        <v>128</v>
      </c>
      <c r="M14" t="s">
        <v>440</v>
      </c>
      <c r="N14" t="s">
        <v>209</v>
      </c>
      <c r="O14" t="s">
        <v>441</v>
      </c>
      <c r="P14" t="s">
        <v>417</v>
      </c>
      <c r="Q14" t="s">
        <v>407</v>
      </c>
      <c r="R14" t="s">
        <v>210</v>
      </c>
    </row>
    <row r="15" spans="1:18" x14ac:dyDescent="0.35">
      <c r="A15" s="1" t="s">
        <v>442</v>
      </c>
      <c r="B15" t="s">
        <v>127</v>
      </c>
      <c r="C15" t="s">
        <v>200</v>
      </c>
      <c r="D15" t="s">
        <v>201</v>
      </c>
      <c r="E15" t="s">
        <v>202</v>
      </c>
      <c r="F15" t="s">
        <v>203</v>
      </c>
      <c r="G15" t="s">
        <v>204</v>
      </c>
      <c r="H15" t="s">
        <v>205</v>
      </c>
      <c r="I15" t="s">
        <v>206</v>
      </c>
      <c r="J15" t="s">
        <v>206</v>
      </c>
      <c r="K15" t="s">
        <v>207</v>
      </c>
      <c r="L15" t="s">
        <v>203</v>
      </c>
      <c r="M15" t="s">
        <v>208</v>
      </c>
      <c r="N15" t="s">
        <v>209</v>
      </c>
      <c r="O15" t="s">
        <v>210</v>
      </c>
      <c r="P15" t="s">
        <v>211</v>
      </c>
      <c r="Q15" t="s">
        <v>212</v>
      </c>
      <c r="R15" t="s">
        <v>81</v>
      </c>
    </row>
    <row r="16" spans="1:18" x14ac:dyDescent="0.35">
      <c r="A16" s="1" t="s">
        <v>443</v>
      </c>
      <c r="B16" t="s">
        <v>440</v>
      </c>
      <c r="C16" t="s">
        <v>212</v>
      </c>
      <c r="D16" t="s">
        <v>400</v>
      </c>
      <c r="E16" t="s">
        <v>402</v>
      </c>
      <c r="F16" t="s">
        <v>444</v>
      </c>
      <c r="G16" t="s">
        <v>445</v>
      </c>
      <c r="H16" t="s">
        <v>446</v>
      </c>
      <c r="I16" t="s">
        <v>218</v>
      </c>
      <c r="J16" t="s">
        <v>255</v>
      </c>
      <c r="K16" t="s">
        <v>447</v>
      </c>
      <c r="L16" t="s">
        <v>448</v>
      </c>
      <c r="M16" t="s">
        <v>449</v>
      </c>
      <c r="N16" t="s">
        <v>373</v>
      </c>
      <c r="O16" t="s">
        <v>450</v>
      </c>
      <c r="P16" t="s">
        <v>212</v>
      </c>
      <c r="Q16" t="s">
        <v>212</v>
      </c>
      <c r="R16" t="s">
        <v>451</v>
      </c>
    </row>
    <row r="17" spans="1:18" x14ac:dyDescent="0.35">
      <c r="A17" s="1" t="s">
        <v>452</v>
      </c>
      <c r="B17" t="s">
        <v>453</v>
      </c>
      <c r="C17" t="s">
        <v>454</v>
      </c>
      <c r="D17" t="s">
        <v>455</v>
      </c>
      <c r="E17" t="s">
        <v>456</v>
      </c>
      <c r="F17" t="s">
        <v>457</v>
      </c>
      <c r="G17" t="s">
        <v>458</v>
      </c>
      <c r="H17" t="s">
        <v>459</v>
      </c>
      <c r="I17" t="s">
        <v>460</v>
      </c>
      <c r="J17" t="s">
        <v>461</v>
      </c>
      <c r="K17" t="s">
        <v>462</v>
      </c>
      <c r="L17" t="s">
        <v>463</v>
      </c>
      <c r="M17" t="s">
        <v>464</v>
      </c>
      <c r="N17" t="s">
        <v>465</v>
      </c>
      <c r="O17" t="s">
        <v>466</v>
      </c>
      <c r="P17" t="s">
        <v>467</v>
      </c>
      <c r="Q17" t="s">
        <v>468</v>
      </c>
      <c r="R17" t="s">
        <v>469</v>
      </c>
    </row>
    <row r="18" spans="1:18" x14ac:dyDescent="0.35">
      <c r="A18" s="1" t="s">
        <v>470</v>
      </c>
      <c r="B18" t="s">
        <v>129</v>
      </c>
      <c r="C18" t="s">
        <v>422</v>
      </c>
      <c r="D18" t="s">
        <v>204</v>
      </c>
      <c r="E18" t="s">
        <v>400</v>
      </c>
      <c r="F18" t="s">
        <v>471</v>
      </c>
      <c r="G18" t="s">
        <v>472</v>
      </c>
      <c r="H18" t="s">
        <v>210</v>
      </c>
      <c r="I18" t="s">
        <v>473</v>
      </c>
      <c r="J18" t="s">
        <v>202</v>
      </c>
      <c r="K18" t="s">
        <v>474</v>
      </c>
      <c r="L18" t="s">
        <v>475</v>
      </c>
      <c r="M18" t="s">
        <v>476</v>
      </c>
      <c r="N18" t="s">
        <v>436</v>
      </c>
      <c r="O18" t="s">
        <v>413</v>
      </c>
      <c r="P18" t="s">
        <v>477</v>
      </c>
      <c r="Q18" t="s">
        <v>250</v>
      </c>
      <c r="R18" t="s">
        <v>478</v>
      </c>
    </row>
    <row r="19" spans="1:18" x14ac:dyDescent="0.35">
      <c r="A19" s="1" t="s">
        <v>479</v>
      </c>
      <c r="B19" t="s">
        <v>480</v>
      </c>
      <c r="C19" t="s">
        <v>481</v>
      </c>
      <c r="D19" t="s">
        <v>482</v>
      </c>
      <c r="E19" t="s">
        <v>483</v>
      </c>
      <c r="F19" t="s">
        <v>484</v>
      </c>
      <c r="G19" t="s">
        <v>485</v>
      </c>
      <c r="H19" t="s">
        <v>486</v>
      </c>
      <c r="I19" t="s">
        <v>487</v>
      </c>
      <c r="J19" t="s">
        <v>488</v>
      </c>
      <c r="K19" t="s">
        <v>489</v>
      </c>
      <c r="L19" t="s">
        <v>490</v>
      </c>
      <c r="M19" t="s">
        <v>491</v>
      </c>
      <c r="N19" t="s">
        <v>492</v>
      </c>
      <c r="O19" t="s">
        <v>493</v>
      </c>
      <c r="P19" t="s">
        <v>494</v>
      </c>
      <c r="Q19" t="s">
        <v>495</v>
      </c>
      <c r="R19" t="s">
        <v>496</v>
      </c>
    </row>
    <row r="20" spans="1:18" x14ac:dyDescent="0.35">
      <c r="A20" s="1" t="s">
        <v>497</v>
      </c>
      <c r="B20" t="s">
        <v>81</v>
      </c>
      <c r="C20" t="s">
        <v>81</v>
      </c>
      <c r="D20" t="s">
        <v>434</v>
      </c>
      <c r="E20" t="s">
        <v>498</v>
      </c>
      <c r="F20" t="s">
        <v>81</v>
      </c>
      <c r="G20" t="s">
        <v>436</v>
      </c>
      <c r="H20" t="s">
        <v>499</v>
      </c>
      <c r="I20" t="s">
        <v>500</v>
      </c>
      <c r="J20" t="s">
        <v>501</v>
      </c>
      <c r="K20" t="s">
        <v>502</v>
      </c>
      <c r="L20" t="s">
        <v>253</v>
      </c>
      <c r="M20" t="s">
        <v>227</v>
      </c>
      <c r="N20" t="s">
        <v>226</v>
      </c>
      <c r="O20" t="s">
        <v>503</v>
      </c>
      <c r="P20" t="s">
        <v>504</v>
      </c>
      <c r="Q20" t="s">
        <v>505</v>
      </c>
      <c r="R20" t="s">
        <v>506</v>
      </c>
    </row>
    <row r="21" spans="1:18" x14ac:dyDescent="0.35">
      <c r="A21" s="1" t="s">
        <v>507</v>
      </c>
      <c r="B21" t="s">
        <v>81</v>
      </c>
      <c r="C21" t="s">
        <v>81</v>
      </c>
      <c r="D21" t="s">
        <v>81</v>
      </c>
      <c r="E21" t="s">
        <v>81</v>
      </c>
      <c r="F21" t="s">
        <v>81</v>
      </c>
      <c r="G21" t="s">
        <v>81</v>
      </c>
      <c r="H21" t="s">
        <v>220</v>
      </c>
      <c r="I21" t="s">
        <v>221</v>
      </c>
      <c r="J21" t="s">
        <v>222</v>
      </c>
      <c r="K21" t="s">
        <v>223</v>
      </c>
      <c r="L21" t="s">
        <v>224</v>
      </c>
      <c r="M21" t="s">
        <v>225</v>
      </c>
      <c r="N21" t="s">
        <v>226</v>
      </c>
      <c r="O21" t="s">
        <v>129</v>
      </c>
      <c r="P21" t="s">
        <v>227</v>
      </c>
      <c r="Q21" t="s">
        <v>228</v>
      </c>
      <c r="R21" t="s">
        <v>166</v>
      </c>
    </row>
    <row r="22" spans="1:18" x14ac:dyDescent="0.35">
      <c r="A22" s="1" t="s">
        <v>508</v>
      </c>
      <c r="B22" t="s">
        <v>81</v>
      </c>
      <c r="C22" t="s">
        <v>81</v>
      </c>
      <c r="D22" t="s">
        <v>81</v>
      </c>
      <c r="E22" t="s">
        <v>81</v>
      </c>
      <c r="F22" t="s">
        <v>81</v>
      </c>
      <c r="G22" t="s">
        <v>81</v>
      </c>
      <c r="H22" t="s">
        <v>509</v>
      </c>
      <c r="I22" t="s">
        <v>510</v>
      </c>
      <c r="J22" t="s">
        <v>511</v>
      </c>
      <c r="K22" t="s">
        <v>512</v>
      </c>
      <c r="L22" t="s">
        <v>513</v>
      </c>
      <c r="M22" t="s">
        <v>514</v>
      </c>
      <c r="N22" t="s">
        <v>515</v>
      </c>
      <c r="O22" t="s">
        <v>516</v>
      </c>
      <c r="P22" t="s">
        <v>517</v>
      </c>
      <c r="Q22" t="s">
        <v>518</v>
      </c>
      <c r="R22" t="s">
        <v>519</v>
      </c>
    </row>
    <row r="23" spans="1:18" x14ac:dyDescent="0.35">
      <c r="A23" s="1" t="s">
        <v>520</v>
      </c>
      <c r="B23" t="s">
        <v>81</v>
      </c>
      <c r="C23" t="s">
        <v>81</v>
      </c>
      <c r="D23" t="s">
        <v>81</v>
      </c>
      <c r="E23" t="s">
        <v>81</v>
      </c>
      <c r="F23" t="s">
        <v>81</v>
      </c>
      <c r="G23" t="s">
        <v>81</v>
      </c>
      <c r="H23" t="s">
        <v>81</v>
      </c>
      <c r="I23" t="s">
        <v>81</v>
      </c>
      <c r="J23" t="s">
        <v>81</v>
      </c>
      <c r="K23" t="s">
        <v>81</v>
      </c>
      <c r="L23" t="s">
        <v>81</v>
      </c>
      <c r="M23" t="s">
        <v>81</v>
      </c>
      <c r="N23" t="s">
        <v>81</v>
      </c>
      <c r="O23" t="s">
        <v>81</v>
      </c>
      <c r="P23" t="s">
        <v>81</v>
      </c>
      <c r="Q23" t="s">
        <v>81</v>
      </c>
      <c r="R23" t="s">
        <v>81</v>
      </c>
    </row>
    <row r="24" spans="1:18" x14ac:dyDescent="0.35">
      <c r="A24" s="1" t="s">
        <v>521</v>
      </c>
      <c r="B24" t="s">
        <v>522</v>
      </c>
      <c r="C24" t="s">
        <v>215</v>
      </c>
      <c r="D24" t="s">
        <v>216</v>
      </c>
      <c r="E24" t="s">
        <v>217</v>
      </c>
      <c r="F24" t="s">
        <v>218</v>
      </c>
      <c r="G24" t="s">
        <v>219</v>
      </c>
      <c r="H24" t="s">
        <v>220</v>
      </c>
      <c r="I24" t="s">
        <v>221</v>
      </c>
      <c r="J24" t="s">
        <v>222</v>
      </c>
      <c r="K24" t="s">
        <v>223</v>
      </c>
      <c r="L24" t="s">
        <v>224</v>
      </c>
      <c r="M24" t="s">
        <v>225</v>
      </c>
      <c r="N24" t="s">
        <v>226</v>
      </c>
      <c r="O24" t="s">
        <v>129</v>
      </c>
      <c r="P24" t="s">
        <v>227</v>
      </c>
      <c r="Q24" t="s">
        <v>228</v>
      </c>
      <c r="R24" t="s">
        <v>166</v>
      </c>
    </row>
    <row r="25" spans="1:18" x14ac:dyDescent="0.35">
      <c r="A25" s="1" t="s">
        <v>523</v>
      </c>
      <c r="B25" t="s">
        <v>524</v>
      </c>
      <c r="C25" t="s">
        <v>525</v>
      </c>
      <c r="D25" t="s">
        <v>526</v>
      </c>
      <c r="E25" t="s">
        <v>527</v>
      </c>
      <c r="F25" t="s">
        <v>528</v>
      </c>
      <c r="G25" t="s">
        <v>529</v>
      </c>
      <c r="H25" t="s">
        <v>509</v>
      </c>
      <c r="I25" t="s">
        <v>510</v>
      </c>
      <c r="J25" t="s">
        <v>511</v>
      </c>
      <c r="K25" t="s">
        <v>512</v>
      </c>
      <c r="L25" t="s">
        <v>513</v>
      </c>
      <c r="M25" t="s">
        <v>514</v>
      </c>
      <c r="N25" t="s">
        <v>515</v>
      </c>
      <c r="O25" t="s">
        <v>516</v>
      </c>
      <c r="P25" t="s">
        <v>517</v>
      </c>
      <c r="Q25" t="s">
        <v>518</v>
      </c>
      <c r="R25" t="s">
        <v>519</v>
      </c>
    </row>
    <row r="26" spans="1:18" x14ac:dyDescent="0.35">
      <c r="A26" s="1" t="s">
        <v>530</v>
      </c>
      <c r="B26" t="s">
        <v>531</v>
      </c>
      <c r="C26" t="s">
        <v>532</v>
      </c>
      <c r="D26" t="s">
        <v>533</v>
      </c>
      <c r="E26" t="s">
        <v>534</v>
      </c>
      <c r="F26" t="s">
        <v>535</v>
      </c>
      <c r="G26" t="s">
        <v>536</v>
      </c>
      <c r="H26" t="s">
        <v>537</v>
      </c>
      <c r="I26" t="s">
        <v>538</v>
      </c>
      <c r="J26" t="s">
        <v>539</v>
      </c>
      <c r="K26" t="s">
        <v>56</v>
      </c>
      <c r="L26" t="s">
        <v>540</v>
      </c>
      <c r="M26" t="s">
        <v>541</v>
      </c>
      <c r="N26" t="s">
        <v>542</v>
      </c>
      <c r="O26" t="s">
        <v>543</v>
      </c>
      <c r="P26" t="s">
        <v>544</v>
      </c>
      <c r="Q26" t="s">
        <v>62</v>
      </c>
      <c r="R26" t="s">
        <v>63</v>
      </c>
    </row>
    <row r="27" spans="1:18" x14ac:dyDescent="0.35">
      <c r="A27" s="1" t="s">
        <v>545</v>
      </c>
      <c r="B27" t="s">
        <v>531</v>
      </c>
      <c r="C27" t="s">
        <v>532</v>
      </c>
      <c r="D27" t="s">
        <v>533</v>
      </c>
      <c r="E27" t="s">
        <v>546</v>
      </c>
      <c r="F27" t="s">
        <v>535</v>
      </c>
      <c r="G27" t="s">
        <v>536</v>
      </c>
      <c r="H27" t="s">
        <v>537</v>
      </c>
      <c r="I27" t="s">
        <v>538</v>
      </c>
      <c r="J27" t="s">
        <v>539</v>
      </c>
      <c r="K27" t="s">
        <v>547</v>
      </c>
      <c r="L27" t="s">
        <v>540</v>
      </c>
      <c r="M27" t="s">
        <v>541</v>
      </c>
      <c r="N27" t="s">
        <v>542</v>
      </c>
      <c r="O27" t="s">
        <v>543</v>
      </c>
      <c r="P27" t="s">
        <v>544</v>
      </c>
      <c r="Q27" t="s">
        <v>62</v>
      </c>
      <c r="R27" t="s">
        <v>548</v>
      </c>
    </row>
    <row r="28" spans="1:18" x14ac:dyDescent="0.35">
      <c r="A28" s="1" t="s">
        <v>549</v>
      </c>
      <c r="B28" t="s">
        <v>125</v>
      </c>
      <c r="C28" t="s">
        <v>125</v>
      </c>
      <c r="D28" t="s">
        <v>125</v>
      </c>
      <c r="E28" t="s">
        <v>125</v>
      </c>
      <c r="F28" t="s">
        <v>125</v>
      </c>
      <c r="G28" t="s">
        <v>125</v>
      </c>
      <c r="H28" t="s">
        <v>125</v>
      </c>
      <c r="I28" t="s">
        <v>125</v>
      </c>
      <c r="J28" t="s">
        <v>125</v>
      </c>
      <c r="K28" t="s">
        <v>125</v>
      </c>
      <c r="L28" t="s">
        <v>125</v>
      </c>
      <c r="M28" t="s">
        <v>126</v>
      </c>
      <c r="N28" t="s">
        <v>127</v>
      </c>
      <c r="O28" t="s">
        <v>127</v>
      </c>
      <c r="P28" t="s">
        <v>127</v>
      </c>
      <c r="Q28" t="s">
        <v>127</v>
      </c>
      <c r="R28" t="s">
        <v>128</v>
      </c>
    </row>
    <row r="29" spans="1:18" x14ac:dyDescent="0.35">
      <c r="A29" s="1" t="s">
        <v>550</v>
      </c>
      <c r="B29" t="s">
        <v>125</v>
      </c>
      <c r="C29" t="s">
        <v>125</v>
      </c>
      <c r="D29" t="s">
        <v>125</v>
      </c>
      <c r="E29" t="s">
        <v>125</v>
      </c>
      <c r="F29" t="s">
        <v>125</v>
      </c>
      <c r="G29" t="s">
        <v>125</v>
      </c>
      <c r="H29" t="s">
        <v>125</v>
      </c>
      <c r="I29" t="s">
        <v>125</v>
      </c>
      <c r="J29" t="s">
        <v>125</v>
      </c>
      <c r="K29" t="s">
        <v>125</v>
      </c>
      <c r="L29" t="s">
        <v>125</v>
      </c>
      <c r="M29" t="s">
        <v>126</v>
      </c>
      <c r="N29" t="s">
        <v>127</v>
      </c>
      <c r="O29" t="s">
        <v>127</v>
      </c>
      <c r="P29" t="s">
        <v>127</v>
      </c>
      <c r="Q29" t="s">
        <v>127</v>
      </c>
      <c r="R29" t="s">
        <v>403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0"/>
  <sheetViews>
    <sheetView workbookViewId="0"/>
  </sheetViews>
  <sheetFormatPr defaultRowHeight="14.5" x14ac:dyDescent="0.35"/>
  <sheetData>
    <row r="1" spans="1:18" x14ac:dyDescent="0.35">
      <c r="B1" s="1" t="s">
        <v>349</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row>
    <row r="2" spans="1:18" x14ac:dyDescent="0.35">
      <c r="A2" s="1" t="s">
        <v>551</v>
      </c>
      <c r="B2" t="s">
        <v>201</v>
      </c>
      <c r="C2" t="s">
        <v>354</v>
      </c>
      <c r="D2" t="s">
        <v>552</v>
      </c>
      <c r="E2" t="s">
        <v>477</v>
      </c>
      <c r="F2" t="s">
        <v>450</v>
      </c>
      <c r="G2" t="s">
        <v>553</v>
      </c>
      <c r="H2" t="s">
        <v>201</v>
      </c>
      <c r="I2" t="s">
        <v>404</v>
      </c>
      <c r="J2" t="s">
        <v>554</v>
      </c>
      <c r="K2" t="s">
        <v>378</v>
      </c>
      <c r="L2" t="s">
        <v>201</v>
      </c>
      <c r="M2" t="s">
        <v>400</v>
      </c>
      <c r="N2" t="s">
        <v>351</v>
      </c>
      <c r="O2" t="s">
        <v>555</v>
      </c>
      <c r="P2" t="s">
        <v>556</v>
      </c>
      <c r="Q2" t="s">
        <v>205</v>
      </c>
      <c r="R2" t="s">
        <v>557</v>
      </c>
    </row>
    <row r="3" spans="1:18" x14ac:dyDescent="0.35">
      <c r="A3" s="1" t="s">
        <v>558</v>
      </c>
      <c r="B3" t="s">
        <v>81</v>
      </c>
      <c r="C3" t="s">
        <v>81</v>
      </c>
      <c r="D3" t="s">
        <v>81</v>
      </c>
      <c r="E3" t="s">
        <v>81</v>
      </c>
      <c r="F3" t="s">
        <v>81</v>
      </c>
      <c r="G3" t="s">
        <v>81</v>
      </c>
      <c r="H3" t="s">
        <v>434</v>
      </c>
      <c r="I3" t="s">
        <v>125</v>
      </c>
      <c r="J3" t="s">
        <v>559</v>
      </c>
      <c r="K3" t="s">
        <v>412</v>
      </c>
      <c r="L3" t="s">
        <v>81</v>
      </c>
      <c r="M3" t="s">
        <v>81</v>
      </c>
      <c r="N3" t="s">
        <v>411</v>
      </c>
      <c r="O3" t="s">
        <v>81</v>
      </c>
      <c r="P3" t="s">
        <v>81</v>
      </c>
      <c r="Q3" t="s">
        <v>81</v>
      </c>
      <c r="R3" t="s">
        <v>81</v>
      </c>
    </row>
    <row r="4" spans="1:18" x14ac:dyDescent="0.35">
      <c r="A4" s="1" t="s">
        <v>560</v>
      </c>
      <c r="B4" t="s">
        <v>201</v>
      </c>
      <c r="C4" t="s">
        <v>354</v>
      </c>
      <c r="D4" t="s">
        <v>552</v>
      </c>
      <c r="E4" t="s">
        <v>477</v>
      </c>
      <c r="F4" t="s">
        <v>450</v>
      </c>
      <c r="G4" t="s">
        <v>553</v>
      </c>
      <c r="H4" t="s">
        <v>441</v>
      </c>
      <c r="I4" t="s">
        <v>404</v>
      </c>
      <c r="J4" t="s">
        <v>215</v>
      </c>
      <c r="K4" t="s">
        <v>561</v>
      </c>
      <c r="L4" t="s">
        <v>201</v>
      </c>
      <c r="M4" t="s">
        <v>400</v>
      </c>
      <c r="N4" t="s">
        <v>562</v>
      </c>
      <c r="O4" t="s">
        <v>555</v>
      </c>
      <c r="P4" t="s">
        <v>556</v>
      </c>
      <c r="Q4" t="s">
        <v>205</v>
      </c>
      <c r="R4" t="s">
        <v>557</v>
      </c>
    </row>
    <row r="5" spans="1:18" x14ac:dyDescent="0.35">
      <c r="A5" s="1" t="s">
        <v>563</v>
      </c>
      <c r="B5" t="s">
        <v>125</v>
      </c>
      <c r="C5" t="s">
        <v>434</v>
      </c>
      <c r="D5" t="s">
        <v>126</v>
      </c>
      <c r="E5" t="s">
        <v>564</v>
      </c>
      <c r="F5" t="s">
        <v>522</v>
      </c>
      <c r="G5" t="s">
        <v>559</v>
      </c>
      <c r="H5" t="s">
        <v>559</v>
      </c>
      <c r="I5" t="s">
        <v>477</v>
      </c>
      <c r="J5" t="s">
        <v>353</v>
      </c>
      <c r="K5" t="s">
        <v>373</v>
      </c>
      <c r="L5" t="s">
        <v>522</v>
      </c>
      <c r="M5" t="s">
        <v>411</v>
      </c>
      <c r="N5" t="s">
        <v>440</v>
      </c>
      <c r="O5" t="s">
        <v>554</v>
      </c>
      <c r="P5" t="s">
        <v>554</v>
      </c>
      <c r="Q5" t="s">
        <v>559</v>
      </c>
      <c r="R5" t="s">
        <v>379</v>
      </c>
    </row>
    <row r="6" spans="1:18" x14ac:dyDescent="0.35">
      <c r="A6" s="1" t="s">
        <v>565</v>
      </c>
      <c r="B6" t="s">
        <v>81</v>
      </c>
      <c r="C6" t="s">
        <v>81</v>
      </c>
      <c r="D6" t="s">
        <v>81</v>
      </c>
      <c r="E6" t="s">
        <v>81</v>
      </c>
      <c r="F6" t="s">
        <v>81</v>
      </c>
      <c r="G6" t="s">
        <v>126</v>
      </c>
      <c r="H6" t="s">
        <v>353</v>
      </c>
      <c r="I6" t="s">
        <v>128</v>
      </c>
      <c r="J6" t="s">
        <v>127</v>
      </c>
      <c r="K6" t="s">
        <v>566</v>
      </c>
      <c r="L6" t="s">
        <v>566</v>
      </c>
      <c r="M6" t="s">
        <v>353</v>
      </c>
      <c r="N6" t="s">
        <v>559</v>
      </c>
      <c r="O6" t="s">
        <v>403</v>
      </c>
      <c r="P6" t="s">
        <v>403</v>
      </c>
      <c r="Q6" t="s">
        <v>128</v>
      </c>
      <c r="R6" t="s">
        <v>404</v>
      </c>
    </row>
    <row r="7" spans="1:18" x14ac:dyDescent="0.35">
      <c r="A7" s="1" t="s">
        <v>567</v>
      </c>
      <c r="B7" t="s">
        <v>477</v>
      </c>
      <c r="C7" t="s">
        <v>411</v>
      </c>
      <c r="D7" t="s">
        <v>434</v>
      </c>
      <c r="E7" t="s">
        <v>126</v>
      </c>
      <c r="F7" t="s">
        <v>411</v>
      </c>
      <c r="G7" t="s">
        <v>564</v>
      </c>
      <c r="H7" t="s">
        <v>411</v>
      </c>
      <c r="I7" t="s">
        <v>564</v>
      </c>
      <c r="J7" t="s">
        <v>412</v>
      </c>
      <c r="K7" t="s">
        <v>412</v>
      </c>
      <c r="L7" t="s">
        <v>126</v>
      </c>
      <c r="M7" t="s">
        <v>128</v>
      </c>
      <c r="N7" t="s">
        <v>129</v>
      </c>
      <c r="O7" t="s">
        <v>373</v>
      </c>
      <c r="P7" t="s">
        <v>353</v>
      </c>
      <c r="Q7" t="s">
        <v>406</v>
      </c>
      <c r="R7" t="s">
        <v>568</v>
      </c>
    </row>
    <row r="8" spans="1:18" x14ac:dyDescent="0.35">
      <c r="A8" s="1" t="s">
        <v>569</v>
      </c>
      <c r="B8" t="s">
        <v>215</v>
      </c>
      <c r="C8" t="s">
        <v>379</v>
      </c>
      <c r="D8" t="s">
        <v>570</v>
      </c>
      <c r="E8" t="s">
        <v>440</v>
      </c>
      <c r="F8" t="s">
        <v>571</v>
      </c>
      <c r="G8" t="s">
        <v>572</v>
      </c>
      <c r="H8" t="s">
        <v>351</v>
      </c>
      <c r="I8" t="s">
        <v>418</v>
      </c>
      <c r="J8" t="s">
        <v>217</v>
      </c>
      <c r="K8" t="s">
        <v>400</v>
      </c>
      <c r="L8" t="s">
        <v>203</v>
      </c>
      <c r="M8" t="s">
        <v>173</v>
      </c>
      <c r="N8" t="s">
        <v>164</v>
      </c>
      <c r="O8" t="s">
        <v>573</v>
      </c>
      <c r="P8" t="s">
        <v>574</v>
      </c>
      <c r="Q8" t="s">
        <v>573</v>
      </c>
      <c r="R8" t="s">
        <v>575</v>
      </c>
    </row>
    <row r="9" spans="1:18" x14ac:dyDescent="0.35">
      <c r="A9" s="1" t="s">
        <v>576</v>
      </c>
      <c r="B9" t="s">
        <v>577</v>
      </c>
      <c r="C9" t="s">
        <v>578</v>
      </c>
      <c r="D9" t="s">
        <v>579</v>
      </c>
      <c r="E9" t="s">
        <v>580</v>
      </c>
      <c r="F9" t="s">
        <v>581</v>
      </c>
      <c r="G9" t="s">
        <v>582</v>
      </c>
      <c r="H9" t="s">
        <v>583</v>
      </c>
      <c r="I9" t="s">
        <v>584</v>
      </c>
      <c r="J9" t="s">
        <v>585</v>
      </c>
      <c r="K9" t="s">
        <v>586</v>
      </c>
      <c r="L9" t="s">
        <v>587</v>
      </c>
      <c r="M9" t="s">
        <v>588</v>
      </c>
      <c r="N9" t="s">
        <v>589</v>
      </c>
      <c r="O9" t="s">
        <v>590</v>
      </c>
      <c r="P9" t="s">
        <v>591</v>
      </c>
      <c r="Q9" t="s">
        <v>292</v>
      </c>
      <c r="R9" t="s">
        <v>440</v>
      </c>
    </row>
    <row r="10" spans="1:18" x14ac:dyDescent="0.35">
      <c r="A10" s="1" t="s">
        <v>592</v>
      </c>
      <c r="B10" t="s">
        <v>81</v>
      </c>
      <c r="C10" t="s">
        <v>81</v>
      </c>
      <c r="D10" t="s">
        <v>81</v>
      </c>
      <c r="E10" t="s">
        <v>81</v>
      </c>
      <c r="F10" t="s">
        <v>81</v>
      </c>
      <c r="G10" t="s">
        <v>81</v>
      </c>
      <c r="H10" t="s">
        <v>81</v>
      </c>
      <c r="I10" t="s">
        <v>81</v>
      </c>
      <c r="J10" t="s">
        <v>81</v>
      </c>
      <c r="K10" t="s">
        <v>81</v>
      </c>
      <c r="L10" t="s">
        <v>81</v>
      </c>
      <c r="M10" t="s">
        <v>81</v>
      </c>
      <c r="N10" t="s">
        <v>81</v>
      </c>
      <c r="O10" t="s">
        <v>81</v>
      </c>
      <c r="P10" t="s">
        <v>81</v>
      </c>
      <c r="Q10" t="s">
        <v>81</v>
      </c>
      <c r="R10" t="s">
        <v>81</v>
      </c>
    </row>
    <row r="11" spans="1:18" x14ac:dyDescent="0.35">
      <c r="A11" s="1" t="s">
        <v>593</v>
      </c>
      <c r="B11" t="s">
        <v>81</v>
      </c>
      <c r="C11" t="s">
        <v>81</v>
      </c>
      <c r="D11" t="s">
        <v>81</v>
      </c>
      <c r="E11" t="s">
        <v>81</v>
      </c>
      <c r="F11" t="s">
        <v>81</v>
      </c>
      <c r="G11" t="s">
        <v>81</v>
      </c>
      <c r="H11" t="s">
        <v>81</v>
      </c>
      <c r="I11" t="s">
        <v>81</v>
      </c>
      <c r="J11" t="s">
        <v>81</v>
      </c>
      <c r="K11" t="s">
        <v>81</v>
      </c>
      <c r="L11" t="s">
        <v>81</v>
      </c>
      <c r="M11" t="s">
        <v>81</v>
      </c>
      <c r="N11" t="s">
        <v>81</v>
      </c>
      <c r="O11" t="s">
        <v>81</v>
      </c>
      <c r="P11" t="s">
        <v>81</v>
      </c>
      <c r="Q11" t="s">
        <v>81</v>
      </c>
      <c r="R11" t="s">
        <v>81</v>
      </c>
    </row>
    <row r="12" spans="1:18" x14ac:dyDescent="0.35">
      <c r="A12" s="1" t="s">
        <v>594</v>
      </c>
      <c r="B12" t="s">
        <v>81</v>
      </c>
      <c r="C12" t="s">
        <v>81</v>
      </c>
      <c r="D12" t="s">
        <v>81</v>
      </c>
      <c r="E12" t="s">
        <v>81</v>
      </c>
      <c r="F12" t="s">
        <v>81</v>
      </c>
      <c r="G12" t="s">
        <v>81</v>
      </c>
      <c r="H12" t="s">
        <v>81</v>
      </c>
      <c r="I12" t="s">
        <v>81</v>
      </c>
      <c r="J12" t="s">
        <v>81</v>
      </c>
      <c r="K12" t="s">
        <v>81</v>
      </c>
      <c r="L12" t="s">
        <v>81</v>
      </c>
      <c r="M12" t="s">
        <v>81</v>
      </c>
      <c r="N12" t="s">
        <v>81</v>
      </c>
      <c r="O12" t="s">
        <v>81</v>
      </c>
      <c r="P12" t="s">
        <v>81</v>
      </c>
      <c r="Q12" t="s">
        <v>81</v>
      </c>
      <c r="R12" t="s">
        <v>81</v>
      </c>
    </row>
    <row r="13" spans="1:18" x14ac:dyDescent="0.35">
      <c r="A13" s="1" t="s">
        <v>595</v>
      </c>
      <c r="B13" t="s">
        <v>522</v>
      </c>
      <c r="C13" t="s">
        <v>522</v>
      </c>
      <c r="D13" t="s">
        <v>477</v>
      </c>
      <c r="E13" t="s">
        <v>596</v>
      </c>
      <c r="F13" t="s">
        <v>559</v>
      </c>
      <c r="G13" t="s">
        <v>81</v>
      </c>
      <c r="H13" t="s">
        <v>434</v>
      </c>
      <c r="I13" t="s">
        <v>435</v>
      </c>
      <c r="J13" t="s">
        <v>81</v>
      </c>
      <c r="K13" t="s">
        <v>81</v>
      </c>
      <c r="L13" t="s">
        <v>81</v>
      </c>
      <c r="M13" t="s">
        <v>81</v>
      </c>
      <c r="N13" t="s">
        <v>81</v>
      </c>
      <c r="O13" t="s">
        <v>353</v>
      </c>
      <c r="P13" t="s">
        <v>81</v>
      </c>
      <c r="Q13" t="s">
        <v>81</v>
      </c>
      <c r="R13" t="s">
        <v>81</v>
      </c>
    </row>
    <row r="14" spans="1:18" x14ac:dyDescent="0.35">
      <c r="A14" s="1" t="s">
        <v>597</v>
      </c>
      <c r="B14" t="s">
        <v>81</v>
      </c>
      <c r="C14" t="s">
        <v>81</v>
      </c>
      <c r="D14" t="s">
        <v>81</v>
      </c>
      <c r="E14" t="s">
        <v>81</v>
      </c>
      <c r="F14" t="s">
        <v>81</v>
      </c>
      <c r="G14" t="s">
        <v>81</v>
      </c>
      <c r="H14" t="s">
        <v>81</v>
      </c>
      <c r="I14" t="s">
        <v>81</v>
      </c>
      <c r="J14" t="s">
        <v>81</v>
      </c>
      <c r="K14" t="s">
        <v>81</v>
      </c>
      <c r="L14" t="s">
        <v>81</v>
      </c>
      <c r="M14" t="s">
        <v>81</v>
      </c>
      <c r="N14" t="s">
        <v>81</v>
      </c>
      <c r="O14" t="s">
        <v>81</v>
      </c>
      <c r="P14" t="s">
        <v>81</v>
      </c>
      <c r="Q14" t="s">
        <v>81</v>
      </c>
      <c r="R14" t="s">
        <v>81</v>
      </c>
    </row>
    <row r="15" spans="1:18" x14ac:dyDescent="0.35">
      <c r="A15" s="1" t="s">
        <v>598</v>
      </c>
      <c r="B15" t="s">
        <v>564</v>
      </c>
      <c r="C15" t="s">
        <v>411</v>
      </c>
      <c r="D15" t="s">
        <v>405</v>
      </c>
      <c r="E15" t="s">
        <v>204</v>
      </c>
      <c r="F15" t="s">
        <v>407</v>
      </c>
      <c r="G15" t="s">
        <v>418</v>
      </c>
      <c r="H15" t="s">
        <v>554</v>
      </c>
      <c r="I15" t="s">
        <v>379</v>
      </c>
      <c r="J15" t="s">
        <v>354</v>
      </c>
      <c r="K15" t="s">
        <v>126</v>
      </c>
      <c r="L15" t="s">
        <v>128</v>
      </c>
      <c r="M15" t="s">
        <v>559</v>
      </c>
      <c r="N15" t="s">
        <v>128</v>
      </c>
      <c r="O15" t="s">
        <v>218</v>
      </c>
      <c r="P15" t="s">
        <v>418</v>
      </c>
      <c r="Q15" t="s">
        <v>417</v>
      </c>
      <c r="R15" t="s">
        <v>599</v>
      </c>
    </row>
    <row r="16" spans="1:18" x14ac:dyDescent="0.35">
      <c r="A16" s="1" t="s">
        <v>600</v>
      </c>
      <c r="B16" t="s">
        <v>601</v>
      </c>
      <c r="C16" t="s">
        <v>602</v>
      </c>
      <c r="D16" t="s">
        <v>603</v>
      </c>
      <c r="E16" t="s">
        <v>604</v>
      </c>
      <c r="F16" t="s">
        <v>605</v>
      </c>
      <c r="G16" t="s">
        <v>606</v>
      </c>
      <c r="H16" t="s">
        <v>607</v>
      </c>
      <c r="I16" t="s">
        <v>608</v>
      </c>
      <c r="J16" t="s">
        <v>609</v>
      </c>
      <c r="K16" t="s">
        <v>610</v>
      </c>
      <c r="L16" t="s">
        <v>611</v>
      </c>
      <c r="M16" t="s">
        <v>612</v>
      </c>
      <c r="N16" t="s">
        <v>613</v>
      </c>
      <c r="O16" t="s">
        <v>614</v>
      </c>
      <c r="P16" t="s">
        <v>615</v>
      </c>
      <c r="Q16" t="s">
        <v>616</v>
      </c>
      <c r="R16" t="s">
        <v>617</v>
      </c>
    </row>
    <row r="17" spans="1:18" x14ac:dyDescent="0.35">
      <c r="A17" s="1" t="s">
        <v>618</v>
      </c>
      <c r="B17" t="s">
        <v>81</v>
      </c>
      <c r="C17" t="s">
        <v>81</v>
      </c>
      <c r="D17" t="s">
        <v>81</v>
      </c>
      <c r="E17" t="s">
        <v>81</v>
      </c>
      <c r="F17" t="s">
        <v>81</v>
      </c>
      <c r="G17" t="s">
        <v>81</v>
      </c>
      <c r="H17" t="s">
        <v>81</v>
      </c>
      <c r="I17" t="s">
        <v>81</v>
      </c>
      <c r="J17" t="s">
        <v>81</v>
      </c>
      <c r="K17" t="s">
        <v>81</v>
      </c>
      <c r="L17" t="s">
        <v>81</v>
      </c>
      <c r="M17" t="s">
        <v>81</v>
      </c>
      <c r="N17" t="s">
        <v>81</v>
      </c>
      <c r="O17" t="s">
        <v>81</v>
      </c>
      <c r="P17" t="s">
        <v>81</v>
      </c>
      <c r="Q17" t="s">
        <v>81</v>
      </c>
      <c r="R17" t="s">
        <v>81</v>
      </c>
    </row>
    <row r="18" spans="1:18" x14ac:dyDescent="0.35">
      <c r="A18" s="1" t="s">
        <v>619</v>
      </c>
      <c r="B18" t="s">
        <v>620</v>
      </c>
      <c r="C18" t="s">
        <v>621</v>
      </c>
      <c r="D18" t="s">
        <v>622</v>
      </c>
      <c r="E18" t="s">
        <v>623</v>
      </c>
      <c r="F18" t="s">
        <v>624</v>
      </c>
      <c r="G18" t="s">
        <v>625</v>
      </c>
      <c r="H18" t="s">
        <v>626</v>
      </c>
      <c r="I18" t="s">
        <v>627</v>
      </c>
      <c r="J18" t="s">
        <v>628</v>
      </c>
      <c r="K18" t="s">
        <v>629</v>
      </c>
      <c r="L18" t="s">
        <v>630</v>
      </c>
      <c r="M18" t="s">
        <v>631</v>
      </c>
      <c r="N18" t="s">
        <v>632</v>
      </c>
      <c r="O18" t="s">
        <v>633</v>
      </c>
      <c r="P18" t="s">
        <v>634</v>
      </c>
      <c r="Q18" t="s">
        <v>635</v>
      </c>
      <c r="R18" t="s">
        <v>636</v>
      </c>
    </row>
    <row r="19" spans="1:18" x14ac:dyDescent="0.35">
      <c r="A19" s="1" t="s">
        <v>637</v>
      </c>
      <c r="B19" t="s">
        <v>435</v>
      </c>
      <c r="C19" t="s">
        <v>435</v>
      </c>
      <c r="D19" t="s">
        <v>564</v>
      </c>
      <c r="E19" t="s">
        <v>435</v>
      </c>
      <c r="F19" t="s">
        <v>435</v>
      </c>
      <c r="G19" t="s">
        <v>566</v>
      </c>
      <c r="H19" t="s">
        <v>353</v>
      </c>
      <c r="I19" t="s">
        <v>127</v>
      </c>
      <c r="J19" t="s">
        <v>566</v>
      </c>
      <c r="K19" t="s">
        <v>128</v>
      </c>
      <c r="L19" t="s">
        <v>412</v>
      </c>
      <c r="M19" t="s">
        <v>522</v>
      </c>
      <c r="N19" t="s">
        <v>522</v>
      </c>
      <c r="O19" t="s">
        <v>559</v>
      </c>
      <c r="P19" t="s">
        <v>129</v>
      </c>
      <c r="Q19" t="s">
        <v>353</v>
      </c>
      <c r="R19" t="s">
        <v>200</v>
      </c>
    </row>
    <row r="20" spans="1:18" x14ac:dyDescent="0.35">
      <c r="A20" s="1" t="s">
        <v>638</v>
      </c>
      <c r="B20" t="s">
        <v>81</v>
      </c>
      <c r="C20" t="s">
        <v>81</v>
      </c>
      <c r="D20" t="s">
        <v>81</v>
      </c>
      <c r="E20" t="s">
        <v>81</v>
      </c>
      <c r="F20" t="s">
        <v>81</v>
      </c>
      <c r="G20" t="s">
        <v>81</v>
      </c>
      <c r="H20" t="s">
        <v>210</v>
      </c>
      <c r="I20" t="s">
        <v>81</v>
      </c>
      <c r="J20" t="s">
        <v>639</v>
      </c>
      <c r="K20" t="s">
        <v>403</v>
      </c>
      <c r="L20" t="s">
        <v>403</v>
      </c>
      <c r="M20" t="s">
        <v>81</v>
      </c>
      <c r="N20" t="s">
        <v>564</v>
      </c>
      <c r="O20" t="s">
        <v>209</v>
      </c>
      <c r="P20" t="s">
        <v>438</v>
      </c>
      <c r="Q20" t="s">
        <v>211</v>
      </c>
      <c r="R20" t="s">
        <v>211</v>
      </c>
    </row>
    <row r="21" spans="1:18" x14ac:dyDescent="0.35">
      <c r="A21" s="1" t="s">
        <v>640</v>
      </c>
      <c r="B21" t="s">
        <v>81</v>
      </c>
      <c r="C21" t="s">
        <v>81</v>
      </c>
      <c r="D21" t="s">
        <v>81</v>
      </c>
      <c r="E21" t="s">
        <v>81</v>
      </c>
      <c r="F21" t="s">
        <v>81</v>
      </c>
      <c r="G21" t="s">
        <v>81</v>
      </c>
      <c r="H21" t="s">
        <v>81</v>
      </c>
      <c r="I21" t="s">
        <v>81</v>
      </c>
      <c r="J21" t="s">
        <v>81</v>
      </c>
      <c r="K21" t="s">
        <v>81</v>
      </c>
      <c r="L21" t="s">
        <v>81</v>
      </c>
      <c r="M21" t="s">
        <v>81</v>
      </c>
      <c r="N21" t="s">
        <v>81</v>
      </c>
      <c r="O21" t="s">
        <v>81</v>
      </c>
      <c r="P21" t="s">
        <v>81</v>
      </c>
      <c r="Q21" t="s">
        <v>81</v>
      </c>
      <c r="R21" t="s">
        <v>81</v>
      </c>
    </row>
    <row r="22" spans="1:18" x14ac:dyDescent="0.35">
      <c r="A22" s="1" t="s">
        <v>641</v>
      </c>
      <c r="B22" t="s">
        <v>81</v>
      </c>
      <c r="C22" t="s">
        <v>81</v>
      </c>
      <c r="D22" t="s">
        <v>81</v>
      </c>
      <c r="E22" t="s">
        <v>81</v>
      </c>
      <c r="F22" t="s">
        <v>441</v>
      </c>
      <c r="G22" t="s">
        <v>406</v>
      </c>
      <c r="H22" t="s">
        <v>440</v>
      </c>
      <c r="I22" t="s">
        <v>559</v>
      </c>
      <c r="J22" t="s">
        <v>81</v>
      </c>
      <c r="K22" t="s">
        <v>81</v>
      </c>
      <c r="L22" t="s">
        <v>81</v>
      </c>
      <c r="M22" t="s">
        <v>81</v>
      </c>
      <c r="N22" t="s">
        <v>81</v>
      </c>
      <c r="O22" t="s">
        <v>81</v>
      </c>
      <c r="P22" t="s">
        <v>81</v>
      </c>
      <c r="Q22" t="s">
        <v>81</v>
      </c>
      <c r="R22" t="s">
        <v>81</v>
      </c>
    </row>
    <row r="23" spans="1:18" x14ac:dyDescent="0.35">
      <c r="A23" s="1" t="s">
        <v>642</v>
      </c>
      <c r="B23" t="s">
        <v>411</v>
      </c>
      <c r="C23" t="s">
        <v>411</v>
      </c>
      <c r="D23" t="s">
        <v>522</v>
      </c>
      <c r="E23" t="s">
        <v>129</v>
      </c>
      <c r="F23" t="s">
        <v>128</v>
      </c>
      <c r="G23" t="s">
        <v>129</v>
      </c>
      <c r="H23" t="s">
        <v>373</v>
      </c>
      <c r="I23" t="s">
        <v>440</v>
      </c>
      <c r="J23" t="s">
        <v>566</v>
      </c>
      <c r="K23" t="s">
        <v>353</v>
      </c>
      <c r="L23" t="s">
        <v>129</v>
      </c>
      <c r="M23" t="s">
        <v>128</v>
      </c>
      <c r="N23" t="s">
        <v>559</v>
      </c>
      <c r="O23" t="s">
        <v>129</v>
      </c>
      <c r="P23" t="s">
        <v>407</v>
      </c>
      <c r="Q23" t="s">
        <v>440</v>
      </c>
      <c r="R23" t="s">
        <v>418</v>
      </c>
    </row>
    <row r="24" spans="1:18" x14ac:dyDescent="0.35">
      <c r="A24" s="1" t="s">
        <v>643</v>
      </c>
      <c r="B24" t="s">
        <v>522</v>
      </c>
      <c r="C24" t="s">
        <v>522</v>
      </c>
      <c r="D24" t="s">
        <v>127</v>
      </c>
      <c r="E24" t="s">
        <v>200</v>
      </c>
      <c r="F24" t="s">
        <v>219</v>
      </c>
      <c r="G24" t="s">
        <v>202</v>
      </c>
      <c r="H24" t="s">
        <v>399</v>
      </c>
      <c r="I24" t="s">
        <v>215</v>
      </c>
      <c r="J24" t="s">
        <v>644</v>
      </c>
      <c r="K24" t="s">
        <v>203</v>
      </c>
      <c r="L24" t="s">
        <v>413</v>
      </c>
      <c r="M24" t="s">
        <v>441</v>
      </c>
      <c r="N24" t="s">
        <v>202</v>
      </c>
      <c r="O24" t="s">
        <v>419</v>
      </c>
      <c r="P24" t="s">
        <v>446</v>
      </c>
      <c r="Q24" t="s">
        <v>645</v>
      </c>
      <c r="R24" t="s">
        <v>174</v>
      </c>
    </row>
    <row r="25" spans="1:18" x14ac:dyDescent="0.35">
      <c r="A25" s="1" t="s">
        <v>646</v>
      </c>
      <c r="B25" t="s">
        <v>647</v>
      </c>
      <c r="C25" t="s">
        <v>259</v>
      </c>
      <c r="D25" t="s">
        <v>260</v>
      </c>
      <c r="E25" t="s">
        <v>261</v>
      </c>
      <c r="F25" t="s">
        <v>262</v>
      </c>
      <c r="G25" t="s">
        <v>263</v>
      </c>
      <c r="H25" t="s">
        <v>264</v>
      </c>
      <c r="I25" t="s">
        <v>265</v>
      </c>
      <c r="J25" t="s">
        <v>81</v>
      </c>
      <c r="K25" t="s">
        <v>266</v>
      </c>
      <c r="L25" t="s">
        <v>267</v>
      </c>
      <c r="M25" t="s">
        <v>268</v>
      </c>
      <c r="N25" t="s">
        <v>269</v>
      </c>
      <c r="O25" t="s">
        <v>270</v>
      </c>
      <c r="P25" t="s">
        <v>271</v>
      </c>
      <c r="Q25" t="s">
        <v>272</v>
      </c>
      <c r="R25" t="s">
        <v>273</v>
      </c>
    </row>
    <row r="26" spans="1:18" x14ac:dyDescent="0.35">
      <c r="A26" s="1" t="s">
        <v>648</v>
      </c>
      <c r="B26" t="s">
        <v>81</v>
      </c>
      <c r="C26" t="s">
        <v>81</v>
      </c>
      <c r="D26" t="s">
        <v>81</v>
      </c>
      <c r="E26" t="s">
        <v>81</v>
      </c>
      <c r="F26" t="s">
        <v>81</v>
      </c>
      <c r="G26" t="s">
        <v>81</v>
      </c>
      <c r="H26" t="s">
        <v>81</v>
      </c>
      <c r="I26" t="s">
        <v>81</v>
      </c>
      <c r="J26" t="s">
        <v>81</v>
      </c>
      <c r="K26" t="s">
        <v>81</v>
      </c>
      <c r="L26" t="s">
        <v>81</v>
      </c>
      <c r="M26" t="s">
        <v>81</v>
      </c>
      <c r="N26" t="s">
        <v>81</v>
      </c>
      <c r="O26" t="s">
        <v>81</v>
      </c>
      <c r="P26" t="s">
        <v>81</v>
      </c>
      <c r="Q26" t="s">
        <v>81</v>
      </c>
      <c r="R26" t="s">
        <v>81</v>
      </c>
    </row>
    <row r="27" spans="1:18" x14ac:dyDescent="0.35">
      <c r="A27" s="1" t="s">
        <v>649</v>
      </c>
      <c r="B27" t="s">
        <v>81</v>
      </c>
      <c r="C27" t="s">
        <v>125</v>
      </c>
      <c r="D27" t="s">
        <v>559</v>
      </c>
      <c r="E27" t="s">
        <v>650</v>
      </c>
      <c r="F27" t="s">
        <v>407</v>
      </c>
      <c r="G27" t="s">
        <v>354</v>
      </c>
      <c r="H27" t="s">
        <v>477</v>
      </c>
      <c r="I27" t="s">
        <v>435</v>
      </c>
      <c r="J27" t="s">
        <v>81</v>
      </c>
      <c r="K27" t="s">
        <v>411</v>
      </c>
      <c r="L27" t="s">
        <v>411</v>
      </c>
      <c r="M27" t="s">
        <v>564</v>
      </c>
      <c r="N27" t="s">
        <v>126</v>
      </c>
      <c r="O27" t="s">
        <v>435</v>
      </c>
      <c r="P27" t="s">
        <v>412</v>
      </c>
      <c r="Q27" t="s">
        <v>434</v>
      </c>
      <c r="R27" t="s">
        <v>651</v>
      </c>
    </row>
    <row r="28" spans="1:18" x14ac:dyDescent="0.35">
      <c r="A28" s="1" t="s">
        <v>652</v>
      </c>
      <c r="B28" t="s">
        <v>647</v>
      </c>
      <c r="C28" t="s">
        <v>259</v>
      </c>
      <c r="D28" t="s">
        <v>653</v>
      </c>
      <c r="E28" t="s">
        <v>654</v>
      </c>
      <c r="F28" t="s">
        <v>655</v>
      </c>
      <c r="G28" t="s">
        <v>656</v>
      </c>
      <c r="H28" t="s">
        <v>657</v>
      </c>
      <c r="I28" t="s">
        <v>658</v>
      </c>
      <c r="J28" t="s">
        <v>81</v>
      </c>
      <c r="K28" t="s">
        <v>659</v>
      </c>
      <c r="L28" t="s">
        <v>660</v>
      </c>
      <c r="M28" t="s">
        <v>661</v>
      </c>
      <c r="N28" t="s">
        <v>662</v>
      </c>
      <c r="O28" t="s">
        <v>663</v>
      </c>
      <c r="P28" t="s">
        <v>577</v>
      </c>
      <c r="Q28" t="s">
        <v>664</v>
      </c>
      <c r="R28" t="s">
        <v>665</v>
      </c>
    </row>
    <row r="29" spans="1:18" x14ac:dyDescent="0.35">
      <c r="A29" s="1" t="s">
        <v>666</v>
      </c>
      <c r="B29" t="s">
        <v>81</v>
      </c>
      <c r="C29" t="s">
        <v>81</v>
      </c>
      <c r="D29" t="s">
        <v>81</v>
      </c>
      <c r="E29" t="s">
        <v>81</v>
      </c>
      <c r="F29" t="s">
        <v>81</v>
      </c>
      <c r="G29" t="s">
        <v>81</v>
      </c>
      <c r="H29" t="s">
        <v>81</v>
      </c>
      <c r="I29" t="s">
        <v>81</v>
      </c>
      <c r="J29" t="s">
        <v>81</v>
      </c>
      <c r="K29" t="s">
        <v>81</v>
      </c>
      <c r="L29" t="s">
        <v>81</v>
      </c>
      <c r="M29" t="s">
        <v>81</v>
      </c>
      <c r="N29" t="s">
        <v>81</v>
      </c>
      <c r="O29" t="s">
        <v>81</v>
      </c>
      <c r="P29" t="s">
        <v>81</v>
      </c>
      <c r="Q29" t="s">
        <v>81</v>
      </c>
      <c r="R29" t="s">
        <v>81</v>
      </c>
    </row>
    <row r="30" spans="1:18" x14ac:dyDescent="0.35">
      <c r="A30" s="1" t="s">
        <v>667</v>
      </c>
      <c r="B30" t="s">
        <v>81</v>
      </c>
      <c r="C30" t="s">
        <v>81</v>
      </c>
      <c r="D30" t="s">
        <v>81</v>
      </c>
      <c r="E30" t="s">
        <v>81</v>
      </c>
      <c r="F30" t="s">
        <v>81</v>
      </c>
      <c r="G30" t="s">
        <v>81</v>
      </c>
      <c r="H30" t="s">
        <v>81</v>
      </c>
      <c r="I30" t="s">
        <v>81</v>
      </c>
      <c r="J30" t="s">
        <v>81</v>
      </c>
      <c r="K30" t="s">
        <v>81</v>
      </c>
      <c r="L30" t="s">
        <v>81</v>
      </c>
      <c r="M30" t="s">
        <v>81</v>
      </c>
      <c r="N30" t="s">
        <v>81</v>
      </c>
      <c r="O30" t="s">
        <v>81</v>
      </c>
      <c r="P30" t="s">
        <v>354</v>
      </c>
      <c r="Q30" t="s">
        <v>412</v>
      </c>
      <c r="R30" t="s">
        <v>81</v>
      </c>
    </row>
    <row r="31" spans="1:18" x14ac:dyDescent="0.35">
      <c r="A31" s="1" t="s">
        <v>668</v>
      </c>
      <c r="B31" t="s">
        <v>249</v>
      </c>
      <c r="C31" t="s">
        <v>669</v>
      </c>
      <c r="D31" t="s">
        <v>670</v>
      </c>
      <c r="E31" t="s">
        <v>671</v>
      </c>
      <c r="F31" t="s">
        <v>672</v>
      </c>
      <c r="G31" t="s">
        <v>673</v>
      </c>
      <c r="H31" t="s">
        <v>674</v>
      </c>
      <c r="I31" t="s">
        <v>675</v>
      </c>
      <c r="J31" t="s">
        <v>644</v>
      </c>
      <c r="K31" t="s">
        <v>676</v>
      </c>
      <c r="L31" t="s">
        <v>677</v>
      </c>
      <c r="M31" t="s">
        <v>678</v>
      </c>
      <c r="N31" t="s">
        <v>679</v>
      </c>
      <c r="O31" t="s">
        <v>680</v>
      </c>
      <c r="P31" t="s">
        <v>681</v>
      </c>
      <c r="Q31" t="s">
        <v>682</v>
      </c>
      <c r="R31" t="s">
        <v>683</v>
      </c>
    </row>
    <row r="32" spans="1:18" x14ac:dyDescent="0.35">
      <c r="A32" s="1" t="s">
        <v>684</v>
      </c>
      <c r="B32" t="s">
        <v>81</v>
      </c>
      <c r="C32" t="s">
        <v>81</v>
      </c>
      <c r="D32" t="s">
        <v>81</v>
      </c>
      <c r="E32" t="s">
        <v>81</v>
      </c>
      <c r="F32" t="s">
        <v>81</v>
      </c>
      <c r="G32" t="s">
        <v>81</v>
      </c>
      <c r="H32" t="s">
        <v>81</v>
      </c>
      <c r="I32" t="s">
        <v>81</v>
      </c>
      <c r="J32" t="s">
        <v>81</v>
      </c>
      <c r="K32" t="s">
        <v>81</v>
      </c>
      <c r="L32" t="s">
        <v>81</v>
      </c>
      <c r="M32" t="s">
        <v>81</v>
      </c>
      <c r="N32" t="s">
        <v>81</v>
      </c>
      <c r="O32" t="s">
        <v>81</v>
      </c>
      <c r="P32" t="s">
        <v>81</v>
      </c>
      <c r="Q32" t="s">
        <v>81</v>
      </c>
      <c r="R32" t="s">
        <v>81</v>
      </c>
    </row>
    <row r="33" spans="1:18" x14ac:dyDescent="0.35">
      <c r="A33" s="1" t="s">
        <v>685</v>
      </c>
      <c r="B33" t="s">
        <v>125</v>
      </c>
      <c r="C33" t="s">
        <v>125</v>
      </c>
      <c r="D33" t="s">
        <v>125</v>
      </c>
      <c r="E33" t="s">
        <v>125</v>
      </c>
      <c r="F33" t="s">
        <v>434</v>
      </c>
      <c r="G33" t="s">
        <v>434</v>
      </c>
      <c r="H33" t="s">
        <v>434</v>
      </c>
      <c r="I33" t="s">
        <v>125</v>
      </c>
      <c r="J33" t="s">
        <v>125</v>
      </c>
      <c r="K33" t="s">
        <v>125</v>
      </c>
      <c r="L33" t="s">
        <v>125</v>
      </c>
      <c r="M33" t="s">
        <v>125</v>
      </c>
      <c r="N33" t="s">
        <v>434</v>
      </c>
      <c r="O33" t="s">
        <v>434</v>
      </c>
      <c r="P33" t="s">
        <v>434</v>
      </c>
      <c r="Q33" t="s">
        <v>125</v>
      </c>
      <c r="R33" t="s">
        <v>81</v>
      </c>
    </row>
    <row r="34" spans="1:18" x14ac:dyDescent="0.35">
      <c r="A34" s="1" t="s">
        <v>686</v>
      </c>
      <c r="B34" t="s">
        <v>687</v>
      </c>
      <c r="C34" t="s">
        <v>499</v>
      </c>
      <c r="D34" t="s">
        <v>506</v>
      </c>
      <c r="E34" t="s">
        <v>688</v>
      </c>
      <c r="F34" t="s">
        <v>689</v>
      </c>
      <c r="G34" t="s">
        <v>690</v>
      </c>
      <c r="H34" t="s">
        <v>691</v>
      </c>
      <c r="I34" t="s">
        <v>692</v>
      </c>
      <c r="J34" t="s">
        <v>693</v>
      </c>
      <c r="K34" t="s">
        <v>694</v>
      </c>
      <c r="L34" t="s">
        <v>695</v>
      </c>
      <c r="M34" t="s">
        <v>696</v>
      </c>
      <c r="N34" t="s">
        <v>697</v>
      </c>
      <c r="O34" t="s">
        <v>698</v>
      </c>
      <c r="P34" t="s">
        <v>699</v>
      </c>
      <c r="Q34" t="s">
        <v>700</v>
      </c>
      <c r="R34" t="s">
        <v>701</v>
      </c>
    </row>
    <row r="35" spans="1:18" x14ac:dyDescent="0.35">
      <c r="A35" s="1" t="s">
        <v>702</v>
      </c>
      <c r="B35" t="s">
        <v>126</v>
      </c>
      <c r="C35" t="s">
        <v>126</v>
      </c>
      <c r="D35" t="s">
        <v>253</v>
      </c>
      <c r="E35" t="s">
        <v>228</v>
      </c>
      <c r="F35" t="s">
        <v>504</v>
      </c>
      <c r="G35" t="s">
        <v>227</v>
      </c>
      <c r="H35" t="s">
        <v>703</v>
      </c>
      <c r="I35" t="s">
        <v>704</v>
      </c>
      <c r="J35" t="s">
        <v>81</v>
      </c>
      <c r="K35" t="s">
        <v>703</v>
      </c>
      <c r="L35" t="s">
        <v>705</v>
      </c>
      <c r="M35" t="s">
        <v>706</v>
      </c>
      <c r="N35" t="s">
        <v>707</v>
      </c>
      <c r="O35" t="s">
        <v>223</v>
      </c>
      <c r="P35" t="s">
        <v>708</v>
      </c>
      <c r="Q35" t="s">
        <v>709</v>
      </c>
      <c r="R35" t="s">
        <v>81</v>
      </c>
    </row>
    <row r="36" spans="1:18" x14ac:dyDescent="0.35">
      <c r="A36" s="1" t="s">
        <v>710</v>
      </c>
      <c r="B36" t="s">
        <v>711</v>
      </c>
      <c r="C36" t="s">
        <v>712</v>
      </c>
      <c r="D36" t="s">
        <v>713</v>
      </c>
      <c r="E36" t="s">
        <v>714</v>
      </c>
      <c r="F36" t="s">
        <v>715</v>
      </c>
      <c r="G36" t="s">
        <v>716</v>
      </c>
      <c r="H36" t="s">
        <v>717</v>
      </c>
      <c r="I36" t="s">
        <v>718</v>
      </c>
      <c r="J36" t="s">
        <v>719</v>
      </c>
      <c r="K36" t="s">
        <v>590</v>
      </c>
      <c r="L36" t="s">
        <v>720</v>
      </c>
      <c r="M36" t="s">
        <v>721</v>
      </c>
      <c r="N36" t="s">
        <v>672</v>
      </c>
      <c r="O36" t="s">
        <v>722</v>
      </c>
      <c r="P36" t="s">
        <v>723</v>
      </c>
      <c r="Q36" t="s">
        <v>724</v>
      </c>
      <c r="R36" t="s">
        <v>725</v>
      </c>
    </row>
    <row r="37" spans="1:18" x14ac:dyDescent="0.35">
      <c r="A37" s="1" t="s">
        <v>726</v>
      </c>
      <c r="B37" t="s">
        <v>662</v>
      </c>
      <c r="C37" t="s">
        <v>276</v>
      </c>
      <c r="D37" t="s">
        <v>277</v>
      </c>
      <c r="E37" t="s">
        <v>278</v>
      </c>
      <c r="F37" t="s">
        <v>279</v>
      </c>
      <c r="G37" t="s">
        <v>280</v>
      </c>
      <c r="H37" t="s">
        <v>281</v>
      </c>
      <c r="I37" t="s">
        <v>282</v>
      </c>
      <c r="J37" t="s">
        <v>283</v>
      </c>
      <c r="K37" t="s">
        <v>284</v>
      </c>
      <c r="L37" t="s">
        <v>285</v>
      </c>
      <c r="M37" t="s">
        <v>286</v>
      </c>
      <c r="N37" t="s">
        <v>287</v>
      </c>
      <c r="O37" t="s">
        <v>288</v>
      </c>
      <c r="P37" t="s">
        <v>289</v>
      </c>
      <c r="Q37" t="s">
        <v>290</v>
      </c>
      <c r="R37" t="s">
        <v>291</v>
      </c>
    </row>
    <row r="38" spans="1:18" x14ac:dyDescent="0.35">
      <c r="A38" s="1" t="s">
        <v>727</v>
      </c>
      <c r="B38" t="s">
        <v>620</v>
      </c>
      <c r="C38" t="s">
        <v>621</v>
      </c>
      <c r="D38" t="s">
        <v>622</v>
      </c>
      <c r="E38" t="s">
        <v>623</v>
      </c>
      <c r="F38" t="s">
        <v>624</v>
      </c>
      <c r="G38" t="s">
        <v>625</v>
      </c>
      <c r="H38" t="s">
        <v>626</v>
      </c>
      <c r="I38" t="s">
        <v>627</v>
      </c>
      <c r="J38" t="s">
        <v>628</v>
      </c>
      <c r="K38" t="s">
        <v>629</v>
      </c>
      <c r="L38" t="s">
        <v>630</v>
      </c>
      <c r="M38" t="s">
        <v>631</v>
      </c>
      <c r="N38" t="s">
        <v>632</v>
      </c>
      <c r="O38" t="s">
        <v>633</v>
      </c>
      <c r="P38" t="s">
        <v>634</v>
      </c>
      <c r="Q38" t="s">
        <v>635</v>
      </c>
      <c r="R38" t="s">
        <v>636</v>
      </c>
    </row>
    <row r="39" spans="1:18" x14ac:dyDescent="0.35">
      <c r="A39" s="1" t="s">
        <v>728</v>
      </c>
      <c r="B39" t="s">
        <v>81</v>
      </c>
      <c r="C39" t="s">
        <v>81</v>
      </c>
      <c r="D39" t="s">
        <v>81</v>
      </c>
      <c r="E39" t="s">
        <v>81</v>
      </c>
      <c r="F39" t="s">
        <v>81</v>
      </c>
      <c r="G39" t="s">
        <v>81</v>
      </c>
      <c r="H39" t="s">
        <v>81</v>
      </c>
      <c r="I39" t="s">
        <v>81</v>
      </c>
      <c r="J39" t="s">
        <v>81</v>
      </c>
      <c r="K39" t="s">
        <v>81</v>
      </c>
      <c r="L39" t="s">
        <v>81</v>
      </c>
      <c r="M39" t="s">
        <v>81</v>
      </c>
      <c r="N39" t="s">
        <v>81</v>
      </c>
      <c r="O39" t="s">
        <v>81</v>
      </c>
      <c r="P39" t="s">
        <v>81</v>
      </c>
      <c r="Q39" t="s">
        <v>81</v>
      </c>
      <c r="R39" t="s">
        <v>81</v>
      </c>
    </row>
    <row r="40" spans="1:18" x14ac:dyDescent="0.35">
      <c r="A40" s="1" t="s">
        <v>729</v>
      </c>
      <c r="B40" t="s">
        <v>620</v>
      </c>
      <c r="C40" t="s">
        <v>621</v>
      </c>
      <c r="D40" t="s">
        <v>622</v>
      </c>
      <c r="E40" t="s">
        <v>623</v>
      </c>
      <c r="F40" t="s">
        <v>624</v>
      </c>
      <c r="G40" t="s">
        <v>625</v>
      </c>
      <c r="H40" t="s">
        <v>626</v>
      </c>
      <c r="I40" t="s">
        <v>627</v>
      </c>
      <c r="J40" t="s">
        <v>628</v>
      </c>
      <c r="K40" t="s">
        <v>629</v>
      </c>
      <c r="L40" t="s">
        <v>630</v>
      </c>
      <c r="M40" t="s">
        <v>631</v>
      </c>
      <c r="N40" t="s">
        <v>632</v>
      </c>
      <c r="O40" t="s">
        <v>633</v>
      </c>
      <c r="P40" t="s">
        <v>634</v>
      </c>
      <c r="Q40" t="s">
        <v>635</v>
      </c>
      <c r="R40" t="s">
        <v>636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heetViews>
  <sheetFormatPr defaultRowHeight="14.5" x14ac:dyDescent="0.35"/>
  <sheetData>
    <row r="1" spans="1:18" x14ac:dyDescent="0.35">
      <c r="B1" s="1" t="s">
        <v>349</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row>
    <row r="2" spans="1:18" x14ac:dyDescent="0.35">
      <c r="A2" s="1" t="s">
        <v>521</v>
      </c>
      <c r="B2" t="s">
        <v>522</v>
      </c>
      <c r="C2" t="s">
        <v>215</v>
      </c>
      <c r="D2" t="s">
        <v>216</v>
      </c>
      <c r="E2" t="s">
        <v>217</v>
      </c>
      <c r="F2" t="s">
        <v>218</v>
      </c>
      <c r="G2" t="s">
        <v>219</v>
      </c>
      <c r="H2" t="s">
        <v>220</v>
      </c>
      <c r="I2" t="s">
        <v>221</v>
      </c>
      <c r="J2" t="s">
        <v>222</v>
      </c>
      <c r="K2" t="s">
        <v>223</v>
      </c>
      <c r="L2" t="s">
        <v>224</v>
      </c>
      <c r="M2" t="s">
        <v>225</v>
      </c>
      <c r="N2" t="s">
        <v>226</v>
      </c>
      <c r="O2" t="s">
        <v>129</v>
      </c>
      <c r="P2" t="s">
        <v>227</v>
      </c>
      <c r="Q2" t="s">
        <v>228</v>
      </c>
      <c r="R2" t="s">
        <v>166</v>
      </c>
    </row>
    <row r="3" spans="1:18" x14ac:dyDescent="0.35">
      <c r="A3" s="1" t="s">
        <v>442</v>
      </c>
      <c r="B3" t="s">
        <v>127</v>
      </c>
      <c r="C3" t="s">
        <v>200</v>
      </c>
      <c r="D3" t="s">
        <v>201</v>
      </c>
      <c r="E3" t="s">
        <v>202</v>
      </c>
      <c r="F3" t="s">
        <v>203</v>
      </c>
      <c r="G3" t="s">
        <v>204</v>
      </c>
      <c r="H3" t="s">
        <v>205</v>
      </c>
      <c r="I3" t="s">
        <v>206</v>
      </c>
      <c r="J3" t="s">
        <v>206</v>
      </c>
      <c r="K3" t="s">
        <v>207</v>
      </c>
      <c r="L3" t="s">
        <v>203</v>
      </c>
      <c r="M3" t="s">
        <v>208</v>
      </c>
      <c r="N3" t="s">
        <v>209</v>
      </c>
      <c r="O3" t="s">
        <v>210</v>
      </c>
      <c r="P3" t="s">
        <v>211</v>
      </c>
      <c r="Q3" t="s">
        <v>212</v>
      </c>
      <c r="R3" t="s">
        <v>81</v>
      </c>
    </row>
    <row r="4" spans="1:18" x14ac:dyDescent="0.35">
      <c r="A4" s="1" t="s">
        <v>730</v>
      </c>
      <c r="B4" t="s">
        <v>81</v>
      </c>
      <c r="C4" t="s">
        <v>81</v>
      </c>
      <c r="D4" t="s">
        <v>81</v>
      </c>
      <c r="E4" t="s">
        <v>81</v>
      </c>
      <c r="F4" t="s">
        <v>81</v>
      </c>
      <c r="G4" t="s">
        <v>81</v>
      </c>
      <c r="H4" t="s">
        <v>81</v>
      </c>
      <c r="I4" t="s">
        <v>81</v>
      </c>
      <c r="J4" t="s">
        <v>81</v>
      </c>
      <c r="K4" t="s">
        <v>81</v>
      </c>
      <c r="L4" t="s">
        <v>81</v>
      </c>
      <c r="M4" t="s">
        <v>81</v>
      </c>
      <c r="N4" t="s">
        <v>81</v>
      </c>
      <c r="O4" t="s">
        <v>81</v>
      </c>
      <c r="P4" t="s">
        <v>81</v>
      </c>
      <c r="Q4" t="s">
        <v>81</v>
      </c>
      <c r="R4" t="s">
        <v>81</v>
      </c>
    </row>
    <row r="5" spans="1:18" x14ac:dyDescent="0.35">
      <c r="A5" s="1" t="s">
        <v>731</v>
      </c>
      <c r="B5" t="s">
        <v>81</v>
      </c>
      <c r="C5" t="s">
        <v>81</v>
      </c>
      <c r="D5" t="s">
        <v>81</v>
      </c>
      <c r="E5" t="s">
        <v>353</v>
      </c>
      <c r="F5" t="s">
        <v>559</v>
      </c>
      <c r="G5" t="s">
        <v>373</v>
      </c>
      <c r="H5" t="s">
        <v>477</v>
      </c>
      <c r="I5" t="s">
        <v>477</v>
      </c>
      <c r="J5" t="s">
        <v>411</v>
      </c>
      <c r="K5" t="s">
        <v>126</v>
      </c>
      <c r="L5" t="s">
        <v>564</v>
      </c>
      <c r="M5" t="s">
        <v>435</v>
      </c>
      <c r="N5" t="s">
        <v>477</v>
      </c>
      <c r="O5" t="s">
        <v>477</v>
      </c>
      <c r="P5" t="s">
        <v>411</v>
      </c>
      <c r="Q5" t="s">
        <v>126</v>
      </c>
      <c r="R5" t="s">
        <v>81</v>
      </c>
    </row>
    <row r="6" spans="1:18" x14ac:dyDescent="0.35">
      <c r="A6" s="1" t="s">
        <v>732</v>
      </c>
      <c r="B6" t="s">
        <v>498</v>
      </c>
      <c r="C6" t="s">
        <v>256</v>
      </c>
      <c r="D6" t="s">
        <v>704</v>
      </c>
      <c r="E6" t="s">
        <v>704</v>
      </c>
      <c r="F6" t="s">
        <v>704</v>
      </c>
      <c r="G6" t="s">
        <v>687</v>
      </c>
      <c r="H6" t="s">
        <v>733</v>
      </c>
      <c r="I6" t="s">
        <v>709</v>
      </c>
      <c r="J6" t="s">
        <v>503</v>
      </c>
      <c r="K6" t="s">
        <v>477</v>
      </c>
      <c r="L6" t="s">
        <v>127</v>
      </c>
      <c r="M6" t="s">
        <v>125</v>
      </c>
      <c r="N6" t="s">
        <v>220</v>
      </c>
      <c r="O6" t="s">
        <v>734</v>
      </c>
      <c r="P6" t="s">
        <v>704</v>
      </c>
      <c r="Q6" t="s">
        <v>733</v>
      </c>
      <c r="R6" t="s">
        <v>735</v>
      </c>
    </row>
    <row r="7" spans="1:18" x14ac:dyDescent="0.35">
      <c r="A7" s="1" t="s">
        <v>736</v>
      </c>
      <c r="B7" t="s">
        <v>436</v>
      </c>
      <c r="C7" t="s">
        <v>436</v>
      </c>
      <c r="D7" t="s">
        <v>704</v>
      </c>
      <c r="E7" t="s">
        <v>709</v>
      </c>
      <c r="F7" t="s">
        <v>704</v>
      </c>
      <c r="G7" t="s">
        <v>734</v>
      </c>
      <c r="H7" t="s">
        <v>709</v>
      </c>
      <c r="I7" t="s">
        <v>709</v>
      </c>
      <c r="J7" t="s">
        <v>256</v>
      </c>
      <c r="K7" t="s">
        <v>498</v>
      </c>
      <c r="L7" t="s">
        <v>412</v>
      </c>
      <c r="M7" t="s">
        <v>435</v>
      </c>
      <c r="N7" t="s">
        <v>694</v>
      </c>
      <c r="O7" t="s">
        <v>704</v>
      </c>
      <c r="P7" t="s">
        <v>436</v>
      </c>
      <c r="Q7" t="s">
        <v>435</v>
      </c>
      <c r="R7" t="s">
        <v>81</v>
      </c>
    </row>
    <row r="8" spans="1:18" x14ac:dyDescent="0.35">
      <c r="A8" s="1" t="s">
        <v>565</v>
      </c>
      <c r="B8" t="s">
        <v>81</v>
      </c>
      <c r="C8" t="s">
        <v>81</v>
      </c>
      <c r="D8" t="s">
        <v>81</v>
      </c>
      <c r="E8" t="s">
        <v>81</v>
      </c>
      <c r="F8" t="s">
        <v>81</v>
      </c>
      <c r="G8" t="s">
        <v>704</v>
      </c>
      <c r="H8" t="s">
        <v>687</v>
      </c>
      <c r="I8" t="s">
        <v>709</v>
      </c>
      <c r="J8" t="s">
        <v>435</v>
      </c>
      <c r="K8" t="s">
        <v>435</v>
      </c>
      <c r="L8" t="s">
        <v>125</v>
      </c>
      <c r="M8" t="s">
        <v>250</v>
      </c>
      <c r="N8" t="s">
        <v>704</v>
      </c>
      <c r="O8" t="s">
        <v>256</v>
      </c>
      <c r="P8" t="s">
        <v>125</v>
      </c>
      <c r="Q8" t="s">
        <v>564</v>
      </c>
      <c r="R8" t="s">
        <v>81</v>
      </c>
    </row>
    <row r="9" spans="1:18" x14ac:dyDescent="0.35">
      <c r="A9" s="1" t="s">
        <v>637</v>
      </c>
      <c r="B9" t="s">
        <v>435</v>
      </c>
      <c r="C9" t="s">
        <v>436</v>
      </c>
      <c r="D9" t="s">
        <v>435</v>
      </c>
      <c r="E9" t="s">
        <v>256</v>
      </c>
      <c r="F9" t="s">
        <v>125</v>
      </c>
      <c r="G9" t="s">
        <v>564</v>
      </c>
      <c r="H9" t="s">
        <v>411</v>
      </c>
      <c r="I9" t="s">
        <v>436</v>
      </c>
      <c r="J9" t="s">
        <v>498</v>
      </c>
      <c r="K9" t="s">
        <v>704</v>
      </c>
      <c r="L9" t="s">
        <v>704</v>
      </c>
      <c r="M9" t="s">
        <v>709</v>
      </c>
      <c r="N9" t="s">
        <v>125</v>
      </c>
      <c r="O9" t="s">
        <v>434</v>
      </c>
      <c r="P9" t="s">
        <v>126</v>
      </c>
      <c r="Q9" t="s">
        <v>498</v>
      </c>
      <c r="R9" t="s">
        <v>737</v>
      </c>
    </row>
    <row r="10" spans="1:18" x14ac:dyDescent="0.35">
      <c r="A10" s="1" t="s">
        <v>738</v>
      </c>
      <c r="B10" t="s">
        <v>219</v>
      </c>
      <c r="C10" t="s">
        <v>704</v>
      </c>
      <c r="D10" t="s">
        <v>498</v>
      </c>
      <c r="E10" t="s">
        <v>256</v>
      </c>
      <c r="F10" t="s">
        <v>125</v>
      </c>
      <c r="G10" t="s">
        <v>704</v>
      </c>
      <c r="H10" t="s">
        <v>739</v>
      </c>
      <c r="I10" t="s">
        <v>709</v>
      </c>
      <c r="J10" t="s">
        <v>256</v>
      </c>
      <c r="K10" t="s">
        <v>704</v>
      </c>
      <c r="L10" t="s">
        <v>709</v>
      </c>
      <c r="M10" t="s">
        <v>564</v>
      </c>
      <c r="N10" t="s">
        <v>436</v>
      </c>
      <c r="O10" t="s">
        <v>434</v>
      </c>
      <c r="P10" t="s">
        <v>256</v>
      </c>
      <c r="Q10" t="s">
        <v>126</v>
      </c>
      <c r="R10" t="s">
        <v>740</v>
      </c>
    </row>
    <row r="11" spans="1:18" x14ac:dyDescent="0.35">
      <c r="A11" s="1" t="s">
        <v>741</v>
      </c>
      <c r="B11" t="s">
        <v>559</v>
      </c>
      <c r="C11" t="s">
        <v>440</v>
      </c>
      <c r="D11" t="s">
        <v>477</v>
      </c>
      <c r="E11" t="s">
        <v>412</v>
      </c>
      <c r="F11" t="s">
        <v>411</v>
      </c>
      <c r="G11" t="s">
        <v>435</v>
      </c>
      <c r="H11" t="s">
        <v>564</v>
      </c>
      <c r="I11" t="s">
        <v>568</v>
      </c>
      <c r="J11" t="s">
        <v>373</v>
      </c>
      <c r="K11" t="s">
        <v>398</v>
      </c>
      <c r="L11" t="s">
        <v>438</v>
      </c>
      <c r="M11" t="s">
        <v>647</v>
      </c>
      <c r="N11" t="s">
        <v>379</v>
      </c>
      <c r="O11" t="s">
        <v>256</v>
      </c>
      <c r="P11" t="s">
        <v>739</v>
      </c>
      <c r="Q11" t="s">
        <v>436</v>
      </c>
      <c r="R11" t="s">
        <v>224</v>
      </c>
    </row>
    <row r="12" spans="1:18" x14ac:dyDescent="0.35">
      <c r="A12" s="1" t="s">
        <v>742</v>
      </c>
      <c r="B12" t="s">
        <v>219</v>
      </c>
      <c r="C12" t="s">
        <v>450</v>
      </c>
      <c r="D12" t="s">
        <v>368</v>
      </c>
      <c r="E12" t="s">
        <v>743</v>
      </c>
      <c r="F12" t="s">
        <v>744</v>
      </c>
      <c r="G12" t="s">
        <v>745</v>
      </c>
      <c r="H12" t="s">
        <v>251</v>
      </c>
      <c r="I12" t="s">
        <v>411</v>
      </c>
      <c r="J12" t="s">
        <v>436</v>
      </c>
      <c r="K12" t="s">
        <v>740</v>
      </c>
      <c r="L12" t="s">
        <v>226</v>
      </c>
      <c r="M12" t="s">
        <v>474</v>
      </c>
      <c r="N12" t="s">
        <v>522</v>
      </c>
      <c r="O12" t="s">
        <v>367</v>
      </c>
      <c r="P12" t="s">
        <v>354</v>
      </c>
      <c r="Q12" t="s">
        <v>129</v>
      </c>
      <c r="R12" t="s">
        <v>81</v>
      </c>
    </row>
    <row r="13" spans="1:18" x14ac:dyDescent="0.35">
      <c r="A13" s="1" t="s">
        <v>746</v>
      </c>
      <c r="B13" t="s">
        <v>747</v>
      </c>
      <c r="C13" t="s">
        <v>748</v>
      </c>
      <c r="D13" t="s">
        <v>749</v>
      </c>
      <c r="E13" t="s">
        <v>750</v>
      </c>
      <c r="F13" t="s">
        <v>751</v>
      </c>
      <c r="G13" t="s">
        <v>752</v>
      </c>
      <c r="H13" t="s">
        <v>753</v>
      </c>
      <c r="I13" t="s">
        <v>436</v>
      </c>
      <c r="J13" t="s">
        <v>436</v>
      </c>
      <c r="K13" t="s">
        <v>709</v>
      </c>
      <c r="L13" t="s">
        <v>256</v>
      </c>
      <c r="M13" t="s">
        <v>227</v>
      </c>
      <c r="N13" t="s">
        <v>754</v>
      </c>
      <c r="O13" t="s">
        <v>755</v>
      </c>
      <c r="P13" t="s">
        <v>756</v>
      </c>
      <c r="Q13" t="s">
        <v>757</v>
      </c>
      <c r="R13" t="s">
        <v>81</v>
      </c>
    </row>
    <row r="14" spans="1:18" x14ac:dyDescent="0.35">
      <c r="A14" s="1" t="s">
        <v>758</v>
      </c>
      <c r="B14" t="s">
        <v>81</v>
      </c>
      <c r="C14" t="s">
        <v>81</v>
      </c>
      <c r="D14" t="s">
        <v>81</v>
      </c>
      <c r="E14" t="s">
        <v>81</v>
      </c>
      <c r="F14" t="s">
        <v>81</v>
      </c>
      <c r="G14" t="s">
        <v>81</v>
      </c>
      <c r="H14" t="s">
        <v>81</v>
      </c>
      <c r="I14" t="s">
        <v>81</v>
      </c>
      <c r="J14" t="s">
        <v>81</v>
      </c>
      <c r="K14" t="s">
        <v>81</v>
      </c>
      <c r="L14" t="s">
        <v>81</v>
      </c>
      <c r="M14" t="s">
        <v>81</v>
      </c>
      <c r="N14" t="s">
        <v>81</v>
      </c>
      <c r="O14" t="s">
        <v>81</v>
      </c>
      <c r="P14" t="s">
        <v>81</v>
      </c>
      <c r="Q14" t="s">
        <v>81</v>
      </c>
      <c r="R14" t="s">
        <v>81</v>
      </c>
    </row>
    <row r="15" spans="1:18" x14ac:dyDescent="0.35">
      <c r="A15" s="1" t="s">
        <v>759</v>
      </c>
      <c r="B15" t="s">
        <v>81</v>
      </c>
      <c r="C15" t="s">
        <v>81</v>
      </c>
      <c r="D15" t="s">
        <v>81</v>
      </c>
      <c r="E15" t="s">
        <v>81</v>
      </c>
      <c r="F15" t="s">
        <v>81</v>
      </c>
      <c r="G15" t="s">
        <v>81</v>
      </c>
      <c r="H15" t="s">
        <v>709</v>
      </c>
      <c r="I15" t="s">
        <v>436</v>
      </c>
      <c r="J15" t="s">
        <v>81</v>
      </c>
      <c r="K15" t="s">
        <v>81</v>
      </c>
      <c r="L15" t="s">
        <v>81</v>
      </c>
      <c r="M15" t="s">
        <v>81</v>
      </c>
      <c r="N15" t="s">
        <v>250</v>
      </c>
      <c r="O15" t="s">
        <v>81</v>
      </c>
      <c r="P15" t="s">
        <v>81</v>
      </c>
      <c r="Q15" t="s">
        <v>81</v>
      </c>
      <c r="R15" t="s">
        <v>81</v>
      </c>
    </row>
    <row r="16" spans="1:18" x14ac:dyDescent="0.35">
      <c r="A16" s="1" t="s">
        <v>760</v>
      </c>
      <c r="B16" t="s">
        <v>81</v>
      </c>
      <c r="C16" t="s">
        <v>81</v>
      </c>
      <c r="D16" t="s">
        <v>81</v>
      </c>
      <c r="E16" t="s">
        <v>81</v>
      </c>
      <c r="F16" t="s">
        <v>81</v>
      </c>
      <c r="G16" t="s">
        <v>81</v>
      </c>
      <c r="H16" t="s">
        <v>81</v>
      </c>
      <c r="I16" t="s">
        <v>81</v>
      </c>
      <c r="J16" t="s">
        <v>435</v>
      </c>
      <c r="K16" t="s">
        <v>564</v>
      </c>
      <c r="L16" t="s">
        <v>412</v>
      </c>
      <c r="M16" t="s">
        <v>81</v>
      </c>
      <c r="N16" t="s">
        <v>81</v>
      </c>
      <c r="O16" t="s">
        <v>411</v>
      </c>
      <c r="P16" t="s">
        <v>81</v>
      </c>
      <c r="Q16" t="s">
        <v>81</v>
      </c>
      <c r="R16" t="s">
        <v>81</v>
      </c>
    </row>
    <row r="17" spans="1:18" x14ac:dyDescent="0.35">
      <c r="A17" s="1" t="s">
        <v>761</v>
      </c>
      <c r="B17" t="s">
        <v>81</v>
      </c>
      <c r="C17" t="s">
        <v>503</v>
      </c>
      <c r="D17" t="s">
        <v>762</v>
      </c>
      <c r="E17" t="s">
        <v>81</v>
      </c>
      <c r="F17" t="s">
        <v>81</v>
      </c>
      <c r="G17" t="s">
        <v>200</v>
      </c>
      <c r="H17" t="s">
        <v>406</v>
      </c>
      <c r="I17" t="s">
        <v>125</v>
      </c>
      <c r="J17" t="s">
        <v>125</v>
      </c>
      <c r="K17" t="s">
        <v>81</v>
      </c>
      <c r="L17" t="s">
        <v>564</v>
      </c>
      <c r="M17" t="s">
        <v>129</v>
      </c>
      <c r="N17" t="s">
        <v>441</v>
      </c>
      <c r="O17" t="s">
        <v>200</v>
      </c>
      <c r="P17" t="s">
        <v>218</v>
      </c>
      <c r="Q17" t="s">
        <v>219</v>
      </c>
      <c r="R17" t="s">
        <v>81</v>
      </c>
    </row>
    <row r="18" spans="1:18" x14ac:dyDescent="0.35">
      <c r="A18" s="1" t="s">
        <v>763</v>
      </c>
      <c r="B18" t="s">
        <v>747</v>
      </c>
      <c r="C18" t="s">
        <v>764</v>
      </c>
      <c r="D18" t="s">
        <v>765</v>
      </c>
      <c r="E18" t="s">
        <v>750</v>
      </c>
      <c r="F18" t="s">
        <v>751</v>
      </c>
      <c r="G18" t="s">
        <v>766</v>
      </c>
      <c r="H18" t="s">
        <v>767</v>
      </c>
      <c r="I18" t="s">
        <v>125</v>
      </c>
      <c r="J18" t="s">
        <v>435</v>
      </c>
      <c r="K18" t="s">
        <v>564</v>
      </c>
      <c r="L18" t="s">
        <v>127</v>
      </c>
      <c r="M18" t="s">
        <v>703</v>
      </c>
      <c r="N18" t="s">
        <v>768</v>
      </c>
      <c r="O18" t="s">
        <v>504</v>
      </c>
      <c r="P18" t="s">
        <v>769</v>
      </c>
      <c r="Q18" t="s">
        <v>250</v>
      </c>
      <c r="R18" t="s">
        <v>81</v>
      </c>
    </row>
    <row r="19" spans="1:18" x14ac:dyDescent="0.35">
      <c r="A19" s="1" t="s">
        <v>770</v>
      </c>
      <c r="B19" t="s">
        <v>771</v>
      </c>
      <c r="C19" t="s">
        <v>81</v>
      </c>
      <c r="D19" t="s">
        <v>694</v>
      </c>
      <c r="E19" t="s">
        <v>81</v>
      </c>
      <c r="F19" t="s">
        <v>705</v>
      </c>
      <c r="G19" t="s">
        <v>81</v>
      </c>
      <c r="H19" t="s">
        <v>227</v>
      </c>
      <c r="I19" t="s">
        <v>81</v>
      </c>
      <c r="J19" t="s">
        <v>81</v>
      </c>
      <c r="K19" t="s">
        <v>81</v>
      </c>
      <c r="L19" t="s">
        <v>772</v>
      </c>
      <c r="M19" t="s">
        <v>773</v>
      </c>
      <c r="N19" t="s">
        <v>774</v>
      </c>
      <c r="O19" t="s">
        <v>703</v>
      </c>
      <c r="P19" t="s">
        <v>449</v>
      </c>
      <c r="Q19" t="s">
        <v>775</v>
      </c>
      <c r="R19" t="s">
        <v>776</v>
      </c>
    </row>
    <row r="20" spans="1:18" x14ac:dyDescent="0.35">
      <c r="A20" s="1" t="s">
        <v>777</v>
      </c>
      <c r="B20" t="s">
        <v>778</v>
      </c>
      <c r="C20" t="s">
        <v>218</v>
      </c>
      <c r="D20" t="s">
        <v>259</v>
      </c>
      <c r="E20" t="s">
        <v>125</v>
      </c>
      <c r="F20" t="s">
        <v>779</v>
      </c>
      <c r="G20" t="s">
        <v>81</v>
      </c>
      <c r="H20" t="s">
        <v>81</v>
      </c>
      <c r="I20" t="s">
        <v>81</v>
      </c>
      <c r="J20" t="s">
        <v>81</v>
      </c>
      <c r="K20" t="s">
        <v>81</v>
      </c>
      <c r="L20" t="s">
        <v>81</v>
      </c>
      <c r="M20" t="s">
        <v>557</v>
      </c>
      <c r="N20" t="s">
        <v>780</v>
      </c>
      <c r="O20" t="s">
        <v>81</v>
      </c>
      <c r="P20" t="s">
        <v>81</v>
      </c>
      <c r="Q20" t="s">
        <v>406</v>
      </c>
      <c r="R20" t="s">
        <v>81</v>
      </c>
    </row>
    <row r="21" spans="1:18" x14ac:dyDescent="0.35">
      <c r="A21" s="1" t="s">
        <v>781</v>
      </c>
      <c r="B21" t="s">
        <v>81</v>
      </c>
      <c r="C21" t="s">
        <v>81</v>
      </c>
      <c r="D21" t="s">
        <v>81</v>
      </c>
      <c r="E21" t="s">
        <v>436</v>
      </c>
      <c r="F21" t="s">
        <v>81</v>
      </c>
      <c r="G21" t="s">
        <v>81</v>
      </c>
      <c r="H21" t="s">
        <v>81</v>
      </c>
      <c r="I21" t="s">
        <v>81</v>
      </c>
      <c r="J21" t="s">
        <v>81</v>
      </c>
      <c r="K21" t="s">
        <v>81</v>
      </c>
      <c r="L21" t="s">
        <v>81</v>
      </c>
      <c r="M21" t="s">
        <v>81</v>
      </c>
      <c r="N21" t="s">
        <v>81</v>
      </c>
      <c r="O21" t="s">
        <v>81</v>
      </c>
      <c r="P21" t="s">
        <v>81</v>
      </c>
      <c r="Q21" t="s">
        <v>81</v>
      </c>
      <c r="R21" t="s">
        <v>81</v>
      </c>
    </row>
    <row r="22" spans="1:18" x14ac:dyDescent="0.35">
      <c r="A22" s="1" t="s">
        <v>782</v>
      </c>
      <c r="B22" t="s">
        <v>220</v>
      </c>
      <c r="C22" t="s">
        <v>783</v>
      </c>
      <c r="D22" t="s">
        <v>784</v>
      </c>
      <c r="E22" t="s">
        <v>785</v>
      </c>
      <c r="F22" t="s">
        <v>81</v>
      </c>
      <c r="G22" t="s">
        <v>81</v>
      </c>
      <c r="H22" t="s">
        <v>81</v>
      </c>
      <c r="I22" t="s">
        <v>81</v>
      </c>
      <c r="J22" t="s">
        <v>81</v>
      </c>
      <c r="K22" t="s">
        <v>81</v>
      </c>
      <c r="L22" t="s">
        <v>81</v>
      </c>
      <c r="M22" t="s">
        <v>81</v>
      </c>
      <c r="N22" t="s">
        <v>81</v>
      </c>
      <c r="O22" t="s">
        <v>81</v>
      </c>
      <c r="P22" t="s">
        <v>81</v>
      </c>
      <c r="Q22" t="s">
        <v>81</v>
      </c>
      <c r="R22" t="s">
        <v>786</v>
      </c>
    </row>
    <row r="23" spans="1:18" x14ac:dyDescent="0.35">
      <c r="A23" s="1" t="s">
        <v>787</v>
      </c>
      <c r="B23" t="s">
        <v>788</v>
      </c>
      <c r="C23" t="s">
        <v>789</v>
      </c>
      <c r="D23" t="s">
        <v>790</v>
      </c>
      <c r="E23" t="s">
        <v>360</v>
      </c>
      <c r="F23" t="s">
        <v>172</v>
      </c>
      <c r="G23" t="s">
        <v>651</v>
      </c>
      <c r="H23" t="s">
        <v>440</v>
      </c>
      <c r="I23" t="s">
        <v>694</v>
      </c>
      <c r="J23" t="s">
        <v>436</v>
      </c>
      <c r="K23" t="s">
        <v>568</v>
      </c>
      <c r="L23" t="s">
        <v>413</v>
      </c>
      <c r="M23" t="s">
        <v>791</v>
      </c>
      <c r="N23" t="s">
        <v>792</v>
      </c>
      <c r="O23" t="s">
        <v>403</v>
      </c>
      <c r="P23" t="s">
        <v>793</v>
      </c>
      <c r="Q23" t="s">
        <v>744</v>
      </c>
      <c r="R23" t="s">
        <v>794</v>
      </c>
    </row>
    <row r="24" spans="1:18" x14ac:dyDescent="0.35">
      <c r="A24" s="1" t="s">
        <v>795</v>
      </c>
      <c r="B24" t="s">
        <v>796</v>
      </c>
      <c r="C24" t="s">
        <v>251</v>
      </c>
      <c r="D24" t="s">
        <v>797</v>
      </c>
      <c r="E24" t="s">
        <v>368</v>
      </c>
      <c r="F24" t="s">
        <v>798</v>
      </c>
      <c r="G24" t="s">
        <v>651</v>
      </c>
      <c r="H24" t="s">
        <v>250</v>
      </c>
      <c r="I24" t="s">
        <v>694</v>
      </c>
      <c r="J24" t="s">
        <v>436</v>
      </c>
      <c r="K24" t="s">
        <v>568</v>
      </c>
      <c r="L24" t="s">
        <v>404</v>
      </c>
      <c r="M24" t="s">
        <v>799</v>
      </c>
      <c r="N24" t="s">
        <v>800</v>
      </c>
      <c r="O24" t="s">
        <v>522</v>
      </c>
      <c r="P24" t="s">
        <v>800</v>
      </c>
      <c r="Q24" t="s">
        <v>406</v>
      </c>
      <c r="R24" t="s">
        <v>801</v>
      </c>
    </row>
    <row r="25" spans="1:18" x14ac:dyDescent="0.35">
      <c r="A25" s="1" t="s">
        <v>802</v>
      </c>
      <c r="B25" t="s">
        <v>81</v>
      </c>
      <c r="C25" t="s">
        <v>81</v>
      </c>
      <c r="D25" t="s">
        <v>81</v>
      </c>
      <c r="E25" t="s">
        <v>81</v>
      </c>
      <c r="F25" t="s">
        <v>81</v>
      </c>
      <c r="G25" t="s">
        <v>81</v>
      </c>
      <c r="H25" t="s">
        <v>81</v>
      </c>
      <c r="I25" t="s">
        <v>81</v>
      </c>
      <c r="J25" t="s">
        <v>81</v>
      </c>
      <c r="K25" t="s">
        <v>81</v>
      </c>
      <c r="L25" t="s">
        <v>81</v>
      </c>
      <c r="M25" t="s">
        <v>81</v>
      </c>
      <c r="N25" t="s">
        <v>81</v>
      </c>
      <c r="O25" t="s">
        <v>81</v>
      </c>
      <c r="P25" t="s">
        <v>81</v>
      </c>
      <c r="Q25" t="s">
        <v>81</v>
      </c>
      <c r="R25" t="s">
        <v>81</v>
      </c>
    </row>
    <row r="26" spans="1:18" x14ac:dyDescent="0.35">
      <c r="A26" s="1" t="s">
        <v>803</v>
      </c>
      <c r="B26" t="s">
        <v>81</v>
      </c>
      <c r="C26" t="s">
        <v>256</v>
      </c>
      <c r="D26" t="s">
        <v>804</v>
      </c>
      <c r="E26" t="s">
        <v>805</v>
      </c>
      <c r="F26" t="s">
        <v>217</v>
      </c>
      <c r="G26" t="s">
        <v>251</v>
      </c>
      <c r="H26" t="s">
        <v>806</v>
      </c>
      <c r="I26" t="s">
        <v>734</v>
      </c>
      <c r="J26" t="s">
        <v>435</v>
      </c>
      <c r="K26" t="s">
        <v>554</v>
      </c>
      <c r="L26" t="s">
        <v>220</v>
      </c>
      <c r="M26" t="s">
        <v>216</v>
      </c>
      <c r="N26" t="s">
        <v>772</v>
      </c>
      <c r="O26" t="s">
        <v>354</v>
      </c>
      <c r="P26" t="s">
        <v>807</v>
      </c>
      <c r="Q26" t="s">
        <v>417</v>
      </c>
      <c r="R26" t="s">
        <v>808</v>
      </c>
    </row>
    <row r="27" spans="1:18" x14ac:dyDescent="0.35">
      <c r="A27" s="1" t="s">
        <v>809</v>
      </c>
      <c r="B27" t="s">
        <v>201</v>
      </c>
      <c r="C27" t="s">
        <v>354</v>
      </c>
      <c r="D27" t="s">
        <v>552</v>
      </c>
      <c r="E27" t="s">
        <v>477</v>
      </c>
      <c r="F27" t="s">
        <v>450</v>
      </c>
      <c r="G27" t="s">
        <v>553</v>
      </c>
      <c r="H27" t="s">
        <v>201</v>
      </c>
      <c r="I27" t="s">
        <v>404</v>
      </c>
      <c r="J27" t="s">
        <v>554</v>
      </c>
      <c r="K27" t="s">
        <v>378</v>
      </c>
      <c r="L27" t="s">
        <v>201</v>
      </c>
      <c r="M27" t="s">
        <v>400</v>
      </c>
      <c r="N27" t="s">
        <v>351</v>
      </c>
      <c r="O27" t="s">
        <v>810</v>
      </c>
      <c r="P27" t="s">
        <v>811</v>
      </c>
      <c r="Q27" t="s">
        <v>812</v>
      </c>
      <c r="R27" t="s">
        <v>813</v>
      </c>
    </row>
    <row r="28" spans="1:18" x14ac:dyDescent="0.35">
      <c r="A28" s="1" t="s">
        <v>814</v>
      </c>
      <c r="B28" t="s">
        <v>81</v>
      </c>
      <c r="C28" t="s">
        <v>201</v>
      </c>
      <c r="D28" t="s">
        <v>354</v>
      </c>
      <c r="E28" t="s">
        <v>552</v>
      </c>
      <c r="F28" t="s">
        <v>477</v>
      </c>
      <c r="G28" t="s">
        <v>450</v>
      </c>
      <c r="H28" t="s">
        <v>553</v>
      </c>
      <c r="I28" t="s">
        <v>201</v>
      </c>
      <c r="J28" t="s">
        <v>404</v>
      </c>
      <c r="K28" t="s">
        <v>554</v>
      </c>
      <c r="L28" t="s">
        <v>378</v>
      </c>
      <c r="M28" t="s">
        <v>201</v>
      </c>
      <c r="N28" t="s">
        <v>400</v>
      </c>
      <c r="O28" t="s">
        <v>351</v>
      </c>
      <c r="P28" t="s">
        <v>810</v>
      </c>
      <c r="Q28" t="s">
        <v>811</v>
      </c>
      <c r="R28" t="s">
        <v>812</v>
      </c>
    </row>
    <row r="29" spans="1:18" x14ac:dyDescent="0.35">
      <c r="A29" s="1" t="s">
        <v>815</v>
      </c>
      <c r="B29" t="s">
        <v>816</v>
      </c>
      <c r="C29" t="s">
        <v>228</v>
      </c>
      <c r="D29" t="s">
        <v>755</v>
      </c>
      <c r="E29" t="s">
        <v>817</v>
      </c>
      <c r="F29" t="s">
        <v>818</v>
      </c>
      <c r="G29" t="s">
        <v>819</v>
      </c>
      <c r="H29" t="s">
        <v>820</v>
      </c>
      <c r="I29" t="s">
        <v>411</v>
      </c>
      <c r="J29" t="s">
        <v>709</v>
      </c>
      <c r="K29" t="s">
        <v>694</v>
      </c>
      <c r="L29" t="s">
        <v>499</v>
      </c>
      <c r="M29" t="s">
        <v>821</v>
      </c>
      <c r="N29" t="s">
        <v>769</v>
      </c>
      <c r="O29" t="s">
        <v>740</v>
      </c>
      <c r="P29" t="s">
        <v>822</v>
      </c>
      <c r="Q29" t="s">
        <v>772</v>
      </c>
      <c r="R29"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2023-02-27T18:03:20Z</dcterms:created>
  <dcterms:modified xsi:type="dcterms:W3CDTF">2023-02-28T07:09:51Z</dcterms:modified>
</cp:coreProperties>
</file>