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GME/"/>
    </mc:Choice>
  </mc:AlternateContent>
  <xr:revisionPtr revIDLastSave="918" documentId="11_A1870C6FED9C719DD8650C90FBDEC44B29EF5F7A" xr6:coauthVersionLast="47" xr6:coauthVersionMax="47" xr10:uidLastSave="{8A4376B9-F9C0-40A3-AEB5-87286FE520E5}"/>
  <bookViews>
    <workbookView xWindow="-110" yWindow="-110" windowWidth="38620" windowHeight="21220" xr2:uid="{00000000-000D-0000-FFFF-FFFF00000000}"/>
  </bookViews>
  <sheets>
    <sheet name="Model" sheetId="5" r:id="rId1"/>
    <sheet name="Summary" sheetId="1" r:id="rId2"/>
    <sheet name="Summary(Pre-Split Adj)" sheetId="6" r:id="rId3"/>
    <sheet name="Income Statement" sheetId="2" r:id="rId4"/>
    <sheet name="Balance Sheet" sheetId="3" r:id="rId5"/>
    <sheet name="Cash Flow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3" i="5" l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AN76" i="5"/>
  <c r="AO76" i="5"/>
  <c r="AQ76" i="5"/>
  <c r="AP76" i="5"/>
  <c r="AM3" i="5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AL3" i="5"/>
  <c r="X79" i="5"/>
  <c r="AE76" i="5"/>
  <c r="AF75" i="5"/>
  <c r="AG75" i="5" s="1"/>
  <c r="AF74" i="5"/>
  <c r="AG74" i="5" s="1"/>
  <c r="W76" i="5"/>
  <c r="X76" i="5"/>
  <c r="Y76" i="5"/>
  <c r="Z76" i="5"/>
  <c r="AA76" i="5"/>
  <c r="AB76" i="5"/>
  <c r="AC76" i="5"/>
  <c r="AD76" i="5"/>
  <c r="AJ43" i="5"/>
  <c r="AJ45" i="5" s="1"/>
  <c r="AJ35" i="5"/>
  <c r="AG48" i="5"/>
  <c r="AG79" i="5" s="1"/>
  <c r="AJ24" i="5"/>
  <c r="L26" i="5"/>
  <c r="L29" i="5" s="1"/>
  <c r="L31" i="5" s="1"/>
  <c r="L32" i="5" s="1"/>
  <c r="Z26" i="5"/>
  <c r="Z29" i="5" s="1"/>
  <c r="Z31" i="5" s="1"/>
  <c r="Z32" i="5" s="1"/>
  <c r="AA26" i="5"/>
  <c r="AA29" i="5" s="1"/>
  <c r="AA31" i="5" s="1"/>
  <c r="AA32" i="5" s="1"/>
  <c r="V60" i="5"/>
  <c r="V64" i="5" s="1"/>
  <c r="V48" i="5"/>
  <c r="V53" i="5" s="1"/>
  <c r="T60" i="5"/>
  <c r="T64" i="5" s="1"/>
  <c r="T70" i="5" s="1"/>
  <c r="X58" i="5"/>
  <c r="X60" i="5" s="1"/>
  <c r="X64" i="5" s="1"/>
  <c r="X48" i="5"/>
  <c r="X53" i="5" s="1"/>
  <c r="T48" i="5"/>
  <c r="T53" i="5" s="1"/>
  <c r="Y34" i="5"/>
  <c r="Y33" i="5"/>
  <c r="Y22" i="5"/>
  <c r="AC34" i="5"/>
  <c r="AC33" i="5"/>
  <c r="Z58" i="5"/>
  <c r="Z60" i="5" s="1"/>
  <c r="Z64" i="5" s="1"/>
  <c r="Z70" i="5" s="1"/>
  <c r="Z52" i="5"/>
  <c r="Y58" i="5"/>
  <c r="Y60" i="5" s="1"/>
  <c r="Y64" i="5" s="1"/>
  <c r="Y52" i="5"/>
  <c r="AC58" i="5"/>
  <c r="AC60" i="5" s="1"/>
  <c r="AC64" i="5" s="1"/>
  <c r="AC52" i="5"/>
  <c r="AA34" i="5"/>
  <c r="AA33" i="5"/>
  <c r="AE34" i="5"/>
  <c r="AE33" i="5"/>
  <c r="AA52" i="5"/>
  <c r="AE52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G10" i="5"/>
  <c r="AH10" i="5"/>
  <c r="AF10" i="5"/>
  <c r="C48" i="5"/>
  <c r="C53" i="5" s="1"/>
  <c r="D48" i="5"/>
  <c r="D53" i="5"/>
  <c r="E48" i="5"/>
  <c r="E53" i="5" s="1"/>
  <c r="F48" i="5"/>
  <c r="F53" i="5"/>
  <c r="G48" i="5"/>
  <c r="G53" i="5" s="1"/>
  <c r="H48" i="5"/>
  <c r="H53" i="5" s="1"/>
  <c r="I48" i="5"/>
  <c r="I53" i="5" s="1"/>
  <c r="J48" i="5"/>
  <c r="J53" i="5" s="1"/>
  <c r="K48" i="5"/>
  <c r="K53" i="5" s="1"/>
  <c r="L48" i="5"/>
  <c r="L53" i="5"/>
  <c r="M48" i="5"/>
  <c r="M53" i="5" s="1"/>
  <c r="N48" i="5"/>
  <c r="N53" i="5"/>
  <c r="O48" i="5"/>
  <c r="O53" i="5"/>
  <c r="P48" i="5"/>
  <c r="P53" i="5"/>
  <c r="Q48" i="5"/>
  <c r="Q53" i="5" s="1"/>
  <c r="R48" i="5"/>
  <c r="R53" i="5"/>
  <c r="S48" i="5"/>
  <c r="S53" i="5" s="1"/>
  <c r="U48" i="5"/>
  <c r="U53" i="5" s="1"/>
  <c r="W48" i="5"/>
  <c r="W53" i="5" s="1"/>
  <c r="Y48" i="5"/>
  <c r="Y53" i="5" s="1"/>
  <c r="Z48" i="5"/>
  <c r="AA48" i="5"/>
  <c r="AA53" i="5" s="1"/>
  <c r="AB48" i="5"/>
  <c r="AB53" i="5" s="1"/>
  <c r="AC48" i="5"/>
  <c r="AC79" i="5" s="1"/>
  <c r="AD48" i="5"/>
  <c r="AD53" i="5" s="1"/>
  <c r="AE48" i="5"/>
  <c r="AE53" i="5" s="1"/>
  <c r="AG53" i="5"/>
  <c r="AH48" i="5"/>
  <c r="AH53" i="5"/>
  <c r="C69" i="5"/>
  <c r="D69" i="5"/>
  <c r="E69" i="5"/>
  <c r="F69" i="5"/>
  <c r="G69" i="5"/>
  <c r="H69" i="5"/>
  <c r="I69" i="5"/>
  <c r="J69" i="5"/>
  <c r="K69" i="5"/>
  <c r="L69" i="5"/>
  <c r="M69" i="5"/>
  <c r="M70" i="5" s="1"/>
  <c r="N69" i="5"/>
  <c r="O69" i="5"/>
  <c r="O70" i="5" s="1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G69" i="5"/>
  <c r="AH69" i="5"/>
  <c r="AH70" i="5" s="1"/>
  <c r="AF69" i="5"/>
  <c r="AF70" i="5" s="1"/>
  <c r="C60" i="5"/>
  <c r="C64" i="5"/>
  <c r="D60" i="5"/>
  <c r="D64" i="5"/>
  <c r="E60" i="5"/>
  <c r="E64" i="5" s="1"/>
  <c r="F60" i="5"/>
  <c r="F64" i="5" s="1"/>
  <c r="F70" i="5" s="1"/>
  <c r="G60" i="5"/>
  <c r="G64" i="5" s="1"/>
  <c r="G70" i="5" s="1"/>
  <c r="H60" i="5"/>
  <c r="H64" i="5" s="1"/>
  <c r="I60" i="5"/>
  <c r="I64" i="5" s="1"/>
  <c r="J60" i="5"/>
  <c r="J64" i="5" s="1"/>
  <c r="J70" i="5" s="1"/>
  <c r="K60" i="5"/>
  <c r="K64" i="5"/>
  <c r="L60" i="5"/>
  <c r="L64" i="5"/>
  <c r="M60" i="5"/>
  <c r="M64" i="5"/>
  <c r="N60" i="5"/>
  <c r="N64" i="5" s="1"/>
  <c r="O60" i="5"/>
  <c r="O64" i="5"/>
  <c r="P60" i="5"/>
  <c r="P64" i="5" s="1"/>
  <c r="Q60" i="5"/>
  <c r="Q64" i="5"/>
  <c r="R60" i="5"/>
  <c r="R64" i="5"/>
  <c r="S60" i="5"/>
  <c r="S64" i="5"/>
  <c r="S70" i="5" s="1"/>
  <c r="U60" i="5"/>
  <c r="U64" i="5"/>
  <c r="W60" i="5"/>
  <c r="W64" i="5"/>
  <c r="AA60" i="5"/>
  <c r="AA64" i="5" s="1"/>
  <c r="AB60" i="5"/>
  <c r="AB64" i="5" s="1"/>
  <c r="AD60" i="5"/>
  <c r="AD64" i="5" s="1"/>
  <c r="AE60" i="5"/>
  <c r="AE64" i="5" s="1"/>
  <c r="AG60" i="5"/>
  <c r="AG64" i="5" s="1"/>
  <c r="AH60" i="5"/>
  <c r="AH64" i="5"/>
  <c r="AF60" i="5"/>
  <c r="AF64" i="5"/>
  <c r="AF48" i="5"/>
  <c r="AF79" i="5" s="1"/>
  <c r="D21" i="5"/>
  <c r="D26" i="5" s="1"/>
  <c r="D29" i="5" s="1"/>
  <c r="D31" i="5" s="1"/>
  <c r="D32" i="5" s="1"/>
  <c r="E21" i="5"/>
  <c r="E26" i="5" s="1"/>
  <c r="E29" i="5" s="1"/>
  <c r="E31" i="5" s="1"/>
  <c r="E32" i="5" s="1"/>
  <c r="F21" i="5"/>
  <c r="F26" i="5" s="1"/>
  <c r="F29" i="5" s="1"/>
  <c r="F31" i="5" s="1"/>
  <c r="F32" i="5" s="1"/>
  <c r="G21" i="5"/>
  <c r="G26" i="5" s="1"/>
  <c r="G29" i="5" s="1"/>
  <c r="G31" i="5" s="1"/>
  <c r="G32" i="5" s="1"/>
  <c r="H21" i="5"/>
  <c r="H26" i="5" s="1"/>
  <c r="H29" i="5" s="1"/>
  <c r="H31" i="5" s="1"/>
  <c r="H32" i="5" s="1"/>
  <c r="I21" i="5"/>
  <c r="I26" i="5" s="1"/>
  <c r="I29" i="5" s="1"/>
  <c r="I31" i="5" s="1"/>
  <c r="I32" i="5" s="1"/>
  <c r="J21" i="5"/>
  <c r="J26" i="5" s="1"/>
  <c r="J29" i="5" s="1"/>
  <c r="J31" i="5" s="1"/>
  <c r="J32" i="5" s="1"/>
  <c r="K21" i="5"/>
  <c r="K26" i="5" s="1"/>
  <c r="K29" i="5" s="1"/>
  <c r="K31" i="5" s="1"/>
  <c r="K32" i="5" s="1"/>
  <c r="L21" i="5"/>
  <c r="M21" i="5"/>
  <c r="M26" i="5" s="1"/>
  <c r="M29" i="5" s="1"/>
  <c r="M31" i="5" s="1"/>
  <c r="M32" i="5" s="1"/>
  <c r="N21" i="5"/>
  <c r="N26" i="5" s="1"/>
  <c r="N29" i="5" s="1"/>
  <c r="N31" i="5" s="1"/>
  <c r="N32" i="5" s="1"/>
  <c r="O21" i="5"/>
  <c r="O26" i="5" s="1"/>
  <c r="O29" i="5" s="1"/>
  <c r="O31" i="5" s="1"/>
  <c r="O32" i="5" s="1"/>
  <c r="P21" i="5"/>
  <c r="P26" i="5" s="1"/>
  <c r="P29" i="5" s="1"/>
  <c r="P31" i="5" s="1"/>
  <c r="P32" i="5" s="1"/>
  <c r="Q21" i="5"/>
  <c r="Q26" i="5" s="1"/>
  <c r="Q29" i="5" s="1"/>
  <c r="Q31" i="5" s="1"/>
  <c r="Q32" i="5" s="1"/>
  <c r="R21" i="5"/>
  <c r="R26" i="5" s="1"/>
  <c r="R29" i="5" s="1"/>
  <c r="R31" i="5" s="1"/>
  <c r="R32" i="5" s="1"/>
  <c r="S21" i="5"/>
  <c r="S26" i="5" s="1"/>
  <c r="S29" i="5" s="1"/>
  <c r="S31" i="5" s="1"/>
  <c r="S32" i="5" s="1"/>
  <c r="T21" i="5"/>
  <c r="T26" i="5" s="1"/>
  <c r="T29" i="5" s="1"/>
  <c r="T31" i="5" s="1"/>
  <c r="T32" i="5" s="1"/>
  <c r="U21" i="5"/>
  <c r="U26" i="5" s="1"/>
  <c r="U29" i="5" s="1"/>
  <c r="U31" i="5" s="1"/>
  <c r="U32" i="5" s="1"/>
  <c r="V21" i="5"/>
  <c r="V26" i="5" s="1"/>
  <c r="V29" i="5" s="1"/>
  <c r="V31" i="5" s="1"/>
  <c r="V32" i="5" s="1"/>
  <c r="W21" i="5"/>
  <c r="W26" i="5" s="1"/>
  <c r="W29" i="5" s="1"/>
  <c r="W31" i="5" s="1"/>
  <c r="W32" i="5" s="1"/>
  <c r="X21" i="5"/>
  <c r="X26" i="5" s="1"/>
  <c r="X29" i="5" s="1"/>
  <c r="X31" i="5" s="1"/>
  <c r="X32" i="5" s="1"/>
  <c r="Y21" i="5"/>
  <c r="Z21" i="5"/>
  <c r="AA21" i="5"/>
  <c r="AB21" i="5"/>
  <c r="AB26" i="5" s="1"/>
  <c r="AB29" i="5" s="1"/>
  <c r="AB31" i="5" s="1"/>
  <c r="AB32" i="5" s="1"/>
  <c r="AC21" i="5"/>
  <c r="AC26" i="5" s="1"/>
  <c r="AC29" i="5" s="1"/>
  <c r="AC31" i="5" s="1"/>
  <c r="AC32" i="5" s="1"/>
  <c r="AD21" i="5"/>
  <c r="AD26" i="5"/>
  <c r="AD29" i="5"/>
  <c r="AD31" i="5" s="1"/>
  <c r="AD32" i="5" s="1"/>
  <c r="AE21" i="5"/>
  <c r="AE26" i="5" s="1"/>
  <c r="AE29" i="5" s="1"/>
  <c r="AE31" i="5" s="1"/>
  <c r="AE32" i="5" s="1"/>
  <c r="AF21" i="5"/>
  <c r="AF26" i="5" s="1"/>
  <c r="AF29" i="5" s="1"/>
  <c r="AF31" i="5" s="1"/>
  <c r="AF32" i="5" s="1"/>
  <c r="AG21" i="5"/>
  <c r="AG26" i="5" s="1"/>
  <c r="AG29" i="5" s="1"/>
  <c r="AH21" i="5"/>
  <c r="AH26" i="5" s="1"/>
  <c r="AH29" i="5" s="1"/>
  <c r="AH31" i="5" s="1"/>
  <c r="AH32" i="5" s="1"/>
  <c r="C21" i="5"/>
  <c r="C26" i="5" s="1"/>
  <c r="C29" i="5" s="1"/>
  <c r="C31" i="5" s="1"/>
  <c r="C32" i="5" s="1"/>
  <c r="C70" i="5"/>
  <c r="AF53" i="5" l="1"/>
  <c r="AB70" i="5"/>
  <c r="AG76" i="5"/>
  <c r="AF76" i="5"/>
  <c r="AE70" i="5"/>
  <c r="AE79" i="5"/>
  <c r="AD79" i="5"/>
  <c r="R70" i="5"/>
  <c r="D70" i="5"/>
  <c r="AB79" i="5"/>
  <c r="V70" i="5"/>
  <c r="AA79" i="5"/>
  <c r="K70" i="5"/>
  <c r="Z53" i="5"/>
  <c r="Z79" i="5"/>
  <c r="L70" i="5"/>
  <c r="Y79" i="5"/>
  <c r="I70" i="5"/>
  <c r="H70" i="5"/>
  <c r="W70" i="5"/>
  <c r="Y26" i="5"/>
  <c r="Y29" i="5" s="1"/>
  <c r="Y31" i="5" s="1"/>
  <c r="Y32" i="5" s="1"/>
  <c r="N70" i="5"/>
  <c r="U70" i="5"/>
  <c r="E70" i="5"/>
  <c r="X70" i="5"/>
  <c r="AD70" i="5"/>
  <c r="Y70" i="5"/>
  <c r="P70" i="5"/>
  <c r="AA70" i="5"/>
  <c r="AC53" i="5"/>
  <c r="Q70" i="5"/>
  <c r="AC70" i="5"/>
  <c r="AG31" i="5"/>
  <c r="AG32" i="5" s="1"/>
  <c r="AG7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Y22" authorId="0" shapeId="0" xr:uid="{6BAC5973-8835-4241-8F6B-7523E5C013A6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Includes "Gain on sale of assets"</t>
        </r>
      </text>
    </comment>
    <comment ref="AE52" authorId="0" shapeId="0" xr:uid="{2C11A488-EE85-45D0-BE7A-15D038679182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This includes "Long-term restricted cash". They are bundled together because past quarters they were separate entries.</t>
        </r>
      </text>
    </comment>
  </commentList>
</comments>
</file>

<file path=xl/sharedStrings.xml><?xml version="1.0" encoding="utf-8"?>
<sst xmlns="http://schemas.openxmlformats.org/spreadsheetml/2006/main" count="3408" uniqueCount="1512">
  <si>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</si>
  <si>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</si>
  <si>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</si>
  <si>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</si>
  <si>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</si>
  <si>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</si>
  <si>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</si>
  <si>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</si>
  <si>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</si>
  <si>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</si>
  <si>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</si>
  <si>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</si>
  <si>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</si>
  <si>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</si>
  <si>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</si>
  <si>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</si>
  <si>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TTM</t>
  </si>
  <si>
    <t>index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</si>
  <si>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</si>
  <si>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</si>
  <si>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</si>
  <si>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</si>
  <si>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</si>
  <si>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</si>
  <si>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</si>
  <si>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</si>
  <si>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</si>
  <si>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</si>
  <si>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</si>
  <si>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</si>
  <si>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</si>
  <si>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</si>
  <si>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</si>
  <si>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</si>
  <si>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</si>
  <si>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</si>
  <si>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</si>
  <si>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</si>
  <si>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</si>
  <si>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</si>
  <si>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</si>
  <si>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</si>
  <si>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35.48</t>
  </si>
  <si>
    <t>1.06</t>
  </si>
  <si>
    <t>1.93</t>
  </si>
  <si>
    <t>- -</t>
  </si>
  <si>
    <t>0.89</t>
  </si>
  <si>
    <t>9.18</t>
  </si>
  <si>
    <t>150</t>
  </si>
  <si>
    <t>39.5</t>
  </si>
  <si>
    <t>2.3</t>
  </si>
  <si>
    <t>5,319</t>
  </si>
  <si>
    <t>6.3%</t>
  </si>
  <si>
    <t>116</t>
  </si>
  <si>
    <t>158</t>
  </si>
  <si>
    <t>37.8%</t>
  </si>
  <si>
    <t>3.0%</t>
  </si>
  <si>
    <t>353</t>
  </si>
  <si>
    <t>844</t>
  </si>
  <si>
    <t>1,376</t>
  </si>
  <si>
    <t>9.3%</t>
  </si>
  <si>
    <t>10.1%</t>
  </si>
  <si>
    <t>11.5%</t>
  </si>
  <si>
    <t>100.0%</t>
  </si>
  <si>
    <t>(11.7)%</t>
  </si>
  <si>
    <t>44.83</t>
  </si>
  <si>
    <t>1.82</t>
  </si>
  <si>
    <t>2.07</t>
  </si>
  <si>
    <t>1.11</t>
  </si>
  <si>
    <t>11.77</t>
  </si>
  <si>
    <t>23.0</t>
  </si>
  <si>
    <t>1.1</t>
  </si>
  <si>
    <t>7,094</t>
  </si>
  <si>
    <t>7.1%</t>
  </si>
  <si>
    <t>138</t>
  </si>
  <si>
    <t>288</t>
  </si>
  <si>
    <t>34.6%</t>
  </si>
  <si>
    <t>4.1%</t>
  </si>
  <si>
    <t>534</t>
  </si>
  <si>
    <t>575</t>
  </si>
  <si>
    <t>1,862</t>
  </si>
  <si>
    <t>11.7%</t>
  </si>
  <si>
    <t>15.5%</t>
  </si>
  <si>
    <t>(19.8)%</t>
  </si>
  <si>
    <t>53.96</t>
  </si>
  <si>
    <t>2.44</t>
  </si>
  <si>
    <t>2.24</t>
  </si>
  <si>
    <t>1.12</t>
  </si>
  <si>
    <t>14.09</t>
  </si>
  <si>
    <t>163</t>
  </si>
  <si>
    <t>10.3</t>
  </si>
  <si>
    <t>0.1</t>
  </si>
  <si>
    <t>8,806</t>
  </si>
  <si>
    <t>7.7%</t>
  </si>
  <si>
    <t>398</t>
  </si>
  <si>
    <t>37.2%</t>
  </si>
  <si>
    <t>4.5%</t>
  </si>
  <si>
    <t>255</t>
  </si>
  <si>
    <t>546</t>
  </si>
  <si>
    <t>2,300</t>
  </si>
  <si>
    <t>13.5%</t>
  </si>
  <si>
    <t>14.0%</t>
  </si>
  <si>
    <t>17.3%</t>
  </si>
  <si>
    <t>(7.9)%</t>
  </si>
  <si>
    <t>55.18</t>
  </si>
  <si>
    <t>2.29</t>
  </si>
  <si>
    <t>2.92</t>
  </si>
  <si>
    <t>1.00</t>
  </si>
  <si>
    <t>16.55</t>
  </si>
  <si>
    <t>165</t>
  </si>
  <si>
    <t>9.0</t>
  </si>
  <si>
    <t>0.4</t>
  </si>
  <si>
    <t>9,078</t>
  </si>
  <si>
    <t>7.0%</t>
  </si>
  <si>
    <t>164</t>
  </si>
  <si>
    <t>377</t>
  </si>
  <si>
    <t>36.2%</t>
  </si>
  <si>
    <t>4.2%</t>
  </si>
  <si>
    <t>472</t>
  </si>
  <si>
    <t>447</t>
  </si>
  <si>
    <t>2,723</t>
  </si>
  <si>
    <t>12.3%</t>
  </si>
  <si>
    <t>12.8%</t>
  </si>
  <si>
    <t>13.9%</t>
  </si>
  <si>
    <t>12.2%</t>
  </si>
  <si>
    <t>62.49</t>
  </si>
  <si>
    <t>2.69</t>
  </si>
  <si>
    <t>2.60</t>
  </si>
  <si>
    <t>1.30</t>
  </si>
  <si>
    <t>19.11</t>
  </si>
  <si>
    <t>152</t>
  </si>
  <si>
    <t>8.8</t>
  </si>
  <si>
    <t>0.5</t>
  </si>
  <si>
    <t>9,474</t>
  </si>
  <si>
    <t>177</t>
  </si>
  <si>
    <t>408</t>
  </si>
  <si>
    <t>34.4%</t>
  </si>
  <si>
    <t>4.3%</t>
  </si>
  <si>
    <t>407</t>
  </si>
  <si>
    <t>249</t>
  </si>
  <si>
    <t>2,897</t>
  </si>
  <si>
    <t>13.0%</t>
  </si>
  <si>
    <t>14.1%</t>
  </si>
  <si>
    <t>96.8%</t>
  </si>
  <si>
    <t>68.27</t>
  </si>
  <si>
    <t>2.43</t>
  </si>
  <si>
    <t>3.29</t>
  </si>
  <si>
    <t>1.18</t>
  </si>
  <si>
    <t>21.74</t>
  </si>
  <si>
    <t>140</t>
  </si>
  <si>
    <t>0.6</t>
  </si>
  <si>
    <t>9,551</t>
  </si>
  <si>
    <t>6.0%</t>
  </si>
  <si>
    <t>189</t>
  </si>
  <si>
    <t>340</t>
  </si>
  <si>
    <t>38.4%</t>
  </si>
  <si>
    <t>3.6%</t>
  </si>
  <si>
    <t>363</t>
  </si>
  <si>
    <t>3,042</t>
  </si>
  <si>
    <t>11.0%</t>
  </si>
  <si>
    <t>11.8%</t>
  </si>
  <si>
    <t>11.2%</t>
  </si>
  <si>
    <t>57.0%</t>
  </si>
  <si>
    <t>70.31</t>
  </si>
  <si>
    <t>(2.13)</t>
  </si>
  <si>
    <t>3.90</t>
  </si>
  <si>
    <t>0.81</t>
  </si>
  <si>
    <t>1.10</t>
  </si>
  <si>
    <t>18.09</t>
  </si>
  <si>
    <t>126</t>
  </si>
  <si>
    <t>(18.8)</t>
  </si>
  <si>
    <t>(1.1)</t>
  </si>
  <si>
    <t>2.0%</t>
  </si>
  <si>
    <t>8,887</t>
  </si>
  <si>
    <t>(0.5)%</t>
  </si>
  <si>
    <t>179</t>
  </si>
  <si>
    <t>(270)</t>
  </si>
  <si>
    <t>(500.9)%</t>
  </si>
  <si>
    <t>(3.0)%</t>
  </si>
  <si>
    <t>296</t>
  </si>
  <si>
    <t>2,286</t>
  </si>
  <si>
    <t>(10.1)%</t>
  </si>
  <si>
    <t>(1.0)%</t>
  </si>
  <si>
    <t>(11.8)%</t>
  </si>
  <si>
    <t>137.8%</t>
  </si>
  <si>
    <t>77.13</t>
  </si>
  <si>
    <t>3.02</t>
  </si>
  <si>
    <t>5.44</t>
  </si>
  <si>
    <t>1.07</t>
  </si>
  <si>
    <t>19.21</t>
  </si>
  <si>
    <t>117</t>
  </si>
  <si>
    <t>13.2</t>
  </si>
  <si>
    <t>0.7</t>
  </si>
  <si>
    <t>2.8%</t>
  </si>
  <si>
    <t>9,040</t>
  </si>
  <si>
    <t>169</t>
  </si>
  <si>
    <t>354</t>
  </si>
  <si>
    <t>37.7%</t>
  </si>
  <si>
    <t>3.9%</t>
  </si>
  <si>
    <t>224</t>
  </si>
  <si>
    <t>2</t>
  </si>
  <si>
    <t>2,251</t>
  </si>
  <si>
    <t>15.1%</t>
  </si>
  <si>
    <t>15.7%</t>
  </si>
  <si>
    <t>63.0%</t>
  </si>
  <si>
    <t>61.1%</t>
  </si>
  <si>
    <t>82.85</t>
  </si>
  <si>
    <t>3.50</t>
  </si>
  <si>
    <t>2.86</t>
  </si>
  <si>
    <t>1.33</t>
  </si>
  <si>
    <t>1.42</t>
  </si>
  <si>
    <t>18.43</t>
  </si>
  <si>
    <t>112</t>
  </si>
  <si>
    <t>11.5</t>
  </si>
  <si>
    <t>3.3%</t>
  </si>
  <si>
    <t>9,296</t>
  </si>
  <si>
    <t>6.7%</t>
  </si>
  <si>
    <t>157</t>
  </si>
  <si>
    <t>393</t>
  </si>
  <si>
    <t>35.4%</t>
  </si>
  <si>
    <t>423</t>
  </si>
  <si>
    <t>351</t>
  </si>
  <si>
    <t>2,068</t>
  </si>
  <si>
    <t>15.3%</t>
  </si>
  <si>
    <t>14.6%</t>
  </si>
  <si>
    <t>19.0%</t>
  </si>
  <si>
    <t>62.1%</t>
  </si>
  <si>
    <t>149.3%</t>
  </si>
  <si>
    <t>88.34</t>
  </si>
  <si>
    <t>3.80</t>
  </si>
  <si>
    <t>4.56</t>
  </si>
  <si>
    <t>1.45</t>
  </si>
  <si>
    <t>1.63</t>
  </si>
  <si>
    <t>19.63</t>
  </si>
  <si>
    <t>106</t>
  </si>
  <si>
    <t>7.4</t>
  </si>
  <si>
    <t>0.3</t>
  </si>
  <si>
    <t>5.2%</t>
  </si>
  <si>
    <t>9,364</t>
  </si>
  <si>
    <t>6.9%</t>
  </si>
  <si>
    <t>403</t>
  </si>
  <si>
    <t>35.6%</t>
  </si>
  <si>
    <t>143</t>
  </si>
  <si>
    <t>345</t>
  </si>
  <si>
    <t>2,081</t>
  </si>
  <si>
    <t>16.5%</t>
  </si>
  <si>
    <t>15.0%</t>
  </si>
  <si>
    <t>19.4%</t>
  </si>
  <si>
    <t>61.7%</t>
  </si>
  <si>
    <t>72.0%</t>
  </si>
  <si>
    <t>77.03</t>
  </si>
  <si>
    <t>3.42</t>
  </si>
  <si>
    <t>3.81</t>
  </si>
  <si>
    <t>1.50</t>
  </si>
  <si>
    <t>1.38</t>
  </si>
  <si>
    <t>21.80</t>
  </si>
  <si>
    <t>103</t>
  </si>
  <si>
    <t>6.3</t>
  </si>
  <si>
    <t>7,965</t>
  </si>
  <si>
    <t>167</t>
  </si>
  <si>
    <t>35.3%</t>
  </si>
  <si>
    <t>4.4%</t>
  </si>
  <si>
    <t>379</t>
  </si>
  <si>
    <t>815</t>
  </si>
  <si>
    <t>2,254</t>
  </si>
  <si>
    <t>56.0%</t>
  </si>
  <si>
    <t>57.6%</t>
  </si>
  <si>
    <t>84.29</t>
  </si>
  <si>
    <t>0.34</t>
  </si>
  <si>
    <t>3.17</t>
  </si>
  <si>
    <t>1.53</t>
  </si>
  <si>
    <t>21.84</t>
  </si>
  <si>
    <t>101</t>
  </si>
  <si>
    <t>42.9</t>
  </si>
  <si>
    <t>1.7</t>
  </si>
  <si>
    <t>10.4%</t>
  </si>
  <si>
    <t>8,547</t>
  </si>
  <si>
    <t>1.6%</t>
  </si>
  <si>
    <t>35</t>
  </si>
  <si>
    <t>11.9%</t>
  </si>
  <si>
    <t>0.4%</t>
  </si>
  <si>
    <t>1,088</t>
  </si>
  <si>
    <t>818</t>
  </si>
  <si>
    <t>2,215</t>
  </si>
  <si>
    <t>2.7%</t>
  </si>
  <si>
    <t>(347.3)%</t>
  </si>
  <si>
    <t>56.2%</t>
  </si>
  <si>
    <t>81.15</t>
  </si>
  <si>
    <t>(6.59)</t>
  </si>
  <si>
    <t>2.27</t>
  </si>
  <si>
    <t>1.54</t>
  </si>
  <si>
    <t>0.92</t>
  </si>
  <si>
    <t>13.09</t>
  </si>
  <si>
    <t>102</t>
  </si>
  <si>
    <t>(1.2)</t>
  </si>
  <si>
    <t>(0.0)</t>
  </si>
  <si>
    <t>20.3%</t>
  </si>
  <si>
    <t>8,285</t>
  </si>
  <si>
    <t>(8.5)%</t>
  </si>
  <si>
    <t>127</t>
  </si>
  <si>
    <t>(673)</t>
  </si>
  <si>
    <t>(5.5)%</t>
  </si>
  <si>
    <t>(8.1)%</t>
  </si>
  <si>
    <t>947</t>
  </si>
  <si>
    <t>1,336</t>
  </si>
  <si>
    <t>(32.5)%</t>
  </si>
  <si>
    <t>(14.2)%</t>
  </si>
  <si>
    <t>(50.4)%</t>
  </si>
  <si>
    <t>123.4%</t>
  </si>
  <si>
    <t>73.90</t>
  </si>
  <si>
    <t>(5.38)</t>
  </si>
  <si>
    <t>(5.63)</t>
  </si>
  <si>
    <t>0.46</t>
  </si>
  <si>
    <t>0.90</t>
  </si>
  <si>
    <t>6.99</t>
  </si>
  <si>
    <t>88</t>
  </si>
  <si>
    <t>(1.4)</t>
  </si>
  <si>
    <t>6.1%</t>
  </si>
  <si>
    <t>6,466</t>
  </si>
  <si>
    <t>(6.2)%</t>
  </si>
  <si>
    <t>96</t>
  </si>
  <si>
    <t>(471)</t>
  </si>
  <si>
    <t>(8.8)%</t>
  </si>
  <si>
    <t>(7.3)%</t>
  </si>
  <si>
    <t>396</t>
  </si>
  <si>
    <t>949</t>
  </si>
  <si>
    <t>612</t>
  </si>
  <si>
    <t>(27.2)%</t>
  </si>
  <si>
    <t>(14.0)%</t>
  </si>
  <si>
    <t>(77.0)%</t>
  </si>
  <si>
    <t>108.6%</t>
  </si>
  <si>
    <t>78.30</t>
  </si>
  <si>
    <t>(3.31)</t>
  </si>
  <si>
    <t>0.98</t>
  </si>
  <si>
    <t>0.00</t>
  </si>
  <si>
    <t>6.72</t>
  </si>
  <si>
    <t>65</t>
  </si>
  <si>
    <t>(61.1)</t>
  </si>
  <si>
    <t>(2.0)</t>
  </si>
  <si>
    <t>0.0%</t>
  </si>
  <si>
    <t>5,090</t>
  </si>
  <si>
    <t>(4.7)%</t>
  </si>
  <si>
    <t>81</t>
  </si>
  <si>
    <t>(215)</t>
  </si>
  <si>
    <t>20.5%</t>
  </si>
  <si>
    <t>(4.2)%</t>
  </si>
  <si>
    <t>209</t>
  </si>
  <si>
    <t>673</t>
  </si>
  <si>
    <t>437</t>
  </si>
  <si>
    <t>(16.6)%</t>
  </si>
  <si>
    <t>(9.6)%</t>
  </si>
  <si>
    <t>(49.3)%</t>
  </si>
  <si>
    <t>100.1%</t>
  </si>
  <si>
    <t>82.79</t>
  </si>
  <si>
    <t>(5.25)</t>
  </si>
  <si>
    <t>(6.84)</t>
  </si>
  <si>
    <t>0.85</t>
  </si>
  <si>
    <t>22.07</t>
  </si>
  <si>
    <t>73</t>
  </si>
  <si>
    <t>(24.9)</t>
  </si>
  <si>
    <t>(1.3)</t>
  </si>
  <si>
    <t>6,011</t>
  </si>
  <si>
    <t>(6.1)%</t>
  </si>
  <si>
    <t>77</t>
  </si>
  <si>
    <t>(381)</t>
  </si>
  <si>
    <t>(6.3)%</t>
  </si>
  <si>
    <t>1,244</t>
  </si>
  <si>
    <t>434</t>
  </si>
  <si>
    <t>1,603</t>
  </si>
  <si>
    <t>(10.5)%</t>
  </si>
  <si>
    <t>(23.8)%</t>
  </si>
  <si>
    <t>81.42</t>
  </si>
  <si>
    <t>(6.26)</t>
  </si>
  <si>
    <t>(10.36)</t>
  </si>
  <si>
    <t>0.77</t>
  </si>
  <si>
    <t>22.18</t>
  </si>
  <si>
    <t>75</t>
  </si>
  <si>
    <t>(24.7)</t>
  </si>
  <si>
    <t>6,112</t>
  </si>
  <si>
    <t>(7.8)%</t>
  </si>
  <si>
    <t>76</t>
  </si>
  <si>
    <t>(472)</t>
  </si>
  <si>
    <t>0.7%</t>
  </si>
  <si>
    <t>1,203</t>
  </si>
  <si>
    <t>410</t>
  </si>
  <si>
    <t>1,451</t>
  </si>
  <si>
    <t>(23.9)%</t>
  </si>
  <si>
    <t>(15.4)%</t>
  </si>
  <si>
    <t>(32.6)%</t>
  </si>
  <si>
    <t>1999</t>
  </si>
  <si>
    <t>2000</t>
  </si>
  <si>
    <t>2001</t>
  </si>
  <si>
    <t>2002</t>
  </si>
  <si>
    <t>2003</t>
  </si>
  <si>
    <t>2004</t>
  </si>
  <si>
    <t>2005</t>
  </si>
  <si>
    <t>2006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</si>
  <si>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</si>
  <si>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</si>
  <si>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</si>
  <si>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</si>
  <si>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</si>
  <si>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</si>
  <si>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</si>
  <si>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</si>
  <si>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</si>
  <si>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</si>
  <si>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</si>
  <si>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</si>
  <si>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</si>
  <si>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</si>
  <si>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</si>
  <si>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</si>
  <si>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</si>
  <si>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</si>
  <si>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</si>
  <si>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</si>
  <si>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</si>
  <si>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</si>
  <si>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</si>
  <si>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</si>
  <si>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</si>
  <si>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</si>
  <si>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</si>
  <si>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</si>
  <si>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553</t>
  </si>
  <si>
    <t>422</t>
  </si>
  <si>
    <t>131</t>
  </si>
  <si>
    <t>23.77%</t>
  </si>
  <si>
    <t>133</t>
  </si>
  <si>
    <t>555</t>
  </si>
  <si>
    <t>6</t>
  </si>
  <si>
    <t>(2)</t>
  </si>
  <si>
    <t>(0.37)%</t>
  </si>
  <si>
    <t>(0.28)%</t>
  </si>
  <si>
    <t>(4)</t>
  </si>
  <si>
    <t>(6)</t>
  </si>
  <si>
    <t>(1.02)%</t>
  </si>
  <si>
    <t>(5)</t>
  </si>
  <si>
    <t>(3)</t>
  </si>
  <si>
    <t>(0.63)%</t>
  </si>
  <si>
    <t>(0.05)</t>
  </si>
  <si>
    <t>72</t>
  </si>
  <si>
    <t>757</t>
  </si>
  <si>
    <t>571</t>
  </si>
  <si>
    <t>186</t>
  </si>
  <si>
    <t>24.54%</t>
  </si>
  <si>
    <t>180</t>
  </si>
  <si>
    <t>751</t>
  </si>
  <si>
    <t>14</t>
  </si>
  <si>
    <t>7</t>
  </si>
  <si>
    <t>0.99%</t>
  </si>
  <si>
    <t>0.74%</t>
  </si>
  <si>
    <t>(23)</t>
  </si>
  <si>
    <t>(18)</t>
  </si>
  <si>
    <t>(2.35)%</t>
  </si>
  <si>
    <t>(12)</t>
  </si>
  <si>
    <t>(1.58)%</t>
  </si>
  <si>
    <t>(0.17)</t>
  </si>
  <si>
    <t>1,121</t>
  </si>
  <si>
    <t>854</t>
  </si>
  <si>
    <t>267</t>
  </si>
  <si>
    <t>23.82%</t>
  </si>
  <si>
    <t>233</t>
  </si>
  <si>
    <t>1,087</t>
  </si>
  <si>
    <t>30</t>
  </si>
  <si>
    <t>45</t>
  </si>
  <si>
    <t>4.01%</t>
  </si>
  <si>
    <t>34</t>
  </si>
  <si>
    <t>3.04%</t>
  </si>
  <si>
    <t>(19)</t>
  </si>
  <si>
    <t>15</t>
  </si>
  <si>
    <t>1.31%</t>
  </si>
  <si>
    <t>8</t>
  </si>
  <si>
    <t>0.62%</t>
  </si>
  <si>
    <t>0.10</t>
  </si>
  <si>
    <t>0.09</t>
  </si>
  <si>
    <t>1,353</t>
  </si>
  <si>
    <t>1,009</t>
  </si>
  <si>
    <t>343</t>
  </si>
  <si>
    <t>25.38%</t>
  </si>
  <si>
    <t>256</t>
  </si>
  <si>
    <t>1,266</t>
  </si>
  <si>
    <t>23</t>
  </si>
  <si>
    <t>110</t>
  </si>
  <si>
    <t>8.17%</t>
  </si>
  <si>
    <t>87</t>
  </si>
  <si>
    <t>6.44%</t>
  </si>
  <si>
    <t>1</t>
  </si>
  <si>
    <t>6.48%</t>
  </si>
  <si>
    <t>52</t>
  </si>
  <si>
    <t>3.87%</t>
  </si>
  <si>
    <t>0.47</t>
  </si>
  <si>
    <t>121</t>
  </si>
  <si>
    <t>1,579</t>
  </si>
  <si>
    <t>1,142</t>
  </si>
  <si>
    <t>27.65%</t>
  </si>
  <si>
    <t>332</t>
  </si>
  <si>
    <t>1,474</t>
  </si>
  <si>
    <t>29</t>
  </si>
  <si>
    <t>134</t>
  </si>
  <si>
    <t>8.52%</t>
  </si>
  <si>
    <t>104</t>
  </si>
  <si>
    <t>6.61%</t>
  </si>
  <si>
    <t>105</t>
  </si>
  <si>
    <t>6.66%</t>
  </si>
  <si>
    <t>42</t>
  </si>
  <si>
    <t>63</t>
  </si>
  <si>
    <t>4.02%</t>
  </si>
  <si>
    <t>0.56</t>
  </si>
  <si>
    <t>1,843</t>
  </si>
  <si>
    <t>1,329</t>
  </si>
  <si>
    <t>514</t>
  </si>
  <si>
    <t>27.90%</t>
  </si>
  <si>
    <t>415</t>
  </si>
  <si>
    <t>1,744</t>
  </si>
  <si>
    <t>37</t>
  </si>
  <si>
    <t>136</t>
  </si>
  <si>
    <t>7.40%</t>
  </si>
  <si>
    <t>99</t>
  </si>
  <si>
    <t>5.38%</t>
  </si>
  <si>
    <t>(0)</t>
  </si>
  <si>
    <t>5.37%</t>
  </si>
  <si>
    <t>38</t>
  </si>
  <si>
    <t>61</t>
  </si>
  <si>
    <t>3.31%</t>
  </si>
  <si>
    <t>109</t>
  </si>
  <si>
    <t>3,092</t>
  </si>
  <si>
    <t>2,220</t>
  </si>
  <si>
    <t>872</t>
  </si>
  <si>
    <t>28.20%</t>
  </si>
  <si>
    <t>687</t>
  </si>
  <si>
    <t>599</t>
  </si>
  <si>
    <t>2,907</t>
  </si>
  <si>
    <t>68</t>
  </si>
  <si>
    <t>220</t>
  </si>
  <si>
    <t>7.11%</t>
  </si>
  <si>
    <t>193</t>
  </si>
  <si>
    <t>6.23%</t>
  </si>
  <si>
    <t>(33)</t>
  </si>
  <si>
    <t>160</t>
  </si>
  <si>
    <t>5.17%</t>
  </si>
  <si>
    <t>51</t>
  </si>
  <si>
    <t>3.26%</t>
  </si>
  <si>
    <t>0.87</t>
  </si>
  <si>
    <t>3,848</t>
  </si>
  <si>
    <t>1,471</t>
  </si>
  <si>
    <t>27.66%</t>
  </si>
  <si>
    <t>1,144</t>
  </si>
  <si>
    <t>1,021</t>
  </si>
  <si>
    <t>123</t>
  </si>
  <si>
    <t>4,991</t>
  </si>
  <si>
    <t>11</t>
  </si>
  <si>
    <t>85</t>
  </si>
  <si>
    <t>455</t>
  </si>
  <si>
    <t>8.56%</t>
  </si>
  <si>
    <t>334</t>
  </si>
  <si>
    <t>6.27%</t>
  </si>
  <si>
    <t>(79)</t>
  </si>
  <si>
    <t>254</t>
  </si>
  <si>
    <t>4.78%</t>
  </si>
  <si>
    <t>2.98%</t>
  </si>
  <si>
    <t>5,280</t>
  </si>
  <si>
    <t>1,814</t>
  </si>
  <si>
    <t>25.57%</t>
  </si>
  <si>
    <t>1,325</t>
  </si>
  <si>
    <t>1,182</t>
  </si>
  <si>
    <t>6,605</t>
  </si>
  <si>
    <t>579</t>
  </si>
  <si>
    <t>8.16%</t>
  </si>
  <si>
    <t>501</t>
  </si>
  <si>
    <t>7.07%</t>
  </si>
  <si>
    <t>(60)</t>
  </si>
  <si>
    <t>441</t>
  </si>
  <si>
    <t>6.22%</t>
  </si>
  <si>
    <t>153</t>
  </si>
  <si>
    <t>4.06%</t>
  </si>
  <si>
    <t>1.75</t>
  </si>
  <si>
    <t>6,536</t>
  </si>
  <si>
    <t>2,270</t>
  </si>
  <si>
    <t>25.78%</t>
  </si>
  <si>
    <t>1,590</t>
  </si>
  <si>
    <t>1,445</t>
  </si>
  <si>
    <t>145</t>
  </si>
  <si>
    <t>8,126</t>
  </si>
  <si>
    <t>784</t>
  </si>
  <si>
    <t>8.90%</t>
  </si>
  <si>
    <t>675</t>
  </si>
  <si>
    <t>7.67%</t>
  </si>
  <si>
    <t>(41)</t>
  </si>
  <si>
    <t>634</t>
  </si>
  <si>
    <t>7.20%</t>
  </si>
  <si>
    <t>236</t>
  </si>
  <si>
    <t>4.52%</t>
  </si>
  <si>
    <t>168</t>
  </si>
  <si>
    <t>6,643</t>
  </si>
  <si>
    <t>2,435</t>
  </si>
  <si>
    <t>26.82%</t>
  </si>
  <si>
    <t>1,803</t>
  </si>
  <si>
    <t>1,637</t>
  </si>
  <si>
    <t>166</t>
  </si>
  <si>
    <t>8,446</t>
  </si>
  <si>
    <t>800</t>
  </si>
  <si>
    <t>8.81%</t>
  </si>
  <si>
    <t>637</t>
  </si>
  <si>
    <t>7.02%</t>
  </si>
  <si>
    <t>(49)</t>
  </si>
  <si>
    <t>589</t>
  </si>
  <si>
    <t>213</t>
  </si>
  <si>
    <t>4.16%</t>
  </si>
  <si>
    <t>6,936</t>
  </si>
  <si>
    <t>2,538</t>
  </si>
  <si>
    <t>26.79%</t>
  </si>
  <si>
    <t>1,881</t>
  </si>
  <si>
    <t>1,701</t>
  </si>
  <si>
    <t>8,817</t>
  </si>
  <si>
    <t>836</t>
  </si>
  <si>
    <t>8.82%</t>
  </si>
  <si>
    <t>663</t>
  </si>
  <si>
    <t>6.99%</t>
  </si>
  <si>
    <t>621</t>
  </si>
  <si>
    <t>6.56%</t>
  </si>
  <si>
    <t>214</t>
  </si>
  <si>
    <t>4.31%</t>
  </si>
  <si>
    <t>154</t>
  </si>
  <si>
    <t>6,871</t>
  </si>
  <si>
    <t>2,680</t>
  </si>
  <si>
    <t>28.06%</t>
  </si>
  <si>
    <t>2,111</t>
  </si>
  <si>
    <t>1,842</t>
  </si>
  <si>
    <t>269</t>
  </si>
  <si>
    <t>8,982</t>
  </si>
  <si>
    <t>21</t>
  </si>
  <si>
    <t>760</t>
  </si>
  <si>
    <t>7.96%</t>
  </si>
  <si>
    <t>570</t>
  </si>
  <si>
    <t>5.97%</t>
  </si>
  <si>
    <t>(21)</t>
  </si>
  <si>
    <t>549</t>
  </si>
  <si>
    <t>5.75%</t>
  </si>
  <si>
    <t>211</t>
  </si>
  <si>
    <t>3.56%</t>
  </si>
  <si>
    <t>141</t>
  </si>
  <si>
    <t>6,235</t>
  </si>
  <si>
    <t>2,652</t>
  </si>
  <si>
    <t>29.84%</t>
  </si>
  <si>
    <t>2,693</t>
  </si>
  <si>
    <t>1,838</t>
  </si>
  <si>
    <t>855</t>
  </si>
  <si>
    <t>8,928</t>
  </si>
  <si>
    <t>4</t>
  </si>
  <si>
    <t>1.56%</t>
  </si>
  <si>
    <t>(42)</t>
  </si>
  <si>
    <t>(0.47)%</t>
  </si>
  <si>
    <t>(45)</t>
  </si>
  <si>
    <t>(0.51)%</t>
  </si>
  <si>
    <t>225</t>
  </si>
  <si>
    <t>(3.03)%</t>
  </si>
  <si>
    <t>6,378</t>
  </si>
  <si>
    <t>2,661</t>
  </si>
  <si>
    <t>29.44%</t>
  </si>
  <si>
    <t>2,088</t>
  </si>
  <si>
    <t>1,896</t>
  </si>
  <si>
    <t>192</t>
  </si>
  <si>
    <t>8,466</t>
  </si>
  <si>
    <t>744</t>
  </si>
  <si>
    <t>8.23%</t>
  </si>
  <si>
    <t>574</t>
  </si>
  <si>
    <t>6.34%</t>
  </si>
  <si>
    <t>569</t>
  </si>
  <si>
    <t>6.29%</t>
  </si>
  <si>
    <t>215</t>
  </si>
  <si>
    <t>3.92%</t>
  </si>
  <si>
    <t>118</t>
  </si>
  <si>
    <t>6,520</t>
  </si>
  <si>
    <t>2,776</t>
  </si>
  <si>
    <t>29.86%</t>
  </si>
  <si>
    <t>2,155</t>
  </si>
  <si>
    <t>2,001</t>
  </si>
  <si>
    <t>8,676</t>
  </si>
  <si>
    <t>776</t>
  </si>
  <si>
    <t>8.34%</t>
  </si>
  <si>
    <t>618</t>
  </si>
  <si>
    <t>6.65%</t>
  </si>
  <si>
    <t>(10)</t>
  </si>
  <si>
    <t>608</t>
  </si>
  <si>
    <t>6.54%</t>
  </si>
  <si>
    <t>4.23%</t>
  </si>
  <si>
    <t>6,446</t>
  </si>
  <si>
    <t>2,918</t>
  </si>
  <si>
    <t>31.17%</t>
  </si>
  <si>
    <t>2,107</t>
  </si>
  <si>
    <t>8,716</t>
  </si>
  <si>
    <t>0</t>
  </si>
  <si>
    <t>807</t>
  </si>
  <si>
    <t>8.62%</t>
  </si>
  <si>
    <t>648</t>
  </si>
  <si>
    <t>6.92%</t>
  </si>
  <si>
    <t>625</t>
  </si>
  <si>
    <t>6.68%</t>
  </si>
  <si>
    <t>222</t>
  </si>
  <si>
    <t>4.30%</t>
  </si>
  <si>
    <t>5,465</t>
  </si>
  <si>
    <t>2,500</t>
  </si>
  <si>
    <t>31.39%</t>
  </si>
  <si>
    <t>2,018</t>
  </si>
  <si>
    <t>1,857</t>
  </si>
  <si>
    <t>161</t>
  </si>
  <si>
    <t>7,483</t>
  </si>
  <si>
    <t>54</t>
  </si>
  <si>
    <t>725</t>
  </si>
  <si>
    <t>9.10%</t>
  </si>
  <si>
    <t>558</t>
  </si>
  <si>
    <t>7.00%</t>
  </si>
  <si>
    <t>(129)</t>
  </si>
  <si>
    <t>429</t>
  </si>
  <si>
    <t>4.43%</t>
  </si>
  <si>
    <t>6,062</t>
  </si>
  <si>
    <t>2,485</t>
  </si>
  <si>
    <t>29.07%</t>
  </si>
  <si>
    <t>2,046</t>
  </si>
  <si>
    <t>1,914</t>
  </si>
  <si>
    <t>132</t>
  </si>
  <si>
    <t>8,108</t>
  </si>
  <si>
    <t>57</t>
  </si>
  <si>
    <t>289</t>
  </si>
  <si>
    <t>3.38%</t>
  </si>
  <si>
    <t>1.59%</t>
  </si>
  <si>
    <t>248</t>
  </si>
  <si>
    <t>384</t>
  </si>
  <si>
    <t>4.49%</t>
  </si>
  <si>
    <t>46</t>
  </si>
  <si>
    <t>0.41%</t>
  </si>
  <si>
    <t>5,977</t>
  </si>
  <si>
    <t>2,308</t>
  </si>
  <si>
    <t>27.86%</t>
  </si>
  <si>
    <t>1,994</t>
  </si>
  <si>
    <t>7,971</t>
  </si>
  <si>
    <t>(448)</t>
  </si>
  <si>
    <t>(5.40)%</t>
  </si>
  <si>
    <t>(702)</t>
  </si>
  <si>
    <t>(8.47)%</t>
  </si>
  <si>
    <t>(51)</t>
  </si>
  <si>
    <t>(753)</t>
  </si>
  <si>
    <t>(9.09)%</t>
  </si>
  <si>
    <t>(8.12)%</t>
  </si>
  <si>
    <t>4,557</t>
  </si>
  <si>
    <t>1,909</t>
  </si>
  <si>
    <t>29.52%</t>
  </si>
  <si>
    <t>1,923</t>
  </si>
  <si>
    <t>6,480</t>
  </si>
  <si>
    <t>39</t>
  </si>
  <si>
    <t>(299)</t>
  </si>
  <si>
    <t>(4.62)%</t>
  </si>
  <si>
    <t>(400)</t>
  </si>
  <si>
    <t>(6.18)%</t>
  </si>
  <si>
    <t>(27)</t>
  </si>
  <si>
    <t>(427)</t>
  </si>
  <si>
    <t>(6.60)%</t>
  </si>
  <si>
    <t>(7.28)%</t>
  </si>
  <si>
    <t>3,830</t>
  </si>
  <si>
    <t>1,260</t>
  </si>
  <si>
    <t>24.75%</t>
  </si>
  <si>
    <t>1,514</t>
  </si>
  <si>
    <t>5,345</t>
  </si>
  <si>
    <t>(156)</t>
  </si>
  <si>
    <t>(3.06)%</t>
  </si>
  <si>
    <t>(238)</t>
  </si>
  <si>
    <t>(4.67)%</t>
  </si>
  <si>
    <t>(32)</t>
  </si>
  <si>
    <t>(5.30)%</t>
  </si>
  <si>
    <t>(55)</t>
  </si>
  <si>
    <t>(4.23)%</t>
  </si>
  <si>
    <t>4,663</t>
  </si>
  <si>
    <t>1,348</t>
  </si>
  <si>
    <t>22.42%</t>
  </si>
  <si>
    <t>1,710</t>
  </si>
  <si>
    <t>6,373</t>
  </si>
  <si>
    <t>27</t>
  </si>
  <si>
    <t>(291)</t>
  </si>
  <si>
    <t>(4.85)%</t>
  </si>
  <si>
    <t>(369)</t>
  </si>
  <si>
    <t>(6.13)%</t>
  </si>
  <si>
    <t>(395)</t>
  </si>
  <si>
    <t>(6.58)%</t>
  </si>
  <si>
    <t>(14)</t>
  </si>
  <si>
    <t>(6.34)%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</si>
  <si>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</si>
  <si>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</si>
  <si>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</si>
  <si>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</si>
  <si>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</si>
  <si>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</si>
  <si>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</si>
  <si>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</si>
  <si>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</si>
  <si>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</si>
  <si>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</si>
  <si>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</si>
  <si>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</si>
  <si>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</si>
  <si>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</si>
  <si>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</si>
  <si>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</si>
  <si>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</si>
  <si>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</si>
  <si>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</si>
  <si>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</si>
  <si>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</si>
  <si>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</si>
  <si>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</si>
  <si>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</si>
  <si>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</si>
  <si>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</si>
  <si>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</si>
  <si>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</si>
  <si>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</si>
  <si>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</si>
  <si>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</si>
  <si>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</si>
  <si>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</si>
  <si>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</si>
  <si>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</si>
  <si>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</si>
  <si>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</si>
  <si>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</si>
  <si>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432</t>
  </si>
  <si>
    <t>457</t>
  </si>
  <si>
    <t>(25)</t>
  </si>
  <si>
    <t>512</t>
  </si>
  <si>
    <t>532</t>
  </si>
  <si>
    <t>12</t>
  </si>
  <si>
    <t>237</t>
  </si>
  <si>
    <t>318</t>
  </si>
  <si>
    <t>370</t>
  </si>
  <si>
    <t>607</t>
  </si>
  <si>
    <t>149</t>
  </si>
  <si>
    <t>206</t>
  </si>
  <si>
    <t>3</t>
  </si>
  <si>
    <t>402</t>
  </si>
  <si>
    <t>405</t>
  </si>
  <si>
    <t>611</t>
  </si>
  <si>
    <t>(34)</t>
  </si>
  <si>
    <t>28</t>
  </si>
  <si>
    <t>232</t>
  </si>
  <si>
    <t>16</t>
  </si>
  <si>
    <t>416</t>
  </si>
  <si>
    <t>387</t>
  </si>
  <si>
    <t>804</t>
  </si>
  <si>
    <t>86</t>
  </si>
  <si>
    <t>247</t>
  </si>
  <si>
    <t>55</t>
  </si>
  <si>
    <t>(56)</t>
  </si>
  <si>
    <t>550</t>
  </si>
  <si>
    <t>205</t>
  </si>
  <si>
    <t>10</t>
  </si>
  <si>
    <t>473</t>
  </si>
  <si>
    <t>321</t>
  </si>
  <si>
    <t>426</t>
  </si>
  <si>
    <t>899</t>
  </si>
  <si>
    <t>204</t>
  </si>
  <si>
    <t>80</t>
  </si>
  <si>
    <t>284</t>
  </si>
  <si>
    <t>18</t>
  </si>
  <si>
    <t>305</t>
  </si>
  <si>
    <t>476</t>
  </si>
  <si>
    <t>594</t>
  </si>
  <si>
    <t>171</t>
  </si>
  <si>
    <t>216</t>
  </si>
  <si>
    <t>424</t>
  </si>
  <si>
    <t>491</t>
  </si>
  <si>
    <t>915</t>
  </si>
  <si>
    <t>207</t>
  </si>
  <si>
    <t>95</t>
  </si>
  <si>
    <t>314</t>
  </si>
  <si>
    <t>24</t>
  </si>
  <si>
    <t>20</t>
  </si>
  <si>
    <t>13</t>
  </si>
  <si>
    <t>58</t>
  </si>
  <si>
    <t>372</t>
  </si>
  <si>
    <t>92</t>
  </si>
  <si>
    <t>451</t>
  </si>
  <si>
    <t>543</t>
  </si>
  <si>
    <t>603</t>
  </si>
  <si>
    <t>78</t>
  </si>
  <si>
    <t>1,392</t>
  </si>
  <si>
    <t>56</t>
  </si>
  <si>
    <t>1,894</t>
  </si>
  <si>
    <t>3,015</t>
  </si>
  <si>
    <t>888</t>
  </si>
  <si>
    <t>964</t>
  </si>
  <si>
    <t>49</t>
  </si>
  <si>
    <t>1,013</t>
  </si>
  <si>
    <t>1,900</t>
  </si>
  <si>
    <t>921</t>
  </si>
  <si>
    <t>1,115</t>
  </si>
  <si>
    <t>652</t>
  </si>
  <si>
    <t>1,440</t>
  </si>
  <si>
    <t>1,404</t>
  </si>
  <si>
    <t>3,350</t>
  </si>
  <si>
    <t>718</t>
  </si>
  <si>
    <t>357</t>
  </si>
  <si>
    <t>43</t>
  </si>
  <si>
    <t>887</t>
  </si>
  <si>
    <t>1,974</t>
  </si>
  <si>
    <t>1,022</t>
  </si>
  <si>
    <t>857</t>
  </si>
  <si>
    <t>801</t>
  </si>
  <si>
    <t>1,795</t>
  </si>
  <si>
    <t>1,402</t>
  </si>
  <si>
    <t>67</t>
  </si>
  <si>
    <t>1,981</t>
  </si>
  <si>
    <t>3,776</t>
  </si>
  <si>
    <t>1,261</t>
  </si>
  <si>
    <t>653</t>
  </si>
  <si>
    <t>1,913</t>
  </si>
  <si>
    <t>622</t>
  </si>
  <si>
    <t>32</t>
  </si>
  <si>
    <t>1,208</t>
  </si>
  <si>
    <t>578</t>
  </si>
  <si>
    <t>66</t>
  </si>
  <si>
    <t>1,076</t>
  </si>
  <si>
    <t>98</t>
  </si>
  <si>
    <t>1,818</t>
  </si>
  <si>
    <t>2,110</t>
  </si>
  <si>
    <t>2,695</t>
  </si>
  <si>
    <t>4,513</t>
  </si>
  <si>
    <t>1,048</t>
  </si>
  <si>
    <t>515</t>
  </si>
  <si>
    <t>1,563</t>
  </si>
  <si>
    <t>650</t>
  </si>
  <si>
    <t>2,213</t>
  </si>
  <si>
    <t>1,020</t>
  </si>
  <si>
    <t>(28)</t>
  </si>
  <si>
    <t>1,307</t>
  </si>
  <si>
    <t>905</t>
  </si>
  <si>
    <t>64</t>
  </si>
  <si>
    <t>1,054</t>
  </si>
  <si>
    <t>2,127</t>
  </si>
  <si>
    <t>584</t>
  </si>
  <si>
    <t>1,947</t>
  </si>
  <si>
    <t>260</t>
  </si>
  <si>
    <t>2,206</t>
  </si>
  <si>
    <t>26</t>
  </si>
  <si>
    <t>2,828</t>
  </si>
  <si>
    <t>4,955</t>
  </si>
  <si>
    <t>962</t>
  </si>
  <si>
    <t>62</t>
  </si>
  <si>
    <t>1,656</t>
  </si>
  <si>
    <t>129</t>
  </si>
  <si>
    <t>577</t>
  </si>
  <si>
    <t>2,232</t>
  </si>
  <si>
    <t>1,398</t>
  </si>
  <si>
    <t>115</t>
  </si>
  <si>
    <t>1,210</t>
  </si>
  <si>
    <t>711</t>
  </si>
  <si>
    <t>1,258</t>
  </si>
  <si>
    <t>614</t>
  </si>
  <si>
    <t>1,996</t>
  </si>
  <si>
    <t>(31)</t>
  </si>
  <si>
    <t>2,909</t>
  </si>
  <si>
    <t>5,064</t>
  </si>
  <si>
    <t>1,028</t>
  </si>
  <si>
    <t>692</t>
  </si>
  <si>
    <t>1,748</t>
  </si>
  <si>
    <t>170</t>
  </si>
  <si>
    <t>419</t>
  </si>
  <si>
    <t>2,167</t>
  </si>
  <si>
    <t>1,806</t>
  </si>
  <si>
    <t>929</t>
  </si>
  <si>
    <t>655</t>
  </si>
  <si>
    <t>1,138</t>
  </si>
  <si>
    <t>1,997</t>
  </si>
  <si>
    <t>573</t>
  </si>
  <si>
    <t>2,019</t>
  </si>
  <si>
    <t>2,228</t>
  </si>
  <si>
    <t>2,850</t>
  </si>
  <si>
    <t>4,847</t>
  </si>
  <si>
    <t>745</t>
  </si>
  <si>
    <t>1,634</t>
  </si>
  <si>
    <t>1,805</t>
  </si>
  <si>
    <t>2,146</t>
  </si>
  <si>
    <t>727</t>
  </si>
  <si>
    <t>636</t>
  </si>
  <si>
    <t>74</t>
  </si>
  <si>
    <t>1,171</t>
  </si>
  <si>
    <t>130</t>
  </si>
  <si>
    <t>2,011</t>
  </si>
  <si>
    <t>525</t>
  </si>
  <si>
    <t>1,383</t>
  </si>
  <si>
    <t>1,537</t>
  </si>
  <si>
    <t>2,123</t>
  </si>
  <si>
    <t>4,134</t>
  </si>
  <si>
    <t>871</t>
  </si>
  <si>
    <t>1,715</t>
  </si>
  <si>
    <t>1,847</t>
  </si>
  <si>
    <t>1,774</t>
  </si>
  <si>
    <t>348</t>
  </si>
  <si>
    <t>536</t>
  </si>
  <si>
    <t>84</t>
  </si>
  <si>
    <t>1,199</t>
  </si>
  <si>
    <t>1,950</t>
  </si>
  <si>
    <t>1,415</t>
  </si>
  <si>
    <t>194</t>
  </si>
  <si>
    <t>1,609</t>
  </si>
  <si>
    <t>19</t>
  </si>
  <si>
    <t>2,142</t>
  </si>
  <si>
    <t>4,091</t>
  </si>
  <si>
    <t>822</t>
  </si>
  <si>
    <t>1,726</t>
  </si>
  <si>
    <t>114</t>
  </si>
  <si>
    <t>1,840</t>
  </si>
  <si>
    <t>83</t>
  </si>
  <si>
    <t>173</t>
  </si>
  <si>
    <t>610</t>
  </si>
  <si>
    <t>1,145</t>
  </si>
  <si>
    <t>2,063</t>
  </si>
  <si>
    <t>454</t>
  </si>
  <si>
    <t>1,390</t>
  </si>
  <si>
    <t>238</t>
  </si>
  <si>
    <t>1,628</t>
  </si>
  <si>
    <t>2,184</t>
  </si>
  <si>
    <t>4,246</t>
  </si>
  <si>
    <t>816</t>
  </si>
  <si>
    <t>5</t>
  </si>
  <si>
    <t>1,640</t>
  </si>
  <si>
    <t>539</t>
  </si>
  <si>
    <t>2,179</t>
  </si>
  <si>
    <t>2,093</t>
  </si>
  <si>
    <t>450</t>
  </si>
  <si>
    <t>1,163</t>
  </si>
  <si>
    <t>148</t>
  </si>
  <si>
    <t>1,938</t>
  </si>
  <si>
    <t>485</t>
  </si>
  <si>
    <t>1,477</t>
  </si>
  <si>
    <t>330</t>
  </si>
  <si>
    <t>1,807</t>
  </si>
  <si>
    <t>2,393</t>
  </si>
  <si>
    <t>4,330</t>
  </si>
  <si>
    <t>632</t>
  </si>
  <si>
    <t>174</t>
  </si>
  <si>
    <t>1,049</t>
  </si>
  <si>
    <t>1,794</t>
  </si>
  <si>
    <t>2,249</t>
  </si>
  <si>
    <t>2,170</t>
  </si>
  <si>
    <t>(89)</t>
  </si>
  <si>
    <t>669</t>
  </si>
  <si>
    <t>221</t>
  </si>
  <si>
    <t>1,122</t>
  </si>
  <si>
    <t>2,141</t>
  </si>
  <si>
    <t>471</t>
  </si>
  <si>
    <t>1,725</t>
  </si>
  <si>
    <t>507</t>
  </si>
  <si>
    <t>2,835</t>
  </si>
  <si>
    <t>4,976</t>
  </si>
  <si>
    <t>617</t>
  </si>
  <si>
    <t>1,762</t>
  </si>
  <si>
    <t>122</t>
  </si>
  <si>
    <t>960</t>
  </si>
  <si>
    <t>2,722</t>
  </si>
  <si>
    <t>2,301</t>
  </si>
  <si>
    <t>(47)</t>
  </si>
  <si>
    <t>139</t>
  </si>
  <si>
    <t>1,250</t>
  </si>
  <si>
    <t>775</t>
  </si>
  <si>
    <t>3,018</t>
  </si>
  <si>
    <t>1,351</t>
  </si>
  <si>
    <t>93</t>
  </si>
  <si>
    <t>1,443</t>
  </si>
  <si>
    <t>2,023</t>
  </si>
  <si>
    <t>5,042</t>
  </si>
  <si>
    <t>892</t>
  </si>
  <si>
    <t>1,931</t>
  </si>
  <si>
    <t>896</t>
  </si>
  <si>
    <t>2,827</t>
  </si>
  <si>
    <t>2,180</t>
  </si>
  <si>
    <t>22</t>
  </si>
  <si>
    <t>1,624</t>
  </si>
  <si>
    <t>1,251</t>
  </si>
  <si>
    <t>119</t>
  </si>
  <si>
    <t>3,128</t>
  </si>
  <si>
    <t>364</t>
  </si>
  <si>
    <t>397</t>
  </si>
  <si>
    <t>147</t>
  </si>
  <si>
    <t>917</t>
  </si>
  <si>
    <t>4,044</t>
  </si>
  <si>
    <t>1,052</t>
  </si>
  <si>
    <t>349</t>
  </si>
  <si>
    <t>2,181</t>
  </si>
  <si>
    <t>527</t>
  </si>
  <si>
    <t>2,708</t>
  </si>
  <si>
    <t>1,363</t>
  </si>
  <si>
    <t>(54)</t>
  </si>
  <si>
    <t>499</t>
  </si>
  <si>
    <t>142</t>
  </si>
  <si>
    <t>860</t>
  </si>
  <si>
    <t>1,043</t>
  </si>
  <si>
    <t>1,186</t>
  </si>
  <si>
    <t>2,820</t>
  </si>
  <si>
    <t>381</t>
  </si>
  <si>
    <t>239</t>
  </si>
  <si>
    <t>268</t>
  </si>
  <si>
    <t>1,238</t>
  </si>
  <si>
    <t>971</t>
  </si>
  <si>
    <t>769</t>
  </si>
  <si>
    <t>2,208</t>
  </si>
  <si>
    <t>690</t>
  </si>
  <si>
    <t>509</t>
  </si>
  <si>
    <t>335</t>
  </si>
  <si>
    <t>1,551</t>
  </si>
  <si>
    <t>863</t>
  </si>
  <si>
    <t>40</t>
  </si>
  <si>
    <t>2,473</t>
  </si>
  <si>
    <t>342</t>
  </si>
  <si>
    <t>374</t>
  </si>
  <si>
    <t>47</t>
  </si>
  <si>
    <t>1,343</t>
  </si>
  <si>
    <t>693</t>
  </si>
  <si>
    <t>684</t>
  </si>
  <si>
    <t>2,036</t>
  </si>
  <si>
    <t>475</t>
  </si>
  <si>
    <t>1,271</t>
  </si>
  <si>
    <t>271</t>
  </si>
  <si>
    <t>2,599</t>
  </si>
  <si>
    <t>750</t>
  </si>
  <si>
    <t>901</t>
  </si>
  <si>
    <t>3,499</t>
  </si>
  <si>
    <t>31</t>
  </si>
  <si>
    <t>279</t>
  </si>
  <si>
    <t>1,355</t>
  </si>
  <si>
    <t>108</t>
  </si>
  <si>
    <t>542</t>
  </si>
  <si>
    <t>604</t>
  </si>
  <si>
    <t>1,897</t>
  </si>
  <si>
    <t>94</t>
  </si>
  <si>
    <t>(69)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</si>
  <si>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</si>
  <si>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</si>
  <si>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</si>
  <si>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</si>
  <si>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</si>
  <si>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</si>
  <si>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</si>
  <si>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</si>
  <si>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</si>
  <si>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</si>
  <si>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</si>
  <si>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</si>
  <si>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</si>
  <si>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</si>
  <si>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</si>
  <si>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</si>
  <si>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</si>
  <si>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</si>
  <si>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</si>
  <si>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</si>
  <si>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</si>
  <si>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</si>
  <si>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</si>
  <si>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</si>
  <si>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(29)</t>
  </si>
  <si>
    <t>(20)</t>
  </si>
  <si>
    <t>9</t>
  </si>
  <si>
    <t>(40)</t>
  </si>
  <si>
    <t>(1)</t>
  </si>
  <si>
    <t>(250)</t>
  </si>
  <si>
    <t>151</t>
  </si>
  <si>
    <t>53</t>
  </si>
  <si>
    <t>(39)</t>
  </si>
  <si>
    <t>70</t>
  </si>
  <si>
    <t>(63)</t>
  </si>
  <si>
    <t>(67)</t>
  </si>
  <si>
    <t>(35)</t>
  </si>
  <si>
    <t>(30)</t>
  </si>
  <si>
    <t>(11)</t>
  </si>
  <si>
    <t>234</t>
  </si>
  <si>
    <t>146</t>
  </si>
  <si>
    <t>(98)</t>
  </si>
  <si>
    <t>(99)</t>
  </si>
  <si>
    <t>(127)</t>
  </si>
  <si>
    <t>(81)</t>
  </si>
  <si>
    <t>48</t>
  </si>
  <si>
    <t>(8)</t>
  </si>
  <si>
    <t>(91)</t>
  </si>
  <si>
    <t>291</t>
  </si>
  <si>
    <t>(111)</t>
  </si>
  <si>
    <t>(886)</t>
  </si>
  <si>
    <t>(997)</t>
  </si>
  <si>
    <t>936</t>
  </si>
  <si>
    <t>231</t>
  </si>
  <si>
    <t>181</t>
  </si>
  <si>
    <t>69</t>
  </si>
  <si>
    <t>(118)</t>
  </si>
  <si>
    <t>(44)</t>
  </si>
  <si>
    <t>(134)</t>
  </si>
  <si>
    <t>(126)</t>
  </si>
  <si>
    <t>251</t>
  </si>
  <si>
    <t>290</t>
  </si>
  <si>
    <t>(13)</t>
  </si>
  <si>
    <t>(178)</t>
  </si>
  <si>
    <t>503</t>
  </si>
  <si>
    <t>(176)</t>
  </si>
  <si>
    <t>(175)</t>
  </si>
  <si>
    <t>(197)</t>
  </si>
  <si>
    <t>(132)</t>
  </si>
  <si>
    <t>327</t>
  </si>
  <si>
    <t>(26)</t>
  </si>
  <si>
    <t>(209)</t>
  </si>
  <si>
    <t>(183)</t>
  </si>
  <si>
    <t>(631)</t>
  </si>
  <si>
    <t>(814)</t>
  </si>
  <si>
    <t>(37)</t>
  </si>
  <si>
    <t>(279)</t>
  </si>
  <si>
    <t>366</t>
  </si>
  <si>
    <t>644</t>
  </si>
  <si>
    <t>(164)</t>
  </si>
  <si>
    <t>(15)</t>
  </si>
  <si>
    <t>(187)</t>
  </si>
  <si>
    <t>(58)</t>
  </si>
  <si>
    <t>(154)</t>
  </si>
  <si>
    <t>25</t>
  </si>
  <si>
    <t>480</t>
  </si>
  <si>
    <t>(75)</t>
  </si>
  <si>
    <t>(227)</t>
  </si>
  <si>
    <t>591</t>
  </si>
  <si>
    <t>(198)</t>
  </si>
  <si>
    <t>(38)</t>
  </si>
  <si>
    <t>(240)</t>
  </si>
  <si>
    <t>(320)</t>
  </si>
  <si>
    <t>(556)</t>
  </si>
  <si>
    <t>(195)</t>
  </si>
  <si>
    <t>394</t>
  </si>
  <si>
    <t>128</t>
  </si>
  <si>
    <t>(165)</t>
  </si>
  <si>
    <t>(202)</t>
  </si>
  <si>
    <t>(285)</t>
  </si>
  <si>
    <t>(262)</t>
  </si>
  <si>
    <t>(493)</t>
  </si>
  <si>
    <t>460</t>
  </si>
  <si>
    <t>(64)</t>
  </si>
  <si>
    <t>737</t>
  </si>
  <si>
    <t>(140)</t>
  </si>
  <si>
    <t>(153)</t>
  </si>
  <si>
    <t>(409)</t>
  </si>
  <si>
    <t>(102)</t>
  </si>
  <si>
    <t>(499)</t>
  </si>
  <si>
    <t>493</t>
  </si>
  <si>
    <t>159</t>
  </si>
  <si>
    <t>(87)</t>
  </si>
  <si>
    <t>763</t>
  </si>
  <si>
    <t>(77)</t>
  </si>
  <si>
    <t>(208)</t>
  </si>
  <si>
    <t>(162)</t>
  </si>
  <si>
    <t>(258)</t>
  </si>
  <si>
    <t>(131)</t>
  </si>
  <si>
    <t>200</t>
  </si>
  <si>
    <t>(351)</t>
  </si>
  <si>
    <t>(43)</t>
  </si>
  <si>
    <t>162</t>
  </si>
  <si>
    <t>(85)</t>
  </si>
  <si>
    <t>(82)</t>
  </si>
  <si>
    <t>481</t>
  </si>
  <si>
    <t>(160)</t>
  </si>
  <si>
    <t>(236)</t>
  </si>
  <si>
    <t>(626)</t>
  </si>
  <si>
    <t>(331)</t>
  </si>
  <si>
    <t>(149)</t>
  </si>
  <si>
    <t>974</t>
  </si>
  <si>
    <t>657</t>
  </si>
  <si>
    <t>(173)</t>
  </si>
  <si>
    <t>(268)</t>
  </si>
  <si>
    <t>(445)</t>
  </si>
  <si>
    <t>(465)</t>
  </si>
  <si>
    <t>(194)</t>
  </si>
  <si>
    <t>467</t>
  </si>
  <si>
    <t>(346)</t>
  </si>
  <si>
    <t>484</t>
  </si>
  <si>
    <t>(24)</t>
  </si>
  <si>
    <t>537</t>
  </si>
  <si>
    <t>(143)</t>
  </si>
  <si>
    <t>(441)</t>
  </si>
  <si>
    <t>(578)</t>
  </si>
  <si>
    <t>(545)</t>
  </si>
  <si>
    <t>(72)</t>
  </si>
  <si>
    <t>1,011</t>
  </si>
  <si>
    <t>219</t>
  </si>
  <si>
    <t>(108)</t>
  </si>
  <si>
    <t>(92)</t>
  </si>
  <si>
    <t>(256)</t>
  </si>
  <si>
    <t>435</t>
  </si>
  <si>
    <t>(113)</t>
  </si>
  <si>
    <t>(155)</t>
  </si>
  <si>
    <t>373</t>
  </si>
  <si>
    <t>(203)</t>
  </si>
  <si>
    <t>195</t>
  </si>
  <si>
    <t>864</t>
  </si>
  <si>
    <t>322</t>
  </si>
  <si>
    <t>(74)</t>
  </si>
  <si>
    <t>938</t>
  </si>
  <si>
    <t>325</t>
  </si>
  <si>
    <t>(94)</t>
  </si>
  <si>
    <t>728</t>
  </si>
  <si>
    <t>(166)</t>
  </si>
  <si>
    <t>(157)</t>
  </si>
  <si>
    <t>771</t>
  </si>
  <si>
    <t>1,641</t>
  </si>
  <si>
    <t>869</t>
  </si>
  <si>
    <t>(511)</t>
  </si>
  <si>
    <t>361</t>
  </si>
  <si>
    <t>401</t>
  </si>
  <si>
    <t>(415)</t>
  </si>
  <si>
    <t>(61)</t>
  </si>
  <si>
    <t>(405)</t>
  </si>
  <si>
    <t>(199)</t>
  </si>
  <si>
    <t>(645)</t>
  </si>
  <si>
    <t>(7)</t>
  </si>
  <si>
    <t>(1,127)</t>
  </si>
  <si>
    <t>282</t>
  </si>
  <si>
    <t>(68)</t>
  </si>
  <si>
    <t>124</t>
  </si>
  <si>
    <t>97</t>
  </si>
  <si>
    <t>(255)</t>
  </si>
  <si>
    <t>197</t>
  </si>
  <si>
    <t>635</t>
  </si>
  <si>
    <t>(16)</t>
  </si>
  <si>
    <t>(171)</t>
  </si>
  <si>
    <t>(330)</t>
  </si>
  <si>
    <t>(434)</t>
  </si>
  <si>
    <t>(62)</t>
  </si>
  <si>
    <t>(65)</t>
  </si>
  <si>
    <t>(332)</t>
  </si>
  <si>
    <t>1,673</t>
  </si>
  <si>
    <t>1,201</t>
  </si>
  <si>
    <t>(17)</t>
  </si>
  <si>
    <t>685</t>
  </si>
  <si>
    <t>1,320</t>
  </si>
  <si>
    <t>(496)</t>
  </si>
  <si>
    <t>Filing Date</t>
  </si>
  <si>
    <t>Period of Report</t>
  </si>
  <si>
    <t>Income Statement</t>
  </si>
  <si>
    <t>Net Sales</t>
  </si>
  <si>
    <t>Cost of sales</t>
  </si>
  <si>
    <t xml:space="preserve">Gross profit </t>
  </si>
  <si>
    <t>SG&amp;A</t>
  </si>
  <si>
    <t>Depreciation and amortization</t>
  </si>
  <si>
    <t>Operating earnings</t>
  </si>
  <si>
    <t>Earnings before income tax</t>
  </si>
  <si>
    <t xml:space="preserve">Income tax </t>
  </si>
  <si>
    <t>Balance Sheet</t>
  </si>
  <si>
    <t>Cash and Cash equivalents</t>
  </si>
  <si>
    <t>Restricted Cash</t>
  </si>
  <si>
    <t>Receivables</t>
  </si>
  <si>
    <t>Merchandise inventories</t>
  </si>
  <si>
    <t>Deferred income taxes</t>
  </si>
  <si>
    <t>Prepaid expneses and other current assets</t>
  </si>
  <si>
    <t>Accounts payable</t>
  </si>
  <si>
    <t>Accrued liabilities</t>
  </si>
  <si>
    <t>Current portion of operating lease</t>
  </si>
  <si>
    <t>Income taxes payable</t>
  </si>
  <si>
    <t>Current portion of debt</t>
  </si>
  <si>
    <t>Long-term debt</t>
  </si>
  <si>
    <t>Operating lease liabilities</t>
  </si>
  <si>
    <t>Other long-term liabilities</t>
  </si>
  <si>
    <t>Class A common stock</t>
  </si>
  <si>
    <t>Additional paid-in capital</t>
  </si>
  <si>
    <t>Retained (loss) earnings</t>
  </si>
  <si>
    <t>Total stockholders' equity</t>
  </si>
  <si>
    <t>Total liabilities and stockholders equity</t>
  </si>
  <si>
    <t>(0.01)</t>
  </si>
  <si>
    <t>(0.04)</t>
  </si>
  <si>
    <t>0.02</t>
  </si>
  <si>
    <t>0.11</t>
  </si>
  <si>
    <t>0.13</t>
  </si>
  <si>
    <t>0.20</t>
  </si>
  <si>
    <t>0.25</t>
  </si>
  <si>
    <t>0.44</t>
  </si>
  <si>
    <t>0.59</t>
  </si>
  <si>
    <t>0.66</t>
  </si>
  <si>
    <t>0.60</t>
  </si>
  <si>
    <t>(0.53)</t>
  </si>
  <si>
    <t>0.75</t>
  </si>
  <si>
    <t>0.94</t>
  </si>
  <si>
    <t>(1.65)</t>
  </si>
  <si>
    <t>(1.35)</t>
  </si>
  <si>
    <t>(0.83)</t>
  </si>
  <si>
    <t>(1.31)</t>
  </si>
  <si>
    <t>463</t>
  </si>
  <si>
    <t>600</t>
  </si>
  <si>
    <t>633</t>
  </si>
  <si>
    <t>658</t>
  </si>
  <si>
    <t>606</t>
  </si>
  <si>
    <t>560</t>
  </si>
  <si>
    <t>506</t>
  </si>
  <si>
    <t>469</t>
  </si>
  <si>
    <t>449</t>
  </si>
  <si>
    <t>414</t>
  </si>
  <si>
    <t>406</t>
  </si>
  <si>
    <t>350</t>
  </si>
  <si>
    <t>315</t>
  </si>
  <si>
    <t>483</t>
  </si>
  <si>
    <t>478</t>
  </si>
  <si>
    <t>462</t>
  </si>
  <si>
    <t>500</t>
  </si>
  <si>
    <t>659</t>
  </si>
  <si>
    <t>671</t>
  </si>
  <si>
    <t>672</t>
  </si>
  <si>
    <t>616</t>
  </si>
  <si>
    <t>564</t>
  </si>
  <si>
    <t>474</t>
  </si>
  <si>
    <t>453</t>
  </si>
  <si>
    <t>427</t>
  </si>
  <si>
    <t>1,578</t>
  </si>
  <si>
    <t>8.87</t>
  </si>
  <si>
    <t>11.21</t>
  </si>
  <si>
    <t>13.49</t>
  </si>
  <si>
    <t>13.79</t>
  </si>
  <si>
    <t>15.62</t>
  </si>
  <si>
    <t>17.07</t>
  </si>
  <si>
    <t>17.58</t>
  </si>
  <si>
    <t>19.28</t>
  </si>
  <si>
    <t>20.71</t>
  </si>
  <si>
    <t>22.08</t>
  </si>
  <si>
    <t>19.26</t>
  </si>
  <si>
    <t>21.07</t>
  </si>
  <si>
    <t>20.29</t>
  </si>
  <si>
    <t>18.47</t>
  </si>
  <si>
    <t>19.58</t>
  </si>
  <si>
    <t>20.70</t>
  </si>
  <si>
    <t>19.97</t>
  </si>
  <si>
    <t>0.26</t>
  </si>
  <si>
    <t>0.61</t>
  </si>
  <si>
    <t>0.57</t>
  </si>
  <si>
    <t>0.67</t>
  </si>
  <si>
    <t>0.76</t>
  </si>
  <si>
    <t>0.88</t>
  </si>
  <si>
    <t>0.95</t>
  </si>
  <si>
    <t>(1.71)</t>
  </si>
  <si>
    <t>0.48</t>
  </si>
  <si>
    <t>0.52</t>
  </si>
  <si>
    <t>0.73</t>
  </si>
  <si>
    <t>0.65</t>
  </si>
  <si>
    <t>0.82</t>
  </si>
  <si>
    <t>0.97</t>
  </si>
  <si>
    <t>1.36</t>
  </si>
  <si>
    <t>0.72</t>
  </si>
  <si>
    <t>1.14</t>
  </si>
  <si>
    <t>0.79</t>
  </si>
  <si>
    <t>(1.41)</t>
  </si>
  <si>
    <t>0.24</t>
  </si>
  <si>
    <t>(2.89)</t>
  </si>
  <si>
    <t>0.28</t>
  </si>
  <si>
    <t>0.33</t>
  </si>
  <si>
    <t>0.36</t>
  </si>
  <si>
    <t>0.38</t>
  </si>
  <si>
    <t>0.39</t>
  </si>
  <si>
    <t>0.12</t>
  </si>
  <si>
    <t>0.22</t>
  </si>
  <si>
    <t>0.30</t>
  </si>
  <si>
    <t>0.27</t>
  </si>
  <si>
    <t>0.41</t>
  </si>
  <si>
    <t>0.35</t>
  </si>
  <si>
    <t>0.23</t>
  </si>
  <si>
    <t>0.21</t>
  </si>
  <si>
    <t>2.94</t>
  </si>
  <si>
    <t>3.52</t>
  </si>
  <si>
    <t>4.14</t>
  </si>
  <si>
    <t>4.78</t>
  </si>
  <si>
    <t>4.52</t>
  </si>
  <si>
    <t>4.80</t>
  </si>
  <si>
    <t>4.61</t>
  </si>
  <si>
    <t>4.91</t>
  </si>
  <si>
    <t>5.45</t>
  </si>
  <si>
    <t>5.46</t>
  </si>
  <si>
    <t>3.27</t>
  </si>
  <si>
    <t>1.68</t>
  </si>
  <si>
    <t>5.52</t>
  </si>
  <si>
    <t>5.06</t>
  </si>
  <si>
    <t>304</t>
  </si>
  <si>
    <t>39.6</t>
  </si>
  <si>
    <t>(24.4)</t>
  </si>
  <si>
    <t>(16.5)</t>
  </si>
  <si>
    <t>(0.9)</t>
  </si>
  <si>
    <t>6,065</t>
  </si>
  <si>
    <t>(8.9)%</t>
  </si>
  <si>
    <t>(520)</t>
  </si>
  <si>
    <t>1.8%</t>
  </si>
  <si>
    <t>400</t>
  </si>
  <si>
    <t>1,344</t>
  </si>
  <si>
    <t>(27.9)%</t>
  </si>
  <si>
    <t>(19.0)%</t>
  </si>
  <si>
    <t>(38.7)%</t>
  </si>
  <si>
    <t>Shares -Basic</t>
  </si>
  <si>
    <t>Shares - Diluted</t>
  </si>
  <si>
    <t>Operating lease right-of-use assets</t>
  </si>
  <si>
    <t>Other noncurrent assets</t>
  </si>
  <si>
    <t>Accumulated other comprehensive loss</t>
  </si>
  <si>
    <t>Hardware &amp; Accessories</t>
  </si>
  <si>
    <t>Software</t>
  </si>
  <si>
    <t>Collectibles</t>
  </si>
  <si>
    <t>Total Net Sales</t>
  </si>
  <si>
    <t>Cash Flow</t>
  </si>
  <si>
    <t>Assets held-for-sale</t>
  </si>
  <si>
    <t>Liabilities held-for-sale</t>
  </si>
  <si>
    <t>Gain on sale of assets</t>
  </si>
  <si>
    <t>Goodwill and asset impairments</t>
  </si>
  <si>
    <t>-</t>
  </si>
  <si>
    <t>Marketable Securities</t>
  </si>
  <si>
    <t>Cash Flow from Operations</t>
  </si>
  <si>
    <t>CapEx</t>
  </si>
  <si>
    <t>FCF</t>
  </si>
  <si>
    <t>Current Ratio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</si>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</sst>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/>
    <xf numFmtId="14" fontId="0" fillId="0" borderId="2" xfId="0" applyNumberFormat="1" applyBorder="1"/>
    <xf numFmtId="0" fontId="0" fillId="0" borderId="6" xfId="0" applyBorder="1"/>
    <xf numFmtId="0" fontId="0" fillId="0" borderId="5" xfId="0" applyBorder="1"/>
    <xf numFmtId="2" fontId="0" fillId="0" borderId="3" xfId="0" applyNumberFormat="1" applyBorder="1"/>
    <xf numFmtId="2" fontId="0" fillId="0" borderId="0" xfId="0" applyNumberFormat="1"/>
    <xf numFmtId="0" fontId="2" fillId="2" borderId="3" xfId="0" applyFont="1" applyFill="1" applyBorder="1"/>
    <xf numFmtId="0" fontId="1" fillId="0" borderId="0" xfId="0" applyFont="1"/>
    <xf numFmtId="0" fontId="1" fillId="0" borderId="8" xfId="0" applyFont="1" applyBorder="1"/>
    <xf numFmtId="0" fontId="1" fillId="0" borderId="7" xfId="0" applyFont="1" applyBorder="1"/>
    <xf numFmtId="0" fontId="1" fillId="0" borderId="3" xfId="0" applyFont="1" applyBorder="1"/>
    <xf numFmtId="164" fontId="0" fillId="0" borderId="0" xfId="0" applyNumberFormat="1"/>
    <xf numFmtId="14" fontId="0" fillId="0" borderId="0" xfId="0" applyNumberFormat="1" applyBorder="1"/>
    <xf numFmtId="0" fontId="0" fillId="0" borderId="0" xfId="0" applyBorder="1"/>
    <xf numFmtId="1" fontId="0" fillId="0" borderId="0" xfId="0" applyNumberFormat="1" applyFill="1" applyBorder="1"/>
    <xf numFmtId="1" fontId="0" fillId="0" borderId="0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25400</xdr:rowOff>
    </xdr:from>
    <xdr:to>
      <xdr:col>6</xdr:col>
      <xdr:colOff>38100</xdr:colOff>
      <xdr:row>106</xdr:row>
      <xdr:rowOff>177800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6C700A-2334-F42A-C625-6D9C22BD1BA2}"/>
            </a:ext>
          </a:extLst>
        </xdr:cNvPr>
        <xdr:cNvCxnSpPr/>
      </xdr:nvCxnSpPr>
      <xdr:spPr>
        <a:xfrm>
          <a:off x="5149850" y="25400"/>
          <a:ext cx="19050" cy="147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19050</xdr:colOff>
      <xdr:row>106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2987B58-C079-4D2D-8E0C-F56DB21C6F2B}"/>
            </a:ext>
          </a:extLst>
        </xdr:cNvPr>
        <xdr:cNvCxnSpPr/>
      </xdr:nvCxnSpPr>
      <xdr:spPr>
        <a:xfrm>
          <a:off x="7569200" y="0"/>
          <a:ext cx="19050" cy="147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19050</xdr:colOff>
      <xdr:row>106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AD52001-BDEE-4C4E-9CFE-A218374FCE6F}"/>
            </a:ext>
          </a:extLst>
        </xdr:cNvPr>
        <xdr:cNvCxnSpPr/>
      </xdr:nvCxnSpPr>
      <xdr:spPr>
        <a:xfrm>
          <a:off x="10007600" y="0"/>
          <a:ext cx="19050" cy="147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19050</xdr:colOff>
      <xdr:row>106</xdr:row>
      <xdr:rowOff>152400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D5774A4-2527-4080-8CF6-4AC50718352A}"/>
            </a:ext>
          </a:extLst>
        </xdr:cNvPr>
        <xdr:cNvCxnSpPr/>
      </xdr:nvCxnSpPr>
      <xdr:spPr>
        <a:xfrm>
          <a:off x="12960350" y="0"/>
          <a:ext cx="19050" cy="147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19050</xdr:colOff>
      <xdr:row>106</xdr:row>
      <xdr:rowOff>152400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9C3D0EF-06A7-46F0-BC6F-105127B50449}"/>
            </a:ext>
          </a:extLst>
        </xdr:cNvPr>
        <xdr:cNvCxnSpPr/>
      </xdr:nvCxnSpPr>
      <xdr:spPr>
        <a:xfrm>
          <a:off x="15398750" y="0"/>
          <a:ext cx="19050" cy="147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19050</xdr:colOff>
      <xdr:row>106</xdr:row>
      <xdr:rowOff>152400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2E36203-6B0C-40D0-B822-F4C8502E6F17}"/>
            </a:ext>
          </a:extLst>
        </xdr:cNvPr>
        <xdr:cNvCxnSpPr/>
      </xdr:nvCxnSpPr>
      <xdr:spPr>
        <a:xfrm>
          <a:off x="17837150" y="0"/>
          <a:ext cx="19050" cy="147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0</xdr:row>
      <xdr:rowOff>0</xdr:rowOff>
    </xdr:from>
    <xdr:to>
      <xdr:col>30</xdr:col>
      <xdr:colOff>19050</xdr:colOff>
      <xdr:row>106</xdr:row>
      <xdr:rowOff>152400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9CAF117-07C4-41F9-885D-FBE940A149B8}"/>
            </a:ext>
          </a:extLst>
        </xdr:cNvPr>
        <xdr:cNvCxnSpPr/>
      </xdr:nvCxnSpPr>
      <xdr:spPr>
        <a:xfrm>
          <a:off x="20275550" y="0"/>
          <a:ext cx="19050" cy="147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19050</xdr:colOff>
      <xdr:row>106</xdr:row>
      <xdr:rowOff>152400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FEFC350-8EEE-409A-A94B-BB8A1B0BF605}"/>
            </a:ext>
          </a:extLst>
        </xdr:cNvPr>
        <xdr:cNvCxnSpPr/>
      </xdr:nvCxnSpPr>
      <xdr:spPr>
        <a:xfrm>
          <a:off x="23399750" y="0"/>
          <a:ext cx="19050" cy="147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1080-8C5D-40CE-ACFD-A199E861411E}">
  <dimension ref="B1:BY79"/>
  <sheetViews>
    <sheetView tabSelected="1" topLeftCell="B1" zoomScale="115" zoomScaleNormal="115" workbookViewId="0">
      <pane xSplit="1" ySplit="4" topLeftCell="AG26" activePane="bottomRight" state="frozen"/>
      <selection activeCell="B1" sqref="B1"/>
      <selection pane="topRight" activeCell="C1" sqref="C1"/>
      <selection pane="bottomLeft" activeCell="B5" sqref="B5"/>
      <selection pane="bottomRight" activeCell="AM47" sqref="AM47"/>
    </sheetView>
  </sheetViews>
  <sheetFormatPr defaultRowHeight="14.5" x14ac:dyDescent="0.35"/>
  <cols>
    <col min="2" max="2" width="27.26953125" style="6" customWidth="1"/>
    <col min="3" max="34" width="11.54296875" customWidth="1"/>
    <col min="43" max="43" width="9.90625" bestFit="1" customWidth="1"/>
  </cols>
  <sheetData>
    <row r="1" spans="2:77" x14ac:dyDescent="0.35">
      <c r="B1" s="6" t="s">
        <v>1511</v>
      </c>
    </row>
    <row r="2" spans="2:77" x14ac:dyDescent="0.35">
      <c r="B2" s="6" t="s">
        <v>1337</v>
      </c>
      <c r="C2" s="8">
        <v>42164</v>
      </c>
      <c r="D2" s="8">
        <v>42256</v>
      </c>
      <c r="E2" s="8">
        <v>42346</v>
      </c>
      <c r="F2" s="8">
        <v>42458</v>
      </c>
      <c r="G2" s="8">
        <v>42528</v>
      </c>
      <c r="O2" s="8">
        <v>43263</v>
      </c>
      <c r="P2" s="8">
        <v>43354</v>
      </c>
      <c r="Q2" s="8">
        <v>43445</v>
      </c>
      <c r="S2" s="8">
        <v>43628</v>
      </c>
      <c r="T2" s="8">
        <v>43719</v>
      </c>
      <c r="U2" s="8">
        <v>43810</v>
      </c>
      <c r="W2" s="8">
        <v>43991</v>
      </c>
      <c r="X2" s="8">
        <v>44083</v>
      </c>
      <c r="Y2" s="8">
        <v>44173</v>
      </c>
      <c r="AA2" s="8">
        <v>44356</v>
      </c>
      <c r="AB2" s="8">
        <v>44812</v>
      </c>
      <c r="AC2" s="8">
        <v>44538</v>
      </c>
      <c r="AE2" s="8">
        <v>44713</v>
      </c>
      <c r="AF2" s="8">
        <v>44811</v>
      </c>
      <c r="AG2" s="8">
        <v>44902</v>
      </c>
      <c r="AH2" s="8" t="s">
        <v>1505</v>
      </c>
      <c r="AQ2" s="8">
        <v>44637</v>
      </c>
    </row>
    <row r="3" spans="2:77" s="21" customFormat="1" x14ac:dyDescent="0.35">
      <c r="B3" s="21" t="s">
        <v>1338</v>
      </c>
      <c r="C3" s="20">
        <v>42126</v>
      </c>
      <c r="D3" s="20">
        <v>42217</v>
      </c>
      <c r="E3" s="20">
        <v>42308</v>
      </c>
      <c r="F3" s="20">
        <v>42399</v>
      </c>
      <c r="G3" s="20">
        <v>42490</v>
      </c>
      <c r="H3" s="20">
        <v>42583</v>
      </c>
      <c r="I3" s="20">
        <v>42674</v>
      </c>
      <c r="J3" s="20">
        <v>42765</v>
      </c>
      <c r="K3" s="20">
        <v>42857</v>
      </c>
      <c r="L3" s="20">
        <v>42948</v>
      </c>
      <c r="M3" s="20">
        <v>43039</v>
      </c>
      <c r="N3" s="20">
        <v>43130</v>
      </c>
      <c r="O3" s="20">
        <v>43222</v>
      </c>
      <c r="P3" s="20">
        <v>43313</v>
      </c>
      <c r="Q3" s="20">
        <v>43404</v>
      </c>
      <c r="R3" s="20">
        <v>43495</v>
      </c>
      <c r="S3" s="20">
        <v>43587</v>
      </c>
      <c r="T3" s="20">
        <v>43680</v>
      </c>
      <c r="U3" s="20">
        <v>43769</v>
      </c>
      <c r="V3" s="20">
        <v>43862</v>
      </c>
      <c r="W3" s="20">
        <v>43953</v>
      </c>
      <c r="X3" s="20">
        <v>44044</v>
      </c>
      <c r="Y3" s="20">
        <v>44135</v>
      </c>
      <c r="Z3" s="20">
        <v>44226</v>
      </c>
      <c r="AA3" s="20">
        <v>44317</v>
      </c>
      <c r="AB3" s="20">
        <v>44408</v>
      </c>
      <c r="AC3" s="20">
        <v>44499</v>
      </c>
      <c r="AD3" s="20">
        <v>44590</v>
      </c>
      <c r="AE3" s="20">
        <v>44681</v>
      </c>
      <c r="AF3" s="20">
        <v>44772</v>
      </c>
      <c r="AG3" s="20">
        <v>44863</v>
      </c>
      <c r="AH3" s="20">
        <v>44956</v>
      </c>
      <c r="AK3" s="22">
        <v>2015</v>
      </c>
      <c r="AL3" s="23">
        <f>AK3+1</f>
        <v>2016</v>
      </c>
      <c r="AM3" s="23">
        <f t="shared" ref="AM3:BY3" si="0">AL3+1</f>
        <v>2017</v>
      </c>
      <c r="AN3" s="23">
        <f t="shared" si="0"/>
        <v>2018</v>
      </c>
      <c r="AO3" s="23">
        <f t="shared" si="0"/>
        <v>2019</v>
      </c>
      <c r="AP3" s="23">
        <f t="shared" si="0"/>
        <v>2020</v>
      </c>
      <c r="AQ3" s="23">
        <f t="shared" si="0"/>
        <v>2021</v>
      </c>
      <c r="AR3" s="23">
        <f t="shared" si="0"/>
        <v>2022</v>
      </c>
      <c r="AS3" s="23">
        <f t="shared" si="0"/>
        <v>2023</v>
      </c>
      <c r="AT3" s="23">
        <f t="shared" si="0"/>
        <v>2024</v>
      </c>
      <c r="AU3" s="23">
        <f t="shared" si="0"/>
        <v>2025</v>
      </c>
      <c r="AV3" s="23">
        <f t="shared" si="0"/>
        <v>2026</v>
      </c>
      <c r="AW3" s="23">
        <f t="shared" si="0"/>
        <v>2027</v>
      </c>
      <c r="AX3" s="23">
        <f t="shared" si="0"/>
        <v>2028</v>
      </c>
      <c r="AY3" s="23">
        <f t="shared" si="0"/>
        <v>2029</v>
      </c>
      <c r="AZ3" s="23">
        <f t="shared" si="0"/>
        <v>2030</v>
      </c>
      <c r="BA3" s="23">
        <f t="shared" si="0"/>
        <v>2031</v>
      </c>
      <c r="BB3" s="23">
        <f t="shared" si="0"/>
        <v>2032</v>
      </c>
      <c r="BC3" s="23">
        <f t="shared" si="0"/>
        <v>2033</v>
      </c>
      <c r="BD3" s="23">
        <f t="shared" si="0"/>
        <v>2034</v>
      </c>
      <c r="BE3" s="23">
        <f t="shared" si="0"/>
        <v>2035</v>
      </c>
      <c r="BF3" s="23">
        <f t="shared" si="0"/>
        <v>2036</v>
      </c>
      <c r="BG3" s="23">
        <f t="shared" si="0"/>
        <v>2037</v>
      </c>
      <c r="BH3" s="23">
        <f t="shared" si="0"/>
        <v>2038</v>
      </c>
      <c r="BI3" s="23">
        <f t="shared" si="0"/>
        <v>2039</v>
      </c>
      <c r="BJ3" s="23">
        <f t="shared" si="0"/>
        <v>2040</v>
      </c>
      <c r="BK3" s="23">
        <f t="shared" si="0"/>
        <v>2041</v>
      </c>
      <c r="BL3" s="23">
        <f t="shared" si="0"/>
        <v>2042</v>
      </c>
      <c r="BM3" s="23">
        <f t="shared" si="0"/>
        <v>2043</v>
      </c>
      <c r="BN3" s="23">
        <f t="shared" si="0"/>
        <v>2044</v>
      </c>
      <c r="BO3" s="23">
        <f t="shared" si="0"/>
        <v>2045</v>
      </c>
      <c r="BP3" s="23">
        <f t="shared" si="0"/>
        <v>2046</v>
      </c>
      <c r="BQ3" s="23">
        <f t="shared" si="0"/>
        <v>2047</v>
      </c>
      <c r="BR3" s="23">
        <f t="shared" si="0"/>
        <v>2048</v>
      </c>
      <c r="BS3" s="23">
        <f t="shared" si="0"/>
        <v>2049</v>
      </c>
      <c r="BT3" s="23">
        <f t="shared" si="0"/>
        <v>2050</v>
      </c>
      <c r="BU3" s="23">
        <f t="shared" si="0"/>
        <v>2051</v>
      </c>
      <c r="BV3" s="23">
        <f t="shared" si="0"/>
        <v>2052</v>
      </c>
      <c r="BW3" s="23">
        <f t="shared" si="0"/>
        <v>2053</v>
      </c>
      <c r="BX3" s="23">
        <f t="shared" si="0"/>
        <v>2054</v>
      </c>
      <c r="BY3" s="23">
        <f t="shared" si="0"/>
        <v>2055</v>
      </c>
    </row>
    <row r="4" spans="2:77" s="5" customFormat="1" ht="15" thickBot="1" x14ac:dyDescent="0.4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6" spans="2:77" x14ac:dyDescent="0.35">
      <c r="B6" s="14" t="s">
        <v>397</v>
      </c>
    </row>
    <row r="7" spans="2:77" x14ac:dyDescent="0.35">
      <c r="B7" s="6" t="s">
        <v>1496</v>
      </c>
      <c r="T7">
        <v>554.9</v>
      </c>
      <c r="X7">
        <v>441.6</v>
      </c>
      <c r="Y7">
        <v>413.4</v>
      </c>
      <c r="AA7">
        <v>703.5</v>
      </c>
      <c r="AB7">
        <v>609.6</v>
      </c>
      <c r="AC7">
        <v>669.9</v>
      </c>
      <c r="AE7">
        <v>673.8</v>
      </c>
      <c r="AF7">
        <v>596.4</v>
      </c>
      <c r="AG7">
        <v>627</v>
      </c>
    </row>
    <row r="8" spans="2:77" x14ac:dyDescent="0.35">
      <c r="B8" s="6" t="s">
        <v>1497</v>
      </c>
      <c r="T8">
        <v>558.29999999999995</v>
      </c>
      <c r="X8">
        <v>386.5</v>
      </c>
      <c r="Y8">
        <v>444.4</v>
      </c>
      <c r="AA8">
        <v>397.9</v>
      </c>
      <c r="AB8">
        <v>396.6</v>
      </c>
      <c r="AC8">
        <v>434.5</v>
      </c>
      <c r="AE8">
        <v>483.7</v>
      </c>
      <c r="AF8">
        <v>316.39999999999998</v>
      </c>
      <c r="AG8">
        <v>352.1</v>
      </c>
    </row>
    <row r="9" spans="2:77" s="11" customFormat="1" x14ac:dyDescent="0.35">
      <c r="B9" s="10" t="s">
        <v>1498</v>
      </c>
      <c r="T9" s="11">
        <v>172.5</v>
      </c>
      <c r="X9" s="11">
        <v>113.9</v>
      </c>
      <c r="Y9" s="11">
        <v>146.9</v>
      </c>
      <c r="AA9" s="11">
        <v>175.4</v>
      </c>
      <c r="AB9" s="11">
        <v>177.2</v>
      </c>
      <c r="AC9" s="11">
        <v>192.2</v>
      </c>
      <c r="AE9" s="11">
        <v>220.9</v>
      </c>
      <c r="AF9" s="11">
        <v>223.2</v>
      </c>
      <c r="AG9" s="11">
        <v>207.3</v>
      </c>
    </row>
    <row r="10" spans="2:77" x14ac:dyDescent="0.35">
      <c r="B10" s="6" t="s">
        <v>1499</v>
      </c>
      <c r="C10">
        <f t="shared" ref="C10:AE10" si="1">SUM(C7:C9)</f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1285.6999999999998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942</v>
      </c>
      <c r="Y10">
        <f t="shared" si="1"/>
        <v>1004.6999999999999</v>
      </c>
      <c r="Z10">
        <f t="shared" si="1"/>
        <v>0</v>
      </c>
      <c r="AA10">
        <f t="shared" si="1"/>
        <v>1276.8000000000002</v>
      </c>
      <c r="AB10">
        <f t="shared" si="1"/>
        <v>1183.4000000000001</v>
      </c>
      <c r="AC10">
        <f t="shared" si="1"/>
        <v>1296.6000000000001</v>
      </c>
      <c r="AD10">
        <f t="shared" si="1"/>
        <v>0</v>
      </c>
      <c r="AE10">
        <f t="shared" si="1"/>
        <v>1378.4</v>
      </c>
      <c r="AF10">
        <f>SUM(AF7:AF9)</f>
        <v>1136</v>
      </c>
      <c r="AG10">
        <f t="shared" ref="AG10:AH10" si="2">SUM(AG7:AG9)</f>
        <v>1186.4000000000001</v>
      </c>
      <c r="AH10">
        <f t="shared" si="2"/>
        <v>0</v>
      </c>
    </row>
    <row r="13" spans="2:77" x14ac:dyDescent="0.35">
      <c r="AI13">
        <v>1.9</v>
      </c>
      <c r="AK13">
        <v>100</v>
      </c>
      <c r="AL13">
        <v>50</v>
      </c>
    </row>
    <row r="14" spans="2:77" x14ac:dyDescent="0.35">
      <c r="AK14">
        <v>60</v>
      </c>
      <c r="AL14">
        <v>30</v>
      </c>
    </row>
    <row r="18" spans="2:36" x14ac:dyDescent="0.35">
      <c r="B18" s="14" t="s">
        <v>1339</v>
      </c>
    </row>
    <row r="19" spans="2:36" x14ac:dyDescent="0.35">
      <c r="B19" s="6" t="s">
        <v>1340</v>
      </c>
      <c r="C19">
        <v>2060.6</v>
      </c>
      <c r="G19">
        <v>1971.5</v>
      </c>
      <c r="X19">
        <v>942</v>
      </c>
      <c r="Y19">
        <v>1004.7</v>
      </c>
      <c r="AA19">
        <v>1276.8</v>
      </c>
      <c r="AB19">
        <v>1183.4000000000001</v>
      </c>
      <c r="AC19">
        <v>1296.5999999999999</v>
      </c>
      <c r="AE19">
        <v>1378.4</v>
      </c>
      <c r="AF19">
        <v>1136</v>
      </c>
      <c r="AG19">
        <v>1186.4000000000001</v>
      </c>
    </row>
    <row r="20" spans="2:36" s="11" customFormat="1" x14ac:dyDescent="0.35">
      <c r="B20" s="10" t="s">
        <v>1341</v>
      </c>
      <c r="C20" s="11">
        <v>1421.6</v>
      </c>
      <c r="G20" s="11">
        <v>1296</v>
      </c>
      <c r="X20" s="11">
        <v>689.8</v>
      </c>
      <c r="Y20" s="11">
        <v>728.4</v>
      </c>
      <c r="AA20" s="11">
        <v>946.7</v>
      </c>
      <c r="AB20" s="11">
        <v>862.5</v>
      </c>
      <c r="AC20" s="11">
        <v>978</v>
      </c>
      <c r="AE20" s="11">
        <v>1079.9000000000001</v>
      </c>
      <c r="AF20" s="11">
        <v>853.8</v>
      </c>
      <c r="AG20" s="11">
        <v>894.8</v>
      </c>
    </row>
    <row r="21" spans="2:36" x14ac:dyDescent="0.35">
      <c r="B21" s="6" t="s">
        <v>1342</v>
      </c>
      <c r="C21">
        <f>C19-C20</f>
        <v>639</v>
      </c>
      <c r="D21">
        <f t="shared" ref="D21:AH21" si="3">D19-D20</f>
        <v>0</v>
      </c>
      <c r="E21">
        <f t="shared" si="3"/>
        <v>0</v>
      </c>
      <c r="F21">
        <f t="shared" si="3"/>
        <v>0</v>
      </c>
      <c r="G21">
        <f t="shared" si="3"/>
        <v>675.5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252.20000000000005</v>
      </c>
      <c r="Y21">
        <f t="shared" si="3"/>
        <v>276.30000000000007</v>
      </c>
      <c r="Z21">
        <f t="shared" si="3"/>
        <v>0</v>
      </c>
      <c r="AA21">
        <f t="shared" si="3"/>
        <v>330.09999999999991</v>
      </c>
      <c r="AB21">
        <f t="shared" si="3"/>
        <v>320.90000000000009</v>
      </c>
      <c r="AC21">
        <f t="shared" si="3"/>
        <v>318.59999999999991</v>
      </c>
      <c r="AD21">
        <f t="shared" si="3"/>
        <v>0</v>
      </c>
      <c r="AE21">
        <f t="shared" si="3"/>
        <v>298.5</v>
      </c>
      <c r="AF21">
        <f t="shared" si="3"/>
        <v>282.20000000000005</v>
      </c>
      <c r="AG21">
        <f t="shared" si="3"/>
        <v>291.60000000000014</v>
      </c>
      <c r="AH21">
        <f t="shared" si="3"/>
        <v>0</v>
      </c>
    </row>
    <row r="22" spans="2:36" x14ac:dyDescent="0.35">
      <c r="B22" s="6" t="s">
        <v>1343</v>
      </c>
      <c r="C22">
        <v>479.3</v>
      </c>
      <c r="G22">
        <v>520.79999999999995</v>
      </c>
      <c r="X22">
        <v>348.2</v>
      </c>
      <c r="Y22">
        <f>360.4-21.1</f>
        <v>339.29999999999995</v>
      </c>
      <c r="AA22">
        <v>370.3</v>
      </c>
      <c r="AB22">
        <v>378.9</v>
      </c>
      <c r="AC22">
        <v>421.5</v>
      </c>
      <c r="AE22">
        <v>452.2</v>
      </c>
      <c r="AF22">
        <v>387.5</v>
      </c>
      <c r="AG22">
        <v>387.9</v>
      </c>
      <c r="AJ22">
        <v>103.5</v>
      </c>
    </row>
    <row r="23" spans="2:36" x14ac:dyDescent="0.35">
      <c r="B23" s="6" t="s">
        <v>1504</v>
      </c>
      <c r="X23">
        <v>0.9</v>
      </c>
      <c r="AG23">
        <v>0</v>
      </c>
      <c r="AJ23">
        <v>4.5999999999999996</v>
      </c>
    </row>
    <row r="24" spans="2:36" x14ac:dyDescent="0.35">
      <c r="B24" s="6" t="s">
        <v>1503</v>
      </c>
      <c r="X24">
        <v>-11.3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G24">
        <v>0</v>
      </c>
      <c r="AJ24" s="13">
        <f>AJ22+AJ23</f>
        <v>108.1</v>
      </c>
    </row>
    <row r="25" spans="2:36" s="11" customFormat="1" x14ac:dyDescent="0.35">
      <c r="B25" s="10" t="s">
        <v>1344</v>
      </c>
      <c r="C25" s="11">
        <v>35.799999999999997</v>
      </c>
      <c r="G25" s="11">
        <v>40.700000000000003</v>
      </c>
      <c r="X25" s="11">
        <v>0</v>
      </c>
      <c r="Y25" s="11">
        <v>0</v>
      </c>
      <c r="AA25" s="11">
        <v>0.6</v>
      </c>
      <c r="AB25" s="11">
        <v>0</v>
      </c>
      <c r="AC25" s="11">
        <v>0</v>
      </c>
      <c r="AE25" s="11">
        <v>0</v>
      </c>
      <c r="AF25" s="11">
        <v>2.5</v>
      </c>
      <c r="AG25" s="11">
        <v>0</v>
      </c>
    </row>
    <row r="26" spans="2:36" x14ac:dyDescent="0.35">
      <c r="B26" s="6" t="s">
        <v>1345</v>
      </c>
      <c r="C26">
        <f t="shared" ref="C26:W26" si="4">C21-C22-C23-C24-C25</f>
        <v>123.89999999999999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114.00000000000004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>X21-X22-X23-X24-X25</f>
        <v>-85.599999999999952</v>
      </c>
      <c r="Y26">
        <f t="shared" ref="Y26:AC26" si="5">Y21-Y22-Y23-Y24-Y25</f>
        <v>-62.999999999999886</v>
      </c>
      <c r="Z26">
        <f t="shared" si="5"/>
        <v>0</v>
      </c>
      <c r="AA26">
        <f t="shared" si="5"/>
        <v>-40.800000000000104</v>
      </c>
      <c r="AB26">
        <f t="shared" si="5"/>
        <v>-57.999999999999886</v>
      </c>
      <c r="AC26">
        <f t="shared" si="5"/>
        <v>-102.90000000000009</v>
      </c>
      <c r="AD26">
        <f t="shared" ref="AD26:AH26" si="6">AD21-AD22-AD25</f>
        <v>0</v>
      </c>
      <c r="AE26">
        <f t="shared" si="6"/>
        <v>-153.69999999999999</v>
      </c>
      <c r="AF26">
        <f t="shared" si="6"/>
        <v>-107.79999999999995</v>
      </c>
      <c r="AG26">
        <f t="shared" si="6"/>
        <v>-96.299999999999841</v>
      </c>
      <c r="AH26">
        <f t="shared" si="6"/>
        <v>0</v>
      </c>
    </row>
    <row r="27" spans="2:36" x14ac:dyDescent="0.35">
      <c r="B27" s="6" t="s">
        <v>408</v>
      </c>
      <c r="C27">
        <v>-0.2</v>
      </c>
      <c r="G27">
        <v>-0.2</v>
      </c>
      <c r="X27">
        <v>-0.4</v>
      </c>
      <c r="Y27">
        <v>-0.3</v>
      </c>
      <c r="AA27">
        <v>0</v>
      </c>
      <c r="AB27">
        <v>0</v>
      </c>
      <c r="AC27">
        <v>0</v>
      </c>
      <c r="AE27">
        <v>0</v>
      </c>
      <c r="AF27">
        <v>0.3</v>
      </c>
      <c r="AG27">
        <v>0</v>
      </c>
    </row>
    <row r="28" spans="2:36" s="11" customFormat="1" x14ac:dyDescent="0.35">
      <c r="B28" s="10" t="s">
        <v>409</v>
      </c>
      <c r="C28" s="11">
        <v>5.6</v>
      </c>
      <c r="G28" s="11">
        <v>11</v>
      </c>
      <c r="X28" s="11">
        <v>7.9</v>
      </c>
      <c r="Y28" s="11">
        <v>10</v>
      </c>
      <c r="AA28" s="11">
        <v>24.7</v>
      </c>
      <c r="AB28" s="11">
        <v>0.5</v>
      </c>
      <c r="AC28" s="11">
        <v>0.8</v>
      </c>
      <c r="AE28" s="11">
        <v>0.7</v>
      </c>
      <c r="AF28" s="11">
        <v>0</v>
      </c>
      <c r="AG28" s="11">
        <v>-3.7</v>
      </c>
    </row>
    <row r="29" spans="2:36" x14ac:dyDescent="0.35">
      <c r="B29" s="6" t="s">
        <v>1346</v>
      </c>
      <c r="C29">
        <f t="shared" ref="C29:AE29" si="7">SUM(C26:C27)-C28</f>
        <v>118.1</v>
      </c>
      <c r="D29">
        <f t="shared" si="7"/>
        <v>0</v>
      </c>
      <c r="E29">
        <f t="shared" si="7"/>
        <v>0</v>
      </c>
      <c r="F29">
        <f t="shared" si="7"/>
        <v>0</v>
      </c>
      <c r="G29">
        <f t="shared" si="7"/>
        <v>102.80000000000004</v>
      </c>
      <c r="H29">
        <f t="shared" si="7"/>
        <v>0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-93.899999999999963</v>
      </c>
      <c r="Y29">
        <f>Y26-Y27-Y28</f>
        <v>-72.699999999999889</v>
      </c>
      <c r="Z29">
        <f t="shared" si="7"/>
        <v>0</v>
      </c>
      <c r="AA29">
        <f t="shared" si="7"/>
        <v>-65.500000000000099</v>
      </c>
      <c r="AB29">
        <f t="shared" si="7"/>
        <v>-58.499999999999886</v>
      </c>
      <c r="AC29">
        <f t="shared" si="7"/>
        <v>-103.70000000000009</v>
      </c>
      <c r="AD29">
        <f t="shared" si="7"/>
        <v>0</v>
      </c>
      <c r="AE29">
        <f t="shared" si="7"/>
        <v>-154.39999999999998</v>
      </c>
      <c r="AF29">
        <f>SUM(AF26:AF27)-AF28</f>
        <v>-107.49999999999996</v>
      </c>
      <c r="AG29">
        <f>SUM(AG26:AG27)-AG28</f>
        <v>-92.599999999999838</v>
      </c>
      <c r="AH29">
        <f t="shared" ref="AH29" si="8">SUM(AH26:AH27)-AH28</f>
        <v>0</v>
      </c>
    </row>
    <row r="30" spans="2:36" s="11" customFormat="1" x14ac:dyDescent="0.35">
      <c r="B30" s="10" t="s">
        <v>1347</v>
      </c>
      <c r="C30" s="11">
        <v>44.7</v>
      </c>
      <c r="G30" s="11">
        <v>37.4</v>
      </c>
      <c r="Y30" s="11">
        <v>-53.9</v>
      </c>
      <c r="AA30" s="11">
        <v>1.3</v>
      </c>
      <c r="AB30" s="11">
        <v>3.1</v>
      </c>
      <c r="AC30" s="11">
        <v>1.7</v>
      </c>
      <c r="AE30" s="11">
        <v>3.5</v>
      </c>
      <c r="AF30" s="11">
        <v>1.2</v>
      </c>
      <c r="AG30" s="11">
        <v>2.1</v>
      </c>
    </row>
    <row r="31" spans="2:36" x14ac:dyDescent="0.35">
      <c r="B31" s="6" t="s">
        <v>419</v>
      </c>
      <c r="C31">
        <f>C29-C30</f>
        <v>73.399999999999991</v>
      </c>
      <c r="D31">
        <f t="shared" ref="D31:AH31" si="9">D29-D30</f>
        <v>0</v>
      </c>
      <c r="E31">
        <f t="shared" si="9"/>
        <v>0</v>
      </c>
      <c r="F31">
        <f t="shared" si="9"/>
        <v>0</v>
      </c>
      <c r="G31">
        <f t="shared" si="9"/>
        <v>65.400000000000034</v>
      </c>
      <c r="H31">
        <f t="shared" si="9"/>
        <v>0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-93.899999999999963</v>
      </c>
      <c r="Y31">
        <f t="shared" si="9"/>
        <v>-18.799999999999891</v>
      </c>
      <c r="Z31">
        <f t="shared" si="9"/>
        <v>0</v>
      </c>
      <c r="AA31">
        <f t="shared" si="9"/>
        <v>-66.800000000000097</v>
      </c>
      <c r="AB31">
        <f t="shared" si="9"/>
        <v>-61.599999999999888</v>
      </c>
      <c r="AC31">
        <f t="shared" si="9"/>
        <v>-105.40000000000009</v>
      </c>
      <c r="AD31">
        <f t="shared" si="9"/>
        <v>0</v>
      </c>
      <c r="AE31">
        <f t="shared" si="9"/>
        <v>-157.89999999999998</v>
      </c>
      <c r="AF31">
        <f t="shared" si="9"/>
        <v>-108.69999999999996</v>
      </c>
      <c r="AG31">
        <f>AG29-AG30</f>
        <v>-94.699999999999832</v>
      </c>
      <c r="AH31">
        <f t="shared" si="9"/>
        <v>0</v>
      </c>
    </row>
    <row r="32" spans="2:36" x14ac:dyDescent="0.35">
      <c r="B32" s="6" t="s">
        <v>421</v>
      </c>
      <c r="C32" s="13" t="e">
        <f t="shared" ref="C32:AE32" si="10">C31/C33</f>
        <v>#DIV/0!</v>
      </c>
      <c r="D32" s="13" t="e">
        <f t="shared" si="10"/>
        <v>#DIV/0!</v>
      </c>
      <c r="E32" s="13" t="e">
        <f t="shared" si="10"/>
        <v>#DIV/0!</v>
      </c>
      <c r="F32" s="13" t="e">
        <f t="shared" si="10"/>
        <v>#DIV/0!</v>
      </c>
      <c r="G32" s="13" t="e">
        <f t="shared" si="10"/>
        <v>#DIV/0!</v>
      </c>
      <c r="H32" s="13" t="e">
        <f t="shared" si="10"/>
        <v>#DIV/0!</v>
      </c>
      <c r="I32" s="13" t="e">
        <f t="shared" si="10"/>
        <v>#DIV/0!</v>
      </c>
      <c r="J32" s="13" t="e">
        <f t="shared" si="10"/>
        <v>#DIV/0!</v>
      </c>
      <c r="K32" s="13" t="e">
        <f t="shared" si="10"/>
        <v>#DIV/0!</v>
      </c>
      <c r="L32" s="13" t="e">
        <f t="shared" si="10"/>
        <v>#DIV/0!</v>
      </c>
      <c r="M32" s="13" t="e">
        <f t="shared" si="10"/>
        <v>#DIV/0!</v>
      </c>
      <c r="N32" s="13" t="e">
        <f t="shared" si="10"/>
        <v>#DIV/0!</v>
      </c>
      <c r="O32" s="13" t="e">
        <f t="shared" si="10"/>
        <v>#DIV/0!</v>
      </c>
      <c r="P32" s="13" t="e">
        <f t="shared" si="10"/>
        <v>#DIV/0!</v>
      </c>
      <c r="Q32" s="13" t="e">
        <f t="shared" si="10"/>
        <v>#DIV/0!</v>
      </c>
      <c r="R32" s="13" t="e">
        <f t="shared" si="10"/>
        <v>#DIV/0!</v>
      </c>
      <c r="S32" s="13" t="e">
        <f t="shared" si="10"/>
        <v>#DIV/0!</v>
      </c>
      <c r="T32" s="13" t="e">
        <f t="shared" si="10"/>
        <v>#DIV/0!</v>
      </c>
      <c r="U32" s="13" t="e">
        <f t="shared" si="10"/>
        <v>#DIV/0!</v>
      </c>
      <c r="V32" s="13" t="e">
        <f t="shared" si="10"/>
        <v>#DIV/0!</v>
      </c>
      <c r="W32" s="13" t="e">
        <f t="shared" si="10"/>
        <v>#DIV/0!</v>
      </c>
      <c r="X32" s="13" t="e">
        <f t="shared" si="10"/>
        <v>#DIV/0!</v>
      </c>
      <c r="Y32" s="13">
        <f t="shared" si="10"/>
        <v>-7.2307692307691893E-2</v>
      </c>
      <c r="Z32" s="13" t="e">
        <f t="shared" si="10"/>
        <v>#DIV/0!</v>
      </c>
      <c r="AA32" s="13">
        <f t="shared" si="10"/>
        <v>-0.25303030303030338</v>
      </c>
      <c r="AB32" s="13">
        <f t="shared" si="10"/>
        <v>-0.21212121212121174</v>
      </c>
      <c r="AC32" s="13">
        <f t="shared" si="10"/>
        <v>-0.34716732542819528</v>
      </c>
      <c r="AD32" s="13" t="e">
        <f t="shared" si="10"/>
        <v>#DIV/0!</v>
      </c>
      <c r="AE32" s="13">
        <f t="shared" si="10"/>
        <v>-0.52009222661396559</v>
      </c>
      <c r="AF32" s="13">
        <f>AF31/AF33</f>
        <v>-0.35733070348454954</v>
      </c>
      <c r="AG32" s="13">
        <f t="shared" ref="AG32:AH32" si="11">AG31/AG33</f>
        <v>-0.31130834976988769</v>
      </c>
      <c r="AH32" s="13" t="e">
        <f t="shared" si="11"/>
        <v>#DIV/0!</v>
      </c>
    </row>
    <row r="33" spans="2:36" x14ac:dyDescent="0.35">
      <c r="B33" s="6" t="s">
        <v>1491</v>
      </c>
      <c r="Y33">
        <f>65*4</f>
        <v>260</v>
      </c>
      <c r="AA33">
        <f>66*4</f>
        <v>264</v>
      </c>
      <c r="AB33">
        <v>290.39999999999998</v>
      </c>
      <c r="AC33">
        <f>75.9*4</f>
        <v>303.60000000000002</v>
      </c>
      <c r="AE33">
        <f>75.9*4</f>
        <v>303.60000000000002</v>
      </c>
      <c r="AF33">
        <v>304.2</v>
      </c>
      <c r="AG33">
        <v>304.2</v>
      </c>
      <c r="AJ33">
        <v>7.08</v>
      </c>
    </row>
    <row r="34" spans="2:36" x14ac:dyDescent="0.35">
      <c r="B34" s="6" t="s">
        <v>1492</v>
      </c>
      <c r="C34">
        <v>107.8</v>
      </c>
      <c r="G34">
        <v>103.8</v>
      </c>
      <c r="Y34">
        <f>65*4</f>
        <v>260</v>
      </c>
      <c r="AA34">
        <f>66*4</f>
        <v>264</v>
      </c>
      <c r="AB34">
        <v>290.39999999999998</v>
      </c>
      <c r="AC34">
        <f>75.9*4</f>
        <v>303.60000000000002</v>
      </c>
      <c r="AE34">
        <f>75.9*4</f>
        <v>303.60000000000002</v>
      </c>
      <c r="AF34">
        <v>304.2</v>
      </c>
      <c r="AG34">
        <v>304.2</v>
      </c>
    </row>
    <row r="35" spans="2:36" x14ac:dyDescent="0.35">
      <c r="AJ35">
        <f>68-30</f>
        <v>38</v>
      </c>
    </row>
    <row r="37" spans="2:36" s="13" customFormat="1" x14ac:dyDescent="0.35">
      <c r="B37" s="12"/>
    </row>
    <row r="39" spans="2:36" x14ac:dyDescent="0.35">
      <c r="AJ39">
        <v>1.04</v>
      </c>
    </row>
    <row r="40" spans="2:36" s="24" customFormat="1" x14ac:dyDescent="0.35">
      <c r="B40" s="14" t="s">
        <v>1348</v>
      </c>
    </row>
    <row r="41" spans="2:36" s="15" customFormat="1" x14ac:dyDescent="0.35">
      <c r="B41" s="18" t="s">
        <v>1349</v>
      </c>
      <c r="C41" s="15">
        <v>369.8</v>
      </c>
      <c r="G41" s="15">
        <v>473.6</v>
      </c>
      <c r="T41" s="15">
        <v>424</v>
      </c>
      <c r="V41" s="15">
        <v>499.4</v>
      </c>
      <c r="X41" s="15">
        <v>735.1</v>
      </c>
      <c r="Y41" s="15">
        <v>445.9</v>
      </c>
      <c r="Z41" s="15">
        <v>508.5</v>
      </c>
      <c r="AA41" s="15">
        <v>694.7</v>
      </c>
      <c r="AB41" s="15">
        <v>1720.4</v>
      </c>
      <c r="AC41" s="15">
        <v>1413</v>
      </c>
      <c r="AD41" s="15">
        <v>1271.4000000000001</v>
      </c>
      <c r="AE41" s="15">
        <v>1035</v>
      </c>
      <c r="AF41" s="15">
        <v>908.9</v>
      </c>
      <c r="AG41" s="15">
        <v>803.8</v>
      </c>
      <c r="AJ41" s="15">
        <v>8.1199999999999992</v>
      </c>
    </row>
    <row r="42" spans="2:36" s="15" customFormat="1" x14ac:dyDescent="0.35">
      <c r="B42" s="18" t="s">
        <v>1506</v>
      </c>
      <c r="AE42" s="15">
        <v>0</v>
      </c>
      <c r="AF42" s="15">
        <v>0</v>
      </c>
      <c r="AG42" s="15">
        <v>238.3</v>
      </c>
    </row>
    <row r="43" spans="2:36" x14ac:dyDescent="0.35">
      <c r="B43" s="6" t="s">
        <v>1350</v>
      </c>
      <c r="C43">
        <v>0</v>
      </c>
      <c r="G43">
        <v>0</v>
      </c>
      <c r="T43">
        <v>0</v>
      </c>
      <c r="V43">
        <v>0</v>
      </c>
      <c r="X43">
        <v>0</v>
      </c>
      <c r="Y43">
        <v>140.69999999999999</v>
      </c>
      <c r="Z43">
        <v>110</v>
      </c>
      <c r="AA43">
        <v>57.4</v>
      </c>
      <c r="AB43">
        <v>0</v>
      </c>
      <c r="AC43">
        <v>39.5</v>
      </c>
      <c r="AD43">
        <v>0</v>
      </c>
      <c r="AE43">
        <v>33.299999999999997</v>
      </c>
      <c r="AF43">
        <v>0</v>
      </c>
      <c r="AG43">
        <v>0</v>
      </c>
      <c r="AJ43">
        <f>AJ41-AJ39</f>
        <v>7.0799999999999992</v>
      </c>
    </row>
    <row r="44" spans="2:36" x14ac:dyDescent="0.35">
      <c r="B44" s="6" t="s">
        <v>1351</v>
      </c>
      <c r="C44">
        <v>99.5</v>
      </c>
      <c r="G44">
        <v>139</v>
      </c>
      <c r="T44">
        <v>122.4</v>
      </c>
      <c r="V44">
        <v>141.9</v>
      </c>
      <c r="X44">
        <v>83.1</v>
      </c>
      <c r="Y44">
        <v>77.599999999999994</v>
      </c>
      <c r="Z44">
        <v>105.3</v>
      </c>
      <c r="AA44">
        <v>102.1</v>
      </c>
      <c r="AB44">
        <v>68.5</v>
      </c>
      <c r="AC44">
        <v>83.4</v>
      </c>
      <c r="AD44">
        <v>141.1</v>
      </c>
      <c r="AE44">
        <v>103.4</v>
      </c>
      <c r="AF44">
        <v>99.6</v>
      </c>
      <c r="AG44">
        <v>125.3</v>
      </c>
    </row>
    <row r="45" spans="2:36" s="15" customFormat="1" x14ac:dyDescent="0.35">
      <c r="B45" s="18" t="s">
        <v>1352</v>
      </c>
      <c r="C45" s="15">
        <v>1076.7</v>
      </c>
      <c r="G45" s="15">
        <v>1264.0999999999999</v>
      </c>
      <c r="T45" s="15">
        <v>948.9</v>
      </c>
      <c r="V45" s="15">
        <v>859.7</v>
      </c>
      <c r="X45" s="15">
        <v>474.6</v>
      </c>
      <c r="Y45" s="15">
        <v>861</v>
      </c>
      <c r="Z45" s="15">
        <v>602.5</v>
      </c>
      <c r="AA45" s="15">
        <v>570.9</v>
      </c>
      <c r="AB45" s="15">
        <v>596.4</v>
      </c>
      <c r="AC45" s="15">
        <v>1140.9000000000001</v>
      </c>
      <c r="AD45" s="15">
        <v>915</v>
      </c>
      <c r="AE45" s="15">
        <v>917.6</v>
      </c>
      <c r="AF45" s="15">
        <v>734.8</v>
      </c>
      <c r="AG45" s="15">
        <v>1131.3</v>
      </c>
      <c r="AJ45" s="15">
        <f>AJ43-0.6-0.3</f>
        <v>6.18</v>
      </c>
    </row>
    <row r="46" spans="2:36" x14ac:dyDescent="0.35">
      <c r="B46" s="6" t="s">
        <v>1354</v>
      </c>
      <c r="C46">
        <v>143.9</v>
      </c>
      <c r="G46">
        <v>160.4</v>
      </c>
      <c r="T46">
        <v>143.19999999999999</v>
      </c>
      <c r="V46">
        <v>120.9</v>
      </c>
      <c r="X46">
        <v>87.1</v>
      </c>
      <c r="Y46">
        <v>126.7</v>
      </c>
      <c r="Z46">
        <v>224.9</v>
      </c>
      <c r="AA46">
        <v>232.1</v>
      </c>
      <c r="AB46">
        <v>271.7</v>
      </c>
      <c r="AC46">
        <v>236.3</v>
      </c>
      <c r="AD46">
        <v>271.3</v>
      </c>
      <c r="AE46">
        <v>240.3</v>
      </c>
      <c r="AF46">
        <v>275.89999999999998</v>
      </c>
      <c r="AG46">
        <v>283.10000000000002</v>
      </c>
    </row>
    <row r="47" spans="2:36" s="11" customFormat="1" x14ac:dyDescent="0.35">
      <c r="B47" s="11" t="s">
        <v>1501</v>
      </c>
      <c r="T47" s="11">
        <v>29.1</v>
      </c>
      <c r="V47" s="11">
        <v>11.8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</row>
    <row r="48" spans="2:36" s="15" customFormat="1" x14ac:dyDescent="0.35">
      <c r="B48" s="18" t="s">
        <v>793</v>
      </c>
      <c r="C48" s="15">
        <f t="shared" ref="C48:S48" si="12">SUM(C41:C46)</f>
        <v>1689.9</v>
      </c>
      <c r="D48" s="15">
        <f t="shared" si="12"/>
        <v>0</v>
      </c>
      <c r="E48" s="15">
        <f t="shared" si="12"/>
        <v>0</v>
      </c>
      <c r="F48" s="15">
        <f t="shared" si="12"/>
        <v>0</v>
      </c>
      <c r="G48" s="15">
        <f t="shared" si="12"/>
        <v>2037.1</v>
      </c>
      <c r="H48" s="15">
        <f t="shared" si="12"/>
        <v>0</v>
      </c>
      <c r="I48" s="15">
        <f t="shared" si="12"/>
        <v>0</v>
      </c>
      <c r="J48" s="15">
        <f t="shared" si="12"/>
        <v>0</v>
      </c>
      <c r="K48" s="15">
        <f t="shared" si="12"/>
        <v>0</v>
      </c>
      <c r="L48" s="15">
        <f t="shared" si="12"/>
        <v>0</v>
      </c>
      <c r="M48" s="15">
        <f t="shared" si="12"/>
        <v>0</v>
      </c>
      <c r="N48" s="15">
        <f t="shared" si="12"/>
        <v>0</v>
      </c>
      <c r="O48" s="15">
        <f t="shared" si="12"/>
        <v>0</v>
      </c>
      <c r="P48" s="15">
        <f t="shared" si="12"/>
        <v>0</v>
      </c>
      <c r="Q48" s="15">
        <f t="shared" si="12"/>
        <v>0</v>
      </c>
      <c r="R48" s="15">
        <f t="shared" si="12"/>
        <v>0</v>
      </c>
      <c r="S48" s="15">
        <f t="shared" si="12"/>
        <v>0</v>
      </c>
      <c r="T48" s="15">
        <f>SUM(T41:T47)</f>
        <v>1667.6</v>
      </c>
      <c r="U48" s="15">
        <f>SUM(U41:U46)</f>
        <v>0</v>
      </c>
      <c r="V48" s="15">
        <f>SUM(V41:V47)</f>
        <v>1633.7</v>
      </c>
      <c r="W48" s="15">
        <f>SUM(W41:W46)</f>
        <v>0</v>
      </c>
      <c r="X48" s="15">
        <f>SUM(X41:X47)</f>
        <v>1379.9</v>
      </c>
      <c r="Y48" s="15">
        <f t="shared" ref="Y48:AH48" si="13">SUM(Y41:Y46)</f>
        <v>1651.8999999999999</v>
      </c>
      <c r="Z48" s="15">
        <f t="shared" si="13"/>
        <v>1551.2</v>
      </c>
      <c r="AA48" s="15">
        <f t="shared" si="13"/>
        <v>1657.1999999999998</v>
      </c>
      <c r="AB48" s="15">
        <f t="shared" si="13"/>
        <v>2657</v>
      </c>
      <c r="AC48" s="15">
        <f t="shared" si="13"/>
        <v>2913.1000000000004</v>
      </c>
      <c r="AD48" s="15">
        <f t="shared" si="13"/>
        <v>2598.8000000000002</v>
      </c>
      <c r="AE48" s="15">
        <f t="shared" si="13"/>
        <v>2329.6000000000004</v>
      </c>
      <c r="AF48" s="15">
        <f t="shared" si="13"/>
        <v>2019.1999999999998</v>
      </c>
      <c r="AG48" s="15">
        <f>SUM(AG41:AG47)</f>
        <v>2581.7999999999997</v>
      </c>
      <c r="AH48" s="15">
        <f t="shared" si="13"/>
        <v>0</v>
      </c>
    </row>
    <row r="49" spans="2:34" x14ac:dyDescent="0.35">
      <c r="B49" s="6" t="s">
        <v>794</v>
      </c>
      <c r="T49">
        <v>312</v>
      </c>
      <c r="V49">
        <v>275.89999999999998</v>
      </c>
      <c r="X49">
        <v>219.7</v>
      </c>
      <c r="Y49">
        <v>193</v>
      </c>
      <c r="Z49">
        <v>201.2</v>
      </c>
      <c r="AA49">
        <v>192.6</v>
      </c>
      <c r="AB49">
        <v>186.6</v>
      </c>
      <c r="AC49">
        <v>179.6</v>
      </c>
      <c r="AD49">
        <v>163.6</v>
      </c>
      <c r="AE49">
        <v>157.4</v>
      </c>
      <c r="AF49">
        <v>146.80000000000001</v>
      </c>
      <c r="AG49">
        <v>138.5</v>
      </c>
    </row>
    <row r="50" spans="2:34" x14ac:dyDescent="0.35">
      <c r="B50" s="6" t="s">
        <v>1493</v>
      </c>
      <c r="T50">
        <v>769.7</v>
      </c>
      <c r="V50">
        <v>767</v>
      </c>
      <c r="X50">
        <v>689</v>
      </c>
      <c r="Y50">
        <v>666.7</v>
      </c>
      <c r="Z50">
        <v>662.1</v>
      </c>
      <c r="AA50">
        <v>654.20000000000005</v>
      </c>
      <c r="AB50">
        <v>645.20000000000005</v>
      </c>
      <c r="AC50">
        <v>615.79999999999995</v>
      </c>
      <c r="AD50">
        <v>586.6</v>
      </c>
      <c r="AE50">
        <v>568.70000000000005</v>
      </c>
      <c r="AF50">
        <v>554.29999999999995</v>
      </c>
      <c r="AG50">
        <v>523.20000000000005</v>
      </c>
    </row>
    <row r="51" spans="2:34" x14ac:dyDescent="0.35">
      <c r="B51" s="6" t="s">
        <v>1353</v>
      </c>
      <c r="T51">
        <v>157.80000000000001</v>
      </c>
      <c r="V51">
        <v>83</v>
      </c>
      <c r="X51">
        <v>29.2</v>
      </c>
      <c r="Y51">
        <v>29.2</v>
      </c>
      <c r="Z51">
        <v>0</v>
      </c>
      <c r="AA51">
        <v>0</v>
      </c>
      <c r="AB51">
        <v>0</v>
      </c>
      <c r="AC51">
        <v>0</v>
      </c>
      <c r="AD51">
        <v>16.3</v>
      </c>
      <c r="AE51">
        <v>16.7</v>
      </c>
      <c r="AF51">
        <v>16.7</v>
      </c>
      <c r="AG51">
        <v>14.3</v>
      </c>
    </row>
    <row r="52" spans="2:34" s="11" customFormat="1" x14ac:dyDescent="0.35">
      <c r="B52" s="10" t="s">
        <v>1494</v>
      </c>
      <c r="T52" s="11">
        <v>80.8</v>
      </c>
      <c r="V52" s="11">
        <v>60.1</v>
      </c>
      <c r="X52" s="11">
        <v>57.4</v>
      </c>
      <c r="Y52" s="11">
        <f>16+44.6</f>
        <v>60.6</v>
      </c>
      <c r="Z52" s="11">
        <f>16.5+41.6</f>
        <v>58.1</v>
      </c>
      <c r="AA52" s="11">
        <f>18.7+40</f>
        <v>58.7</v>
      </c>
      <c r="AB52" s="11">
        <v>57</v>
      </c>
      <c r="AC52" s="11">
        <f>15.6+37.9</f>
        <v>53.5</v>
      </c>
      <c r="AD52" s="11">
        <v>134</v>
      </c>
      <c r="AE52" s="11">
        <f>15.3+37.8</f>
        <v>53.099999999999994</v>
      </c>
      <c r="AF52" s="11">
        <v>62.5</v>
      </c>
      <c r="AG52" s="11">
        <v>64.7</v>
      </c>
    </row>
    <row r="53" spans="2:34" s="15" customFormat="1" x14ac:dyDescent="0.35">
      <c r="B53" s="18" t="s">
        <v>803</v>
      </c>
      <c r="C53" s="15">
        <f t="shared" ref="C53:AH53" si="14">SUM(C48:C52)</f>
        <v>1689.9</v>
      </c>
      <c r="D53" s="15">
        <f t="shared" si="14"/>
        <v>0</v>
      </c>
      <c r="E53" s="15">
        <f t="shared" si="14"/>
        <v>0</v>
      </c>
      <c r="F53" s="15">
        <f t="shared" si="14"/>
        <v>0</v>
      </c>
      <c r="G53" s="15">
        <f t="shared" si="14"/>
        <v>2037.1</v>
      </c>
      <c r="H53" s="15">
        <f t="shared" si="14"/>
        <v>0</v>
      </c>
      <c r="I53" s="15">
        <f t="shared" si="14"/>
        <v>0</v>
      </c>
      <c r="J53" s="15">
        <f t="shared" si="14"/>
        <v>0</v>
      </c>
      <c r="K53" s="15">
        <f t="shared" si="14"/>
        <v>0</v>
      </c>
      <c r="L53" s="15">
        <f t="shared" si="14"/>
        <v>0</v>
      </c>
      <c r="M53" s="15">
        <f t="shared" si="14"/>
        <v>0</v>
      </c>
      <c r="N53" s="15">
        <f t="shared" si="14"/>
        <v>0</v>
      </c>
      <c r="O53" s="15">
        <f t="shared" si="14"/>
        <v>0</v>
      </c>
      <c r="P53" s="15">
        <f t="shared" si="14"/>
        <v>0</v>
      </c>
      <c r="Q53" s="15">
        <f t="shared" si="14"/>
        <v>0</v>
      </c>
      <c r="R53" s="15">
        <f t="shared" si="14"/>
        <v>0</v>
      </c>
      <c r="S53" s="15">
        <f t="shared" si="14"/>
        <v>0</v>
      </c>
      <c r="T53" s="15">
        <f t="shared" si="14"/>
        <v>2987.9000000000005</v>
      </c>
      <c r="U53" s="15">
        <f t="shared" si="14"/>
        <v>0</v>
      </c>
      <c r="V53" s="15">
        <f t="shared" si="14"/>
        <v>2819.7</v>
      </c>
      <c r="W53" s="15">
        <f t="shared" si="14"/>
        <v>0</v>
      </c>
      <c r="X53" s="15">
        <f t="shared" si="14"/>
        <v>2375.2000000000003</v>
      </c>
      <c r="Y53" s="15">
        <f t="shared" si="14"/>
        <v>2601.3999999999996</v>
      </c>
      <c r="Z53" s="15">
        <f t="shared" si="14"/>
        <v>2472.6</v>
      </c>
      <c r="AA53" s="15">
        <f t="shared" si="14"/>
        <v>2562.6999999999998</v>
      </c>
      <c r="AB53" s="15">
        <f t="shared" si="14"/>
        <v>3545.8</v>
      </c>
      <c r="AC53" s="15">
        <f t="shared" si="14"/>
        <v>3762</v>
      </c>
      <c r="AD53" s="15">
        <f t="shared" si="14"/>
        <v>3499.3</v>
      </c>
      <c r="AE53" s="15">
        <f t="shared" si="14"/>
        <v>3125.5000000000005</v>
      </c>
      <c r="AF53" s="15">
        <f t="shared" si="14"/>
        <v>2799.5</v>
      </c>
      <c r="AG53" s="15">
        <f t="shared" si="14"/>
        <v>3322.5</v>
      </c>
      <c r="AH53" s="15">
        <f t="shared" si="14"/>
        <v>0</v>
      </c>
    </row>
    <row r="54" spans="2:34" x14ac:dyDescent="0.35">
      <c r="B54" s="6" t="s">
        <v>1355</v>
      </c>
      <c r="G54">
        <v>608.5</v>
      </c>
      <c r="T54">
        <v>368.3</v>
      </c>
      <c r="V54">
        <v>380.8</v>
      </c>
      <c r="X54">
        <v>256.39999999999998</v>
      </c>
      <c r="Y54">
        <v>440.2</v>
      </c>
      <c r="Z54">
        <v>341.8</v>
      </c>
      <c r="AA54">
        <v>388.6</v>
      </c>
      <c r="AB54">
        <v>409.7</v>
      </c>
      <c r="AC54">
        <v>711.5</v>
      </c>
      <c r="AD54">
        <v>471</v>
      </c>
      <c r="AE54">
        <v>386.8</v>
      </c>
      <c r="AF54">
        <v>217.4</v>
      </c>
      <c r="AG54">
        <v>888.4</v>
      </c>
    </row>
    <row r="55" spans="2:34" x14ac:dyDescent="0.35">
      <c r="B55" s="6" t="s">
        <v>1356</v>
      </c>
      <c r="G55">
        <v>707.2</v>
      </c>
      <c r="T55">
        <v>593.70000000000005</v>
      </c>
      <c r="V55">
        <v>617.5</v>
      </c>
      <c r="X55">
        <v>580.70000000000005</v>
      </c>
      <c r="Y55">
        <v>654.1</v>
      </c>
      <c r="Z55">
        <v>626.79999999999995</v>
      </c>
      <c r="AA55">
        <v>561.79999999999995</v>
      </c>
      <c r="AB55">
        <v>563.1</v>
      </c>
      <c r="AC55">
        <v>608.5</v>
      </c>
      <c r="AD55">
        <v>668.9</v>
      </c>
      <c r="AE55">
        <v>533.29999999999995</v>
      </c>
      <c r="AF55">
        <v>512.1</v>
      </c>
      <c r="AG55">
        <v>504.2</v>
      </c>
    </row>
    <row r="56" spans="2:34" x14ac:dyDescent="0.35">
      <c r="B56" s="6" t="s">
        <v>1357</v>
      </c>
      <c r="G56">
        <v>0</v>
      </c>
      <c r="T56">
        <v>240.3</v>
      </c>
      <c r="V56">
        <v>239.4</v>
      </c>
      <c r="X56">
        <v>218.8</v>
      </c>
      <c r="Y56">
        <v>212.9</v>
      </c>
      <c r="Z56">
        <v>227.4</v>
      </c>
      <c r="AA56">
        <v>219.4</v>
      </c>
      <c r="AB56">
        <v>221.5</v>
      </c>
      <c r="AC56">
        <v>211.9</v>
      </c>
      <c r="AD56">
        <v>210.7</v>
      </c>
      <c r="AE56">
        <v>200.3</v>
      </c>
      <c r="AF56">
        <v>194</v>
      </c>
      <c r="AG56">
        <v>186.2</v>
      </c>
    </row>
    <row r="57" spans="2:34" x14ac:dyDescent="0.35">
      <c r="B57" s="6" t="s">
        <v>1358</v>
      </c>
      <c r="G57">
        <v>50.1</v>
      </c>
      <c r="T57">
        <v>0</v>
      </c>
      <c r="V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4" x14ac:dyDescent="0.35">
      <c r="B58" t="s">
        <v>1359</v>
      </c>
      <c r="G58">
        <v>0.2</v>
      </c>
      <c r="T58">
        <v>0</v>
      </c>
      <c r="V58">
        <v>0</v>
      </c>
      <c r="X58">
        <f>221.3+35</f>
        <v>256.3</v>
      </c>
      <c r="Y58">
        <f>244.5+25</f>
        <v>269.5</v>
      </c>
      <c r="Z58">
        <f>121.7+25</f>
        <v>146.69999999999999</v>
      </c>
      <c r="AA58">
        <v>48.1</v>
      </c>
      <c r="AB58">
        <v>0</v>
      </c>
      <c r="AC58">
        <f>1.4+0</f>
        <v>1.4</v>
      </c>
      <c r="AD58">
        <v>4.0999999999999996</v>
      </c>
      <c r="AE58">
        <v>6.5</v>
      </c>
      <c r="AF58">
        <v>8.9</v>
      </c>
      <c r="AG58">
        <v>9.9</v>
      </c>
    </row>
    <row r="59" spans="2:34" s="11" customFormat="1" x14ac:dyDescent="0.35">
      <c r="B59" s="11" t="s">
        <v>1502</v>
      </c>
      <c r="T59" s="11">
        <v>14.5</v>
      </c>
      <c r="V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</row>
    <row r="60" spans="2:34" s="15" customFormat="1" x14ac:dyDescent="0.35">
      <c r="B60" s="18" t="s">
        <v>809</v>
      </c>
      <c r="C60" s="15">
        <f t="shared" ref="C60:AE60" si="15">SUM(C54:C58)</f>
        <v>0</v>
      </c>
      <c r="D60" s="15">
        <f t="shared" si="15"/>
        <v>0</v>
      </c>
      <c r="E60" s="15">
        <f t="shared" si="15"/>
        <v>0</v>
      </c>
      <c r="F60" s="15">
        <f t="shared" si="15"/>
        <v>0</v>
      </c>
      <c r="G60" s="15">
        <f t="shared" si="15"/>
        <v>1366</v>
      </c>
      <c r="H60" s="15">
        <f t="shared" si="15"/>
        <v>0</v>
      </c>
      <c r="I60" s="15">
        <f t="shared" si="15"/>
        <v>0</v>
      </c>
      <c r="J60" s="15">
        <f t="shared" si="15"/>
        <v>0</v>
      </c>
      <c r="K60" s="15">
        <f t="shared" si="15"/>
        <v>0</v>
      </c>
      <c r="L60" s="15">
        <f t="shared" si="15"/>
        <v>0</v>
      </c>
      <c r="M60" s="15">
        <f t="shared" si="15"/>
        <v>0</v>
      </c>
      <c r="N60" s="15">
        <f t="shared" si="15"/>
        <v>0</v>
      </c>
      <c r="O60" s="15">
        <f t="shared" si="15"/>
        <v>0</v>
      </c>
      <c r="P60" s="15">
        <f t="shared" si="15"/>
        <v>0</v>
      </c>
      <c r="Q60" s="15">
        <f t="shared" si="15"/>
        <v>0</v>
      </c>
      <c r="R60" s="15">
        <f t="shared" si="15"/>
        <v>0</v>
      </c>
      <c r="S60" s="15">
        <f t="shared" si="15"/>
        <v>0</v>
      </c>
      <c r="T60" s="15">
        <f>SUM(T54:T59)</f>
        <v>1216.8</v>
      </c>
      <c r="U60" s="15">
        <f t="shared" si="15"/>
        <v>0</v>
      </c>
      <c r="V60" s="15">
        <f>SUM(V54:V59)</f>
        <v>1237.7</v>
      </c>
      <c r="W60" s="15">
        <f t="shared" si="15"/>
        <v>0</v>
      </c>
      <c r="X60" s="15">
        <f>SUM(X54:X59)</f>
        <v>1312.2</v>
      </c>
      <c r="Y60" s="15">
        <f t="shared" si="15"/>
        <v>1576.7</v>
      </c>
      <c r="Z60" s="15">
        <f t="shared" si="15"/>
        <v>1342.7</v>
      </c>
      <c r="AA60" s="15">
        <f t="shared" si="15"/>
        <v>1217.8999999999999</v>
      </c>
      <c r="AB60" s="15">
        <f t="shared" si="15"/>
        <v>1194.3</v>
      </c>
      <c r="AC60" s="15">
        <f t="shared" si="15"/>
        <v>1533.3000000000002</v>
      </c>
      <c r="AD60" s="15">
        <f t="shared" si="15"/>
        <v>1354.7</v>
      </c>
      <c r="AE60" s="15">
        <f t="shared" si="15"/>
        <v>1126.8999999999999</v>
      </c>
      <c r="AF60" s="15">
        <f>SUM(AF54:AF58)</f>
        <v>932.4</v>
      </c>
      <c r="AG60" s="15">
        <f t="shared" ref="AG60:AH60" si="16">SUM(AG54:AG58)</f>
        <v>1588.7</v>
      </c>
      <c r="AH60" s="15">
        <f t="shared" si="16"/>
        <v>0</v>
      </c>
    </row>
    <row r="61" spans="2:34" x14ac:dyDescent="0.35">
      <c r="B61" s="6" t="s">
        <v>1360</v>
      </c>
      <c r="G61">
        <v>812.4</v>
      </c>
      <c r="T61">
        <v>419.1</v>
      </c>
      <c r="V61">
        <v>419.8</v>
      </c>
      <c r="X61">
        <v>215.9</v>
      </c>
      <c r="Y61">
        <v>216</v>
      </c>
      <c r="Z61">
        <v>216</v>
      </c>
      <c r="AA61">
        <v>0</v>
      </c>
      <c r="AB61">
        <v>47.5</v>
      </c>
      <c r="AC61">
        <v>44.8</v>
      </c>
      <c r="AD61">
        <v>40.5</v>
      </c>
      <c r="AE61">
        <v>35.700000000000003</v>
      </c>
      <c r="AF61">
        <v>32.1</v>
      </c>
      <c r="AG61">
        <v>28.8</v>
      </c>
    </row>
    <row r="62" spans="2:34" x14ac:dyDescent="0.35">
      <c r="B62" s="6" t="s">
        <v>1361</v>
      </c>
      <c r="G62">
        <v>0</v>
      </c>
      <c r="T62">
        <v>523.9</v>
      </c>
      <c r="V62">
        <v>529.29999999999995</v>
      </c>
      <c r="X62">
        <v>475.5</v>
      </c>
      <c r="Y62">
        <v>456.7</v>
      </c>
      <c r="Z62">
        <v>456.7</v>
      </c>
      <c r="AA62">
        <v>445</v>
      </c>
      <c r="AB62">
        <v>432</v>
      </c>
      <c r="AC62">
        <v>409.7</v>
      </c>
      <c r="AD62">
        <v>393.7</v>
      </c>
      <c r="AE62">
        <v>374.5</v>
      </c>
      <c r="AF62">
        <v>367.4</v>
      </c>
      <c r="AG62">
        <v>349.6</v>
      </c>
    </row>
    <row r="63" spans="2:34" s="11" customFormat="1" x14ac:dyDescent="0.35">
      <c r="B63" s="10" t="s">
        <v>1362</v>
      </c>
      <c r="G63" s="11">
        <v>81.400000000000006</v>
      </c>
      <c r="T63" s="11">
        <v>18.399999999999999</v>
      </c>
      <c r="V63" s="11">
        <v>21.4</v>
      </c>
      <c r="X63" s="11">
        <v>19.3</v>
      </c>
      <c r="Y63" s="11">
        <v>19.8</v>
      </c>
      <c r="Z63" s="11">
        <v>20.5</v>
      </c>
      <c r="AA63" s="11">
        <v>20.3</v>
      </c>
      <c r="AB63" s="11">
        <v>20</v>
      </c>
      <c r="AC63" s="11">
        <v>19.3</v>
      </c>
      <c r="AD63" s="11">
        <v>107.9</v>
      </c>
      <c r="AE63" s="11">
        <v>137.69999999999999</v>
      </c>
      <c r="AF63" s="11">
        <v>124.1</v>
      </c>
      <c r="AG63" s="11">
        <v>110.4</v>
      </c>
    </row>
    <row r="64" spans="2:34" s="15" customFormat="1" x14ac:dyDescent="0.35">
      <c r="B64" s="18" t="s">
        <v>816</v>
      </c>
      <c r="C64" s="15">
        <f t="shared" ref="C64:AE64" si="17">SUM(C60:C63)</f>
        <v>0</v>
      </c>
      <c r="D64" s="15">
        <f t="shared" si="17"/>
        <v>0</v>
      </c>
      <c r="E64" s="15">
        <f t="shared" si="17"/>
        <v>0</v>
      </c>
      <c r="F64" s="15">
        <f t="shared" si="17"/>
        <v>0</v>
      </c>
      <c r="G64" s="15">
        <f t="shared" si="17"/>
        <v>2259.8000000000002</v>
      </c>
      <c r="H64" s="15">
        <f t="shared" si="17"/>
        <v>0</v>
      </c>
      <c r="I64" s="15">
        <f t="shared" si="17"/>
        <v>0</v>
      </c>
      <c r="J64" s="15">
        <f t="shared" si="17"/>
        <v>0</v>
      </c>
      <c r="K64" s="15">
        <f t="shared" si="17"/>
        <v>0</v>
      </c>
      <c r="L64" s="15">
        <f t="shared" si="17"/>
        <v>0</v>
      </c>
      <c r="M64" s="15">
        <f t="shared" si="17"/>
        <v>0</v>
      </c>
      <c r="N64" s="15">
        <f t="shared" si="17"/>
        <v>0</v>
      </c>
      <c r="O64" s="15">
        <f t="shared" si="17"/>
        <v>0</v>
      </c>
      <c r="P64" s="15">
        <f t="shared" si="17"/>
        <v>0</v>
      </c>
      <c r="Q64" s="15">
        <f t="shared" si="17"/>
        <v>0</v>
      </c>
      <c r="R64" s="15">
        <f t="shared" si="17"/>
        <v>0</v>
      </c>
      <c r="S64" s="15">
        <f t="shared" si="17"/>
        <v>0</v>
      </c>
      <c r="T64" s="15">
        <f t="shared" si="17"/>
        <v>2178.2000000000003</v>
      </c>
      <c r="U64" s="15">
        <f t="shared" si="17"/>
        <v>0</v>
      </c>
      <c r="V64" s="15">
        <f t="shared" si="17"/>
        <v>2208.2000000000003</v>
      </c>
      <c r="W64" s="15">
        <f t="shared" si="17"/>
        <v>0</v>
      </c>
      <c r="X64" s="15">
        <f t="shared" si="17"/>
        <v>2022.9</v>
      </c>
      <c r="Y64" s="15">
        <f t="shared" si="17"/>
        <v>2269.2000000000003</v>
      </c>
      <c r="Z64" s="15">
        <f t="shared" si="17"/>
        <v>2035.9</v>
      </c>
      <c r="AA64" s="15">
        <f t="shared" si="17"/>
        <v>1683.1999999999998</v>
      </c>
      <c r="AB64" s="15">
        <f t="shared" si="17"/>
        <v>1693.8</v>
      </c>
      <c r="AC64" s="15">
        <f t="shared" si="17"/>
        <v>2007.1000000000001</v>
      </c>
      <c r="AD64" s="15">
        <f t="shared" si="17"/>
        <v>1896.8000000000002</v>
      </c>
      <c r="AE64" s="15">
        <f t="shared" si="17"/>
        <v>1674.8</v>
      </c>
      <c r="AF64" s="15">
        <f>SUM(AF60:AF63)</f>
        <v>1456</v>
      </c>
      <c r="AG64" s="15">
        <f t="shared" ref="AG64:AH64" si="18">SUM(AG60:AG63)</f>
        <v>2077.5</v>
      </c>
      <c r="AH64" s="15">
        <f t="shared" si="18"/>
        <v>0</v>
      </c>
    </row>
    <row r="65" spans="2:43" x14ac:dyDescent="0.35">
      <c r="B65" s="6" t="s">
        <v>1363</v>
      </c>
      <c r="T65">
        <v>0.1</v>
      </c>
      <c r="V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</row>
    <row r="66" spans="2:43" x14ac:dyDescent="0.35">
      <c r="B66" s="6" t="s">
        <v>1364</v>
      </c>
      <c r="T66">
        <v>0</v>
      </c>
      <c r="V66">
        <v>0</v>
      </c>
      <c r="X66">
        <v>2.9</v>
      </c>
      <c r="Y66">
        <v>5.0999999999999996</v>
      </c>
      <c r="Z66">
        <v>11</v>
      </c>
      <c r="AA66">
        <v>518.5</v>
      </c>
      <c r="AB66">
        <v>1561.7</v>
      </c>
      <c r="AC66">
        <v>1567.9</v>
      </c>
      <c r="AD66">
        <v>1577.5</v>
      </c>
      <c r="AE66">
        <v>1587.5</v>
      </c>
      <c r="AF66">
        <v>1593.4</v>
      </c>
      <c r="AG66">
        <v>1606.4</v>
      </c>
    </row>
    <row r="67" spans="2:43" x14ac:dyDescent="0.35">
      <c r="B67" s="6" t="s">
        <v>1495</v>
      </c>
      <c r="T67">
        <v>-75.099999999999994</v>
      </c>
      <c r="V67">
        <v>-78.8</v>
      </c>
      <c r="X67">
        <v>-63.9</v>
      </c>
      <c r="Y67">
        <v>-67.400000000000006</v>
      </c>
      <c r="Z67">
        <v>-49.3</v>
      </c>
      <c r="AA67">
        <v>-47.2</v>
      </c>
      <c r="AB67">
        <v>-56.3</v>
      </c>
      <c r="AC67">
        <v>-54.2</v>
      </c>
      <c r="AD67">
        <v>-68.7</v>
      </c>
      <c r="AE67">
        <v>-72.599999999999994</v>
      </c>
      <c r="AF67">
        <v>-77</v>
      </c>
      <c r="AG67">
        <v>-93.8</v>
      </c>
    </row>
    <row r="68" spans="2:43" s="11" customFormat="1" x14ac:dyDescent="0.35">
      <c r="B68" s="10" t="s">
        <v>1365</v>
      </c>
      <c r="T68" s="11">
        <v>884.7</v>
      </c>
      <c r="V68" s="11">
        <v>690.2</v>
      </c>
      <c r="X68" s="11">
        <v>413.2</v>
      </c>
      <c r="Y68" s="11">
        <v>394.4</v>
      </c>
      <c r="Z68" s="11">
        <v>474.9</v>
      </c>
      <c r="AA68" s="11">
        <v>408.1</v>
      </c>
      <c r="AB68" s="11">
        <v>346.5</v>
      </c>
      <c r="AC68" s="11">
        <v>241.1</v>
      </c>
      <c r="AD68" s="11">
        <v>93.6</v>
      </c>
      <c r="AE68" s="11">
        <v>-64.3</v>
      </c>
      <c r="AF68" s="11">
        <v>-173</v>
      </c>
      <c r="AG68" s="11">
        <v>-267.7</v>
      </c>
    </row>
    <row r="69" spans="2:43" s="17" customFormat="1" x14ac:dyDescent="0.35">
      <c r="B69" s="16" t="s">
        <v>1366</v>
      </c>
      <c r="C69" s="17">
        <f t="shared" ref="C69:AE69" si="19">SUM(C65:C68)</f>
        <v>0</v>
      </c>
      <c r="D69" s="17">
        <f t="shared" si="19"/>
        <v>0</v>
      </c>
      <c r="E69" s="17">
        <f t="shared" si="19"/>
        <v>0</v>
      </c>
      <c r="F69" s="17">
        <f t="shared" si="19"/>
        <v>0</v>
      </c>
      <c r="G69" s="17">
        <f t="shared" si="19"/>
        <v>0</v>
      </c>
      <c r="H69" s="17">
        <f t="shared" si="19"/>
        <v>0</v>
      </c>
      <c r="I69" s="17">
        <f t="shared" si="19"/>
        <v>0</v>
      </c>
      <c r="J69" s="17">
        <f t="shared" si="19"/>
        <v>0</v>
      </c>
      <c r="K69" s="17">
        <f t="shared" si="19"/>
        <v>0</v>
      </c>
      <c r="L69" s="17">
        <f t="shared" si="19"/>
        <v>0</v>
      </c>
      <c r="M69" s="17">
        <f t="shared" si="19"/>
        <v>0</v>
      </c>
      <c r="N69" s="17">
        <f t="shared" si="19"/>
        <v>0</v>
      </c>
      <c r="O69" s="17">
        <f t="shared" si="19"/>
        <v>0</v>
      </c>
      <c r="P69" s="17">
        <f t="shared" si="19"/>
        <v>0</v>
      </c>
      <c r="Q69" s="17">
        <f t="shared" si="19"/>
        <v>0</v>
      </c>
      <c r="R69" s="17">
        <f t="shared" si="19"/>
        <v>0</v>
      </c>
      <c r="S69" s="17">
        <f t="shared" si="19"/>
        <v>0</v>
      </c>
      <c r="T69" s="17">
        <f t="shared" si="19"/>
        <v>809.7</v>
      </c>
      <c r="U69" s="17">
        <f t="shared" si="19"/>
        <v>0</v>
      </c>
      <c r="V69" s="17">
        <f t="shared" si="19"/>
        <v>611.5</v>
      </c>
      <c r="W69" s="17">
        <f t="shared" si="19"/>
        <v>0</v>
      </c>
      <c r="X69" s="17">
        <f t="shared" si="19"/>
        <v>352.3</v>
      </c>
      <c r="Y69" s="17">
        <f t="shared" si="19"/>
        <v>332.2</v>
      </c>
      <c r="Z69" s="17">
        <f t="shared" si="19"/>
        <v>436.7</v>
      </c>
      <c r="AA69" s="17">
        <f t="shared" si="19"/>
        <v>879.5</v>
      </c>
      <c r="AB69" s="17">
        <f t="shared" si="19"/>
        <v>1852</v>
      </c>
      <c r="AC69" s="17">
        <f t="shared" si="19"/>
        <v>1754.8999999999999</v>
      </c>
      <c r="AD69" s="17">
        <f t="shared" si="19"/>
        <v>1602.4999999999998</v>
      </c>
      <c r="AE69" s="17">
        <f t="shared" si="19"/>
        <v>1450.7</v>
      </c>
      <c r="AF69" s="17">
        <f>SUM(AF65:AF68)</f>
        <v>1343.5</v>
      </c>
      <c r="AG69" s="17">
        <f t="shared" ref="AG69:AH69" si="20">SUM(AG65:AG68)</f>
        <v>1245</v>
      </c>
      <c r="AH69" s="17">
        <f t="shared" si="20"/>
        <v>0</v>
      </c>
    </row>
    <row r="70" spans="2:43" s="15" customFormat="1" x14ac:dyDescent="0.35">
      <c r="B70" s="18" t="s">
        <v>1367</v>
      </c>
      <c r="C70" s="15">
        <f t="shared" ref="C70:AE70" si="21">SUM(C69+C64)</f>
        <v>0</v>
      </c>
      <c r="D70" s="15">
        <f t="shared" si="21"/>
        <v>0</v>
      </c>
      <c r="E70" s="15">
        <f t="shared" si="21"/>
        <v>0</v>
      </c>
      <c r="F70" s="15">
        <f t="shared" si="21"/>
        <v>0</v>
      </c>
      <c r="G70" s="15">
        <f t="shared" si="21"/>
        <v>2259.8000000000002</v>
      </c>
      <c r="H70" s="15">
        <f t="shared" si="21"/>
        <v>0</v>
      </c>
      <c r="I70" s="15">
        <f t="shared" si="21"/>
        <v>0</v>
      </c>
      <c r="J70" s="15">
        <f t="shared" si="21"/>
        <v>0</v>
      </c>
      <c r="K70" s="15">
        <f t="shared" si="21"/>
        <v>0</v>
      </c>
      <c r="L70" s="15">
        <f t="shared" si="21"/>
        <v>0</v>
      </c>
      <c r="M70" s="15">
        <f t="shared" si="21"/>
        <v>0</v>
      </c>
      <c r="N70" s="15">
        <f t="shared" si="21"/>
        <v>0</v>
      </c>
      <c r="O70" s="15">
        <f t="shared" si="21"/>
        <v>0</v>
      </c>
      <c r="P70" s="15">
        <f t="shared" si="21"/>
        <v>0</v>
      </c>
      <c r="Q70" s="15">
        <f t="shared" si="21"/>
        <v>0</v>
      </c>
      <c r="R70" s="15">
        <f t="shared" si="21"/>
        <v>0</v>
      </c>
      <c r="S70" s="15">
        <f t="shared" si="21"/>
        <v>0</v>
      </c>
      <c r="T70" s="15">
        <f t="shared" si="21"/>
        <v>2987.9000000000005</v>
      </c>
      <c r="U70" s="15">
        <f t="shared" si="21"/>
        <v>0</v>
      </c>
      <c r="V70" s="15">
        <f t="shared" si="21"/>
        <v>2819.7000000000003</v>
      </c>
      <c r="W70" s="15">
        <f t="shared" si="21"/>
        <v>0</v>
      </c>
      <c r="X70" s="15">
        <f t="shared" si="21"/>
        <v>2375.2000000000003</v>
      </c>
      <c r="Y70" s="15">
        <f t="shared" si="21"/>
        <v>2601.4</v>
      </c>
      <c r="Z70" s="15">
        <f t="shared" si="21"/>
        <v>2472.6</v>
      </c>
      <c r="AA70" s="15">
        <f t="shared" si="21"/>
        <v>2562.6999999999998</v>
      </c>
      <c r="AB70" s="15">
        <f t="shared" si="21"/>
        <v>3545.8</v>
      </c>
      <c r="AC70" s="15">
        <f t="shared" si="21"/>
        <v>3762</v>
      </c>
      <c r="AD70" s="15">
        <f t="shared" si="21"/>
        <v>3499.3</v>
      </c>
      <c r="AE70" s="15">
        <f t="shared" si="21"/>
        <v>3125.5</v>
      </c>
      <c r="AF70" s="15">
        <f>SUM(AF69+AF64)</f>
        <v>2799.5</v>
      </c>
      <c r="AG70" s="15">
        <f t="shared" ref="AG70:AH70" si="22">SUM(AG69+AG64)</f>
        <v>3322.5</v>
      </c>
      <c r="AH70" s="15">
        <f t="shared" si="22"/>
        <v>0</v>
      </c>
    </row>
    <row r="73" spans="2:43" s="24" customFormat="1" x14ac:dyDescent="0.35">
      <c r="B73" s="14" t="s">
        <v>1500</v>
      </c>
    </row>
    <row r="74" spans="2:43" x14ac:dyDescent="0.35">
      <c r="B74" s="6" t="s">
        <v>1507</v>
      </c>
      <c r="AA74">
        <v>-18.8</v>
      </c>
      <c r="AC74">
        <v>-324</v>
      </c>
      <c r="AE74">
        <v>-303.89999999999998</v>
      </c>
      <c r="AF74">
        <f>-407.3-AE74</f>
        <v>-103.40000000000003</v>
      </c>
      <c r="AG74">
        <f>-230-AF74-AE74</f>
        <v>177.3</v>
      </c>
      <c r="AP74">
        <v>123.7</v>
      </c>
      <c r="AQ74">
        <v>-434.3</v>
      </c>
    </row>
    <row r="75" spans="2:43" s="11" customFormat="1" x14ac:dyDescent="0.35">
      <c r="B75" s="10" t="s">
        <v>1508</v>
      </c>
      <c r="AA75" s="11">
        <v>-14.7</v>
      </c>
      <c r="AC75" s="11">
        <v>-40.700000000000003</v>
      </c>
      <c r="AE75" s="11">
        <v>-10.8</v>
      </c>
      <c r="AF75" s="11">
        <f>-31.3-AE75</f>
        <v>-20.5</v>
      </c>
      <c r="AG75" s="11">
        <f>-44.3-AF75-AE75</f>
        <v>-12.999999999999996</v>
      </c>
      <c r="AP75" s="11">
        <v>-60</v>
      </c>
      <c r="AQ75" s="11">
        <v>-62</v>
      </c>
    </row>
    <row r="76" spans="2:43" x14ac:dyDescent="0.35">
      <c r="B76" s="6" t="s">
        <v>1509</v>
      </c>
      <c r="W76">
        <f t="shared" ref="W76:AD76" si="23">W74-W75</f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-4.1000000000000014</v>
      </c>
      <c r="AB76">
        <f t="shared" si="23"/>
        <v>0</v>
      </c>
      <c r="AC76">
        <f t="shared" si="23"/>
        <v>-283.3</v>
      </c>
      <c r="AD76">
        <f t="shared" si="23"/>
        <v>0</v>
      </c>
      <c r="AE76">
        <f>AE74+AE75</f>
        <v>-314.7</v>
      </c>
      <c r="AF76">
        <f t="shared" ref="AF76:AG76" si="24">AF74+AF75</f>
        <v>-123.90000000000003</v>
      </c>
      <c r="AG76">
        <f t="shared" si="24"/>
        <v>164.3</v>
      </c>
      <c r="AN76">
        <f t="shared" ref="AN76:AO76" si="25">SUM(AN74:AN75)</f>
        <v>0</v>
      </c>
      <c r="AO76">
        <f t="shared" si="25"/>
        <v>0</v>
      </c>
      <c r="AP76">
        <f>SUM(AP74:AP75)</f>
        <v>63.7</v>
      </c>
      <c r="AQ76">
        <f>SUM(AQ74:AQ75)</f>
        <v>-496.3</v>
      </c>
    </row>
    <row r="79" spans="2:43" x14ac:dyDescent="0.35">
      <c r="B79" s="6" t="s">
        <v>1510</v>
      </c>
      <c r="X79" s="19">
        <f>X48/X60</f>
        <v>1.0515927450083828</v>
      </c>
      <c r="Y79" s="19">
        <f t="shared" ref="Y79:AG79" si="26">Y48/Y60</f>
        <v>1.0476945519122216</v>
      </c>
      <c r="Z79" s="19">
        <f t="shared" si="26"/>
        <v>1.1552841289938185</v>
      </c>
      <c r="AA79" s="19">
        <f t="shared" si="26"/>
        <v>1.3607028491665982</v>
      </c>
      <c r="AB79" s="19">
        <f t="shared" si="26"/>
        <v>2.2247341538976806</v>
      </c>
      <c r="AC79" s="19">
        <f t="shared" si="26"/>
        <v>1.8998891280245223</v>
      </c>
      <c r="AD79" s="19">
        <f t="shared" si="26"/>
        <v>1.9183583081124973</v>
      </c>
      <c r="AE79" s="19">
        <f t="shared" si="26"/>
        <v>2.0672641760582136</v>
      </c>
      <c r="AF79" s="19">
        <f t="shared" si="26"/>
        <v>2.1655941655941655</v>
      </c>
      <c r="AG79" s="19">
        <f t="shared" si="26"/>
        <v>1.6251022848870142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G2" sqref="G2"/>
    </sheetView>
  </sheetViews>
  <sheetFormatPr defaultRowHeight="14.5" x14ac:dyDescent="0.35"/>
  <cols>
    <col min="1" max="1" width="16.54296875" customWidth="1"/>
    <col min="2" max="18" width="10.6328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18</v>
      </c>
      <c r="B2" t="s">
        <v>1412</v>
      </c>
      <c r="C2" t="s">
        <v>1413</v>
      </c>
      <c r="D2" t="s">
        <v>1414</v>
      </c>
      <c r="E2" t="s">
        <v>1415</v>
      </c>
      <c r="F2" t="s">
        <v>1416</v>
      </c>
      <c r="G2" t="s">
        <v>1417</v>
      </c>
      <c r="H2" t="s">
        <v>1418</v>
      </c>
      <c r="I2" t="s">
        <v>1419</v>
      </c>
      <c r="J2" t="s">
        <v>1420</v>
      </c>
      <c r="K2" t="s">
        <v>1421</v>
      </c>
      <c r="L2" t="s">
        <v>1422</v>
      </c>
      <c r="M2" t="s">
        <v>1423</v>
      </c>
      <c r="N2" t="s">
        <v>1424</v>
      </c>
      <c r="O2" t="s">
        <v>1425</v>
      </c>
      <c r="P2" t="s">
        <v>1426</v>
      </c>
      <c r="Q2" t="s">
        <v>1427</v>
      </c>
      <c r="R2" t="s">
        <v>1428</v>
      </c>
    </row>
    <row r="3" spans="1:18" x14ac:dyDescent="0.35">
      <c r="A3" s="1" t="s">
        <v>19</v>
      </c>
      <c r="B3" t="s">
        <v>1429</v>
      </c>
      <c r="C3" t="s">
        <v>312</v>
      </c>
      <c r="D3" t="s">
        <v>1430</v>
      </c>
      <c r="E3" t="s">
        <v>1431</v>
      </c>
      <c r="F3" t="s">
        <v>1432</v>
      </c>
      <c r="G3" t="s">
        <v>1430</v>
      </c>
      <c r="H3" t="s">
        <v>1379</v>
      </c>
      <c r="I3" t="s">
        <v>1433</v>
      </c>
      <c r="J3" t="s">
        <v>1434</v>
      </c>
      <c r="K3" t="s">
        <v>1435</v>
      </c>
      <c r="L3" t="s">
        <v>356</v>
      </c>
      <c r="M3" t="s">
        <v>476</v>
      </c>
      <c r="N3" t="s">
        <v>1382</v>
      </c>
      <c r="O3" t="s">
        <v>1383</v>
      </c>
      <c r="P3" t="s">
        <v>1384</v>
      </c>
      <c r="Q3" t="s">
        <v>1385</v>
      </c>
      <c r="R3" t="s">
        <v>1436</v>
      </c>
    </row>
    <row r="4" spans="1:18" x14ac:dyDescent="0.35">
      <c r="A4" s="1" t="s">
        <v>20</v>
      </c>
      <c r="B4" t="s">
        <v>1437</v>
      </c>
      <c r="C4" t="s">
        <v>1438</v>
      </c>
      <c r="D4" t="s">
        <v>509</v>
      </c>
      <c r="E4" t="s">
        <v>1439</v>
      </c>
      <c r="F4" t="s">
        <v>1440</v>
      </c>
      <c r="G4" t="s">
        <v>1441</v>
      </c>
      <c r="H4" t="s">
        <v>1442</v>
      </c>
      <c r="I4" t="s">
        <v>1443</v>
      </c>
      <c r="J4" t="s">
        <v>1444</v>
      </c>
      <c r="K4" t="s">
        <v>1445</v>
      </c>
      <c r="L4" t="s">
        <v>1435</v>
      </c>
      <c r="M4" t="s">
        <v>1446</v>
      </c>
      <c r="N4" t="s">
        <v>1431</v>
      </c>
      <c r="O4" t="s">
        <v>1447</v>
      </c>
      <c r="P4" t="s">
        <v>1448</v>
      </c>
      <c r="Q4" t="s">
        <v>1436</v>
      </c>
      <c r="R4" t="s">
        <v>1449</v>
      </c>
    </row>
    <row r="5" spans="1:18" x14ac:dyDescent="0.35">
      <c r="A5" s="1" t="s">
        <v>21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1373</v>
      </c>
      <c r="I5" t="s">
        <v>1450</v>
      </c>
      <c r="J5" t="s">
        <v>1451</v>
      </c>
      <c r="K5" t="s">
        <v>1452</v>
      </c>
      <c r="L5" t="s">
        <v>1453</v>
      </c>
      <c r="M5" t="s">
        <v>1453</v>
      </c>
      <c r="N5" t="s">
        <v>1454</v>
      </c>
      <c r="O5" t="s">
        <v>1455</v>
      </c>
      <c r="P5" t="s">
        <v>334</v>
      </c>
      <c r="Q5" t="s">
        <v>45</v>
      </c>
      <c r="R5" t="s">
        <v>45</v>
      </c>
    </row>
    <row r="6" spans="1:18" x14ac:dyDescent="0.35">
      <c r="A6" s="1" t="s">
        <v>22</v>
      </c>
      <c r="B6" t="s">
        <v>1456</v>
      </c>
      <c r="C6" t="s">
        <v>1450</v>
      </c>
      <c r="D6" t="s">
        <v>1450</v>
      </c>
      <c r="E6" t="s">
        <v>1374</v>
      </c>
      <c r="F6" t="s">
        <v>1451</v>
      </c>
      <c r="G6" t="s">
        <v>1457</v>
      </c>
      <c r="H6" t="s">
        <v>1450</v>
      </c>
      <c r="I6" t="s">
        <v>1458</v>
      </c>
      <c r="J6" t="s">
        <v>1452</v>
      </c>
      <c r="K6" t="s">
        <v>1459</v>
      </c>
      <c r="L6" t="s">
        <v>1460</v>
      </c>
      <c r="M6" t="s">
        <v>1450</v>
      </c>
      <c r="N6" t="s">
        <v>1461</v>
      </c>
      <c r="O6" t="s">
        <v>1456</v>
      </c>
      <c r="P6" t="s">
        <v>1461</v>
      </c>
      <c r="Q6" t="s">
        <v>1462</v>
      </c>
      <c r="R6" t="s">
        <v>1462</v>
      </c>
    </row>
    <row r="7" spans="1:18" x14ac:dyDescent="0.35">
      <c r="A7" s="1" t="s">
        <v>23</v>
      </c>
      <c r="B7" t="s">
        <v>105</v>
      </c>
      <c r="C7" t="s">
        <v>1463</v>
      </c>
      <c r="D7" t="s">
        <v>1464</v>
      </c>
      <c r="E7" t="s">
        <v>1465</v>
      </c>
      <c r="F7" t="s">
        <v>1466</v>
      </c>
      <c r="G7" t="s">
        <v>187</v>
      </c>
      <c r="H7" t="s">
        <v>1467</v>
      </c>
      <c r="I7" t="s">
        <v>1468</v>
      </c>
      <c r="J7" t="s">
        <v>1469</v>
      </c>
      <c r="K7" t="s">
        <v>1470</v>
      </c>
      <c r="L7" t="s">
        <v>1471</v>
      </c>
      <c r="M7" t="s">
        <v>1472</v>
      </c>
      <c r="N7" t="s">
        <v>1473</v>
      </c>
      <c r="O7" t="s">
        <v>577</v>
      </c>
      <c r="P7" t="s">
        <v>1474</v>
      </c>
      <c r="Q7" t="s">
        <v>1475</v>
      </c>
      <c r="R7" t="s">
        <v>1476</v>
      </c>
    </row>
    <row r="8" spans="1:18" x14ac:dyDescent="0.35">
      <c r="A8" s="1" t="s">
        <v>24</v>
      </c>
      <c r="B8" t="s">
        <v>1387</v>
      </c>
      <c r="C8" t="s">
        <v>1388</v>
      </c>
      <c r="D8" t="s">
        <v>914</v>
      </c>
      <c r="E8" t="s">
        <v>1389</v>
      </c>
      <c r="F8" t="s">
        <v>1390</v>
      </c>
      <c r="G8" t="s">
        <v>1391</v>
      </c>
      <c r="H8" t="s">
        <v>1392</v>
      </c>
      <c r="I8" t="s">
        <v>1393</v>
      </c>
      <c r="J8" t="s">
        <v>1394</v>
      </c>
      <c r="K8" t="s">
        <v>869</v>
      </c>
      <c r="L8" t="s">
        <v>1395</v>
      </c>
      <c r="M8" t="s">
        <v>1396</v>
      </c>
      <c r="N8" t="s">
        <v>135</v>
      </c>
      <c r="O8" t="s">
        <v>1397</v>
      </c>
      <c r="P8" t="s">
        <v>941</v>
      </c>
      <c r="Q8" t="s">
        <v>1197</v>
      </c>
      <c r="R8" t="s">
        <v>1477</v>
      </c>
    </row>
    <row r="9" spans="1:18" x14ac:dyDescent="0.35">
      <c r="A9" s="1" t="s">
        <v>25</v>
      </c>
      <c r="B9" t="s">
        <v>1478</v>
      </c>
      <c r="C9" t="s">
        <v>70</v>
      </c>
      <c r="D9" t="s">
        <v>90</v>
      </c>
      <c r="E9" t="s">
        <v>110</v>
      </c>
      <c r="F9" t="s">
        <v>131</v>
      </c>
      <c r="G9" t="s">
        <v>110</v>
      </c>
      <c r="H9" t="s">
        <v>170</v>
      </c>
      <c r="I9" t="s">
        <v>191</v>
      </c>
      <c r="J9" t="s">
        <v>213</v>
      </c>
      <c r="K9" t="s">
        <v>235</v>
      </c>
      <c r="L9" t="s">
        <v>257</v>
      </c>
      <c r="M9" t="s">
        <v>273</v>
      </c>
      <c r="N9" t="s">
        <v>294</v>
      </c>
      <c r="O9" t="s">
        <v>316</v>
      </c>
      <c r="P9" t="s">
        <v>337</v>
      </c>
      <c r="Q9" t="s">
        <v>1479</v>
      </c>
      <c r="R9" t="s">
        <v>1480</v>
      </c>
    </row>
    <row r="10" spans="1:18" x14ac:dyDescent="0.35">
      <c r="A10" s="1" t="s">
        <v>26</v>
      </c>
      <c r="B10" t="s">
        <v>50</v>
      </c>
      <c r="C10" t="s">
        <v>71</v>
      </c>
      <c r="D10" t="s">
        <v>91</v>
      </c>
      <c r="E10" t="s">
        <v>111</v>
      </c>
      <c r="F10" t="s">
        <v>132</v>
      </c>
      <c r="G10" t="s">
        <v>150</v>
      </c>
      <c r="H10" t="s">
        <v>171</v>
      </c>
      <c r="I10" t="s">
        <v>192</v>
      </c>
      <c r="J10" t="s">
        <v>150</v>
      </c>
      <c r="K10" t="s">
        <v>236</v>
      </c>
      <c r="L10" t="s">
        <v>236</v>
      </c>
      <c r="M10" t="s">
        <v>274</v>
      </c>
      <c r="N10" t="s">
        <v>295</v>
      </c>
      <c r="O10" t="s">
        <v>295</v>
      </c>
      <c r="P10" t="s">
        <v>338</v>
      </c>
      <c r="Q10" t="s">
        <v>360</v>
      </c>
      <c r="R10" t="s">
        <v>1481</v>
      </c>
    </row>
    <row r="11" spans="1:18" x14ac:dyDescent="0.35">
      <c r="A11" s="1" t="s">
        <v>27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172</v>
      </c>
      <c r="I11" t="s">
        <v>193</v>
      </c>
      <c r="J11" t="s">
        <v>214</v>
      </c>
      <c r="K11" t="s">
        <v>237</v>
      </c>
      <c r="L11" t="s">
        <v>113</v>
      </c>
      <c r="M11" t="s">
        <v>275</v>
      </c>
      <c r="N11" t="s">
        <v>296</v>
      </c>
      <c r="O11" t="s">
        <v>317</v>
      </c>
      <c r="P11" t="s">
        <v>339</v>
      </c>
      <c r="Q11" t="s">
        <v>45</v>
      </c>
      <c r="R11" t="s">
        <v>45</v>
      </c>
    </row>
    <row r="12" spans="1:18" x14ac:dyDescent="0.35">
      <c r="A12" s="1" t="s">
        <v>28</v>
      </c>
      <c r="B12" t="s">
        <v>51</v>
      </c>
      <c r="C12" t="s">
        <v>72</v>
      </c>
      <c r="D12" t="s">
        <v>92</v>
      </c>
      <c r="E12" t="s">
        <v>112</v>
      </c>
      <c r="F12" t="s">
        <v>133</v>
      </c>
      <c r="G12" t="s">
        <v>151</v>
      </c>
      <c r="H12" t="s">
        <v>173</v>
      </c>
      <c r="I12" t="s">
        <v>194</v>
      </c>
      <c r="J12" t="s">
        <v>215</v>
      </c>
      <c r="K12" t="s">
        <v>238</v>
      </c>
      <c r="L12" t="s">
        <v>258</v>
      </c>
      <c r="M12" t="s">
        <v>276</v>
      </c>
      <c r="N12" t="s">
        <v>297</v>
      </c>
      <c r="O12" t="s">
        <v>318</v>
      </c>
      <c r="P12" t="s">
        <v>340</v>
      </c>
      <c r="Q12" t="s">
        <v>361</v>
      </c>
      <c r="R12" t="s">
        <v>1482</v>
      </c>
    </row>
    <row r="13" spans="1:18" x14ac:dyDescent="0.35">
      <c r="A13" s="1" t="s">
        <v>29</v>
      </c>
      <c r="B13" t="s">
        <v>52</v>
      </c>
      <c r="C13" t="s">
        <v>73</v>
      </c>
      <c r="D13" t="s">
        <v>93</v>
      </c>
      <c r="E13" t="s">
        <v>113</v>
      </c>
      <c r="F13" t="s">
        <v>113</v>
      </c>
      <c r="G13" t="s">
        <v>152</v>
      </c>
      <c r="H13" t="s">
        <v>174</v>
      </c>
      <c r="I13" t="s">
        <v>52</v>
      </c>
      <c r="J13" t="s">
        <v>216</v>
      </c>
      <c r="K13" t="s">
        <v>239</v>
      </c>
      <c r="L13" t="s">
        <v>113</v>
      </c>
      <c r="M13" t="s">
        <v>277</v>
      </c>
      <c r="N13" t="s">
        <v>298</v>
      </c>
      <c r="O13" t="s">
        <v>319</v>
      </c>
      <c r="P13" t="s">
        <v>341</v>
      </c>
      <c r="Q13" t="s">
        <v>362</v>
      </c>
      <c r="R13" t="s">
        <v>1483</v>
      </c>
    </row>
    <row r="14" spans="1:18" x14ac:dyDescent="0.35">
      <c r="A14" s="1" t="s">
        <v>30</v>
      </c>
      <c r="B14" t="s">
        <v>53</v>
      </c>
      <c r="C14" t="s">
        <v>74</v>
      </c>
      <c r="D14" t="s">
        <v>48</v>
      </c>
      <c r="E14" t="s">
        <v>114</v>
      </c>
      <c r="F14" t="s">
        <v>134</v>
      </c>
      <c r="G14" t="s">
        <v>153</v>
      </c>
      <c r="H14" t="s">
        <v>175</v>
      </c>
      <c r="I14" t="s">
        <v>195</v>
      </c>
      <c r="J14" t="s">
        <v>217</v>
      </c>
      <c r="K14" t="s">
        <v>54</v>
      </c>
      <c r="L14" t="s">
        <v>259</v>
      </c>
      <c r="M14" t="s">
        <v>130</v>
      </c>
      <c r="N14" t="s">
        <v>299</v>
      </c>
      <c r="O14" t="s">
        <v>320</v>
      </c>
      <c r="P14" t="s">
        <v>342</v>
      </c>
      <c r="Q14" t="s">
        <v>363</v>
      </c>
      <c r="R14" t="s">
        <v>358</v>
      </c>
    </row>
    <row r="15" spans="1:18" x14ac:dyDescent="0.35">
      <c r="A15" s="1" t="s">
        <v>31</v>
      </c>
      <c r="B15" t="s">
        <v>54</v>
      </c>
      <c r="C15" t="s">
        <v>75</v>
      </c>
      <c r="D15" t="s">
        <v>94</v>
      </c>
      <c r="E15" t="s">
        <v>115</v>
      </c>
      <c r="F15" t="s">
        <v>135</v>
      </c>
      <c r="G15" t="s">
        <v>154</v>
      </c>
      <c r="H15" t="s">
        <v>176</v>
      </c>
      <c r="I15" t="s">
        <v>196</v>
      </c>
      <c r="J15" t="s">
        <v>218</v>
      </c>
      <c r="K15" t="s">
        <v>240</v>
      </c>
      <c r="L15" t="s">
        <v>57</v>
      </c>
      <c r="M15" t="s">
        <v>278</v>
      </c>
      <c r="N15" t="s">
        <v>300</v>
      </c>
      <c r="O15" t="s">
        <v>321</v>
      </c>
      <c r="P15" t="s">
        <v>343</v>
      </c>
      <c r="Q15" t="s">
        <v>364</v>
      </c>
      <c r="R15" t="s">
        <v>1484</v>
      </c>
    </row>
    <row r="16" spans="1:18" x14ac:dyDescent="0.35">
      <c r="A16" s="1" t="s">
        <v>32</v>
      </c>
      <c r="B16" t="s">
        <v>55</v>
      </c>
      <c r="C16" t="s">
        <v>76</v>
      </c>
      <c r="D16" t="s">
        <v>95</v>
      </c>
      <c r="E16" t="s">
        <v>116</v>
      </c>
      <c r="F16" t="s">
        <v>136</v>
      </c>
      <c r="G16" t="s">
        <v>155</v>
      </c>
      <c r="H16" t="s">
        <v>177</v>
      </c>
      <c r="I16" t="s">
        <v>197</v>
      </c>
      <c r="J16" t="s">
        <v>219</v>
      </c>
      <c r="K16" t="s">
        <v>241</v>
      </c>
      <c r="L16" t="s">
        <v>260</v>
      </c>
      <c r="M16" t="s">
        <v>279</v>
      </c>
      <c r="N16" t="s">
        <v>301</v>
      </c>
      <c r="O16" t="s">
        <v>322</v>
      </c>
      <c r="P16" t="s">
        <v>344</v>
      </c>
      <c r="Q16" t="s">
        <v>156</v>
      </c>
      <c r="R16" t="s">
        <v>1485</v>
      </c>
    </row>
    <row r="17" spans="1:18" x14ac:dyDescent="0.35">
      <c r="A17" s="1" t="s">
        <v>33</v>
      </c>
      <c r="B17" t="s">
        <v>56</v>
      </c>
      <c r="C17" t="s">
        <v>77</v>
      </c>
      <c r="D17" t="s">
        <v>96</v>
      </c>
      <c r="E17" t="s">
        <v>117</v>
      </c>
      <c r="F17" t="s">
        <v>137</v>
      </c>
      <c r="G17" t="s">
        <v>156</v>
      </c>
      <c r="H17" t="s">
        <v>178</v>
      </c>
      <c r="I17" t="s">
        <v>198</v>
      </c>
      <c r="J17" t="s">
        <v>117</v>
      </c>
      <c r="K17" t="s">
        <v>137</v>
      </c>
      <c r="L17" t="s">
        <v>261</v>
      </c>
      <c r="M17" t="s">
        <v>280</v>
      </c>
      <c r="N17" t="s">
        <v>302</v>
      </c>
      <c r="O17" t="s">
        <v>323</v>
      </c>
      <c r="P17" t="s">
        <v>345</v>
      </c>
      <c r="Q17" t="s">
        <v>365</v>
      </c>
      <c r="R17" t="s">
        <v>1483</v>
      </c>
    </row>
    <row r="18" spans="1:18" x14ac:dyDescent="0.35">
      <c r="A18" s="1" t="s">
        <v>34</v>
      </c>
      <c r="B18" t="s">
        <v>57</v>
      </c>
      <c r="C18" t="s">
        <v>78</v>
      </c>
      <c r="D18" t="s">
        <v>97</v>
      </c>
      <c r="E18" t="s">
        <v>118</v>
      </c>
      <c r="F18" t="s">
        <v>138</v>
      </c>
      <c r="G18" t="s">
        <v>157</v>
      </c>
      <c r="H18" t="s">
        <v>179</v>
      </c>
      <c r="I18" t="s">
        <v>199</v>
      </c>
      <c r="J18" t="s">
        <v>220</v>
      </c>
      <c r="K18" t="s">
        <v>242</v>
      </c>
      <c r="L18" t="s">
        <v>262</v>
      </c>
      <c r="M18" t="s">
        <v>281</v>
      </c>
      <c r="N18" t="s">
        <v>303</v>
      </c>
      <c r="O18" t="s">
        <v>324</v>
      </c>
      <c r="P18" t="s">
        <v>346</v>
      </c>
      <c r="Q18" t="s">
        <v>366</v>
      </c>
      <c r="R18" t="s">
        <v>464</v>
      </c>
    </row>
    <row r="19" spans="1:18" x14ac:dyDescent="0.35">
      <c r="A19" s="1" t="s">
        <v>35</v>
      </c>
      <c r="B19" t="s">
        <v>58</v>
      </c>
      <c r="C19" t="s">
        <v>79</v>
      </c>
      <c r="D19" t="s">
        <v>98</v>
      </c>
      <c r="E19" t="s">
        <v>119</v>
      </c>
      <c r="F19" t="s">
        <v>139</v>
      </c>
      <c r="G19" t="s">
        <v>45</v>
      </c>
      <c r="H19" t="s">
        <v>45</v>
      </c>
      <c r="I19" t="s">
        <v>200</v>
      </c>
      <c r="J19" t="s">
        <v>221</v>
      </c>
      <c r="K19" t="s">
        <v>243</v>
      </c>
      <c r="L19" t="s">
        <v>263</v>
      </c>
      <c r="M19" t="s">
        <v>282</v>
      </c>
      <c r="N19" t="s">
        <v>118</v>
      </c>
      <c r="O19" t="s">
        <v>325</v>
      </c>
      <c r="P19" t="s">
        <v>347</v>
      </c>
      <c r="Q19" t="s">
        <v>367</v>
      </c>
      <c r="R19" t="s">
        <v>1486</v>
      </c>
    </row>
    <row r="20" spans="1:18" x14ac:dyDescent="0.35">
      <c r="A20" s="1" t="s">
        <v>36</v>
      </c>
      <c r="B20" t="s">
        <v>59</v>
      </c>
      <c r="C20" t="s">
        <v>80</v>
      </c>
      <c r="D20" t="s">
        <v>99</v>
      </c>
      <c r="E20" t="s">
        <v>120</v>
      </c>
      <c r="F20" t="s">
        <v>140</v>
      </c>
      <c r="G20" t="s">
        <v>158</v>
      </c>
      <c r="H20" t="s">
        <v>180</v>
      </c>
      <c r="I20" t="s">
        <v>201</v>
      </c>
      <c r="J20" t="s">
        <v>222</v>
      </c>
      <c r="K20" t="s">
        <v>244</v>
      </c>
      <c r="L20" t="s">
        <v>264</v>
      </c>
      <c r="M20" t="s">
        <v>283</v>
      </c>
      <c r="N20" t="s">
        <v>304</v>
      </c>
      <c r="O20" t="s">
        <v>326</v>
      </c>
      <c r="P20" t="s">
        <v>348</v>
      </c>
      <c r="Q20" t="s">
        <v>368</v>
      </c>
      <c r="R20" t="s">
        <v>1487</v>
      </c>
    </row>
    <row r="21" spans="1:18" x14ac:dyDescent="0.35">
      <c r="A21" s="1" t="s">
        <v>37</v>
      </c>
      <c r="B21" t="s">
        <v>60</v>
      </c>
      <c r="C21" t="s">
        <v>62</v>
      </c>
      <c r="D21" t="s">
        <v>100</v>
      </c>
      <c r="E21" t="s">
        <v>121</v>
      </c>
      <c r="F21" t="s">
        <v>141</v>
      </c>
      <c r="G21" t="s">
        <v>159</v>
      </c>
      <c r="H21" t="s">
        <v>181</v>
      </c>
      <c r="I21" t="s">
        <v>202</v>
      </c>
      <c r="J21" t="s">
        <v>223</v>
      </c>
      <c r="K21" t="s">
        <v>245</v>
      </c>
      <c r="L21" t="s">
        <v>161</v>
      </c>
      <c r="M21" t="s">
        <v>198</v>
      </c>
      <c r="N21" t="s">
        <v>305</v>
      </c>
      <c r="O21" t="s">
        <v>327</v>
      </c>
      <c r="P21" t="s">
        <v>349</v>
      </c>
      <c r="Q21" t="s">
        <v>349</v>
      </c>
      <c r="R21" t="s">
        <v>1488</v>
      </c>
    </row>
    <row r="22" spans="1:18" x14ac:dyDescent="0.35">
      <c r="A22" s="1" t="s">
        <v>38</v>
      </c>
      <c r="B22" t="s">
        <v>61</v>
      </c>
      <c r="C22" t="s">
        <v>81</v>
      </c>
      <c r="D22" t="s">
        <v>101</v>
      </c>
      <c r="E22" t="s">
        <v>122</v>
      </c>
      <c r="F22" t="s">
        <v>141</v>
      </c>
      <c r="G22" t="s">
        <v>160</v>
      </c>
      <c r="H22" t="s">
        <v>182</v>
      </c>
      <c r="I22" t="s">
        <v>101</v>
      </c>
      <c r="J22" t="s">
        <v>224</v>
      </c>
      <c r="K22" t="s">
        <v>246</v>
      </c>
      <c r="L22" t="s">
        <v>161</v>
      </c>
      <c r="M22" t="s">
        <v>284</v>
      </c>
      <c r="N22" t="s">
        <v>306</v>
      </c>
      <c r="O22" t="s">
        <v>328</v>
      </c>
      <c r="P22" t="s">
        <v>350</v>
      </c>
      <c r="Q22" t="s">
        <v>369</v>
      </c>
      <c r="R22" t="s">
        <v>1489</v>
      </c>
    </row>
    <row r="23" spans="1:18" x14ac:dyDescent="0.35">
      <c r="A23" s="1" t="s">
        <v>39</v>
      </c>
      <c r="B23" t="s">
        <v>62</v>
      </c>
      <c r="C23" t="s">
        <v>82</v>
      </c>
      <c r="D23" t="s">
        <v>102</v>
      </c>
      <c r="E23" t="s">
        <v>123</v>
      </c>
      <c r="F23" t="s">
        <v>142</v>
      </c>
      <c r="G23" t="s">
        <v>161</v>
      </c>
      <c r="H23" t="s">
        <v>183</v>
      </c>
      <c r="I23" t="s">
        <v>203</v>
      </c>
      <c r="J23" t="s">
        <v>225</v>
      </c>
      <c r="K23" t="s">
        <v>247</v>
      </c>
      <c r="L23" t="s">
        <v>203</v>
      </c>
      <c r="M23" t="s">
        <v>277</v>
      </c>
      <c r="N23" t="s">
        <v>307</v>
      </c>
      <c r="O23" t="s">
        <v>329</v>
      </c>
      <c r="P23" t="s">
        <v>351</v>
      </c>
      <c r="Q23" t="s">
        <v>370</v>
      </c>
      <c r="R23" t="s">
        <v>1490</v>
      </c>
    </row>
    <row r="24" spans="1:18" x14ac:dyDescent="0.35">
      <c r="A24" s="1" t="s">
        <v>40</v>
      </c>
      <c r="B24" t="s">
        <v>63</v>
      </c>
      <c r="C24" t="s">
        <v>63</v>
      </c>
      <c r="D24" t="s">
        <v>63</v>
      </c>
      <c r="E24" t="s">
        <v>63</v>
      </c>
      <c r="F24" t="s">
        <v>63</v>
      </c>
      <c r="G24" t="s">
        <v>63</v>
      </c>
      <c r="H24" t="s">
        <v>184</v>
      </c>
      <c r="I24" t="s">
        <v>204</v>
      </c>
      <c r="J24" t="s">
        <v>226</v>
      </c>
      <c r="K24" t="s">
        <v>248</v>
      </c>
      <c r="L24" t="s">
        <v>265</v>
      </c>
      <c r="M24" t="s">
        <v>285</v>
      </c>
      <c r="N24" t="s">
        <v>308</v>
      </c>
      <c r="O24" t="s">
        <v>330</v>
      </c>
      <c r="P24" t="s">
        <v>352</v>
      </c>
      <c r="Q24" t="s">
        <v>63</v>
      </c>
      <c r="R24" t="s">
        <v>63</v>
      </c>
    </row>
    <row r="25" spans="1:18" x14ac:dyDescent="0.35">
      <c r="A25" s="1" t="s">
        <v>41</v>
      </c>
      <c r="B25" t="s">
        <v>64</v>
      </c>
      <c r="C25" t="s">
        <v>83</v>
      </c>
      <c r="D25" t="s">
        <v>103</v>
      </c>
      <c r="E25" t="s">
        <v>124</v>
      </c>
      <c r="F25" t="s">
        <v>143</v>
      </c>
      <c r="G25" t="s">
        <v>162</v>
      </c>
      <c r="H25" t="s">
        <v>45</v>
      </c>
      <c r="I25" t="s">
        <v>205</v>
      </c>
      <c r="J25" t="s">
        <v>227</v>
      </c>
      <c r="K25" t="s">
        <v>249</v>
      </c>
      <c r="L25" t="s">
        <v>266</v>
      </c>
      <c r="M25" t="s">
        <v>286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</row>
  </sheetData>
  <pageMargins left="0.7" right="0.7" top="0.75" bottom="0.75" header="0.3" footer="0.3"/>
  <pageSetup orientation="portrait" r:id="rId1"/>
  <ignoredErrors>
    <ignoredError sqref="B1:R2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6C13-3BE6-4CB1-9A54-997948A5E8EE}">
  <dimension ref="A1:R25"/>
  <sheetViews>
    <sheetView workbookViewId="0">
      <selection activeCell="O2" sqref="O2"/>
    </sheetView>
  </sheetViews>
  <sheetFormatPr defaultRowHeight="14.5" x14ac:dyDescent="0.35"/>
  <sheetData>
    <row r="1" spans="1:18" x14ac:dyDescent="0.3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18</v>
      </c>
      <c r="B2" t="s">
        <v>42</v>
      </c>
      <c r="C2" t="s">
        <v>65</v>
      </c>
      <c r="D2" t="s">
        <v>84</v>
      </c>
      <c r="E2" t="s">
        <v>104</v>
      </c>
      <c r="F2" t="s">
        <v>125</v>
      </c>
      <c r="G2" t="s">
        <v>144</v>
      </c>
      <c r="H2" t="s">
        <v>163</v>
      </c>
      <c r="I2" t="s">
        <v>185</v>
      </c>
      <c r="J2" t="s">
        <v>206</v>
      </c>
      <c r="K2" t="s">
        <v>228</v>
      </c>
      <c r="L2" t="s">
        <v>250</v>
      </c>
      <c r="M2" t="s">
        <v>267</v>
      </c>
      <c r="N2" t="s">
        <v>287</v>
      </c>
      <c r="O2" t="s">
        <v>309</v>
      </c>
      <c r="P2" t="s">
        <v>331</v>
      </c>
      <c r="Q2" t="s">
        <v>353</v>
      </c>
      <c r="R2" t="s">
        <v>371</v>
      </c>
    </row>
    <row r="3" spans="1:18" x14ac:dyDescent="0.35">
      <c r="A3" s="1" t="s">
        <v>19</v>
      </c>
      <c r="B3" t="s">
        <v>43</v>
      </c>
      <c r="C3" t="s">
        <v>66</v>
      </c>
      <c r="D3" t="s">
        <v>85</v>
      </c>
      <c r="E3" t="s">
        <v>105</v>
      </c>
      <c r="F3" t="s">
        <v>126</v>
      </c>
      <c r="G3" t="s">
        <v>145</v>
      </c>
      <c r="H3" t="s">
        <v>164</v>
      </c>
      <c r="I3" t="s">
        <v>186</v>
      </c>
      <c r="J3" t="s">
        <v>207</v>
      </c>
      <c r="K3" t="s">
        <v>229</v>
      </c>
      <c r="L3" t="s">
        <v>251</v>
      </c>
      <c r="M3" t="s">
        <v>268</v>
      </c>
      <c r="N3" t="s">
        <v>288</v>
      </c>
      <c r="O3" t="s">
        <v>310</v>
      </c>
      <c r="P3" t="s">
        <v>332</v>
      </c>
      <c r="Q3" t="s">
        <v>354</v>
      </c>
      <c r="R3" t="s">
        <v>372</v>
      </c>
    </row>
    <row r="4" spans="1:18" x14ac:dyDescent="0.35">
      <c r="A4" s="1" t="s">
        <v>20</v>
      </c>
      <c r="B4" t="s">
        <v>44</v>
      </c>
      <c r="C4" t="s">
        <v>67</v>
      </c>
      <c r="D4" t="s">
        <v>86</v>
      </c>
      <c r="E4" t="s">
        <v>106</v>
      </c>
      <c r="F4" t="s">
        <v>127</v>
      </c>
      <c r="G4" t="s">
        <v>146</v>
      </c>
      <c r="H4" t="s">
        <v>165</v>
      </c>
      <c r="I4" t="s">
        <v>187</v>
      </c>
      <c r="J4" t="s">
        <v>208</v>
      </c>
      <c r="K4" t="s">
        <v>230</v>
      </c>
      <c r="L4" t="s">
        <v>252</v>
      </c>
      <c r="M4" t="s">
        <v>269</v>
      </c>
      <c r="N4" t="s">
        <v>289</v>
      </c>
      <c r="O4" t="s">
        <v>311</v>
      </c>
      <c r="P4" t="s">
        <v>333</v>
      </c>
      <c r="Q4" t="s">
        <v>355</v>
      </c>
      <c r="R4" t="s">
        <v>373</v>
      </c>
    </row>
    <row r="5" spans="1:18" x14ac:dyDescent="0.35">
      <c r="A5" s="1" t="s">
        <v>21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166</v>
      </c>
      <c r="I5" t="s">
        <v>87</v>
      </c>
      <c r="J5" t="s">
        <v>209</v>
      </c>
      <c r="K5" t="s">
        <v>231</v>
      </c>
      <c r="L5" t="s">
        <v>253</v>
      </c>
      <c r="M5" t="s">
        <v>270</v>
      </c>
      <c r="N5" t="s">
        <v>290</v>
      </c>
      <c r="O5" t="s">
        <v>312</v>
      </c>
      <c r="P5" t="s">
        <v>334</v>
      </c>
      <c r="Q5" t="s">
        <v>45</v>
      </c>
      <c r="R5" t="s">
        <v>45</v>
      </c>
    </row>
    <row r="6" spans="1:18" x14ac:dyDescent="0.35">
      <c r="A6" s="1" t="s">
        <v>22</v>
      </c>
      <c r="B6" t="s">
        <v>46</v>
      </c>
      <c r="C6" t="s">
        <v>68</v>
      </c>
      <c r="D6" t="s">
        <v>87</v>
      </c>
      <c r="E6" t="s">
        <v>107</v>
      </c>
      <c r="F6" t="s">
        <v>128</v>
      </c>
      <c r="G6" t="s">
        <v>147</v>
      </c>
      <c r="H6" t="s">
        <v>167</v>
      </c>
      <c r="I6" t="s">
        <v>188</v>
      </c>
      <c r="J6" t="s">
        <v>210</v>
      </c>
      <c r="K6" t="s">
        <v>232</v>
      </c>
      <c r="L6" t="s">
        <v>254</v>
      </c>
      <c r="M6" t="s">
        <v>87</v>
      </c>
      <c r="N6" t="s">
        <v>291</v>
      </c>
      <c r="O6" t="s">
        <v>313</v>
      </c>
      <c r="P6" t="s">
        <v>291</v>
      </c>
      <c r="Q6" t="s">
        <v>356</v>
      </c>
      <c r="R6" t="s">
        <v>374</v>
      </c>
    </row>
    <row r="7" spans="1:18" x14ac:dyDescent="0.35">
      <c r="A7" s="1" t="s">
        <v>23</v>
      </c>
      <c r="B7" t="s">
        <v>47</v>
      </c>
      <c r="C7" t="s">
        <v>69</v>
      </c>
      <c r="D7" t="s">
        <v>88</v>
      </c>
      <c r="E7" t="s">
        <v>108</v>
      </c>
      <c r="F7" t="s">
        <v>129</v>
      </c>
      <c r="G7" t="s">
        <v>148</v>
      </c>
      <c r="H7" t="s">
        <v>168</v>
      </c>
      <c r="I7" t="s">
        <v>189</v>
      </c>
      <c r="J7" t="s">
        <v>211</v>
      </c>
      <c r="K7" t="s">
        <v>233</v>
      </c>
      <c r="L7" t="s">
        <v>255</v>
      </c>
      <c r="M7" t="s">
        <v>271</v>
      </c>
      <c r="N7" t="s">
        <v>292</v>
      </c>
      <c r="O7" t="s">
        <v>314</v>
      </c>
      <c r="P7" t="s">
        <v>335</v>
      </c>
      <c r="Q7" t="s">
        <v>357</v>
      </c>
      <c r="R7" t="s">
        <v>375</v>
      </c>
    </row>
    <row r="8" spans="1:18" x14ac:dyDescent="0.35">
      <c r="A8" s="1" t="s">
        <v>24</v>
      </c>
      <c r="B8" t="s">
        <v>48</v>
      </c>
      <c r="C8" t="s">
        <v>54</v>
      </c>
      <c r="D8" t="s">
        <v>89</v>
      </c>
      <c r="E8" t="s">
        <v>109</v>
      </c>
      <c r="F8" t="s">
        <v>130</v>
      </c>
      <c r="G8" t="s">
        <v>149</v>
      </c>
      <c r="H8" t="s">
        <v>169</v>
      </c>
      <c r="I8" t="s">
        <v>190</v>
      </c>
      <c r="J8" t="s">
        <v>212</v>
      </c>
      <c r="K8" t="s">
        <v>234</v>
      </c>
      <c r="L8" t="s">
        <v>256</v>
      </c>
      <c r="M8" t="s">
        <v>272</v>
      </c>
      <c r="N8" t="s">
        <v>293</v>
      </c>
      <c r="O8" t="s">
        <v>315</v>
      </c>
      <c r="P8" t="s">
        <v>336</v>
      </c>
      <c r="Q8" t="s">
        <v>358</v>
      </c>
      <c r="R8" t="s">
        <v>376</v>
      </c>
    </row>
    <row r="9" spans="1:18" x14ac:dyDescent="0.35">
      <c r="A9" s="1" t="s">
        <v>25</v>
      </c>
      <c r="B9" t="s">
        <v>49</v>
      </c>
      <c r="C9" t="s">
        <v>70</v>
      </c>
      <c r="D9" t="s">
        <v>90</v>
      </c>
      <c r="E9" t="s">
        <v>110</v>
      </c>
      <c r="F9" t="s">
        <v>131</v>
      </c>
      <c r="G9" t="s">
        <v>110</v>
      </c>
      <c r="H9" t="s">
        <v>170</v>
      </c>
      <c r="I9" t="s">
        <v>191</v>
      </c>
      <c r="J9" t="s">
        <v>213</v>
      </c>
      <c r="K9" t="s">
        <v>235</v>
      </c>
      <c r="L9" t="s">
        <v>257</v>
      </c>
      <c r="M9" t="s">
        <v>273</v>
      </c>
      <c r="N9" t="s">
        <v>294</v>
      </c>
      <c r="O9" t="s">
        <v>316</v>
      </c>
      <c r="P9" t="s">
        <v>337</v>
      </c>
      <c r="Q9" t="s">
        <v>359</v>
      </c>
      <c r="R9" t="s">
        <v>377</v>
      </c>
    </row>
    <row r="10" spans="1:18" x14ac:dyDescent="0.35">
      <c r="A10" s="1" t="s">
        <v>26</v>
      </c>
      <c r="B10" t="s">
        <v>50</v>
      </c>
      <c r="C10" t="s">
        <v>71</v>
      </c>
      <c r="D10" t="s">
        <v>91</v>
      </c>
      <c r="E10" t="s">
        <v>111</v>
      </c>
      <c r="F10" t="s">
        <v>132</v>
      </c>
      <c r="G10" t="s">
        <v>150</v>
      </c>
      <c r="H10" t="s">
        <v>171</v>
      </c>
      <c r="I10" t="s">
        <v>192</v>
      </c>
      <c r="J10" t="s">
        <v>150</v>
      </c>
      <c r="K10" t="s">
        <v>236</v>
      </c>
      <c r="L10" t="s">
        <v>236</v>
      </c>
      <c r="M10" t="s">
        <v>274</v>
      </c>
      <c r="N10" t="s">
        <v>295</v>
      </c>
      <c r="O10" t="s">
        <v>295</v>
      </c>
      <c r="P10" t="s">
        <v>338</v>
      </c>
      <c r="Q10" t="s">
        <v>360</v>
      </c>
      <c r="R10" t="s">
        <v>360</v>
      </c>
    </row>
    <row r="11" spans="1:18" x14ac:dyDescent="0.35">
      <c r="A11" s="1" t="s">
        <v>27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172</v>
      </c>
      <c r="I11" t="s">
        <v>193</v>
      </c>
      <c r="J11" t="s">
        <v>214</v>
      </c>
      <c r="K11" t="s">
        <v>237</v>
      </c>
      <c r="L11" t="s">
        <v>113</v>
      </c>
      <c r="M11" t="s">
        <v>275</v>
      </c>
      <c r="N11" t="s">
        <v>296</v>
      </c>
      <c r="O11" t="s">
        <v>317</v>
      </c>
      <c r="P11" t="s">
        <v>339</v>
      </c>
      <c r="Q11" t="s">
        <v>45</v>
      </c>
      <c r="R11" t="s">
        <v>45</v>
      </c>
    </row>
    <row r="12" spans="1:18" x14ac:dyDescent="0.35">
      <c r="A12" s="1" t="s">
        <v>28</v>
      </c>
      <c r="B12" t="s">
        <v>51</v>
      </c>
      <c r="C12" t="s">
        <v>72</v>
      </c>
      <c r="D12" t="s">
        <v>92</v>
      </c>
      <c r="E12" t="s">
        <v>112</v>
      </c>
      <c r="F12" t="s">
        <v>133</v>
      </c>
      <c r="G12" t="s">
        <v>151</v>
      </c>
      <c r="H12" t="s">
        <v>173</v>
      </c>
      <c r="I12" t="s">
        <v>194</v>
      </c>
      <c r="J12" t="s">
        <v>215</v>
      </c>
      <c r="K12" t="s">
        <v>238</v>
      </c>
      <c r="L12" t="s">
        <v>258</v>
      </c>
      <c r="M12" t="s">
        <v>276</v>
      </c>
      <c r="N12" t="s">
        <v>297</v>
      </c>
      <c r="O12" t="s">
        <v>318</v>
      </c>
      <c r="P12" t="s">
        <v>340</v>
      </c>
      <c r="Q12" t="s">
        <v>361</v>
      </c>
      <c r="R12" t="s">
        <v>378</v>
      </c>
    </row>
    <row r="13" spans="1:18" x14ac:dyDescent="0.35">
      <c r="A13" s="1" t="s">
        <v>29</v>
      </c>
      <c r="B13" t="s">
        <v>52</v>
      </c>
      <c r="C13" t="s">
        <v>73</v>
      </c>
      <c r="D13" t="s">
        <v>93</v>
      </c>
      <c r="E13" t="s">
        <v>113</v>
      </c>
      <c r="F13" t="s">
        <v>113</v>
      </c>
      <c r="G13" t="s">
        <v>152</v>
      </c>
      <c r="H13" t="s">
        <v>174</v>
      </c>
      <c r="I13" t="s">
        <v>52</v>
      </c>
      <c r="J13" t="s">
        <v>216</v>
      </c>
      <c r="K13" t="s">
        <v>239</v>
      </c>
      <c r="L13" t="s">
        <v>113</v>
      </c>
      <c r="M13" t="s">
        <v>277</v>
      </c>
      <c r="N13" t="s">
        <v>298</v>
      </c>
      <c r="O13" t="s">
        <v>319</v>
      </c>
      <c r="P13" t="s">
        <v>341</v>
      </c>
      <c r="Q13" t="s">
        <v>362</v>
      </c>
      <c r="R13" t="s">
        <v>379</v>
      </c>
    </row>
    <row r="14" spans="1:18" x14ac:dyDescent="0.35">
      <c r="A14" s="1" t="s">
        <v>30</v>
      </c>
      <c r="B14" t="s">
        <v>53</v>
      </c>
      <c r="C14" t="s">
        <v>74</v>
      </c>
      <c r="D14" t="s">
        <v>48</v>
      </c>
      <c r="E14" t="s">
        <v>114</v>
      </c>
      <c r="F14" t="s">
        <v>134</v>
      </c>
      <c r="G14" t="s">
        <v>153</v>
      </c>
      <c r="H14" t="s">
        <v>175</v>
      </c>
      <c r="I14" t="s">
        <v>195</v>
      </c>
      <c r="J14" t="s">
        <v>217</v>
      </c>
      <c r="K14" t="s">
        <v>54</v>
      </c>
      <c r="L14" t="s">
        <v>259</v>
      </c>
      <c r="M14" t="s">
        <v>130</v>
      </c>
      <c r="N14" t="s">
        <v>299</v>
      </c>
      <c r="O14" t="s">
        <v>320</v>
      </c>
      <c r="P14" t="s">
        <v>342</v>
      </c>
      <c r="Q14" t="s">
        <v>363</v>
      </c>
      <c r="R14" t="s">
        <v>380</v>
      </c>
    </row>
    <row r="15" spans="1:18" x14ac:dyDescent="0.35">
      <c r="A15" s="1" t="s">
        <v>31</v>
      </c>
      <c r="B15" t="s">
        <v>54</v>
      </c>
      <c r="C15" t="s">
        <v>75</v>
      </c>
      <c r="D15" t="s">
        <v>94</v>
      </c>
      <c r="E15" t="s">
        <v>115</v>
      </c>
      <c r="F15" t="s">
        <v>135</v>
      </c>
      <c r="G15" t="s">
        <v>154</v>
      </c>
      <c r="H15" t="s">
        <v>176</v>
      </c>
      <c r="I15" t="s">
        <v>196</v>
      </c>
      <c r="J15" t="s">
        <v>218</v>
      </c>
      <c r="K15" t="s">
        <v>240</v>
      </c>
      <c r="L15" t="s">
        <v>57</v>
      </c>
      <c r="M15" t="s">
        <v>278</v>
      </c>
      <c r="N15" t="s">
        <v>300</v>
      </c>
      <c r="O15" t="s">
        <v>321</v>
      </c>
      <c r="P15" t="s">
        <v>343</v>
      </c>
      <c r="Q15" t="s">
        <v>364</v>
      </c>
      <c r="R15" t="s">
        <v>381</v>
      </c>
    </row>
    <row r="16" spans="1:18" x14ac:dyDescent="0.35">
      <c r="A16" s="1" t="s">
        <v>32</v>
      </c>
      <c r="B16" t="s">
        <v>55</v>
      </c>
      <c r="C16" t="s">
        <v>76</v>
      </c>
      <c r="D16" t="s">
        <v>95</v>
      </c>
      <c r="E16" t="s">
        <v>116</v>
      </c>
      <c r="F16" t="s">
        <v>136</v>
      </c>
      <c r="G16" t="s">
        <v>155</v>
      </c>
      <c r="H16" t="s">
        <v>177</v>
      </c>
      <c r="I16" t="s">
        <v>197</v>
      </c>
      <c r="J16" t="s">
        <v>219</v>
      </c>
      <c r="K16" t="s">
        <v>241</v>
      </c>
      <c r="L16" t="s">
        <v>260</v>
      </c>
      <c r="M16" t="s">
        <v>279</v>
      </c>
      <c r="N16" t="s">
        <v>301</v>
      </c>
      <c r="O16" t="s">
        <v>322</v>
      </c>
      <c r="P16" t="s">
        <v>344</v>
      </c>
      <c r="Q16" t="s">
        <v>156</v>
      </c>
      <c r="R16" t="s">
        <v>382</v>
      </c>
    </row>
    <row r="17" spans="1:18" x14ac:dyDescent="0.35">
      <c r="A17" s="1" t="s">
        <v>33</v>
      </c>
      <c r="B17" t="s">
        <v>56</v>
      </c>
      <c r="C17" t="s">
        <v>77</v>
      </c>
      <c r="D17" t="s">
        <v>96</v>
      </c>
      <c r="E17" t="s">
        <v>117</v>
      </c>
      <c r="F17" t="s">
        <v>137</v>
      </c>
      <c r="G17" t="s">
        <v>156</v>
      </c>
      <c r="H17" t="s">
        <v>178</v>
      </c>
      <c r="I17" t="s">
        <v>198</v>
      </c>
      <c r="J17" t="s">
        <v>117</v>
      </c>
      <c r="K17" t="s">
        <v>137</v>
      </c>
      <c r="L17" t="s">
        <v>261</v>
      </c>
      <c r="M17" t="s">
        <v>280</v>
      </c>
      <c r="N17" t="s">
        <v>302</v>
      </c>
      <c r="O17" t="s">
        <v>323</v>
      </c>
      <c r="P17" t="s">
        <v>345</v>
      </c>
      <c r="Q17" t="s">
        <v>365</v>
      </c>
      <c r="R17" t="s">
        <v>379</v>
      </c>
    </row>
    <row r="18" spans="1:18" x14ac:dyDescent="0.35">
      <c r="A18" s="1" t="s">
        <v>34</v>
      </c>
      <c r="B18" t="s">
        <v>57</v>
      </c>
      <c r="C18" t="s">
        <v>78</v>
      </c>
      <c r="D18" t="s">
        <v>97</v>
      </c>
      <c r="E18" t="s">
        <v>118</v>
      </c>
      <c r="F18" t="s">
        <v>138</v>
      </c>
      <c r="G18" t="s">
        <v>157</v>
      </c>
      <c r="H18" t="s">
        <v>179</v>
      </c>
      <c r="I18" t="s">
        <v>199</v>
      </c>
      <c r="J18" t="s">
        <v>220</v>
      </c>
      <c r="K18" t="s">
        <v>242</v>
      </c>
      <c r="L18" t="s">
        <v>262</v>
      </c>
      <c r="M18" t="s">
        <v>281</v>
      </c>
      <c r="N18" t="s">
        <v>303</v>
      </c>
      <c r="O18" t="s">
        <v>324</v>
      </c>
      <c r="P18" t="s">
        <v>346</v>
      </c>
      <c r="Q18" t="s">
        <v>366</v>
      </c>
      <c r="R18" t="s">
        <v>383</v>
      </c>
    </row>
    <row r="19" spans="1:18" x14ac:dyDescent="0.35">
      <c r="A19" s="1" t="s">
        <v>35</v>
      </c>
      <c r="B19" t="s">
        <v>58</v>
      </c>
      <c r="C19" t="s">
        <v>79</v>
      </c>
      <c r="D19" t="s">
        <v>98</v>
      </c>
      <c r="E19" t="s">
        <v>119</v>
      </c>
      <c r="F19" t="s">
        <v>139</v>
      </c>
      <c r="G19" t="s">
        <v>45</v>
      </c>
      <c r="H19" t="s">
        <v>45</v>
      </c>
      <c r="I19" t="s">
        <v>200</v>
      </c>
      <c r="J19" t="s">
        <v>221</v>
      </c>
      <c r="K19" t="s">
        <v>243</v>
      </c>
      <c r="L19" t="s">
        <v>263</v>
      </c>
      <c r="M19" t="s">
        <v>282</v>
      </c>
      <c r="N19" t="s">
        <v>118</v>
      </c>
      <c r="O19" t="s">
        <v>325</v>
      </c>
      <c r="P19" t="s">
        <v>347</v>
      </c>
      <c r="Q19" t="s">
        <v>367</v>
      </c>
      <c r="R19" t="s">
        <v>384</v>
      </c>
    </row>
    <row r="20" spans="1:18" x14ac:dyDescent="0.35">
      <c r="A20" s="1" t="s">
        <v>36</v>
      </c>
      <c r="B20" t="s">
        <v>59</v>
      </c>
      <c r="C20" t="s">
        <v>80</v>
      </c>
      <c r="D20" t="s">
        <v>99</v>
      </c>
      <c r="E20" t="s">
        <v>120</v>
      </c>
      <c r="F20" t="s">
        <v>140</v>
      </c>
      <c r="G20" t="s">
        <v>158</v>
      </c>
      <c r="H20" t="s">
        <v>180</v>
      </c>
      <c r="I20" t="s">
        <v>201</v>
      </c>
      <c r="J20" t="s">
        <v>222</v>
      </c>
      <c r="K20" t="s">
        <v>244</v>
      </c>
      <c r="L20" t="s">
        <v>264</v>
      </c>
      <c r="M20" t="s">
        <v>283</v>
      </c>
      <c r="N20" t="s">
        <v>304</v>
      </c>
      <c r="O20" t="s">
        <v>326</v>
      </c>
      <c r="P20" t="s">
        <v>348</v>
      </c>
      <c r="Q20" t="s">
        <v>368</v>
      </c>
      <c r="R20" t="s">
        <v>385</v>
      </c>
    </row>
    <row r="21" spans="1:18" x14ac:dyDescent="0.35">
      <c r="A21" s="1" t="s">
        <v>37</v>
      </c>
      <c r="B21" t="s">
        <v>60</v>
      </c>
      <c r="C21" t="s">
        <v>62</v>
      </c>
      <c r="D21" t="s">
        <v>100</v>
      </c>
      <c r="E21" t="s">
        <v>121</v>
      </c>
      <c r="F21" t="s">
        <v>141</v>
      </c>
      <c r="G21" t="s">
        <v>159</v>
      </c>
      <c r="H21" t="s">
        <v>181</v>
      </c>
      <c r="I21" t="s">
        <v>202</v>
      </c>
      <c r="J21" t="s">
        <v>223</v>
      </c>
      <c r="K21" t="s">
        <v>245</v>
      </c>
      <c r="L21" t="s">
        <v>161</v>
      </c>
      <c r="M21" t="s">
        <v>198</v>
      </c>
      <c r="N21" t="s">
        <v>305</v>
      </c>
      <c r="O21" t="s">
        <v>327</v>
      </c>
      <c r="P21" t="s">
        <v>349</v>
      </c>
      <c r="Q21" t="s">
        <v>349</v>
      </c>
      <c r="R21" t="s">
        <v>386</v>
      </c>
    </row>
    <row r="22" spans="1:18" x14ac:dyDescent="0.35">
      <c r="A22" s="1" t="s">
        <v>38</v>
      </c>
      <c r="B22" t="s">
        <v>61</v>
      </c>
      <c r="C22" t="s">
        <v>81</v>
      </c>
      <c r="D22" t="s">
        <v>101</v>
      </c>
      <c r="E22" t="s">
        <v>122</v>
      </c>
      <c r="F22" t="s">
        <v>141</v>
      </c>
      <c r="G22" t="s">
        <v>160</v>
      </c>
      <c r="H22" t="s">
        <v>182</v>
      </c>
      <c r="I22" t="s">
        <v>101</v>
      </c>
      <c r="J22" t="s">
        <v>224</v>
      </c>
      <c r="K22" t="s">
        <v>246</v>
      </c>
      <c r="L22" t="s">
        <v>161</v>
      </c>
      <c r="M22" t="s">
        <v>284</v>
      </c>
      <c r="N22" t="s">
        <v>306</v>
      </c>
      <c r="O22" t="s">
        <v>328</v>
      </c>
      <c r="P22" t="s">
        <v>350</v>
      </c>
      <c r="Q22" t="s">
        <v>369</v>
      </c>
      <c r="R22" t="s">
        <v>387</v>
      </c>
    </row>
    <row r="23" spans="1:18" x14ac:dyDescent="0.35">
      <c r="A23" s="1" t="s">
        <v>39</v>
      </c>
      <c r="B23" t="s">
        <v>62</v>
      </c>
      <c r="C23" t="s">
        <v>82</v>
      </c>
      <c r="D23" t="s">
        <v>102</v>
      </c>
      <c r="E23" t="s">
        <v>123</v>
      </c>
      <c r="F23" t="s">
        <v>142</v>
      </c>
      <c r="G23" t="s">
        <v>161</v>
      </c>
      <c r="H23" t="s">
        <v>183</v>
      </c>
      <c r="I23" t="s">
        <v>203</v>
      </c>
      <c r="J23" t="s">
        <v>225</v>
      </c>
      <c r="K23" t="s">
        <v>247</v>
      </c>
      <c r="L23" t="s">
        <v>203</v>
      </c>
      <c r="M23" t="s">
        <v>277</v>
      </c>
      <c r="N23" t="s">
        <v>307</v>
      </c>
      <c r="O23" t="s">
        <v>329</v>
      </c>
      <c r="P23" t="s">
        <v>351</v>
      </c>
      <c r="Q23" t="s">
        <v>370</v>
      </c>
      <c r="R23" t="s">
        <v>388</v>
      </c>
    </row>
    <row r="24" spans="1:18" x14ac:dyDescent="0.35">
      <c r="A24" s="1" t="s">
        <v>40</v>
      </c>
      <c r="B24" t="s">
        <v>63</v>
      </c>
      <c r="C24" t="s">
        <v>63</v>
      </c>
      <c r="D24" t="s">
        <v>63</v>
      </c>
      <c r="E24" t="s">
        <v>63</v>
      </c>
      <c r="F24" t="s">
        <v>63</v>
      </c>
      <c r="G24" t="s">
        <v>63</v>
      </c>
      <c r="H24" t="s">
        <v>184</v>
      </c>
      <c r="I24" t="s">
        <v>204</v>
      </c>
      <c r="J24" t="s">
        <v>226</v>
      </c>
      <c r="K24" t="s">
        <v>248</v>
      </c>
      <c r="L24" t="s">
        <v>265</v>
      </c>
      <c r="M24" t="s">
        <v>285</v>
      </c>
      <c r="N24" t="s">
        <v>308</v>
      </c>
      <c r="O24" t="s">
        <v>330</v>
      </c>
      <c r="P24" t="s">
        <v>352</v>
      </c>
      <c r="Q24" t="s">
        <v>63</v>
      </c>
      <c r="R24" t="s">
        <v>63</v>
      </c>
    </row>
    <row r="25" spans="1:18" x14ac:dyDescent="0.35">
      <c r="A25" s="1" t="s">
        <v>41</v>
      </c>
      <c r="B25" t="s">
        <v>64</v>
      </c>
      <c r="C25" t="s">
        <v>83</v>
      </c>
      <c r="D25" t="s">
        <v>103</v>
      </c>
      <c r="E25" t="s">
        <v>124</v>
      </c>
      <c r="F25" t="s">
        <v>143</v>
      </c>
      <c r="G25" t="s">
        <v>162</v>
      </c>
      <c r="H25" t="s">
        <v>45</v>
      </c>
      <c r="I25" t="s">
        <v>205</v>
      </c>
      <c r="J25" t="s">
        <v>227</v>
      </c>
      <c r="K25" t="s">
        <v>249</v>
      </c>
      <c r="L25" t="s">
        <v>266</v>
      </c>
      <c r="M25" t="s">
        <v>286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</row>
  </sheetData>
  <pageMargins left="0.7" right="0.7" top="0.75" bottom="0.75" header="0.3" footer="0.3"/>
  <ignoredErrors>
    <ignoredError sqref="B1:R2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workbookViewId="0">
      <selection activeCell="Z24" sqref="Z24"/>
    </sheetView>
  </sheetViews>
  <sheetFormatPr defaultRowHeight="14.5" x14ac:dyDescent="0.35"/>
  <cols>
    <col min="1" max="1" width="20.7265625" customWidth="1"/>
    <col min="2" max="25" width="10.6328125" customWidth="1"/>
  </cols>
  <sheetData>
    <row r="1" spans="1:25" x14ac:dyDescent="0.35">
      <c r="A1" s="1" t="s">
        <v>17</v>
      </c>
      <c r="B1" s="2" t="s">
        <v>389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394</v>
      </c>
      <c r="H1" s="2" t="s">
        <v>395</v>
      </c>
      <c r="I1" s="2" t="s">
        <v>396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35">
      <c r="A2" s="1" t="s">
        <v>397</v>
      </c>
      <c r="B2" t="s">
        <v>45</v>
      </c>
      <c r="C2" t="s">
        <v>425</v>
      </c>
      <c r="D2" t="s">
        <v>443</v>
      </c>
      <c r="E2" t="s">
        <v>459</v>
      </c>
      <c r="F2" t="s">
        <v>477</v>
      </c>
      <c r="G2" t="s">
        <v>494</v>
      </c>
      <c r="H2" t="s">
        <v>510</v>
      </c>
      <c r="I2" t="s">
        <v>527</v>
      </c>
      <c r="J2" t="s">
        <v>51</v>
      </c>
      <c r="K2" t="s">
        <v>72</v>
      </c>
      <c r="L2" t="s">
        <v>92</v>
      </c>
      <c r="M2" t="s">
        <v>112</v>
      </c>
      <c r="N2" t="s">
        <v>133</v>
      </c>
      <c r="O2" t="s">
        <v>151</v>
      </c>
      <c r="P2" t="s">
        <v>173</v>
      </c>
      <c r="Q2" t="s">
        <v>194</v>
      </c>
      <c r="R2" t="s">
        <v>215</v>
      </c>
      <c r="S2" t="s">
        <v>238</v>
      </c>
      <c r="T2" t="s">
        <v>258</v>
      </c>
      <c r="U2" t="s">
        <v>276</v>
      </c>
      <c r="V2" t="s">
        <v>297</v>
      </c>
      <c r="W2" t="s">
        <v>318</v>
      </c>
      <c r="X2" t="s">
        <v>340</v>
      </c>
      <c r="Y2" t="s">
        <v>361</v>
      </c>
    </row>
    <row r="3" spans="1:25" x14ac:dyDescent="0.35">
      <c r="A3" s="1" t="s">
        <v>398</v>
      </c>
      <c r="B3" t="s">
        <v>45</v>
      </c>
      <c r="C3" t="s">
        <v>426</v>
      </c>
      <c r="D3" t="s">
        <v>444</v>
      </c>
      <c r="E3" t="s">
        <v>460</v>
      </c>
      <c r="F3" t="s">
        <v>478</v>
      </c>
      <c r="G3" t="s">
        <v>495</v>
      </c>
      <c r="H3" t="s">
        <v>511</v>
      </c>
      <c r="I3" t="s">
        <v>528</v>
      </c>
      <c r="J3" t="s">
        <v>545</v>
      </c>
      <c r="K3" t="s">
        <v>562</v>
      </c>
      <c r="L3" t="s">
        <v>578</v>
      </c>
      <c r="M3" t="s">
        <v>595</v>
      </c>
      <c r="N3" t="s">
        <v>610</v>
      </c>
      <c r="O3" t="s">
        <v>625</v>
      </c>
      <c r="P3" t="s">
        <v>643</v>
      </c>
      <c r="Q3" t="s">
        <v>658</v>
      </c>
      <c r="R3" t="s">
        <v>674</v>
      </c>
      <c r="S3" t="s">
        <v>688</v>
      </c>
      <c r="T3" t="s">
        <v>702</v>
      </c>
      <c r="U3" t="s">
        <v>717</v>
      </c>
      <c r="V3" t="s">
        <v>733</v>
      </c>
      <c r="W3" t="s">
        <v>746</v>
      </c>
      <c r="X3" t="s">
        <v>760</v>
      </c>
      <c r="Y3" t="s">
        <v>773</v>
      </c>
    </row>
    <row r="4" spans="1:25" x14ac:dyDescent="0.35">
      <c r="A4" s="1" t="s">
        <v>399</v>
      </c>
      <c r="B4" t="s">
        <v>45</v>
      </c>
      <c r="C4" t="s">
        <v>427</v>
      </c>
      <c r="D4" t="s">
        <v>445</v>
      </c>
      <c r="E4" t="s">
        <v>461</v>
      </c>
      <c r="F4" t="s">
        <v>479</v>
      </c>
      <c r="G4" t="s">
        <v>348</v>
      </c>
      <c r="H4" t="s">
        <v>512</v>
      </c>
      <c r="I4" t="s">
        <v>529</v>
      </c>
      <c r="J4" t="s">
        <v>546</v>
      </c>
      <c r="K4" t="s">
        <v>563</v>
      </c>
      <c r="L4" t="s">
        <v>579</v>
      </c>
      <c r="M4" t="s">
        <v>596</v>
      </c>
      <c r="N4" t="s">
        <v>611</v>
      </c>
      <c r="O4" t="s">
        <v>626</v>
      </c>
      <c r="P4" t="s">
        <v>644</v>
      </c>
      <c r="Q4" t="s">
        <v>659</v>
      </c>
      <c r="R4" t="s">
        <v>675</v>
      </c>
      <c r="S4" t="s">
        <v>689</v>
      </c>
      <c r="T4" t="s">
        <v>703</v>
      </c>
      <c r="U4" t="s">
        <v>718</v>
      </c>
      <c r="V4" t="s">
        <v>734</v>
      </c>
      <c r="W4" t="s">
        <v>747</v>
      </c>
      <c r="X4" t="s">
        <v>761</v>
      </c>
      <c r="Y4" t="s">
        <v>774</v>
      </c>
    </row>
    <row r="5" spans="1:25" x14ac:dyDescent="0.35">
      <c r="A5" s="1" t="s">
        <v>400</v>
      </c>
      <c r="B5" t="s">
        <v>45</v>
      </c>
      <c r="C5" t="s">
        <v>428</v>
      </c>
      <c r="D5" t="s">
        <v>446</v>
      </c>
      <c r="E5" t="s">
        <v>462</v>
      </c>
      <c r="F5" t="s">
        <v>480</v>
      </c>
      <c r="G5" t="s">
        <v>496</v>
      </c>
      <c r="H5" t="s">
        <v>513</v>
      </c>
      <c r="I5" t="s">
        <v>530</v>
      </c>
      <c r="J5" t="s">
        <v>547</v>
      </c>
      <c r="K5" t="s">
        <v>564</v>
      </c>
      <c r="L5" t="s">
        <v>580</v>
      </c>
      <c r="M5" t="s">
        <v>597</v>
      </c>
      <c r="N5" t="s">
        <v>612</v>
      </c>
      <c r="O5" t="s">
        <v>627</v>
      </c>
      <c r="P5" t="s">
        <v>645</v>
      </c>
      <c r="Q5" t="s">
        <v>660</v>
      </c>
      <c r="R5" t="s">
        <v>676</v>
      </c>
      <c r="S5" t="s">
        <v>690</v>
      </c>
      <c r="T5" t="s">
        <v>704</v>
      </c>
      <c r="U5" t="s">
        <v>719</v>
      </c>
      <c r="V5" t="s">
        <v>735</v>
      </c>
      <c r="W5" t="s">
        <v>748</v>
      </c>
      <c r="X5" t="s">
        <v>762</v>
      </c>
      <c r="Y5" t="s">
        <v>775</v>
      </c>
    </row>
    <row r="6" spans="1:25" x14ac:dyDescent="0.35">
      <c r="A6" s="1" t="s">
        <v>401</v>
      </c>
      <c r="B6" t="s">
        <v>45</v>
      </c>
      <c r="C6" t="s">
        <v>429</v>
      </c>
      <c r="D6" t="s">
        <v>447</v>
      </c>
      <c r="E6" t="s">
        <v>463</v>
      </c>
      <c r="F6" t="s">
        <v>481</v>
      </c>
      <c r="G6" t="s">
        <v>497</v>
      </c>
      <c r="H6" t="s">
        <v>514</v>
      </c>
      <c r="I6" t="s">
        <v>531</v>
      </c>
      <c r="J6" t="s">
        <v>548</v>
      </c>
      <c r="K6" t="s">
        <v>565</v>
      </c>
      <c r="L6" t="s">
        <v>581</v>
      </c>
      <c r="M6" t="s">
        <v>598</v>
      </c>
      <c r="N6" t="s">
        <v>613</v>
      </c>
      <c r="O6" t="s">
        <v>628</v>
      </c>
      <c r="P6" t="s">
        <v>646</v>
      </c>
      <c r="Q6" t="s">
        <v>661</v>
      </c>
      <c r="R6" t="s">
        <v>677</v>
      </c>
      <c r="S6" t="s">
        <v>579</v>
      </c>
      <c r="T6" t="s">
        <v>705</v>
      </c>
      <c r="U6" t="s">
        <v>720</v>
      </c>
      <c r="V6" t="s">
        <v>736</v>
      </c>
      <c r="W6" t="s">
        <v>749</v>
      </c>
      <c r="X6" t="s">
        <v>763</v>
      </c>
      <c r="Y6" t="s">
        <v>776</v>
      </c>
    </row>
    <row r="7" spans="1:25" x14ac:dyDescent="0.35">
      <c r="A7" s="1" t="s">
        <v>402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</row>
    <row r="8" spans="1:25" x14ac:dyDescent="0.35">
      <c r="A8" s="1" t="s">
        <v>403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532</v>
      </c>
      <c r="J8" t="s">
        <v>549</v>
      </c>
      <c r="K8" t="s">
        <v>566</v>
      </c>
      <c r="L8" t="s">
        <v>582</v>
      </c>
      <c r="M8" t="s">
        <v>599</v>
      </c>
      <c r="N8" t="s">
        <v>614</v>
      </c>
      <c r="O8" t="s">
        <v>629</v>
      </c>
      <c r="P8" t="s">
        <v>647</v>
      </c>
      <c r="Q8" t="s">
        <v>662</v>
      </c>
      <c r="R8" t="s">
        <v>678</v>
      </c>
      <c r="S8" t="s">
        <v>691</v>
      </c>
      <c r="T8" t="s">
        <v>706</v>
      </c>
      <c r="U8" t="s">
        <v>721</v>
      </c>
      <c r="V8" t="s">
        <v>45</v>
      </c>
      <c r="W8" t="s">
        <v>45</v>
      </c>
      <c r="X8" t="s">
        <v>45</v>
      </c>
      <c r="Y8" t="s">
        <v>776</v>
      </c>
    </row>
    <row r="9" spans="1:25" x14ac:dyDescent="0.35">
      <c r="A9" s="1" t="s">
        <v>404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532</v>
      </c>
      <c r="J9" t="s">
        <v>549</v>
      </c>
      <c r="K9" t="s">
        <v>566</v>
      </c>
      <c r="L9" t="s">
        <v>582</v>
      </c>
      <c r="M9" t="s">
        <v>599</v>
      </c>
      <c r="N9" t="s">
        <v>614</v>
      </c>
      <c r="O9" t="s">
        <v>629</v>
      </c>
      <c r="P9" t="s">
        <v>647</v>
      </c>
      <c r="Q9" t="s">
        <v>662</v>
      </c>
      <c r="R9" t="s">
        <v>678</v>
      </c>
      <c r="S9" t="s">
        <v>691</v>
      </c>
      <c r="T9" t="s">
        <v>706</v>
      </c>
      <c r="U9" t="s">
        <v>721</v>
      </c>
      <c r="V9" t="s">
        <v>45</v>
      </c>
      <c r="W9" t="s">
        <v>45</v>
      </c>
      <c r="X9" t="s">
        <v>45</v>
      </c>
      <c r="Y9" t="s">
        <v>45</v>
      </c>
    </row>
    <row r="10" spans="1:25" x14ac:dyDescent="0.35">
      <c r="A10" s="1" t="s">
        <v>405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</row>
    <row r="11" spans="1:25" x14ac:dyDescent="0.35">
      <c r="A11" s="1" t="s">
        <v>406</v>
      </c>
      <c r="B11" t="s">
        <v>45</v>
      </c>
      <c r="C11" t="s">
        <v>429</v>
      </c>
      <c r="D11" t="s">
        <v>447</v>
      </c>
      <c r="E11" t="s">
        <v>463</v>
      </c>
      <c r="F11" t="s">
        <v>481</v>
      </c>
      <c r="G11" t="s">
        <v>497</v>
      </c>
      <c r="H11" t="s">
        <v>514</v>
      </c>
      <c r="I11" t="s">
        <v>486</v>
      </c>
      <c r="J11" t="s">
        <v>550</v>
      </c>
      <c r="K11" t="s">
        <v>242</v>
      </c>
      <c r="L11" t="s">
        <v>583</v>
      </c>
      <c r="M11" t="s">
        <v>600</v>
      </c>
      <c r="N11" t="s">
        <v>447</v>
      </c>
      <c r="O11" t="s">
        <v>630</v>
      </c>
      <c r="P11" t="s">
        <v>648</v>
      </c>
      <c r="Q11" t="s">
        <v>663</v>
      </c>
      <c r="R11" t="s">
        <v>624</v>
      </c>
      <c r="S11" t="s">
        <v>89</v>
      </c>
      <c r="T11" t="s">
        <v>707</v>
      </c>
      <c r="U11" t="s">
        <v>722</v>
      </c>
      <c r="V11" t="s">
        <v>736</v>
      </c>
      <c r="W11" t="s">
        <v>749</v>
      </c>
      <c r="X11" t="s">
        <v>763</v>
      </c>
      <c r="Y11" t="s">
        <v>45</v>
      </c>
    </row>
    <row r="12" spans="1:25" x14ac:dyDescent="0.35">
      <c r="A12" s="1" t="s">
        <v>407</v>
      </c>
      <c r="B12" t="s">
        <v>45</v>
      </c>
      <c r="C12" t="s">
        <v>430</v>
      </c>
      <c r="D12" t="s">
        <v>448</v>
      </c>
      <c r="E12" t="s">
        <v>464</v>
      </c>
      <c r="F12" t="s">
        <v>482</v>
      </c>
      <c r="G12" t="s">
        <v>498</v>
      </c>
      <c r="H12" t="s">
        <v>515</v>
      </c>
      <c r="I12" t="s">
        <v>533</v>
      </c>
      <c r="J12" t="s">
        <v>551</v>
      </c>
      <c r="K12" t="s">
        <v>567</v>
      </c>
      <c r="L12" t="s">
        <v>584</v>
      </c>
      <c r="M12" t="s">
        <v>601</v>
      </c>
      <c r="N12" t="s">
        <v>615</v>
      </c>
      <c r="O12" t="s">
        <v>631</v>
      </c>
      <c r="P12" t="s">
        <v>649</v>
      </c>
      <c r="Q12" t="s">
        <v>664</v>
      </c>
      <c r="R12" t="s">
        <v>679</v>
      </c>
      <c r="S12" t="s">
        <v>692</v>
      </c>
      <c r="T12" t="s">
        <v>708</v>
      </c>
      <c r="U12" t="s">
        <v>723</v>
      </c>
      <c r="V12" t="s">
        <v>737</v>
      </c>
      <c r="W12" t="s">
        <v>750</v>
      </c>
      <c r="X12" t="s">
        <v>764</v>
      </c>
      <c r="Y12" t="s">
        <v>777</v>
      </c>
    </row>
    <row r="13" spans="1:25" x14ac:dyDescent="0.35">
      <c r="A13" s="1" t="s">
        <v>408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552</v>
      </c>
      <c r="K13" t="s">
        <v>45</v>
      </c>
      <c r="L13" t="s">
        <v>45</v>
      </c>
      <c r="M13" t="s">
        <v>200</v>
      </c>
      <c r="N13" t="s">
        <v>200</v>
      </c>
      <c r="O13" t="s">
        <v>488</v>
      </c>
      <c r="P13" t="s">
        <v>488</v>
      </c>
      <c r="Q13" t="s">
        <v>488</v>
      </c>
      <c r="R13" t="s">
        <v>488</v>
      </c>
      <c r="S13" t="s">
        <v>693</v>
      </c>
      <c r="T13" t="s">
        <v>488</v>
      </c>
      <c r="U13" t="s">
        <v>200</v>
      </c>
      <c r="V13" t="s">
        <v>431</v>
      </c>
      <c r="W13" t="s">
        <v>552</v>
      </c>
      <c r="X13" t="s">
        <v>200</v>
      </c>
      <c r="Y13" t="s">
        <v>45</v>
      </c>
    </row>
    <row r="14" spans="1:25" x14ac:dyDescent="0.35">
      <c r="A14" s="1" t="s">
        <v>409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553</v>
      </c>
      <c r="K14" t="s">
        <v>45</v>
      </c>
      <c r="L14" t="s">
        <v>45</v>
      </c>
      <c r="M14" t="s">
        <v>466</v>
      </c>
      <c r="N14" t="s">
        <v>516</v>
      </c>
      <c r="O14" t="s">
        <v>632</v>
      </c>
      <c r="P14" t="s">
        <v>650</v>
      </c>
      <c r="Q14" t="s">
        <v>431</v>
      </c>
      <c r="R14" t="s">
        <v>552</v>
      </c>
      <c r="S14" t="s">
        <v>483</v>
      </c>
      <c r="T14" t="s">
        <v>709</v>
      </c>
      <c r="U14" t="s">
        <v>724</v>
      </c>
      <c r="V14" t="s">
        <v>724</v>
      </c>
      <c r="W14" t="s">
        <v>751</v>
      </c>
      <c r="X14" t="s">
        <v>468</v>
      </c>
      <c r="Y14" t="s">
        <v>778</v>
      </c>
    </row>
    <row r="15" spans="1:25" x14ac:dyDescent="0.35">
      <c r="A15" s="1" t="s">
        <v>410</v>
      </c>
      <c r="B15" t="s">
        <v>45</v>
      </c>
      <c r="C15" t="s">
        <v>431</v>
      </c>
      <c r="D15" t="s">
        <v>449</v>
      </c>
      <c r="E15" t="s">
        <v>465</v>
      </c>
      <c r="F15" t="s">
        <v>483</v>
      </c>
      <c r="G15" t="s">
        <v>499</v>
      </c>
      <c r="H15" t="s">
        <v>516</v>
      </c>
      <c r="I15" t="s">
        <v>534</v>
      </c>
      <c r="J15" t="s">
        <v>53</v>
      </c>
      <c r="K15" t="s">
        <v>74</v>
      </c>
      <c r="L15" t="s">
        <v>48</v>
      </c>
      <c r="M15" t="s">
        <v>114</v>
      </c>
      <c r="N15" t="s">
        <v>134</v>
      </c>
      <c r="O15" t="s">
        <v>153</v>
      </c>
      <c r="P15" t="s">
        <v>175</v>
      </c>
      <c r="Q15" t="s">
        <v>195</v>
      </c>
      <c r="R15" t="s">
        <v>217</v>
      </c>
      <c r="S15" t="s">
        <v>54</v>
      </c>
      <c r="T15" t="s">
        <v>259</v>
      </c>
      <c r="U15" t="s">
        <v>130</v>
      </c>
      <c r="V15" t="s">
        <v>299</v>
      </c>
      <c r="W15" t="s">
        <v>320</v>
      </c>
      <c r="X15" t="s">
        <v>342</v>
      </c>
      <c r="Y15" t="s">
        <v>363</v>
      </c>
    </row>
    <row r="16" spans="1:25" x14ac:dyDescent="0.35">
      <c r="A16" s="1" t="s">
        <v>411</v>
      </c>
      <c r="B16" t="s">
        <v>45</v>
      </c>
      <c r="C16" t="s">
        <v>432</v>
      </c>
      <c r="D16" t="s">
        <v>450</v>
      </c>
      <c r="E16" t="s">
        <v>466</v>
      </c>
      <c r="F16" t="s">
        <v>484</v>
      </c>
      <c r="G16" t="s">
        <v>500</v>
      </c>
      <c r="H16" t="s">
        <v>517</v>
      </c>
      <c r="I16" t="s">
        <v>535</v>
      </c>
      <c r="J16" t="s">
        <v>554</v>
      </c>
      <c r="K16" t="s">
        <v>568</v>
      </c>
      <c r="L16" t="s">
        <v>585</v>
      </c>
      <c r="M16" t="s">
        <v>602</v>
      </c>
      <c r="N16" t="s">
        <v>616</v>
      </c>
      <c r="O16" t="s">
        <v>633</v>
      </c>
      <c r="P16" t="s">
        <v>74</v>
      </c>
      <c r="Q16" t="s">
        <v>665</v>
      </c>
      <c r="R16" t="s">
        <v>680</v>
      </c>
      <c r="S16" t="s">
        <v>694</v>
      </c>
      <c r="T16" t="s">
        <v>710</v>
      </c>
      <c r="U16" t="s">
        <v>725</v>
      </c>
      <c r="V16" t="s">
        <v>738</v>
      </c>
      <c r="W16" t="s">
        <v>752</v>
      </c>
      <c r="X16" t="s">
        <v>765</v>
      </c>
      <c r="Y16" t="s">
        <v>779</v>
      </c>
    </row>
    <row r="17" spans="1:25" x14ac:dyDescent="0.35">
      <c r="A17" s="1" t="s">
        <v>412</v>
      </c>
      <c r="B17" t="s">
        <v>45</v>
      </c>
      <c r="C17" t="s">
        <v>433</v>
      </c>
      <c r="D17" t="s">
        <v>451</v>
      </c>
      <c r="E17" t="s">
        <v>467</v>
      </c>
      <c r="F17" t="s">
        <v>485</v>
      </c>
      <c r="G17" t="s">
        <v>501</v>
      </c>
      <c r="H17" t="s">
        <v>518</v>
      </c>
      <c r="I17" t="s">
        <v>536</v>
      </c>
      <c r="J17" t="s">
        <v>555</v>
      </c>
      <c r="K17" t="s">
        <v>569</v>
      </c>
      <c r="L17" t="s">
        <v>586</v>
      </c>
      <c r="M17" t="s">
        <v>603</v>
      </c>
      <c r="N17" t="s">
        <v>617</v>
      </c>
      <c r="O17" t="s">
        <v>634</v>
      </c>
      <c r="P17" t="s">
        <v>651</v>
      </c>
      <c r="Q17" t="s">
        <v>666</v>
      </c>
      <c r="R17" t="s">
        <v>681</v>
      </c>
      <c r="S17" t="s">
        <v>695</v>
      </c>
      <c r="T17" t="s">
        <v>711</v>
      </c>
      <c r="U17" t="s">
        <v>726</v>
      </c>
      <c r="V17" t="s">
        <v>739</v>
      </c>
      <c r="W17" t="s">
        <v>753</v>
      </c>
      <c r="X17" t="s">
        <v>766</v>
      </c>
      <c r="Y17" t="s">
        <v>780</v>
      </c>
    </row>
    <row r="18" spans="1:25" x14ac:dyDescent="0.35">
      <c r="A18" s="1" t="s">
        <v>413</v>
      </c>
      <c r="B18" t="s">
        <v>45</v>
      </c>
      <c r="C18" t="s">
        <v>432</v>
      </c>
      <c r="D18" t="s">
        <v>431</v>
      </c>
      <c r="E18" t="s">
        <v>468</v>
      </c>
      <c r="F18" t="s">
        <v>486</v>
      </c>
      <c r="G18" t="s">
        <v>502</v>
      </c>
      <c r="H18" t="s">
        <v>519</v>
      </c>
      <c r="I18" t="s">
        <v>537</v>
      </c>
      <c r="J18" t="s">
        <v>556</v>
      </c>
      <c r="K18" t="s">
        <v>570</v>
      </c>
      <c r="L18" t="s">
        <v>587</v>
      </c>
      <c r="M18" t="s">
        <v>604</v>
      </c>
      <c r="N18" t="s">
        <v>618</v>
      </c>
      <c r="O18" t="s">
        <v>635</v>
      </c>
      <c r="P18" t="s">
        <v>652</v>
      </c>
      <c r="Q18" t="s">
        <v>667</v>
      </c>
      <c r="R18" t="s">
        <v>682</v>
      </c>
      <c r="S18" t="s">
        <v>696</v>
      </c>
      <c r="T18" t="s">
        <v>712</v>
      </c>
      <c r="U18" t="s">
        <v>517</v>
      </c>
      <c r="V18" t="s">
        <v>740</v>
      </c>
      <c r="W18" t="s">
        <v>754</v>
      </c>
      <c r="X18" t="s">
        <v>767</v>
      </c>
      <c r="Y18" t="s">
        <v>781</v>
      </c>
    </row>
    <row r="19" spans="1:25" x14ac:dyDescent="0.35">
      <c r="A19" s="1" t="s">
        <v>414</v>
      </c>
      <c r="B19" t="s">
        <v>45</v>
      </c>
      <c r="C19" t="s">
        <v>434</v>
      </c>
      <c r="D19" t="s">
        <v>452</v>
      </c>
      <c r="E19" t="s">
        <v>469</v>
      </c>
      <c r="F19" t="s">
        <v>487</v>
      </c>
      <c r="G19" t="s">
        <v>503</v>
      </c>
      <c r="H19" t="s">
        <v>520</v>
      </c>
      <c r="I19" t="s">
        <v>538</v>
      </c>
      <c r="J19" t="s">
        <v>557</v>
      </c>
      <c r="K19" t="s">
        <v>571</v>
      </c>
      <c r="L19" t="s">
        <v>588</v>
      </c>
      <c r="M19" t="s">
        <v>605</v>
      </c>
      <c r="N19" t="s">
        <v>619</v>
      </c>
      <c r="O19" t="s">
        <v>636</v>
      </c>
      <c r="P19" t="s">
        <v>653</v>
      </c>
      <c r="Q19" t="s">
        <v>668</v>
      </c>
      <c r="R19" t="s">
        <v>683</v>
      </c>
      <c r="S19" t="s">
        <v>697</v>
      </c>
      <c r="T19" t="s">
        <v>713</v>
      </c>
      <c r="U19" t="s">
        <v>727</v>
      </c>
      <c r="V19" t="s">
        <v>741</v>
      </c>
      <c r="W19" t="s">
        <v>755</v>
      </c>
      <c r="X19" t="s">
        <v>768</v>
      </c>
      <c r="Y19" t="s">
        <v>782</v>
      </c>
    </row>
    <row r="20" spans="1:25" x14ac:dyDescent="0.35">
      <c r="A20" s="1" t="s">
        <v>415</v>
      </c>
      <c r="B20" t="s">
        <v>45</v>
      </c>
      <c r="C20" t="s">
        <v>435</v>
      </c>
      <c r="D20" t="s">
        <v>453</v>
      </c>
      <c r="E20" t="s">
        <v>470</v>
      </c>
      <c r="F20" t="s">
        <v>488</v>
      </c>
      <c r="G20" t="s">
        <v>488</v>
      </c>
      <c r="H20" t="s">
        <v>521</v>
      </c>
      <c r="I20" t="s">
        <v>539</v>
      </c>
      <c r="J20" t="s">
        <v>558</v>
      </c>
      <c r="K20" t="s">
        <v>572</v>
      </c>
      <c r="L20" t="s">
        <v>589</v>
      </c>
      <c r="M20" t="s">
        <v>606</v>
      </c>
      <c r="N20" t="s">
        <v>589</v>
      </c>
      <c r="O20" t="s">
        <v>637</v>
      </c>
      <c r="P20" t="s">
        <v>439</v>
      </c>
      <c r="Q20" t="s">
        <v>438</v>
      </c>
      <c r="R20" t="s">
        <v>684</v>
      </c>
      <c r="S20" t="s">
        <v>453</v>
      </c>
      <c r="T20" t="s">
        <v>714</v>
      </c>
      <c r="U20" t="s">
        <v>728</v>
      </c>
      <c r="V20" t="s">
        <v>742</v>
      </c>
      <c r="W20" t="s">
        <v>756</v>
      </c>
      <c r="X20" t="s">
        <v>769</v>
      </c>
      <c r="Y20" t="s">
        <v>756</v>
      </c>
    </row>
    <row r="21" spans="1:25" x14ac:dyDescent="0.35">
      <c r="A21" s="1" t="s">
        <v>416</v>
      </c>
      <c r="B21" t="s">
        <v>45</v>
      </c>
      <c r="C21" t="s">
        <v>436</v>
      </c>
      <c r="D21" t="s">
        <v>454</v>
      </c>
      <c r="E21" t="s">
        <v>471</v>
      </c>
      <c r="F21" t="s">
        <v>315</v>
      </c>
      <c r="G21" t="s">
        <v>504</v>
      </c>
      <c r="H21" t="s">
        <v>519</v>
      </c>
      <c r="I21" t="s">
        <v>540</v>
      </c>
      <c r="J21" t="s">
        <v>559</v>
      </c>
      <c r="K21" t="s">
        <v>573</v>
      </c>
      <c r="L21" t="s">
        <v>590</v>
      </c>
      <c r="M21" t="s">
        <v>607</v>
      </c>
      <c r="N21" t="s">
        <v>620</v>
      </c>
      <c r="O21" t="s">
        <v>638</v>
      </c>
      <c r="P21" t="s">
        <v>654</v>
      </c>
      <c r="Q21" t="s">
        <v>669</v>
      </c>
      <c r="R21" t="s">
        <v>685</v>
      </c>
      <c r="S21" t="s">
        <v>698</v>
      </c>
      <c r="T21" t="s">
        <v>715</v>
      </c>
      <c r="U21" t="s">
        <v>729</v>
      </c>
      <c r="V21" t="s">
        <v>743</v>
      </c>
      <c r="W21" t="s">
        <v>757</v>
      </c>
      <c r="X21" t="s">
        <v>176</v>
      </c>
      <c r="Y21" t="s">
        <v>783</v>
      </c>
    </row>
    <row r="22" spans="1:25" x14ac:dyDescent="0.35">
      <c r="A22" s="1" t="s">
        <v>417</v>
      </c>
      <c r="B22" t="s">
        <v>45</v>
      </c>
      <c r="C22" t="s">
        <v>437</v>
      </c>
      <c r="D22" t="s">
        <v>455</v>
      </c>
      <c r="E22" t="s">
        <v>472</v>
      </c>
      <c r="F22" t="s">
        <v>489</v>
      </c>
      <c r="G22" t="s">
        <v>505</v>
      </c>
      <c r="H22" t="s">
        <v>522</v>
      </c>
      <c r="I22" t="s">
        <v>541</v>
      </c>
      <c r="J22" t="s">
        <v>560</v>
      </c>
      <c r="K22" t="s">
        <v>574</v>
      </c>
      <c r="L22" t="s">
        <v>591</v>
      </c>
      <c r="M22" t="s">
        <v>489</v>
      </c>
      <c r="N22" t="s">
        <v>621</v>
      </c>
      <c r="O22" t="s">
        <v>639</v>
      </c>
      <c r="P22" t="s">
        <v>655</v>
      </c>
      <c r="Q22" t="s">
        <v>670</v>
      </c>
      <c r="R22" t="s">
        <v>686</v>
      </c>
      <c r="S22" t="s">
        <v>699</v>
      </c>
      <c r="T22" t="s">
        <v>520</v>
      </c>
      <c r="U22" t="s">
        <v>730</v>
      </c>
      <c r="V22" t="s">
        <v>744</v>
      </c>
      <c r="W22" t="s">
        <v>758</v>
      </c>
      <c r="X22" t="s">
        <v>770</v>
      </c>
      <c r="Y22" t="s">
        <v>784</v>
      </c>
    </row>
    <row r="23" spans="1:25" x14ac:dyDescent="0.35">
      <c r="A23" s="1" t="s">
        <v>418</v>
      </c>
      <c r="B23" t="s">
        <v>45</v>
      </c>
      <c r="C23" t="s">
        <v>438</v>
      </c>
      <c r="D23" t="s">
        <v>431</v>
      </c>
      <c r="E23" t="s">
        <v>473</v>
      </c>
      <c r="F23" t="s">
        <v>278</v>
      </c>
      <c r="G23" t="s">
        <v>506</v>
      </c>
      <c r="H23" t="s">
        <v>523</v>
      </c>
      <c r="I23" t="s">
        <v>542</v>
      </c>
      <c r="J23" t="s">
        <v>320</v>
      </c>
      <c r="K23" t="s">
        <v>575</v>
      </c>
      <c r="L23" t="s">
        <v>592</v>
      </c>
      <c r="M23" t="s">
        <v>608</v>
      </c>
      <c r="N23" t="s">
        <v>622</v>
      </c>
      <c r="O23" t="s">
        <v>640</v>
      </c>
      <c r="P23" t="s">
        <v>656</v>
      </c>
      <c r="Q23" t="s">
        <v>671</v>
      </c>
      <c r="R23" t="s">
        <v>671</v>
      </c>
      <c r="S23" t="s">
        <v>700</v>
      </c>
      <c r="T23" t="s">
        <v>130</v>
      </c>
      <c r="U23" t="s">
        <v>731</v>
      </c>
      <c r="V23" t="s">
        <v>506</v>
      </c>
      <c r="W23" t="s">
        <v>523</v>
      </c>
      <c r="X23" t="s">
        <v>771</v>
      </c>
      <c r="Y23" t="s">
        <v>785</v>
      </c>
    </row>
    <row r="24" spans="1:25" x14ac:dyDescent="0.35">
      <c r="A24" s="1" t="s">
        <v>419</v>
      </c>
      <c r="B24" t="s">
        <v>45</v>
      </c>
      <c r="C24" t="s">
        <v>439</v>
      </c>
      <c r="D24" t="s">
        <v>456</v>
      </c>
      <c r="E24" t="s">
        <v>450</v>
      </c>
      <c r="F24" t="s">
        <v>490</v>
      </c>
      <c r="G24" t="s">
        <v>507</v>
      </c>
      <c r="H24" t="s">
        <v>524</v>
      </c>
      <c r="I24" t="s">
        <v>272</v>
      </c>
      <c r="J24" t="s">
        <v>54</v>
      </c>
      <c r="K24" t="s">
        <v>75</v>
      </c>
      <c r="L24" t="s">
        <v>94</v>
      </c>
      <c r="M24" t="s">
        <v>115</v>
      </c>
      <c r="N24" t="s">
        <v>135</v>
      </c>
      <c r="O24" t="s">
        <v>154</v>
      </c>
      <c r="P24" t="s">
        <v>176</v>
      </c>
      <c r="Q24" t="s">
        <v>196</v>
      </c>
      <c r="R24" t="s">
        <v>218</v>
      </c>
      <c r="S24" t="s">
        <v>240</v>
      </c>
      <c r="T24" t="s">
        <v>57</v>
      </c>
      <c r="U24" t="s">
        <v>278</v>
      </c>
      <c r="V24" t="s">
        <v>300</v>
      </c>
      <c r="W24" t="s">
        <v>321</v>
      </c>
      <c r="X24" t="s">
        <v>343</v>
      </c>
      <c r="Y24" t="s">
        <v>364</v>
      </c>
    </row>
    <row r="25" spans="1:25" x14ac:dyDescent="0.35">
      <c r="A25" s="1" t="s">
        <v>420</v>
      </c>
      <c r="B25" t="s">
        <v>45</v>
      </c>
      <c r="C25" t="s">
        <v>440</v>
      </c>
      <c r="D25" t="s">
        <v>457</v>
      </c>
      <c r="E25" t="s">
        <v>474</v>
      </c>
      <c r="F25" t="s">
        <v>491</v>
      </c>
      <c r="G25" t="s">
        <v>508</v>
      </c>
      <c r="H25" t="s">
        <v>525</v>
      </c>
      <c r="I25" t="s">
        <v>543</v>
      </c>
      <c r="J25" t="s">
        <v>561</v>
      </c>
      <c r="K25" t="s">
        <v>576</v>
      </c>
      <c r="L25" t="s">
        <v>593</v>
      </c>
      <c r="M25" t="s">
        <v>609</v>
      </c>
      <c r="N25" t="s">
        <v>623</v>
      </c>
      <c r="O25" t="s">
        <v>641</v>
      </c>
      <c r="P25" t="s">
        <v>657</v>
      </c>
      <c r="Q25" t="s">
        <v>672</v>
      </c>
      <c r="R25" t="s">
        <v>687</v>
      </c>
      <c r="S25" t="s">
        <v>701</v>
      </c>
      <c r="T25" t="s">
        <v>716</v>
      </c>
      <c r="U25" t="s">
        <v>732</v>
      </c>
      <c r="V25" t="s">
        <v>745</v>
      </c>
      <c r="W25" t="s">
        <v>759</v>
      </c>
      <c r="X25" t="s">
        <v>772</v>
      </c>
      <c r="Y25" t="s">
        <v>786</v>
      </c>
    </row>
    <row r="26" spans="1:25" x14ac:dyDescent="0.35">
      <c r="A26" s="1" t="s">
        <v>421</v>
      </c>
      <c r="B26" t="s">
        <v>45</v>
      </c>
      <c r="C26" t="s">
        <v>441</v>
      </c>
      <c r="D26" t="s">
        <v>458</v>
      </c>
      <c r="E26" t="s">
        <v>475</v>
      </c>
      <c r="F26" t="s">
        <v>492</v>
      </c>
      <c r="G26" t="s">
        <v>509</v>
      </c>
      <c r="H26" t="s">
        <v>509</v>
      </c>
      <c r="I26" t="s">
        <v>544</v>
      </c>
      <c r="J26" t="s">
        <v>43</v>
      </c>
      <c r="K26" t="s">
        <v>66</v>
      </c>
      <c r="L26" t="s">
        <v>85</v>
      </c>
      <c r="M26" t="s">
        <v>105</v>
      </c>
      <c r="N26" t="s">
        <v>126</v>
      </c>
      <c r="O26" t="s">
        <v>145</v>
      </c>
      <c r="P26" t="s">
        <v>164</v>
      </c>
      <c r="Q26" t="s">
        <v>186</v>
      </c>
      <c r="R26" t="s">
        <v>207</v>
      </c>
      <c r="S26" t="s">
        <v>229</v>
      </c>
      <c r="T26" t="s">
        <v>251</v>
      </c>
      <c r="U26" t="s">
        <v>268</v>
      </c>
      <c r="V26" t="s">
        <v>288</v>
      </c>
      <c r="W26" t="s">
        <v>310</v>
      </c>
      <c r="X26" t="s">
        <v>332</v>
      </c>
      <c r="Y26" t="s">
        <v>354</v>
      </c>
    </row>
    <row r="27" spans="1:25" x14ac:dyDescent="0.35">
      <c r="A27" s="1" t="s">
        <v>422</v>
      </c>
      <c r="B27" t="s">
        <v>45</v>
      </c>
      <c r="C27" t="s">
        <v>1368</v>
      </c>
      <c r="D27" t="s">
        <v>1369</v>
      </c>
      <c r="E27" t="s">
        <v>1370</v>
      </c>
      <c r="F27" t="s">
        <v>1371</v>
      </c>
      <c r="G27" t="s">
        <v>1372</v>
      </c>
      <c r="H27" t="s">
        <v>1372</v>
      </c>
      <c r="I27" t="s">
        <v>1373</v>
      </c>
      <c r="J27" t="s">
        <v>1374</v>
      </c>
      <c r="K27" t="s">
        <v>1375</v>
      </c>
      <c r="L27" t="s">
        <v>1376</v>
      </c>
      <c r="M27" t="s">
        <v>509</v>
      </c>
      <c r="N27" t="s">
        <v>1377</v>
      </c>
      <c r="O27" t="s">
        <v>1378</v>
      </c>
      <c r="P27" t="s">
        <v>1379</v>
      </c>
      <c r="Q27" t="s">
        <v>1380</v>
      </c>
      <c r="R27" t="s">
        <v>544</v>
      </c>
      <c r="S27" t="s">
        <v>1381</v>
      </c>
      <c r="T27" t="s">
        <v>356</v>
      </c>
      <c r="U27" t="s">
        <v>476</v>
      </c>
      <c r="V27" t="s">
        <v>1382</v>
      </c>
      <c r="W27" t="s">
        <v>1383</v>
      </c>
      <c r="X27" t="s">
        <v>1384</v>
      </c>
      <c r="Y27" t="s">
        <v>1385</v>
      </c>
    </row>
    <row r="28" spans="1:25" x14ac:dyDescent="0.35">
      <c r="A28" s="1" t="s">
        <v>423</v>
      </c>
      <c r="B28" t="s">
        <v>45</v>
      </c>
      <c r="C28" t="s">
        <v>75</v>
      </c>
      <c r="D28" t="s">
        <v>75</v>
      </c>
      <c r="E28" t="s">
        <v>75</v>
      </c>
      <c r="F28" t="s">
        <v>1029</v>
      </c>
      <c r="G28" t="s">
        <v>881</v>
      </c>
      <c r="H28" t="s">
        <v>348</v>
      </c>
      <c r="I28" t="s">
        <v>1386</v>
      </c>
      <c r="J28" t="s">
        <v>1387</v>
      </c>
      <c r="K28" t="s">
        <v>1388</v>
      </c>
      <c r="L28" t="s">
        <v>914</v>
      </c>
      <c r="M28" t="s">
        <v>1389</v>
      </c>
      <c r="N28" t="s">
        <v>1390</v>
      </c>
      <c r="O28" t="s">
        <v>1391</v>
      </c>
      <c r="P28" t="s">
        <v>1392</v>
      </c>
      <c r="Q28" t="s">
        <v>1393</v>
      </c>
      <c r="R28" t="s">
        <v>1394</v>
      </c>
      <c r="S28" t="s">
        <v>869</v>
      </c>
      <c r="T28" t="s">
        <v>1395</v>
      </c>
      <c r="U28" t="s">
        <v>1396</v>
      </c>
      <c r="V28" t="s">
        <v>135</v>
      </c>
      <c r="W28" t="s">
        <v>1397</v>
      </c>
      <c r="X28" t="s">
        <v>941</v>
      </c>
      <c r="Y28" t="s">
        <v>1197</v>
      </c>
    </row>
    <row r="29" spans="1:25" x14ac:dyDescent="0.35">
      <c r="A29" s="1" t="s">
        <v>424</v>
      </c>
      <c r="B29" t="s">
        <v>45</v>
      </c>
      <c r="C29" t="s">
        <v>75</v>
      </c>
      <c r="D29" t="s">
        <v>1197</v>
      </c>
      <c r="E29" t="s">
        <v>1398</v>
      </c>
      <c r="F29" t="s">
        <v>1399</v>
      </c>
      <c r="G29" t="s">
        <v>1400</v>
      </c>
      <c r="H29" t="s">
        <v>1401</v>
      </c>
      <c r="I29" t="s">
        <v>1402</v>
      </c>
      <c r="J29" t="s">
        <v>1388</v>
      </c>
      <c r="K29" t="s">
        <v>1403</v>
      </c>
      <c r="L29" t="s">
        <v>1404</v>
      </c>
      <c r="M29" t="s">
        <v>1405</v>
      </c>
      <c r="N29" t="s">
        <v>1406</v>
      </c>
      <c r="O29" t="s">
        <v>1407</v>
      </c>
      <c r="P29" t="s">
        <v>1392</v>
      </c>
      <c r="Q29" t="s">
        <v>1408</v>
      </c>
      <c r="R29" t="s">
        <v>1409</v>
      </c>
      <c r="S29" t="s">
        <v>1410</v>
      </c>
      <c r="T29" t="s">
        <v>514</v>
      </c>
      <c r="U29" t="s">
        <v>1396</v>
      </c>
      <c r="V29" t="s">
        <v>135</v>
      </c>
      <c r="W29" t="s">
        <v>1397</v>
      </c>
      <c r="X29" t="s">
        <v>941</v>
      </c>
      <c r="Y29" t="s">
        <v>1197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="6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V32" sqref="V32"/>
    </sheetView>
  </sheetViews>
  <sheetFormatPr defaultRowHeight="14.5" x14ac:dyDescent="0.35"/>
  <cols>
    <col min="1" max="1" width="27.7265625" customWidth="1"/>
    <col min="2" max="25" width="10.6328125" customWidth="1"/>
  </cols>
  <sheetData>
    <row r="1" spans="1:25" x14ac:dyDescent="0.35">
      <c r="B1" s="1">
        <v>1999</v>
      </c>
      <c r="C1" s="1" t="s">
        <v>390</v>
      </c>
      <c r="D1" s="1" t="s">
        <v>391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</row>
    <row r="2" spans="1:25" s="15" customFormat="1" x14ac:dyDescent="0.35">
      <c r="A2" s="1" t="s">
        <v>787</v>
      </c>
      <c r="B2" s="15" t="s">
        <v>45</v>
      </c>
      <c r="C2" s="15" t="s">
        <v>45</v>
      </c>
      <c r="D2" s="15" t="s">
        <v>45</v>
      </c>
      <c r="E2" s="15" t="s">
        <v>342</v>
      </c>
      <c r="F2" s="15" t="s">
        <v>844</v>
      </c>
      <c r="G2" s="15" t="s">
        <v>854</v>
      </c>
      <c r="H2" s="15" t="s">
        <v>867</v>
      </c>
      <c r="I2" s="15" t="s">
        <v>839</v>
      </c>
      <c r="J2" s="15" t="s">
        <v>896</v>
      </c>
      <c r="K2" s="15" t="s">
        <v>906</v>
      </c>
      <c r="L2" s="15" t="s">
        <v>919</v>
      </c>
      <c r="M2" s="15" t="s">
        <v>935</v>
      </c>
      <c r="N2" s="15" t="s">
        <v>955</v>
      </c>
      <c r="O2" s="15" t="s">
        <v>970</v>
      </c>
      <c r="P2" s="15" t="s">
        <v>983</v>
      </c>
      <c r="Q2" s="15" t="s">
        <v>998</v>
      </c>
      <c r="R2" s="15" t="s">
        <v>1014</v>
      </c>
      <c r="S2" s="15" t="s">
        <v>1029</v>
      </c>
      <c r="T2" s="15" t="s">
        <v>1046</v>
      </c>
      <c r="U2" s="15" t="s">
        <v>460</v>
      </c>
      <c r="V2" s="15" t="s">
        <v>1077</v>
      </c>
      <c r="W2" s="15" t="s">
        <v>1093</v>
      </c>
      <c r="X2" s="15" t="s">
        <v>1107</v>
      </c>
      <c r="Y2" s="15" t="s">
        <v>1121</v>
      </c>
    </row>
    <row r="3" spans="1:25" x14ac:dyDescent="0.35">
      <c r="A3" s="1" t="s">
        <v>788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</row>
    <row r="4" spans="1:25" x14ac:dyDescent="0.35">
      <c r="A4" s="1" t="s">
        <v>789</v>
      </c>
      <c r="B4" t="s">
        <v>45</v>
      </c>
      <c r="C4" t="s">
        <v>45</v>
      </c>
      <c r="D4" t="s">
        <v>45</v>
      </c>
      <c r="E4" t="s">
        <v>342</v>
      </c>
      <c r="F4" t="s">
        <v>844</v>
      </c>
      <c r="G4" t="s">
        <v>854</v>
      </c>
      <c r="H4" t="s">
        <v>867</v>
      </c>
      <c r="I4" t="s">
        <v>839</v>
      </c>
      <c r="J4" t="s">
        <v>896</v>
      </c>
      <c r="K4" t="s">
        <v>906</v>
      </c>
      <c r="L4" t="s">
        <v>919</v>
      </c>
      <c r="M4" t="s">
        <v>935</v>
      </c>
      <c r="N4" t="s">
        <v>955</v>
      </c>
      <c r="O4" t="s">
        <v>970</v>
      </c>
      <c r="P4" t="s">
        <v>983</v>
      </c>
      <c r="Q4" t="s">
        <v>998</v>
      </c>
      <c r="R4" t="s">
        <v>1014</v>
      </c>
      <c r="S4" t="s">
        <v>1029</v>
      </c>
      <c r="T4" t="s">
        <v>1046</v>
      </c>
      <c r="U4" t="s">
        <v>460</v>
      </c>
      <c r="V4" t="s">
        <v>1077</v>
      </c>
      <c r="W4" t="s">
        <v>1093</v>
      </c>
      <c r="X4" t="s">
        <v>1107</v>
      </c>
      <c r="Y4" t="s">
        <v>1121</v>
      </c>
    </row>
    <row r="5" spans="1:25" x14ac:dyDescent="0.35">
      <c r="A5" s="1" t="s">
        <v>790</v>
      </c>
      <c r="B5" t="s">
        <v>45</v>
      </c>
      <c r="C5" t="s">
        <v>45</v>
      </c>
      <c r="D5" t="s">
        <v>45</v>
      </c>
      <c r="E5" t="s">
        <v>431</v>
      </c>
      <c r="F5" t="s">
        <v>450</v>
      </c>
      <c r="G5" t="s">
        <v>855</v>
      </c>
      <c r="H5" t="s">
        <v>855</v>
      </c>
      <c r="I5" t="s">
        <v>751</v>
      </c>
      <c r="J5" t="s">
        <v>468</v>
      </c>
      <c r="K5" t="s">
        <v>886</v>
      </c>
      <c r="L5" t="s">
        <v>920</v>
      </c>
      <c r="M5" t="s">
        <v>936</v>
      </c>
      <c r="N5" t="s">
        <v>920</v>
      </c>
      <c r="O5" t="s">
        <v>936</v>
      </c>
      <c r="P5" t="s">
        <v>984</v>
      </c>
      <c r="Q5" t="s">
        <v>999</v>
      </c>
      <c r="R5" t="s">
        <v>1010</v>
      </c>
      <c r="S5" t="s">
        <v>134</v>
      </c>
      <c r="T5" t="s">
        <v>1047</v>
      </c>
      <c r="U5" t="s">
        <v>1062</v>
      </c>
      <c r="V5" t="s">
        <v>500</v>
      </c>
      <c r="W5" t="s">
        <v>1094</v>
      </c>
      <c r="X5" t="s">
        <v>504</v>
      </c>
      <c r="Y5" t="s">
        <v>642</v>
      </c>
    </row>
    <row r="6" spans="1:25" x14ac:dyDescent="0.35">
      <c r="A6" s="1" t="s">
        <v>791</v>
      </c>
      <c r="B6" t="s">
        <v>45</v>
      </c>
      <c r="C6" t="s">
        <v>45</v>
      </c>
      <c r="D6" t="s">
        <v>45</v>
      </c>
      <c r="E6" t="s">
        <v>74</v>
      </c>
      <c r="F6" t="s">
        <v>707</v>
      </c>
      <c r="G6" t="s">
        <v>199</v>
      </c>
      <c r="H6" t="s">
        <v>868</v>
      </c>
      <c r="I6" t="s">
        <v>883</v>
      </c>
      <c r="J6" t="s">
        <v>587</v>
      </c>
      <c r="K6" t="s">
        <v>907</v>
      </c>
      <c r="L6" t="s">
        <v>921</v>
      </c>
      <c r="M6" t="s">
        <v>937</v>
      </c>
      <c r="N6" t="s">
        <v>956</v>
      </c>
      <c r="O6" t="s">
        <v>971</v>
      </c>
      <c r="P6" t="s">
        <v>985</v>
      </c>
      <c r="Q6" t="s">
        <v>1000</v>
      </c>
      <c r="R6" t="s">
        <v>1015</v>
      </c>
      <c r="S6" t="s">
        <v>1030</v>
      </c>
      <c r="T6" t="s">
        <v>1048</v>
      </c>
      <c r="U6" t="s">
        <v>1063</v>
      </c>
      <c r="V6" t="s">
        <v>1078</v>
      </c>
      <c r="W6" t="s">
        <v>1095</v>
      </c>
      <c r="X6" t="s">
        <v>883</v>
      </c>
      <c r="Y6" t="s">
        <v>871</v>
      </c>
    </row>
    <row r="7" spans="1:25" x14ac:dyDescent="0.35">
      <c r="A7" s="1" t="s">
        <v>792</v>
      </c>
      <c r="B7" t="s">
        <v>45</v>
      </c>
      <c r="C7" t="s">
        <v>45</v>
      </c>
      <c r="D7" t="s">
        <v>45</v>
      </c>
      <c r="E7" t="s">
        <v>831</v>
      </c>
      <c r="F7" t="s">
        <v>845</v>
      </c>
      <c r="G7" t="s">
        <v>278</v>
      </c>
      <c r="H7" t="s">
        <v>778</v>
      </c>
      <c r="I7" t="s">
        <v>884</v>
      </c>
      <c r="J7" t="s">
        <v>884</v>
      </c>
      <c r="K7" t="s">
        <v>861</v>
      </c>
      <c r="L7" t="s">
        <v>922</v>
      </c>
      <c r="M7" t="s">
        <v>502</v>
      </c>
      <c r="N7" t="s">
        <v>493</v>
      </c>
      <c r="O7" t="s">
        <v>149</v>
      </c>
      <c r="P7" t="s">
        <v>986</v>
      </c>
      <c r="Q7" t="s">
        <v>986</v>
      </c>
      <c r="R7" t="s">
        <v>1003</v>
      </c>
      <c r="S7" t="s">
        <v>1031</v>
      </c>
      <c r="T7" t="s">
        <v>949</v>
      </c>
      <c r="U7" t="s">
        <v>1064</v>
      </c>
      <c r="V7" t="s">
        <v>1079</v>
      </c>
      <c r="W7" t="s">
        <v>429</v>
      </c>
      <c r="X7" t="s">
        <v>1108</v>
      </c>
      <c r="Y7" t="s">
        <v>1122</v>
      </c>
    </row>
    <row r="8" spans="1:25" x14ac:dyDescent="0.35">
      <c r="A8" s="1" t="s">
        <v>793</v>
      </c>
      <c r="B8" t="s">
        <v>45</v>
      </c>
      <c r="C8" t="s">
        <v>45</v>
      </c>
      <c r="D8" t="s">
        <v>45</v>
      </c>
      <c r="E8" t="s">
        <v>832</v>
      </c>
      <c r="F8" t="s">
        <v>846</v>
      </c>
      <c r="G8" t="s">
        <v>856</v>
      </c>
      <c r="H8" t="s">
        <v>869</v>
      </c>
      <c r="I8" t="s">
        <v>459</v>
      </c>
      <c r="J8" t="s">
        <v>897</v>
      </c>
      <c r="K8" t="s">
        <v>908</v>
      </c>
      <c r="L8" t="s">
        <v>923</v>
      </c>
      <c r="M8" t="s">
        <v>938</v>
      </c>
      <c r="N8" t="s">
        <v>677</v>
      </c>
      <c r="O8" t="s">
        <v>972</v>
      </c>
      <c r="P8" t="s">
        <v>987</v>
      </c>
      <c r="Q8" t="s">
        <v>1001</v>
      </c>
      <c r="R8" t="s">
        <v>1016</v>
      </c>
      <c r="S8" t="s">
        <v>1032</v>
      </c>
      <c r="T8" t="s">
        <v>1049</v>
      </c>
      <c r="U8" t="s">
        <v>1065</v>
      </c>
      <c r="V8" t="s">
        <v>1080</v>
      </c>
      <c r="W8" t="s">
        <v>979</v>
      </c>
      <c r="X8" t="s">
        <v>1109</v>
      </c>
      <c r="Y8" t="s">
        <v>1123</v>
      </c>
    </row>
    <row r="9" spans="1:25" x14ac:dyDescent="0.35">
      <c r="A9" s="1" t="s">
        <v>794</v>
      </c>
      <c r="B9" t="s">
        <v>45</v>
      </c>
      <c r="C9" t="s">
        <v>45</v>
      </c>
      <c r="D9" t="s">
        <v>45</v>
      </c>
      <c r="E9" t="s">
        <v>490</v>
      </c>
      <c r="F9" t="s">
        <v>534</v>
      </c>
      <c r="G9" t="s">
        <v>502</v>
      </c>
      <c r="H9" t="s">
        <v>594</v>
      </c>
      <c r="I9" t="s">
        <v>826</v>
      </c>
      <c r="J9" t="s">
        <v>827</v>
      </c>
      <c r="K9" t="s">
        <v>829</v>
      </c>
      <c r="L9" t="s">
        <v>638</v>
      </c>
      <c r="M9" t="s">
        <v>939</v>
      </c>
      <c r="N9" t="s">
        <v>957</v>
      </c>
      <c r="O9" t="s">
        <v>973</v>
      </c>
      <c r="P9" t="s">
        <v>988</v>
      </c>
      <c r="Q9" t="s">
        <v>865</v>
      </c>
      <c r="R9" t="s">
        <v>1017</v>
      </c>
      <c r="S9" t="s">
        <v>1033</v>
      </c>
      <c r="T9" t="s">
        <v>1050</v>
      </c>
      <c r="U9" t="s">
        <v>221</v>
      </c>
      <c r="V9" t="s">
        <v>857</v>
      </c>
      <c r="W9" t="s">
        <v>1096</v>
      </c>
      <c r="X9" t="s">
        <v>1110</v>
      </c>
      <c r="Y9" t="s">
        <v>1124</v>
      </c>
    </row>
    <row r="10" spans="1:25" x14ac:dyDescent="0.35">
      <c r="A10" s="1" t="s">
        <v>795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885</v>
      </c>
      <c r="J10" t="s">
        <v>898</v>
      </c>
      <c r="K10" t="s">
        <v>909</v>
      </c>
      <c r="L10" t="s">
        <v>80</v>
      </c>
      <c r="M10" t="s">
        <v>940</v>
      </c>
      <c r="N10" t="s">
        <v>958</v>
      </c>
      <c r="O10" t="s">
        <v>974</v>
      </c>
      <c r="P10" t="s">
        <v>989</v>
      </c>
      <c r="Q10" t="s">
        <v>1002</v>
      </c>
      <c r="R10" t="s">
        <v>1018</v>
      </c>
      <c r="S10" t="s">
        <v>1034</v>
      </c>
      <c r="T10" t="s">
        <v>1051</v>
      </c>
      <c r="U10" t="s">
        <v>1066</v>
      </c>
      <c r="V10" t="s">
        <v>1081</v>
      </c>
      <c r="W10" t="s">
        <v>45</v>
      </c>
      <c r="X10" t="s">
        <v>45</v>
      </c>
      <c r="Y10" t="s">
        <v>45</v>
      </c>
    </row>
    <row r="11" spans="1:25" x14ac:dyDescent="0.35">
      <c r="A11" s="1" t="s">
        <v>796</v>
      </c>
      <c r="B11" t="s">
        <v>45</v>
      </c>
      <c r="C11" t="s">
        <v>45</v>
      </c>
      <c r="D11" t="s">
        <v>45</v>
      </c>
      <c r="E11" t="s">
        <v>833</v>
      </c>
      <c r="F11" t="s">
        <v>833</v>
      </c>
      <c r="G11" t="s">
        <v>857</v>
      </c>
      <c r="H11" t="s">
        <v>857</v>
      </c>
      <c r="I11" t="s">
        <v>45</v>
      </c>
      <c r="J11" t="s">
        <v>45</v>
      </c>
      <c r="K11" t="s">
        <v>45</v>
      </c>
      <c r="L11" t="s">
        <v>728</v>
      </c>
      <c r="M11" t="s">
        <v>941</v>
      </c>
      <c r="N11" t="s">
        <v>97</v>
      </c>
      <c r="O11" t="s">
        <v>346</v>
      </c>
      <c r="P11" t="s">
        <v>575</v>
      </c>
      <c r="Q11" t="s">
        <v>1003</v>
      </c>
      <c r="R11" t="s">
        <v>1019</v>
      </c>
      <c r="S11" t="s">
        <v>1035</v>
      </c>
      <c r="T11" t="s">
        <v>1052</v>
      </c>
      <c r="U11" t="s">
        <v>1067</v>
      </c>
      <c r="V11" t="s">
        <v>468</v>
      </c>
      <c r="W11" t="s">
        <v>483</v>
      </c>
      <c r="X11" t="s">
        <v>1005</v>
      </c>
      <c r="Y11" t="s">
        <v>831</v>
      </c>
    </row>
    <row r="12" spans="1:25" x14ac:dyDescent="0.35">
      <c r="A12" s="1" t="s">
        <v>797</v>
      </c>
      <c r="B12" t="s">
        <v>45</v>
      </c>
      <c r="C12" t="s">
        <v>45</v>
      </c>
      <c r="D12" t="s">
        <v>45</v>
      </c>
      <c r="E12" t="s">
        <v>833</v>
      </c>
      <c r="F12" t="s">
        <v>833</v>
      </c>
      <c r="G12" t="s">
        <v>857</v>
      </c>
      <c r="H12" t="s">
        <v>857</v>
      </c>
      <c r="I12" t="s">
        <v>885</v>
      </c>
      <c r="J12" t="s">
        <v>898</v>
      </c>
      <c r="K12" t="s">
        <v>909</v>
      </c>
      <c r="L12" t="s">
        <v>924</v>
      </c>
      <c r="M12" t="s">
        <v>942</v>
      </c>
      <c r="N12" t="s">
        <v>201</v>
      </c>
      <c r="O12" t="s">
        <v>975</v>
      </c>
      <c r="P12" t="s">
        <v>990</v>
      </c>
      <c r="Q12" t="s">
        <v>1004</v>
      </c>
      <c r="R12" t="s">
        <v>1020</v>
      </c>
      <c r="S12" t="s">
        <v>1036</v>
      </c>
      <c r="T12" t="s">
        <v>951</v>
      </c>
      <c r="U12" t="s">
        <v>1068</v>
      </c>
      <c r="V12" t="s">
        <v>1082</v>
      </c>
      <c r="W12" t="s">
        <v>483</v>
      </c>
      <c r="X12" t="s">
        <v>1005</v>
      </c>
      <c r="Y12" t="s">
        <v>831</v>
      </c>
    </row>
    <row r="13" spans="1:25" x14ac:dyDescent="0.35">
      <c r="A13" s="1" t="s">
        <v>798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</row>
    <row r="14" spans="1:25" x14ac:dyDescent="0.35">
      <c r="A14" s="1" t="s">
        <v>799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877</v>
      </c>
      <c r="J14" t="s">
        <v>45</v>
      </c>
      <c r="K14" t="s">
        <v>45</v>
      </c>
      <c r="L14" t="s">
        <v>45</v>
      </c>
      <c r="M14" t="s">
        <v>943</v>
      </c>
      <c r="N14" t="s">
        <v>376</v>
      </c>
      <c r="O14" t="s">
        <v>910</v>
      </c>
      <c r="P14" t="s">
        <v>917</v>
      </c>
      <c r="Q14" t="s">
        <v>516</v>
      </c>
      <c r="R14" t="s">
        <v>45</v>
      </c>
      <c r="S14" t="s">
        <v>465</v>
      </c>
      <c r="T14" t="s">
        <v>483</v>
      </c>
      <c r="U14" t="s">
        <v>1024</v>
      </c>
      <c r="V14" t="s">
        <v>1083</v>
      </c>
      <c r="W14" t="s">
        <v>1012</v>
      </c>
      <c r="X14" t="s">
        <v>45</v>
      </c>
      <c r="Y14" t="s">
        <v>845</v>
      </c>
    </row>
    <row r="15" spans="1:25" x14ac:dyDescent="0.35">
      <c r="A15" s="1" t="s">
        <v>800</v>
      </c>
      <c r="B15" t="s">
        <v>45</v>
      </c>
      <c r="C15" t="s">
        <v>45</v>
      </c>
      <c r="D15" t="s">
        <v>45</v>
      </c>
      <c r="E15" t="s">
        <v>488</v>
      </c>
      <c r="F15" t="s">
        <v>488</v>
      </c>
      <c r="G15" t="s">
        <v>488</v>
      </c>
      <c r="H15" t="s">
        <v>200</v>
      </c>
      <c r="I15" t="s">
        <v>886</v>
      </c>
      <c r="J15" t="s">
        <v>891</v>
      </c>
      <c r="K15" t="s">
        <v>910</v>
      </c>
      <c r="L15" t="s">
        <v>278</v>
      </c>
      <c r="M15" t="s">
        <v>831</v>
      </c>
      <c r="N15" t="s">
        <v>959</v>
      </c>
      <c r="O15" t="s">
        <v>454</v>
      </c>
      <c r="P15" t="s">
        <v>465</v>
      </c>
      <c r="Q15" t="s">
        <v>1005</v>
      </c>
      <c r="R15" t="s">
        <v>272</v>
      </c>
      <c r="S15" t="s">
        <v>442</v>
      </c>
      <c r="T15" t="s">
        <v>526</v>
      </c>
      <c r="U15" t="s">
        <v>199</v>
      </c>
      <c r="V15" t="s">
        <v>542</v>
      </c>
      <c r="W15" t="s">
        <v>516</v>
      </c>
      <c r="X15" t="s">
        <v>1111</v>
      </c>
      <c r="Y15" t="s">
        <v>1057</v>
      </c>
    </row>
    <row r="16" spans="1:25" x14ac:dyDescent="0.35">
      <c r="A16" s="1" t="s">
        <v>801</v>
      </c>
      <c r="B16" t="s">
        <v>45</v>
      </c>
      <c r="C16" t="s">
        <v>45</v>
      </c>
      <c r="D16" t="s">
        <v>45</v>
      </c>
      <c r="E16" t="s">
        <v>834</v>
      </c>
      <c r="F16" t="s">
        <v>847</v>
      </c>
      <c r="G16" t="s">
        <v>858</v>
      </c>
      <c r="H16" t="s">
        <v>870</v>
      </c>
      <c r="I16" t="s">
        <v>887</v>
      </c>
      <c r="J16" t="s">
        <v>747</v>
      </c>
      <c r="K16" t="s">
        <v>911</v>
      </c>
      <c r="L16" t="s">
        <v>925</v>
      </c>
      <c r="M16" t="s">
        <v>944</v>
      </c>
      <c r="N16" t="s">
        <v>960</v>
      </c>
      <c r="O16" t="s">
        <v>976</v>
      </c>
      <c r="P16" t="s">
        <v>991</v>
      </c>
      <c r="Q16" t="s">
        <v>1006</v>
      </c>
      <c r="R16" t="s">
        <v>1021</v>
      </c>
      <c r="S16" t="s">
        <v>1037</v>
      </c>
      <c r="T16" t="s">
        <v>1053</v>
      </c>
      <c r="U16" t="s">
        <v>1069</v>
      </c>
      <c r="V16" t="s">
        <v>1084</v>
      </c>
      <c r="W16" t="s">
        <v>1097</v>
      </c>
      <c r="X16" t="s">
        <v>894</v>
      </c>
      <c r="Y16" t="s">
        <v>1125</v>
      </c>
    </row>
    <row r="17" spans="1:25" x14ac:dyDescent="0.35">
      <c r="A17" s="1" t="s">
        <v>802</v>
      </c>
      <c r="B17" t="s">
        <v>45</v>
      </c>
      <c r="C17" t="s">
        <v>826</v>
      </c>
      <c r="D17" t="s">
        <v>829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</row>
    <row r="18" spans="1:25" s="15" customFormat="1" x14ac:dyDescent="0.35">
      <c r="A18" s="1" t="s">
        <v>803</v>
      </c>
      <c r="B18" s="15" t="s">
        <v>45</v>
      </c>
      <c r="C18" s="15" t="s">
        <v>826</v>
      </c>
      <c r="D18" s="15" t="s">
        <v>829</v>
      </c>
      <c r="E18" s="15" t="s">
        <v>835</v>
      </c>
      <c r="F18" s="15" t="s">
        <v>848</v>
      </c>
      <c r="G18" s="15" t="s">
        <v>859</v>
      </c>
      <c r="H18" s="15" t="s">
        <v>871</v>
      </c>
      <c r="I18" s="15" t="s">
        <v>888</v>
      </c>
      <c r="J18" s="15" t="s">
        <v>899</v>
      </c>
      <c r="K18" s="15" t="s">
        <v>912</v>
      </c>
      <c r="L18" s="15" t="s">
        <v>926</v>
      </c>
      <c r="M18" s="15" t="s">
        <v>945</v>
      </c>
      <c r="N18" s="15" t="s">
        <v>961</v>
      </c>
      <c r="O18" s="15" t="s">
        <v>977</v>
      </c>
      <c r="P18" s="15" t="s">
        <v>992</v>
      </c>
      <c r="Q18" s="15" t="s">
        <v>1007</v>
      </c>
      <c r="R18" s="15" t="s">
        <v>1022</v>
      </c>
      <c r="S18" s="15" t="s">
        <v>1038</v>
      </c>
      <c r="T18" s="15" t="s">
        <v>1054</v>
      </c>
      <c r="U18" s="15" t="s">
        <v>1070</v>
      </c>
      <c r="V18" s="15" t="s">
        <v>1085</v>
      </c>
      <c r="W18" s="15" t="s">
        <v>1098</v>
      </c>
      <c r="X18" s="15" t="s">
        <v>1112</v>
      </c>
      <c r="Y18" s="15" t="s">
        <v>1126</v>
      </c>
    </row>
    <row r="19" spans="1:25" x14ac:dyDescent="0.35">
      <c r="A19" s="1" t="s">
        <v>804</v>
      </c>
      <c r="B19" t="s">
        <v>45</v>
      </c>
      <c r="C19" t="s">
        <v>45</v>
      </c>
      <c r="D19" t="s">
        <v>45</v>
      </c>
      <c r="E19" t="s">
        <v>836</v>
      </c>
      <c r="F19" t="s">
        <v>540</v>
      </c>
      <c r="G19" t="s">
        <v>860</v>
      </c>
      <c r="H19" t="s">
        <v>872</v>
      </c>
      <c r="I19" t="s">
        <v>882</v>
      </c>
      <c r="J19" t="s">
        <v>900</v>
      </c>
      <c r="K19" t="s">
        <v>58</v>
      </c>
      <c r="L19" t="s">
        <v>927</v>
      </c>
      <c r="M19" t="s">
        <v>946</v>
      </c>
      <c r="N19" t="s">
        <v>962</v>
      </c>
      <c r="O19" t="s">
        <v>848</v>
      </c>
      <c r="P19" t="s">
        <v>993</v>
      </c>
      <c r="Q19" t="s">
        <v>585</v>
      </c>
      <c r="R19" t="s">
        <v>1023</v>
      </c>
      <c r="S19" t="s">
        <v>1039</v>
      </c>
      <c r="T19" t="s">
        <v>1055</v>
      </c>
      <c r="U19" t="s">
        <v>1071</v>
      </c>
      <c r="V19" t="s">
        <v>1086</v>
      </c>
      <c r="W19" t="s">
        <v>1099</v>
      </c>
      <c r="X19" t="s">
        <v>1113</v>
      </c>
      <c r="Y19" t="s">
        <v>1050</v>
      </c>
    </row>
    <row r="20" spans="1:25" x14ac:dyDescent="0.35">
      <c r="A20" s="1" t="s">
        <v>805</v>
      </c>
      <c r="B20" t="s">
        <v>45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831</v>
      </c>
      <c r="I20" t="s">
        <v>877</v>
      </c>
      <c r="J20" t="s">
        <v>831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200</v>
      </c>
      <c r="R20" t="s">
        <v>1024</v>
      </c>
      <c r="S20" t="s">
        <v>693</v>
      </c>
      <c r="T20" t="s">
        <v>45</v>
      </c>
      <c r="U20" t="s">
        <v>45</v>
      </c>
      <c r="V20" t="s">
        <v>1087</v>
      </c>
      <c r="W20" t="s">
        <v>1100</v>
      </c>
      <c r="X20" t="s">
        <v>1114</v>
      </c>
      <c r="Y20" t="s">
        <v>671</v>
      </c>
    </row>
    <row r="21" spans="1:25" x14ac:dyDescent="0.35">
      <c r="A21" s="1" t="s">
        <v>806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947</v>
      </c>
      <c r="N21" t="s">
        <v>507</v>
      </c>
      <c r="O21" t="s">
        <v>861</v>
      </c>
      <c r="P21" t="s">
        <v>114</v>
      </c>
      <c r="Q21" t="s">
        <v>722</v>
      </c>
      <c r="R21" t="s">
        <v>336</v>
      </c>
      <c r="S21" t="s">
        <v>1040</v>
      </c>
      <c r="T21" t="s">
        <v>234</v>
      </c>
      <c r="U21" t="s">
        <v>272</v>
      </c>
      <c r="V21" t="s">
        <v>358</v>
      </c>
      <c r="W21" t="s">
        <v>278</v>
      </c>
      <c r="X21" t="s">
        <v>1115</v>
      </c>
      <c r="Y21" t="s">
        <v>1127</v>
      </c>
    </row>
    <row r="22" spans="1:25" x14ac:dyDescent="0.35">
      <c r="A22" s="1" t="s">
        <v>807</v>
      </c>
      <c r="B22" t="s">
        <v>45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45</v>
      </c>
      <c r="X22" t="s">
        <v>45</v>
      </c>
      <c r="Y22" t="s">
        <v>45</v>
      </c>
    </row>
    <row r="23" spans="1:25" x14ac:dyDescent="0.35">
      <c r="A23" s="1" t="s">
        <v>808</v>
      </c>
      <c r="B23" t="s">
        <v>45</v>
      </c>
      <c r="C23" t="s">
        <v>45</v>
      </c>
      <c r="D23" t="s">
        <v>45</v>
      </c>
      <c r="E23" t="s">
        <v>724</v>
      </c>
      <c r="F23" t="s">
        <v>849</v>
      </c>
      <c r="G23" t="s">
        <v>861</v>
      </c>
      <c r="H23" t="s">
        <v>873</v>
      </c>
      <c r="I23" t="s">
        <v>497</v>
      </c>
      <c r="J23" t="s">
        <v>901</v>
      </c>
      <c r="K23" t="s">
        <v>846</v>
      </c>
      <c r="L23" t="s">
        <v>928</v>
      </c>
      <c r="M23" t="s">
        <v>347</v>
      </c>
      <c r="N23" t="s">
        <v>963</v>
      </c>
      <c r="O23" t="s">
        <v>978</v>
      </c>
      <c r="P23" t="s">
        <v>448</v>
      </c>
      <c r="Q23" t="s">
        <v>1008</v>
      </c>
      <c r="R23" t="s">
        <v>221</v>
      </c>
      <c r="S23" t="s">
        <v>1041</v>
      </c>
      <c r="T23" t="s">
        <v>892</v>
      </c>
      <c r="U23" t="s">
        <v>859</v>
      </c>
      <c r="V23" t="s">
        <v>847</v>
      </c>
      <c r="W23" t="s">
        <v>1101</v>
      </c>
      <c r="X23" t="s">
        <v>97</v>
      </c>
      <c r="Y23" t="s">
        <v>1128</v>
      </c>
    </row>
    <row r="24" spans="1:25" x14ac:dyDescent="0.35">
      <c r="A24" s="1" t="s">
        <v>809</v>
      </c>
      <c r="B24" t="s">
        <v>45</v>
      </c>
      <c r="C24" t="s">
        <v>45</v>
      </c>
      <c r="D24" t="s">
        <v>45</v>
      </c>
      <c r="E24" t="s">
        <v>837</v>
      </c>
      <c r="F24" t="s">
        <v>850</v>
      </c>
      <c r="G24" t="s">
        <v>862</v>
      </c>
      <c r="H24" t="s">
        <v>874</v>
      </c>
      <c r="I24" t="s">
        <v>889</v>
      </c>
      <c r="J24" t="s">
        <v>464</v>
      </c>
      <c r="K24" t="s">
        <v>913</v>
      </c>
      <c r="L24" t="s">
        <v>929</v>
      </c>
      <c r="M24" t="s">
        <v>948</v>
      </c>
      <c r="N24" t="s">
        <v>964</v>
      </c>
      <c r="O24" t="s">
        <v>979</v>
      </c>
      <c r="P24" t="s">
        <v>994</v>
      </c>
      <c r="Q24" t="s">
        <v>1009</v>
      </c>
      <c r="R24" t="s">
        <v>1025</v>
      </c>
      <c r="S24" t="s">
        <v>1042</v>
      </c>
      <c r="T24" t="s">
        <v>1056</v>
      </c>
      <c r="U24" t="s">
        <v>1072</v>
      </c>
      <c r="V24" t="s">
        <v>1088</v>
      </c>
      <c r="W24" t="s">
        <v>1102</v>
      </c>
      <c r="X24" t="s">
        <v>1116</v>
      </c>
      <c r="Y24" t="s">
        <v>1129</v>
      </c>
    </row>
    <row r="25" spans="1:25" x14ac:dyDescent="0.35">
      <c r="A25" s="1" t="s">
        <v>810</v>
      </c>
      <c r="B25" t="s">
        <v>45</v>
      </c>
      <c r="C25" t="s">
        <v>45</v>
      </c>
      <c r="D25" t="s">
        <v>45</v>
      </c>
      <c r="E25" t="s">
        <v>45</v>
      </c>
      <c r="F25" t="s">
        <v>45</v>
      </c>
      <c r="G25" t="s">
        <v>45</v>
      </c>
      <c r="H25" t="s">
        <v>875</v>
      </c>
      <c r="I25" t="s">
        <v>890</v>
      </c>
      <c r="J25" t="s">
        <v>58</v>
      </c>
      <c r="K25" t="s">
        <v>79</v>
      </c>
      <c r="L25" t="s">
        <v>98</v>
      </c>
      <c r="M25" t="s">
        <v>119</v>
      </c>
      <c r="N25" t="s">
        <v>139</v>
      </c>
      <c r="O25" t="s">
        <v>45</v>
      </c>
      <c r="P25" t="s">
        <v>45</v>
      </c>
      <c r="Q25" t="s">
        <v>200</v>
      </c>
      <c r="R25" t="s">
        <v>221</v>
      </c>
      <c r="S25" t="s">
        <v>243</v>
      </c>
      <c r="T25" t="s">
        <v>263</v>
      </c>
      <c r="U25" t="s">
        <v>282</v>
      </c>
      <c r="V25" t="s">
        <v>118</v>
      </c>
      <c r="W25" t="s">
        <v>325</v>
      </c>
      <c r="X25" t="s">
        <v>347</v>
      </c>
      <c r="Y25" t="s">
        <v>367</v>
      </c>
    </row>
    <row r="26" spans="1:25" x14ac:dyDescent="0.35">
      <c r="A26" s="1" t="s">
        <v>811</v>
      </c>
      <c r="B26" t="s">
        <v>45</v>
      </c>
      <c r="C26" t="s">
        <v>45</v>
      </c>
      <c r="D26" t="s">
        <v>45</v>
      </c>
      <c r="E26" t="s">
        <v>838</v>
      </c>
      <c r="F26" t="s">
        <v>431</v>
      </c>
      <c r="G26" t="s">
        <v>863</v>
      </c>
      <c r="H26" t="s">
        <v>876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  <c r="N26" t="s">
        <v>45</v>
      </c>
      <c r="O26" t="s">
        <v>910</v>
      </c>
      <c r="P26" t="s">
        <v>917</v>
      </c>
      <c r="Q26" t="s">
        <v>516</v>
      </c>
      <c r="R26" t="s">
        <v>320</v>
      </c>
      <c r="S26" t="s">
        <v>465</v>
      </c>
      <c r="T26" t="s">
        <v>483</v>
      </c>
      <c r="U26" t="s">
        <v>1024</v>
      </c>
      <c r="V26" t="s">
        <v>693</v>
      </c>
      <c r="W26" t="s">
        <v>45</v>
      </c>
      <c r="X26" t="s">
        <v>45</v>
      </c>
      <c r="Y26" t="s">
        <v>45</v>
      </c>
    </row>
    <row r="27" spans="1:25" x14ac:dyDescent="0.35">
      <c r="A27" s="1" t="s">
        <v>812</v>
      </c>
      <c r="B27" t="s">
        <v>45</v>
      </c>
      <c r="C27" t="s">
        <v>45</v>
      </c>
      <c r="D27" t="s">
        <v>45</v>
      </c>
      <c r="E27" t="s">
        <v>839</v>
      </c>
      <c r="F27" t="s">
        <v>838</v>
      </c>
      <c r="G27" t="s">
        <v>838</v>
      </c>
      <c r="H27" t="s">
        <v>877</v>
      </c>
      <c r="I27" t="s">
        <v>891</v>
      </c>
      <c r="J27" t="s">
        <v>902</v>
      </c>
      <c r="K27" t="s">
        <v>884</v>
      </c>
      <c r="L27" t="s">
        <v>502</v>
      </c>
      <c r="M27" t="s">
        <v>949</v>
      </c>
      <c r="N27" t="s">
        <v>965</v>
      </c>
      <c r="O27" t="s">
        <v>502</v>
      </c>
      <c r="P27" t="s">
        <v>272</v>
      </c>
      <c r="Q27" t="s">
        <v>376</v>
      </c>
      <c r="R27" t="s">
        <v>880</v>
      </c>
      <c r="S27" t="s">
        <v>861</v>
      </c>
      <c r="T27" t="s">
        <v>1057</v>
      </c>
      <c r="U27" t="s">
        <v>358</v>
      </c>
      <c r="V27" t="s">
        <v>851</v>
      </c>
      <c r="W27" t="s">
        <v>632</v>
      </c>
      <c r="X27" t="s">
        <v>632</v>
      </c>
      <c r="Y27" t="s">
        <v>1130</v>
      </c>
    </row>
    <row r="28" spans="1:25" x14ac:dyDescent="0.35">
      <c r="A28" s="1" t="s">
        <v>813</v>
      </c>
      <c r="B28" t="s">
        <v>45</v>
      </c>
      <c r="C28" t="s">
        <v>45</v>
      </c>
      <c r="D28" t="s">
        <v>45</v>
      </c>
      <c r="E28" t="s">
        <v>840</v>
      </c>
      <c r="F28" t="s">
        <v>473</v>
      </c>
      <c r="G28" t="s">
        <v>632</v>
      </c>
      <c r="H28" t="s">
        <v>878</v>
      </c>
      <c r="I28" t="s">
        <v>892</v>
      </c>
      <c r="J28" t="s">
        <v>903</v>
      </c>
      <c r="K28" t="s">
        <v>914</v>
      </c>
      <c r="L28" t="s">
        <v>930</v>
      </c>
      <c r="M28" t="s">
        <v>950</v>
      </c>
      <c r="N28" t="s">
        <v>966</v>
      </c>
      <c r="O28" t="s">
        <v>867</v>
      </c>
      <c r="P28" t="s">
        <v>722</v>
      </c>
      <c r="Q28" t="s">
        <v>1010</v>
      </c>
      <c r="R28" t="s">
        <v>1026</v>
      </c>
      <c r="S28" t="s">
        <v>554</v>
      </c>
      <c r="T28" t="s">
        <v>1058</v>
      </c>
      <c r="U28" t="s">
        <v>1073</v>
      </c>
      <c r="V28" t="s">
        <v>1089</v>
      </c>
      <c r="W28" t="s">
        <v>1103</v>
      </c>
      <c r="X28" t="s">
        <v>1117</v>
      </c>
      <c r="Y28" t="s">
        <v>1131</v>
      </c>
    </row>
    <row r="29" spans="1:25" x14ac:dyDescent="0.35">
      <c r="A29" s="1" t="s">
        <v>814</v>
      </c>
      <c r="B29" t="s">
        <v>45</v>
      </c>
      <c r="C29" t="s">
        <v>827</v>
      </c>
      <c r="D29" t="s">
        <v>830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45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</row>
    <row r="30" spans="1:25" x14ac:dyDescent="0.35">
      <c r="A30" s="1" t="s">
        <v>815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45</v>
      </c>
      <c r="K30" t="s">
        <v>45</v>
      </c>
      <c r="L30" t="s">
        <v>45</v>
      </c>
      <c r="M30" t="s">
        <v>45</v>
      </c>
      <c r="N30" t="s">
        <v>45</v>
      </c>
      <c r="O30" t="s">
        <v>45</v>
      </c>
      <c r="P30" t="s">
        <v>45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 t="s">
        <v>45</v>
      </c>
      <c r="W30" t="s">
        <v>1104</v>
      </c>
      <c r="X30" t="s">
        <v>1118</v>
      </c>
      <c r="Y30" t="s">
        <v>1132</v>
      </c>
    </row>
    <row r="31" spans="1:25" s="15" customFormat="1" x14ac:dyDescent="0.35">
      <c r="A31" s="1" t="s">
        <v>816</v>
      </c>
      <c r="B31" s="15" t="s">
        <v>45</v>
      </c>
      <c r="C31" s="15" t="s">
        <v>827</v>
      </c>
      <c r="D31" s="15" t="s">
        <v>830</v>
      </c>
      <c r="E31" s="15" t="s">
        <v>841</v>
      </c>
      <c r="F31" s="15" t="s">
        <v>97</v>
      </c>
      <c r="G31" s="15" t="s">
        <v>864</v>
      </c>
      <c r="H31" s="15" t="s">
        <v>879</v>
      </c>
      <c r="I31" s="15" t="s">
        <v>893</v>
      </c>
      <c r="J31" s="15" t="s">
        <v>904</v>
      </c>
      <c r="K31" s="15" t="s">
        <v>915</v>
      </c>
      <c r="L31" s="15" t="s">
        <v>931</v>
      </c>
      <c r="M31" s="15" t="s">
        <v>951</v>
      </c>
      <c r="N31" s="15" t="s">
        <v>967</v>
      </c>
      <c r="O31" s="15" t="s">
        <v>980</v>
      </c>
      <c r="P31" s="15" t="s">
        <v>995</v>
      </c>
      <c r="Q31" s="15" t="s">
        <v>1011</v>
      </c>
      <c r="R31" s="15" t="s">
        <v>1027</v>
      </c>
      <c r="S31" s="15" t="s">
        <v>1043</v>
      </c>
      <c r="T31" s="15" t="s">
        <v>1059</v>
      </c>
      <c r="U31" s="15" t="s">
        <v>1074</v>
      </c>
      <c r="V31" s="15" t="s">
        <v>1090</v>
      </c>
      <c r="W31" s="15" t="s">
        <v>1105</v>
      </c>
      <c r="X31" s="15" t="s">
        <v>1119</v>
      </c>
      <c r="Y31" s="15" t="s">
        <v>1133</v>
      </c>
    </row>
    <row r="32" spans="1:25" x14ac:dyDescent="0.35">
      <c r="A32" s="1" t="s">
        <v>817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 t="s">
        <v>45</v>
      </c>
    </row>
    <row r="33" spans="1:25" x14ac:dyDescent="0.35">
      <c r="A33" s="1" t="s">
        <v>818</v>
      </c>
      <c r="B33" t="s">
        <v>45</v>
      </c>
      <c r="C33" t="s">
        <v>45</v>
      </c>
      <c r="D33" t="s">
        <v>45</v>
      </c>
      <c r="E33" t="s">
        <v>693</v>
      </c>
      <c r="F33" t="s">
        <v>693</v>
      </c>
      <c r="G33" t="s">
        <v>693</v>
      </c>
      <c r="H33" t="s">
        <v>693</v>
      </c>
      <c r="I33" t="s">
        <v>693</v>
      </c>
      <c r="J33" t="s">
        <v>693</v>
      </c>
      <c r="K33" t="s">
        <v>693</v>
      </c>
      <c r="L33" t="s">
        <v>693</v>
      </c>
      <c r="M33" t="s">
        <v>693</v>
      </c>
      <c r="N33" t="s">
        <v>693</v>
      </c>
      <c r="O33" t="s">
        <v>693</v>
      </c>
      <c r="P33" t="s">
        <v>693</v>
      </c>
      <c r="Q33" t="s">
        <v>693</v>
      </c>
      <c r="R33" t="s">
        <v>693</v>
      </c>
      <c r="S33" t="s">
        <v>693</v>
      </c>
      <c r="T33" t="s">
        <v>693</v>
      </c>
      <c r="U33" t="s">
        <v>693</v>
      </c>
      <c r="V33" t="s">
        <v>693</v>
      </c>
      <c r="W33" t="s">
        <v>693</v>
      </c>
      <c r="X33" t="s">
        <v>693</v>
      </c>
      <c r="Y33" t="s">
        <v>693</v>
      </c>
    </row>
    <row r="34" spans="1:25" x14ac:dyDescent="0.35">
      <c r="A34" s="1" t="s">
        <v>819</v>
      </c>
      <c r="B34" t="s">
        <v>45</v>
      </c>
      <c r="C34" t="s">
        <v>45</v>
      </c>
      <c r="D34" t="s">
        <v>45</v>
      </c>
      <c r="E34" t="s">
        <v>200</v>
      </c>
      <c r="F34" t="s">
        <v>851</v>
      </c>
      <c r="G34" t="s">
        <v>673</v>
      </c>
      <c r="H34" t="s">
        <v>880</v>
      </c>
      <c r="I34" t="s">
        <v>663</v>
      </c>
      <c r="J34" t="s">
        <v>221</v>
      </c>
      <c r="K34" t="s">
        <v>916</v>
      </c>
      <c r="L34" t="s">
        <v>932</v>
      </c>
      <c r="M34" t="s">
        <v>952</v>
      </c>
      <c r="N34" t="s">
        <v>968</v>
      </c>
      <c r="O34" t="s">
        <v>981</v>
      </c>
      <c r="P34" t="s">
        <v>996</v>
      </c>
      <c r="Q34" t="s">
        <v>958</v>
      </c>
      <c r="R34" t="s">
        <v>1028</v>
      </c>
      <c r="S34" t="s">
        <v>1044</v>
      </c>
      <c r="T34" t="s">
        <v>1060</v>
      </c>
      <c r="U34" t="s">
        <v>1075</v>
      </c>
      <c r="V34" t="s">
        <v>1091</v>
      </c>
      <c r="W34" t="s">
        <v>1106</v>
      </c>
      <c r="X34" t="s">
        <v>1120</v>
      </c>
      <c r="Y34" t="s">
        <v>1134</v>
      </c>
    </row>
    <row r="35" spans="1:25" x14ac:dyDescent="0.35">
      <c r="A35" s="1" t="s">
        <v>820</v>
      </c>
      <c r="B35" t="s">
        <v>45</v>
      </c>
      <c r="C35" t="s">
        <v>45</v>
      </c>
      <c r="D35" t="s">
        <v>45</v>
      </c>
      <c r="E35" t="s">
        <v>842</v>
      </c>
      <c r="F35" t="s">
        <v>852</v>
      </c>
      <c r="G35" t="s">
        <v>693</v>
      </c>
      <c r="H35" t="s">
        <v>488</v>
      </c>
      <c r="I35" t="s">
        <v>488</v>
      </c>
      <c r="J35" t="s">
        <v>838</v>
      </c>
      <c r="K35" t="s">
        <v>917</v>
      </c>
      <c r="L35" t="s">
        <v>933</v>
      </c>
      <c r="M35" t="s">
        <v>953</v>
      </c>
      <c r="N35" t="s">
        <v>89</v>
      </c>
      <c r="O35" t="s">
        <v>965</v>
      </c>
      <c r="P35" t="s">
        <v>114</v>
      </c>
      <c r="Q35" t="s">
        <v>1012</v>
      </c>
      <c r="R35" t="s">
        <v>828</v>
      </c>
      <c r="S35" t="s">
        <v>1045</v>
      </c>
      <c r="T35" t="s">
        <v>1061</v>
      </c>
      <c r="U35" t="s">
        <v>831</v>
      </c>
      <c r="V35" t="s">
        <v>1092</v>
      </c>
      <c r="W35" t="s">
        <v>558</v>
      </c>
      <c r="X35" t="s">
        <v>606</v>
      </c>
      <c r="Y35" t="s">
        <v>1135</v>
      </c>
    </row>
    <row r="36" spans="1:25" x14ac:dyDescent="0.35">
      <c r="A36" s="1" t="s">
        <v>821</v>
      </c>
      <c r="B36" t="s">
        <v>45</v>
      </c>
      <c r="C36" t="s">
        <v>45</v>
      </c>
      <c r="D36" t="s">
        <v>45</v>
      </c>
      <c r="E36" t="s">
        <v>843</v>
      </c>
      <c r="F36" t="s">
        <v>853</v>
      </c>
      <c r="G36" t="s">
        <v>865</v>
      </c>
      <c r="H36" t="s">
        <v>881</v>
      </c>
      <c r="I36" t="s">
        <v>894</v>
      </c>
      <c r="J36" t="s">
        <v>905</v>
      </c>
      <c r="K36" t="s">
        <v>918</v>
      </c>
      <c r="L36" t="s">
        <v>934</v>
      </c>
      <c r="M36" t="s">
        <v>954</v>
      </c>
      <c r="N36" t="s">
        <v>969</v>
      </c>
      <c r="O36" t="s">
        <v>982</v>
      </c>
      <c r="P36" t="s">
        <v>997</v>
      </c>
      <c r="Q36" t="s">
        <v>1013</v>
      </c>
      <c r="R36" t="s">
        <v>45</v>
      </c>
      <c r="S36" t="s">
        <v>45</v>
      </c>
      <c r="T36" t="s">
        <v>45</v>
      </c>
      <c r="U36" t="s">
        <v>1076</v>
      </c>
      <c r="V36" t="s">
        <v>843</v>
      </c>
      <c r="W36" t="s">
        <v>45</v>
      </c>
      <c r="X36" t="s">
        <v>552</v>
      </c>
      <c r="Y36" t="s">
        <v>1411</v>
      </c>
    </row>
    <row r="37" spans="1:25" x14ac:dyDescent="0.35">
      <c r="A37" s="1" t="s">
        <v>822</v>
      </c>
      <c r="B37" t="s">
        <v>45</v>
      </c>
      <c r="C37" t="s">
        <v>828</v>
      </c>
      <c r="D37" t="s">
        <v>637</v>
      </c>
      <c r="E37" t="s">
        <v>435</v>
      </c>
      <c r="F37" t="s">
        <v>638</v>
      </c>
      <c r="G37" t="s">
        <v>866</v>
      </c>
      <c r="H37" t="s">
        <v>882</v>
      </c>
      <c r="I37" t="s">
        <v>895</v>
      </c>
      <c r="J37" t="s">
        <v>59</v>
      </c>
      <c r="K37" t="s">
        <v>80</v>
      </c>
      <c r="L37" t="s">
        <v>99</v>
      </c>
      <c r="M37" t="s">
        <v>120</v>
      </c>
      <c r="N37" t="s">
        <v>140</v>
      </c>
      <c r="O37" t="s">
        <v>158</v>
      </c>
      <c r="P37" t="s">
        <v>180</v>
      </c>
      <c r="Q37" t="s">
        <v>201</v>
      </c>
      <c r="R37" t="s">
        <v>222</v>
      </c>
      <c r="S37" t="s">
        <v>244</v>
      </c>
      <c r="T37" t="s">
        <v>264</v>
      </c>
      <c r="U37" t="s">
        <v>283</v>
      </c>
      <c r="V37" t="s">
        <v>304</v>
      </c>
      <c r="W37" t="s">
        <v>326</v>
      </c>
      <c r="X37" t="s">
        <v>348</v>
      </c>
      <c r="Y37" t="s">
        <v>368</v>
      </c>
    </row>
    <row r="38" spans="1:25" x14ac:dyDescent="0.35">
      <c r="A38" s="1" t="s">
        <v>823</v>
      </c>
      <c r="B38" t="s">
        <v>45</v>
      </c>
      <c r="C38" t="s">
        <v>826</v>
      </c>
      <c r="D38" t="s">
        <v>829</v>
      </c>
      <c r="E38" t="s">
        <v>835</v>
      </c>
      <c r="F38" t="s">
        <v>848</v>
      </c>
      <c r="G38" t="s">
        <v>859</v>
      </c>
      <c r="H38" t="s">
        <v>871</v>
      </c>
      <c r="I38" t="s">
        <v>888</v>
      </c>
      <c r="J38" t="s">
        <v>899</v>
      </c>
      <c r="K38" t="s">
        <v>912</v>
      </c>
      <c r="L38" t="s">
        <v>926</v>
      </c>
      <c r="M38" t="s">
        <v>945</v>
      </c>
      <c r="N38" t="s">
        <v>961</v>
      </c>
      <c r="O38" t="s">
        <v>977</v>
      </c>
      <c r="P38" t="s">
        <v>992</v>
      </c>
      <c r="Q38" t="s">
        <v>1007</v>
      </c>
      <c r="R38" t="s">
        <v>1022</v>
      </c>
      <c r="S38" t="s">
        <v>1038</v>
      </c>
      <c r="T38" t="s">
        <v>1054</v>
      </c>
      <c r="U38" t="s">
        <v>1070</v>
      </c>
      <c r="V38" t="s">
        <v>1085</v>
      </c>
      <c r="W38" t="s">
        <v>1098</v>
      </c>
      <c r="X38" t="s">
        <v>1112</v>
      </c>
      <c r="Y38" t="s">
        <v>1126</v>
      </c>
    </row>
    <row r="39" spans="1:25" x14ac:dyDescent="0.35">
      <c r="A39" s="1" t="s">
        <v>824</v>
      </c>
      <c r="B39" t="s">
        <v>45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521</v>
      </c>
      <c r="J39" t="s">
        <v>693</v>
      </c>
      <c r="K39" t="s">
        <v>693</v>
      </c>
      <c r="L39" t="s">
        <v>45</v>
      </c>
      <c r="M39" t="s">
        <v>521</v>
      </c>
      <c r="N39" t="s">
        <v>45</v>
      </c>
      <c r="O39" t="s">
        <v>45</v>
      </c>
      <c r="P39" t="s">
        <v>45</v>
      </c>
      <c r="Q39" t="s">
        <v>45</v>
      </c>
      <c r="R39" t="s">
        <v>45</v>
      </c>
      <c r="S39" t="s">
        <v>45</v>
      </c>
      <c r="T39" t="s">
        <v>45</v>
      </c>
      <c r="U39" t="s">
        <v>45</v>
      </c>
      <c r="V39" t="s">
        <v>45</v>
      </c>
      <c r="W39" t="s">
        <v>45</v>
      </c>
      <c r="X39" t="s">
        <v>45</v>
      </c>
      <c r="Y39" t="s">
        <v>45</v>
      </c>
    </row>
    <row r="40" spans="1:25" x14ac:dyDescent="0.35">
      <c r="A40" s="1" t="s">
        <v>825</v>
      </c>
      <c r="B40" t="s">
        <v>45</v>
      </c>
      <c r="C40" t="s">
        <v>826</v>
      </c>
      <c r="D40" t="s">
        <v>829</v>
      </c>
      <c r="E40" t="s">
        <v>835</v>
      </c>
      <c r="F40" t="s">
        <v>848</v>
      </c>
      <c r="G40" t="s">
        <v>859</v>
      </c>
      <c r="H40" t="s">
        <v>871</v>
      </c>
      <c r="I40" t="s">
        <v>888</v>
      </c>
      <c r="J40" t="s">
        <v>899</v>
      </c>
      <c r="K40" t="s">
        <v>912</v>
      </c>
      <c r="L40" t="s">
        <v>926</v>
      </c>
      <c r="M40" t="s">
        <v>945</v>
      </c>
      <c r="N40" t="s">
        <v>961</v>
      </c>
      <c r="O40" t="s">
        <v>977</v>
      </c>
      <c r="P40" t="s">
        <v>992</v>
      </c>
      <c r="Q40" t="s">
        <v>1007</v>
      </c>
      <c r="R40" t="s">
        <v>1022</v>
      </c>
      <c r="S40" t="s">
        <v>1038</v>
      </c>
      <c r="T40" t="s">
        <v>1054</v>
      </c>
      <c r="U40" t="s">
        <v>1070</v>
      </c>
      <c r="V40" t="s">
        <v>1085</v>
      </c>
      <c r="W40" t="s">
        <v>1098</v>
      </c>
      <c r="X40" t="s">
        <v>1112</v>
      </c>
      <c r="Y40" t="s">
        <v>1126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zoomScale="115" zoomScaleNormal="115" workbookViewId="0">
      <selection activeCell="F22" sqref="F22"/>
    </sheetView>
  </sheetViews>
  <sheetFormatPr defaultRowHeight="14.5" x14ac:dyDescent="0.35"/>
  <cols>
    <col min="1" max="1" width="24.6328125" style="4" customWidth="1"/>
    <col min="2" max="25" width="10.6328125" customWidth="1"/>
  </cols>
  <sheetData>
    <row r="1" spans="1:25" x14ac:dyDescent="0.35">
      <c r="A1" s="3" t="s">
        <v>17</v>
      </c>
      <c r="B1" s="1" t="s">
        <v>389</v>
      </c>
      <c r="C1" s="1" t="s">
        <v>390</v>
      </c>
      <c r="D1" s="1" t="s">
        <v>391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</row>
    <row r="2" spans="1:25" x14ac:dyDescent="0.35">
      <c r="A2" s="3" t="s">
        <v>419</v>
      </c>
      <c r="B2" t="s">
        <v>45</v>
      </c>
      <c r="C2" t="s">
        <v>45</v>
      </c>
      <c r="D2" t="s">
        <v>45</v>
      </c>
      <c r="E2" t="s">
        <v>450</v>
      </c>
      <c r="F2" t="s">
        <v>490</v>
      </c>
      <c r="G2" t="s">
        <v>507</v>
      </c>
      <c r="H2" t="s">
        <v>524</v>
      </c>
      <c r="I2" t="s">
        <v>272</v>
      </c>
      <c r="J2" t="s">
        <v>54</v>
      </c>
      <c r="K2" t="s">
        <v>75</v>
      </c>
      <c r="L2" t="s">
        <v>94</v>
      </c>
      <c r="M2" t="s">
        <v>115</v>
      </c>
      <c r="N2" t="s">
        <v>135</v>
      </c>
      <c r="O2" t="s">
        <v>154</v>
      </c>
      <c r="P2" t="s">
        <v>176</v>
      </c>
      <c r="Q2" t="s">
        <v>196</v>
      </c>
      <c r="R2" t="s">
        <v>218</v>
      </c>
      <c r="S2" t="s">
        <v>240</v>
      </c>
      <c r="T2" t="s">
        <v>57</v>
      </c>
      <c r="U2" t="s">
        <v>278</v>
      </c>
      <c r="V2" t="s">
        <v>300</v>
      </c>
      <c r="W2" t="s">
        <v>321</v>
      </c>
      <c r="X2" t="s">
        <v>343</v>
      </c>
      <c r="Y2" t="s">
        <v>364</v>
      </c>
    </row>
    <row r="3" spans="1:25" x14ac:dyDescent="0.35">
      <c r="A3" s="3" t="s">
        <v>410</v>
      </c>
      <c r="B3" t="s">
        <v>45</v>
      </c>
      <c r="C3" t="s">
        <v>45</v>
      </c>
      <c r="D3" t="s">
        <v>45</v>
      </c>
      <c r="E3" t="s">
        <v>465</v>
      </c>
      <c r="F3" t="s">
        <v>483</v>
      </c>
      <c r="G3" t="s">
        <v>499</v>
      </c>
      <c r="H3" t="s">
        <v>516</v>
      </c>
      <c r="I3" t="s">
        <v>534</v>
      </c>
      <c r="J3" t="s">
        <v>53</v>
      </c>
      <c r="K3" t="s">
        <v>74</v>
      </c>
      <c r="L3" t="s">
        <v>48</v>
      </c>
      <c r="M3" t="s">
        <v>114</v>
      </c>
      <c r="N3" t="s">
        <v>134</v>
      </c>
      <c r="O3" t="s">
        <v>153</v>
      </c>
      <c r="P3" t="s">
        <v>175</v>
      </c>
      <c r="Q3" t="s">
        <v>195</v>
      </c>
      <c r="R3" t="s">
        <v>217</v>
      </c>
      <c r="S3" t="s">
        <v>54</v>
      </c>
      <c r="T3" t="s">
        <v>259</v>
      </c>
      <c r="U3" t="s">
        <v>130</v>
      </c>
      <c r="V3" t="s">
        <v>299</v>
      </c>
      <c r="W3" t="s">
        <v>320</v>
      </c>
      <c r="X3" t="s">
        <v>342</v>
      </c>
      <c r="Y3" t="s">
        <v>363</v>
      </c>
    </row>
    <row r="4" spans="1:25" x14ac:dyDescent="0.35">
      <c r="A4" s="3" t="s">
        <v>1136</v>
      </c>
      <c r="B4" t="s">
        <v>45</v>
      </c>
      <c r="C4" t="s">
        <v>45</v>
      </c>
      <c r="D4" t="s">
        <v>45</v>
      </c>
      <c r="E4" t="s">
        <v>693</v>
      </c>
      <c r="F4" t="s">
        <v>521</v>
      </c>
      <c r="G4" t="s">
        <v>431</v>
      </c>
      <c r="H4" t="s">
        <v>1024</v>
      </c>
      <c r="I4" t="s">
        <v>1182</v>
      </c>
      <c r="J4" t="s">
        <v>439</v>
      </c>
      <c r="K4" t="s">
        <v>1198</v>
      </c>
      <c r="L4" t="s">
        <v>1206</v>
      </c>
      <c r="M4" t="s">
        <v>1164</v>
      </c>
      <c r="N4" t="s">
        <v>523</v>
      </c>
      <c r="O4" t="s">
        <v>828</v>
      </c>
      <c r="P4" t="s">
        <v>1218</v>
      </c>
      <c r="Q4" t="s">
        <v>439</v>
      </c>
      <c r="R4" t="s">
        <v>1162</v>
      </c>
      <c r="S4" t="s">
        <v>432</v>
      </c>
      <c r="T4" t="s">
        <v>1211</v>
      </c>
      <c r="U4" t="s">
        <v>1286</v>
      </c>
      <c r="V4" t="s">
        <v>435</v>
      </c>
      <c r="W4" t="s">
        <v>524</v>
      </c>
      <c r="X4" t="s">
        <v>861</v>
      </c>
      <c r="Y4" t="s">
        <v>1324</v>
      </c>
    </row>
    <row r="5" spans="1:25" x14ac:dyDescent="0.35">
      <c r="A5" s="3" t="s">
        <v>1137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523</v>
      </c>
      <c r="N5" t="s">
        <v>465</v>
      </c>
      <c r="O5" t="s">
        <v>1005</v>
      </c>
      <c r="P5" t="s">
        <v>876</v>
      </c>
      <c r="Q5" t="s">
        <v>1005</v>
      </c>
      <c r="R5" t="s">
        <v>1076</v>
      </c>
      <c r="S5" t="s">
        <v>465</v>
      </c>
      <c r="T5" t="s">
        <v>863</v>
      </c>
      <c r="U5" t="s">
        <v>943</v>
      </c>
      <c r="V5" t="s">
        <v>552</v>
      </c>
      <c r="W5" t="s">
        <v>1162</v>
      </c>
      <c r="X5" t="s">
        <v>473</v>
      </c>
      <c r="Y5" t="s">
        <v>1127</v>
      </c>
    </row>
    <row r="6" spans="1:25" x14ac:dyDescent="0.35">
      <c r="A6" s="3" t="s">
        <v>1138</v>
      </c>
      <c r="B6" t="s">
        <v>45</v>
      </c>
      <c r="C6" t="s">
        <v>45</v>
      </c>
      <c r="D6" t="s">
        <v>45</v>
      </c>
      <c r="E6" t="s">
        <v>751</v>
      </c>
      <c r="F6" t="s">
        <v>471</v>
      </c>
      <c r="G6" t="s">
        <v>1168</v>
      </c>
      <c r="H6" t="s">
        <v>877</v>
      </c>
      <c r="I6" t="s">
        <v>861</v>
      </c>
      <c r="J6" t="s">
        <v>1191</v>
      </c>
      <c r="K6" t="s">
        <v>380</v>
      </c>
      <c r="L6" t="s">
        <v>785</v>
      </c>
      <c r="M6" t="s">
        <v>1024</v>
      </c>
      <c r="N6" t="s">
        <v>1222</v>
      </c>
      <c r="O6" t="s">
        <v>828</v>
      </c>
      <c r="P6" t="s">
        <v>1220</v>
      </c>
      <c r="Q6" t="s">
        <v>1247</v>
      </c>
      <c r="R6" t="s">
        <v>1259</v>
      </c>
      <c r="S6" t="s">
        <v>534</v>
      </c>
      <c r="T6" t="s">
        <v>1277</v>
      </c>
      <c r="U6" t="s">
        <v>1287</v>
      </c>
      <c r="V6" t="s">
        <v>1297</v>
      </c>
      <c r="W6" t="s">
        <v>1307</v>
      </c>
      <c r="X6" t="s">
        <v>1190</v>
      </c>
      <c r="Y6" t="s">
        <v>1325</v>
      </c>
    </row>
    <row r="7" spans="1:25" x14ac:dyDescent="0.35">
      <c r="A7" s="3" t="s">
        <v>1139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</row>
    <row r="8" spans="1:25" x14ac:dyDescent="0.35">
      <c r="A8" s="3" t="s">
        <v>791</v>
      </c>
      <c r="B8" t="s">
        <v>45</v>
      </c>
      <c r="C8" t="s">
        <v>45</v>
      </c>
      <c r="D8" t="s">
        <v>45</v>
      </c>
      <c r="E8" t="s">
        <v>1160</v>
      </c>
      <c r="F8" t="s">
        <v>453</v>
      </c>
      <c r="G8" t="s">
        <v>572</v>
      </c>
      <c r="H8" t="s">
        <v>1174</v>
      </c>
      <c r="I8" t="s">
        <v>1183</v>
      </c>
      <c r="J8" t="s">
        <v>1192</v>
      </c>
      <c r="K8" t="s">
        <v>1199</v>
      </c>
      <c r="L8" t="s">
        <v>1207</v>
      </c>
      <c r="M8" t="s">
        <v>465</v>
      </c>
      <c r="N8" t="s">
        <v>1223</v>
      </c>
      <c r="O8" t="s">
        <v>936</v>
      </c>
      <c r="P8" t="s">
        <v>1239</v>
      </c>
      <c r="Q8" t="s">
        <v>1248</v>
      </c>
      <c r="R8" t="s">
        <v>828</v>
      </c>
      <c r="S8" t="s">
        <v>606</v>
      </c>
      <c r="T8" t="s">
        <v>471</v>
      </c>
      <c r="U8" t="s">
        <v>1288</v>
      </c>
      <c r="V8" t="s">
        <v>654</v>
      </c>
      <c r="W8" t="s">
        <v>1308</v>
      </c>
      <c r="X8" t="s">
        <v>1317</v>
      </c>
      <c r="Y8" t="s">
        <v>1326</v>
      </c>
    </row>
    <row r="9" spans="1:25" x14ac:dyDescent="0.35">
      <c r="A9" s="3" t="s">
        <v>804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</row>
    <row r="10" spans="1:25" x14ac:dyDescent="0.35">
      <c r="A10" s="3" t="s">
        <v>1140</v>
      </c>
      <c r="B10" t="s">
        <v>45</v>
      </c>
      <c r="C10" t="s">
        <v>45</v>
      </c>
      <c r="D10" t="s">
        <v>45</v>
      </c>
      <c r="E10" t="s">
        <v>965</v>
      </c>
      <c r="F10" t="s">
        <v>153</v>
      </c>
      <c r="G10" t="s">
        <v>484</v>
      </c>
      <c r="H10" t="s">
        <v>1175</v>
      </c>
      <c r="I10" t="s">
        <v>57</v>
      </c>
      <c r="J10" t="s">
        <v>1193</v>
      </c>
      <c r="K10" t="s">
        <v>1010</v>
      </c>
      <c r="L10" t="s">
        <v>118</v>
      </c>
      <c r="M10" t="s">
        <v>851</v>
      </c>
      <c r="N10" t="s">
        <v>1076</v>
      </c>
      <c r="O10" t="s">
        <v>863</v>
      </c>
      <c r="P10" t="s">
        <v>943</v>
      </c>
      <c r="Q10" t="s">
        <v>1161</v>
      </c>
      <c r="R10" t="s">
        <v>1260</v>
      </c>
      <c r="S10" t="s">
        <v>320</v>
      </c>
      <c r="T10" t="s">
        <v>606</v>
      </c>
      <c r="U10" t="s">
        <v>828</v>
      </c>
      <c r="V10" t="s">
        <v>470</v>
      </c>
      <c r="W10" t="s">
        <v>1283</v>
      </c>
      <c r="X10" t="s">
        <v>1318</v>
      </c>
      <c r="Y10" t="s">
        <v>453</v>
      </c>
    </row>
    <row r="11" spans="1:25" x14ac:dyDescent="0.35">
      <c r="A11" s="3" t="s">
        <v>1141</v>
      </c>
      <c r="B11" t="s">
        <v>45</v>
      </c>
      <c r="C11" t="s">
        <v>45</v>
      </c>
      <c r="D11" t="s">
        <v>45</v>
      </c>
      <c r="E11" t="s">
        <v>488</v>
      </c>
      <c r="F11" t="s">
        <v>200</v>
      </c>
      <c r="G11" t="s">
        <v>855</v>
      </c>
      <c r="H11" t="s">
        <v>465</v>
      </c>
      <c r="I11" t="s">
        <v>542</v>
      </c>
      <c r="J11" t="s">
        <v>1012</v>
      </c>
      <c r="K11" t="s">
        <v>877</v>
      </c>
      <c r="L11" t="s">
        <v>1111</v>
      </c>
      <c r="M11" t="s">
        <v>524</v>
      </c>
      <c r="N11" t="s">
        <v>877</v>
      </c>
      <c r="O11" t="s">
        <v>1232</v>
      </c>
      <c r="P11" t="s">
        <v>1240</v>
      </c>
      <c r="Q11" t="s">
        <v>507</v>
      </c>
      <c r="R11" t="s">
        <v>1216</v>
      </c>
      <c r="S11" t="s">
        <v>1164</v>
      </c>
      <c r="T11" t="s">
        <v>524</v>
      </c>
      <c r="U11" t="s">
        <v>426</v>
      </c>
      <c r="V11" t="s">
        <v>1298</v>
      </c>
      <c r="W11" t="s">
        <v>1309</v>
      </c>
      <c r="X11" t="s">
        <v>1174</v>
      </c>
      <c r="Y11" t="s">
        <v>778</v>
      </c>
    </row>
    <row r="12" spans="1:25" x14ac:dyDescent="0.35">
      <c r="A12" s="3" t="s">
        <v>1142</v>
      </c>
      <c r="B12" t="s">
        <v>45</v>
      </c>
      <c r="C12" t="s">
        <v>45</v>
      </c>
      <c r="D12" t="s">
        <v>45</v>
      </c>
      <c r="E12" t="s">
        <v>884</v>
      </c>
      <c r="F12" t="s">
        <v>1067</v>
      </c>
      <c r="G12" t="s">
        <v>1169</v>
      </c>
      <c r="H12" t="s">
        <v>1176</v>
      </c>
      <c r="I12" t="s">
        <v>1184</v>
      </c>
      <c r="J12" t="s">
        <v>869</v>
      </c>
      <c r="K12" t="s">
        <v>1200</v>
      </c>
      <c r="L12" t="s">
        <v>638</v>
      </c>
      <c r="M12" t="s">
        <v>1214</v>
      </c>
      <c r="N12" t="s">
        <v>1224</v>
      </c>
      <c r="O12" t="s">
        <v>698</v>
      </c>
      <c r="P12" t="s">
        <v>1039</v>
      </c>
      <c r="Q12" t="s">
        <v>1249</v>
      </c>
      <c r="R12" t="s">
        <v>1261</v>
      </c>
      <c r="S12" t="s">
        <v>1268</v>
      </c>
      <c r="T12" t="s">
        <v>1278</v>
      </c>
      <c r="U12" t="s">
        <v>1289</v>
      </c>
      <c r="V12" t="s">
        <v>1299</v>
      </c>
      <c r="W12" t="s">
        <v>1310</v>
      </c>
      <c r="X12" t="s">
        <v>1319</v>
      </c>
      <c r="Y12" t="s">
        <v>1327</v>
      </c>
    </row>
    <row r="13" spans="1:25" x14ac:dyDescent="0.35">
      <c r="A13" s="3" t="s">
        <v>1143</v>
      </c>
      <c r="B13" t="s">
        <v>45</v>
      </c>
      <c r="C13" t="s">
        <v>45</v>
      </c>
      <c r="D13" t="s">
        <v>45</v>
      </c>
      <c r="E13" t="s">
        <v>1161</v>
      </c>
      <c r="F13" t="s">
        <v>1163</v>
      </c>
      <c r="G13" t="s">
        <v>1170</v>
      </c>
      <c r="H13" t="s">
        <v>1177</v>
      </c>
      <c r="I13" t="s">
        <v>1185</v>
      </c>
      <c r="J13" t="s">
        <v>1194</v>
      </c>
      <c r="K13" t="s">
        <v>1201</v>
      </c>
      <c r="L13" t="s">
        <v>1208</v>
      </c>
      <c r="M13" t="s">
        <v>1215</v>
      </c>
      <c r="N13" t="s">
        <v>1225</v>
      </c>
      <c r="O13" t="s">
        <v>1233</v>
      </c>
      <c r="P13" t="s">
        <v>1241</v>
      </c>
      <c r="Q13" t="s">
        <v>1195</v>
      </c>
      <c r="R13" t="s">
        <v>1262</v>
      </c>
      <c r="S13" t="s">
        <v>1269</v>
      </c>
      <c r="T13" t="s">
        <v>1279</v>
      </c>
      <c r="U13" t="s">
        <v>1290</v>
      </c>
      <c r="V13" t="s">
        <v>1300</v>
      </c>
      <c r="W13" t="s">
        <v>558</v>
      </c>
      <c r="X13" t="s">
        <v>572</v>
      </c>
      <c r="Y13" t="s">
        <v>1328</v>
      </c>
    </row>
    <row r="14" spans="1:25" x14ac:dyDescent="0.35">
      <c r="A14" s="3" t="s">
        <v>1144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439</v>
      </c>
      <c r="H14" t="s">
        <v>521</v>
      </c>
      <c r="I14" t="s">
        <v>1186</v>
      </c>
      <c r="J14" t="s">
        <v>1174</v>
      </c>
      <c r="K14" t="s">
        <v>488</v>
      </c>
      <c r="L14" t="s">
        <v>1209</v>
      </c>
      <c r="M14" t="s">
        <v>1182</v>
      </c>
      <c r="N14" t="s">
        <v>1226</v>
      </c>
      <c r="O14" t="s">
        <v>1173</v>
      </c>
      <c r="P14" t="s">
        <v>432</v>
      </c>
      <c r="Q14" t="s">
        <v>1250</v>
      </c>
      <c r="R14" t="s">
        <v>1250</v>
      </c>
      <c r="S14" t="s">
        <v>1270</v>
      </c>
      <c r="T14" t="s">
        <v>1280</v>
      </c>
      <c r="U14" t="s">
        <v>1115</v>
      </c>
      <c r="V14" t="s">
        <v>1301</v>
      </c>
      <c r="W14" t="s">
        <v>1024</v>
      </c>
      <c r="X14" t="s">
        <v>45</v>
      </c>
      <c r="Y14" t="s">
        <v>45</v>
      </c>
    </row>
    <row r="15" spans="1:25" x14ac:dyDescent="0.35">
      <c r="A15" s="3" t="s">
        <v>1145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45</v>
      </c>
      <c r="K15" t="s">
        <v>45</v>
      </c>
      <c r="L15" t="s">
        <v>45</v>
      </c>
      <c r="M15" t="s">
        <v>45</v>
      </c>
      <c r="N15" t="s">
        <v>45</v>
      </c>
      <c r="O15" t="s">
        <v>45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</row>
    <row r="16" spans="1:25" x14ac:dyDescent="0.35">
      <c r="A16" s="3" t="s">
        <v>1146</v>
      </c>
      <c r="B16" t="s">
        <v>45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45</v>
      </c>
      <c r="J16" t="s">
        <v>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</row>
    <row r="17" spans="1:25" x14ac:dyDescent="0.35">
      <c r="A17" s="3" t="s">
        <v>1147</v>
      </c>
      <c r="B17" t="s">
        <v>45</v>
      </c>
      <c r="C17" t="s">
        <v>45</v>
      </c>
      <c r="D17" t="s">
        <v>45</v>
      </c>
      <c r="E17" t="s">
        <v>521</v>
      </c>
      <c r="F17" t="s">
        <v>1164</v>
      </c>
      <c r="G17" t="s">
        <v>1164</v>
      </c>
      <c r="H17" t="s">
        <v>1164</v>
      </c>
      <c r="I17" t="s">
        <v>45</v>
      </c>
      <c r="J17" t="s">
        <v>1005</v>
      </c>
      <c r="K17" t="s">
        <v>45</v>
      </c>
      <c r="L17" t="s">
        <v>45</v>
      </c>
      <c r="M17" t="s">
        <v>1216</v>
      </c>
      <c r="N17" t="s">
        <v>435</v>
      </c>
      <c r="O17" t="s">
        <v>436</v>
      </c>
      <c r="P17" t="s">
        <v>456</v>
      </c>
      <c r="Q17" t="s">
        <v>438</v>
      </c>
      <c r="R17" t="s">
        <v>488</v>
      </c>
      <c r="S17" t="s">
        <v>435</v>
      </c>
      <c r="T17" t="s">
        <v>431</v>
      </c>
      <c r="U17" t="s">
        <v>838</v>
      </c>
      <c r="V17" t="s">
        <v>488</v>
      </c>
      <c r="W17" t="s">
        <v>831</v>
      </c>
      <c r="X17" t="s">
        <v>1320</v>
      </c>
      <c r="Y17" t="s">
        <v>1329</v>
      </c>
    </row>
    <row r="18" spans="1:25" x14ac:dyDescent="0.35">
      <c r="A18" s="3" t="s">
        <v>1148</v>
      </c>
      <c r="B18" t="s">
        <v>45</v>
      </c>
      <c r="C18" t="s">
        <v>45</v>
      </c>
      <c r="D18" t="s">
        <v>45</v>
      </c>
      <c r="E18" t="s">
        <v>1161</v>
      </c>
      <c r="F18" t="s">
        <v>1163</v>
      </c>
      <c r="G18" t="s">
        <v>1171</v>
      </c>
      <c r="H18" t="s">
        <v>1178</v>
      </c>
      <c r="I18" t="s">
        <v>1187</v>
      </c>
      <c r="J18" t="s">
        <v>1195</v>
      </c>
      <c r="K18" t="s">
        <v>1202</v>
      </c>
      <c r="L18" t="s">
        <v>1210</v>
      </c>
      <c r="M18" t="s">
        <v>1217</v>
      </c>
      <c r="N18" t="s">
        <v>1227</v>
      </c>
      <c r="O18" t="s">
        <v>1234</v>
      </c>
      <c r="P18" t="s">
        <v>1242</v>
      </c>
      <c r="Q18" t="s">
        <v>1251</v>
      </c>
      <c r="R18" t="s">
        <v>1263</v>
      </c>
      <c r="S18" t="s">
        <v>1271</v>
      </c>
      <c r="T18" t="s">
        <v>1281</v>
      </c>
      <c r="U18" t="s">
        <v>1239</v>
      </c>
      <c r="V18" t="s">
        <v>983</v>
      </c>
      <c r="W18" t="s">
        <v>1311</v>
      </c>
      <c r="X18" t="s">
        <v>516</v>
      </c>
      <c r="Y18" t="s">
        <v>1329</v>
      </c>
    </row>
    <row r="19" spans="1:25" x14ac:dyDescent="0.35">
      <c r="A19" s="3" t="s">
        <v>1149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  <c r="M19" t="s">
        <v>343</v>
      </c>
      <c r="N19" t="s">
        <v>1228</v>
      </c>
      <c r="O19" t="s">
        <v>1235</v>
      </c>
      <c r="P19" t="s">
        <v>1180</v>
      </c>
      <c r="Q19" t="s">
        <v>1252</v>
      </c>
      <c r="R19" t="s">
        <v>1264</v>
      </c>
      <c r="S19" t="s">
        <v>1272</v>
      </c>
      <c r="T19" t="s">
        <v>1282</v>
      </c>
      <c r="U19" t="s">
        <v>783</v>
      </c>
      <c r="V19" t="s">
        <v>1302</v>
      </c>
      <c r="W19" t="s">
        <v>1312</v>
      </c>
      <c r="X19" t="s">
        <v>1321</v>
      </c>
      <c r="Y19" t="s">
        <v>1330</v>
      </c>
    </row>
    <row r="20" spans="1:25" x14ac:dyDescent="0.35">
      <c r="A20" s="3" t="s">
        <v>1150</v>
      </c>
      <c r="B20" t="s">
        <v>45</v>
      </c>
      <c r="C20" t="s">
        <v>45</v>
      </c>
      <c r="D20" t="s">
        <v>45</v>
      </c>
      <c r="E20" t="s">
        <v>45</v>
      </c>
      <c r="F20" t="s">
        <v>997</v>
      </c>
      <c r="G20" t="s">
        <v>450</v>
      </c>
      <c r="H20" t="s">
        <v>1162</v>
      </c>
      <c r="I20" t="s">
        <v>632</v>
      </c>
      <c r="J20" t="s">
        <v>468</v>
      </c>
      <c r="K20" t="s">
        <v>336</v>
      </c>
      <c r="L20" t="s">
        <v>499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488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  <c r="X20" t="s">
        <v>838</v>
      </c>
      <c r="Y20" t="s">
        <v>1331</v>
      </c>
    </row>
    <row r="21" spans="1:25" x14ac:dyDescent="0.35">
      <c r="A21" s="3" t="s">
        <v>1151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1172</v>
      </c>
      <c r="H21" t="s">
        <v>1179</v>
      </c>
      <c r="I21" t="s">
        <v>45</v>
      </c>
      <c r="J21" t="s">
        <v>45</v>
      </c>
      <c r="K21" t="s">
        <v>45</v>
      </c>
      <c r="L21" t="s">
        <v>45</v>
      </c>
      <c r="M21" t="s">
        <v>1218</v>
      </c>
      <c r="N21" t="s">
        <v>364</v>
      </c>
      <c r="O21" t="s">
        <v>1236</v>
      </c>
      <c r="P21" t="s">
        <v>1243</v>
      </c>
      <c r="Q21" t="s">
        <v>1253</v>
      </c>
      <c r="R21" t="s">
        <v>1265</v>
      </c>
      <c r="S21" t="s">
        <v>1273</v>
      </c>
      <c r="T21" t="s">
        <v>1283</v>
      </c>
      <c r="U21" t="s">
        <v>1206</v>
      </c>
      <c r="V21" t="s">
        <v>438</v>
      </c>
      <c r="W21" t="s">
        <v>1313</v>
      </c>
      <c r="X21" t="s">
        <v>45</v>
      </c>
      <c r="Y21" t="s">
        <v>45</v>
      </c>
    </row>
    <row r="22" spans="1:25" x14ac:dyDescent="0.35">
      <c r="A22" s="3" t="s">
        <v>1152</v>
      </c>
      <c r="B22" t="s">
        <v>45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1244</v>
      </c>
      <c r="Q22" t="s">
        <v>1254</v>
      </c>
      <c r="R22" t="s">
        <v>1266</v>
      </c>
      <c r="S22" t="s">
        <v>1219</v>
      </c>
      <c r="T22" t="s">
        <v>765</v>
      </c>
      <c r="U22" t="s">
        <v>1291</v>
      </c>
      <c r="V22" t="s">
        <v>1303</v>
      </c>
      <c r="W22" t="s">
        <v>589</v>
      </c>
      <c r="X22" t="s">
        <v>521</v>
      </c>
      <c r="Y22" t="s">
        <v>45</v>
      </c>
    </row>
    <row r="23" spans="1:25" x14ac:dyDescent="0.35">
      <c r="A23" s="3" t="s">
        <v>1153</v>
      </c>
      <c r="B23" t="s">
        <v>45</v>
      </c>
      <c r="C23" t="s">
        <v>45</v>
      </c>
      <c r="D23" t="s">
        <v>45</v>
      </c>
      <c r="E23" t="s">
        <v>449</v>
      </c>
      <c r="F23" t="s">
        <v>1165</v>
      </c>
      <c r="G23" t="s">
        <v>432</v>
      </c>
      <c r="H23" t="s">
        <v>516</v>
      </c>
      <c r="I23" t="s">
        <v>871</v>
      </c>
      <c r="J23" t="s">
        <v>1180</v>
      </c>
      <c r="K23" t="s">
        <v>1203</v>
      </c>
      <c r="L23" t="s">
        <v>436</v>
      </c>
      <c r="M23" t="s">
        <v>1079</v>
      </c>
      <c r="N23" t="s">
        <v>1176</v>
      </c>
      <c r="O23" t="s">
        <v>851</v>
      </c>
      <c r="P23" t="s">
        <v>1134</v>
      </c>
      <c r="Q23" t="s">
        <v>1255</v>
      </c>
      <c r="R23" t="s">
        <v>1267</v>
      </c>
      <c r="S23" t="s">
        <v>1274</v>
      </c>
      <c r="T23" t="s">
        <v>1284</v>
      </c>
      <c r="U23" t="s">
        <v>1292</v>
      </c>
      <c r="V23" t="s">
        <v>624</v>
      </c>
      <c r="W23" t="s">
        <v>1164</v>
      </c>
      <c r="X23" t="s">
        <v>1322</v>
      </c>
      <c r="Y23" t="s">
        <v>1241</v>
      </c>
    </row>
    <row r="24" spans="1:25" x14ac:dyDescent="0.35">
      <c r="A24" s="3" t="s">
        <v>1154</v>
      </c>
      <c r="B24" t="s">
        <v>45</v>
      </c>
      <c r="C24" t="s">
        <v>45</v>
      </c>
      <c r="D24" t="s">
        <v>45</v>
      </c>
      <c r="E24" t="s">
        <v>449</v>
      </c>
      <c r="F24" t="s">
        <v>519</v>
      </c>
      <c r="G24" t="s">
        <v>1173</v>
      </c>
      <c r="H24" t="s">
        <v>1180</v>
      </c>
      <c r="I24" t="s">
        <v>1188</v>
      </c>
      <c r="J24" t="s">
        <v>1061</v>
      </c>
      <c r="K24" t="s">
        <v>1204</v>
      </c>
      <c r="L24" t="s">
        <v>483</v>
      </c>
      <c r="M24" t="s">
        <v>1219</v>
      </c>
      <c r="N24" t="s">
        <v>1229</v>
      </c>
      <c r="O24" t="s">
        <v>1237</v>
      </c>
      <c r="P24" t="s">
        <v>1245</v>
      </c>
      <c r="Q24" t="s">
        <v>1256</v>
      </c>
      <c r="R24" t="s">
        <v>1254</v>
      </c>
      <c r="S24" t="s">
        <v>1275</v>
      </c>
      <c r="T24" t="s">
        <v>1100</v>
      </c>
      <c r="U24" t="s">
        <v>1293</v>
      </c>
      <c r="V24" t="s">
        <v>1202</v>
      </c>
      <c r="W24" t="s">
        <v>1314</v>
      </c>
      <c r="X24" t="s">
        <v>771</v>
      </c>
      <c r="Y24" t="s">
        <v>1332</v>
      </c>
    </row>
    <row r="25" spans="1:25" x14ac:dyDescent="0.35">
      <c r="A25" s="3" t="s">
        <v>1155</v>
      </c>
      <c r="B25" t="s">
        <v>45</v>
      </c>
      <c r="C25" t="s">
        <v>45</v>
      </c>
      <c r="D25" t="s">
        <v>45</v>
      </c>
      <c r="E25" t="s">
        <v>45</v>
      </c>
      <c r="F25" t="s">
        <v>45</v>
      </c>
      <c r="G25" t="s">
        <v>693</v>
      </c>
      <c r="H25" t="s">
        <v>693</v>
      </c>
      <c r="I25" t="s">
        <v>693</v>
      </c>
      <c r="J25" t="s">
        <v>521</v>
      </c>
      <c r="K25" t="s">
        <v>1162</v>
      </c>
      <c r="L25" t="s">
        <v>1211</v>
      </c>
      <c r="M25" t="s">
        <v>1220</v>
      </c>
      <c r="N25" t="s">
        <v>855</v>
      </c>
      <c r="O25" t="s">
        <v>449</v>
      </c>
      <c r="P25" t="s">
        <v>521</v>
      </c>
      <c r="Q25" t="s">
        <v>1257</v>
      </c>
      <c r="R25" t="s">
        <v>1163</v>
      </c>
      <c r="S25" t="s">
        <v>1206</v>
      </c>
      <c r="T25" t="s">
        <v>632</v>
      </c>
      <c r="U25" t="s">
        <v>943</v>
      </c>
      <c r="V25" t="s">
        <v>828</v>
      </c>
      <c r="W25" t="s">
        <v>1315</v>
      </c>
      <c r="X25" t="s">
        <v>845</v>
      </c>
      <c r="Y25" t="s">
        <v>1333</v>
      </c>
    </row>
    <row r="26" spans="1:25" x14ac:dyDescent="0.35">
      <c r="A26" s="3" t="s">
        <v>1156</v>
      </c>
      <c r="B26" t="s">
        <v>45</v>
      </c>
      <c r="C26" t="s">
        <v>45</v>
      </c>
      <c r="D26" t="s">
        <v>45</v>
      </c>
      <c r="E26" t="s">
        <v>442</v>
      </c>
      <c r="F26" t="s">
        <v>1166</v>
      </c>
      <c r="G26" t="s">
        <v>756</v>
      </c>
      <c r="H26" t="s">
        <v>842</v>
      </c>
      <c r="I26" t="s">
        <v>1189</v>
      </c>
      <c r="J26" t="s">
        <v>1196</v>
      </c>
      <c r="K26" t="s">
        <v>854</v>
      </c>
      <c r="L26" t="s">
        <v>1212</v>
      </c>
      <c r="M26" t="s">
        <v>1205</v>
      </c>
      <c r="N26" t="s">
        <v>1230</v>
      </c>
      <c r="O26" t="s">
        <v>852</v>
      </c>
      <c r="P26" t="s">
        <v>470</v>
      </c>
      <c r="Q26" t="s">
        <v>1258</v>
      </c>
      <c r="R26" t="s">
        <v>984</v>
      </c>
      <c r="S26" t="s">
        <v>1262</v>
      </c>
      <c r="T26" t="s">
        <v>1285</v>
      </c>
      <c r="U26" t="s">
        <v>1294</v>
      </c>
      <c r="V26" t="s">
        <v>1304</v>
      </c>
      <c r="W26" t="s">
        <v>1316</v>
      </c>
      <c r="X26" t="s">
        <v>1057</v>
      </c>
      <c r="Y26" t="s">
        <v>1334</v>
      </c>
    </row>
    <row r="27" spans="1:25" x14ac:dyDescent="0.35">
      <c r="A27" s="3" t="s">
        <v>1157</v>
      </c>
      <c r="B27" t="s">
        <v>45</v>
      </c>
      <c r="C27" t="s">
        <v>45</v>
      </c>
      <c r="D27" t="s">
        <v>45</v>
      </c>
      <c r="E27" t="s">
        <v>342</v>
      </c>
      <c r="F27" t="s">
        <v>844</v>
      </c>
      <c r="G27" t="s">
        <v>854</v>
      </c>
      <c r="H27" t="s">
        <v>867</v>
      </c>
      <c r="I27" t="s">
        <v>839</v>
      </c>
      <c r="J27" t="s">
        <v>896</v>
      </c>
      <c r="K27" t="s">
        <v>906</v>
      </c>
      <c r="L27" t="s">
        <v>919</v>
      </c>
      <c r="M27" t="s">
        <v>935</v>
      </c>
      <c r="N27" t="s">
        <v>955</v>
      </c>
      <c r="O27" t="s">
        <v>970</v>
      </c>
      <c r="P27" t="s">
        <v>983</v>
      </c>
      <c r="Q27" t="s">
        <v>998</v>
      </c>
      <c r="R27" t="s">
        <v>1014</v>
      </c>
      <c r="S27" t="s">
        <v>1029</v>
      </c>
      <c r="T27" t="s">
        <v>1046</v>
      </c>
      <c r="U27" t="s">
        <v>1295</v>
      </c>
      <c r="V27" t="s">
        <v>1305</v>
      </c>
      <c r="W27" t="s">
        <v>512</v>
      </c>
      <c r="X27" t="s">
        <v>1323</v>
      </c>
      <c r="Y27" t="s">
        <v>1335</v>
      </c>
    </row>
    <row r="28" spans="1:25" x14ac:dyDescent="0.35">
      <c r="A28" s="3" t="s">
        <v>1158</v>
      </c>
      <c r="B28" t="s">
        <v>45</v>
      </c>
      <c r="C28" t="s">
        <v>45</v>
      </c>
      <c r="D28" t="s">
        <v>45</v>
      </c>
      <c r="E28" t="s">
        <v>1162</v>
      </c>
      <c r="F28" t="s">
        <v>342</v>
      </c>
      <c r="G28" t="s">
        <v>844</v>
      </c>
      <c r="H28" t="s">
        <v>854</v>
      </c>
      <c r="I28" t="s">
        <v>867</v>
      </c>
      <c r="J28" t="s">
        <v>839</v>
      </c>
      <c r="K28" t="s">
        <v>896</v>
      </c>
      <c r="L28" t="s">
        <v>906</v>
      </c>
      <c r="M28" t="s">
        <v>919</v>
      </c>
      <c r="N28" t="s">
        <v>935</v>
      </c>
      <c r="O28" t="s">
        <v>955</v>
      </c>
      <c r="P28" t="s">
        <v>970</v>
      </c>
      <c r="Q28" t="s">
        <v>1114</v>
      </c>
      <c r="R28" t="s">
        <v>998</v>
      </c>
      <c r="S28" t="s">
        <v>1014</v>
      </c>
      <c r="T28" t="s">
        <v>1029</v>
      </c>
      <c r="U28" t="s">
        <v>1046</v>
      </c>
      <c r="V28" t="s">
        <v>1306</v>
      </c>
      <c r="W28" t="s">
        <v>1305</v>
      </c>
      <c r="X28" t="s">
        <v>512</v>
      </c>
      <c r="Y28">
        <v>635</v>
      </c>
    </row>
    <row r="29" spans="1:25" x14ac:dyDescent="0.35">
      <c r="A29" s="3" t="s">
        <v>1159</v>
      </c>
      <c r="B29" t="s">
        <v>45</v>
      </c>
      <c r="C29" t="s">
        <v>45</v>
      </c>
      <c r="D29" t="s">
        <v>45</v>
      </c>
      <c r="E29" t="s">
        <v>878</v>
      </c>
      <c r="F29" t="s">
        <v>1167</v>
      </c>
      <c r="G29" t="s">
        <v>450</v>
      </c>
      <c r="H29" t="s">
        <v>1181</v>
      </c>
      <c r="I29" t="s">
        <v>1190</v>
      </c>
      <c r="J29" t="s">
        <v>1197</v>
      </c>
      <c r="K29" t="s">
        <v>1205</v>
      </c>
      <c r="L29" t="s">
        <v>1213</v>
      </c>
      <c r="M29" t="s">
        <v>1221</v>
      </c>
      <c r="N29" t="s">
        <v>1231</v>
      </c>
      <c r="O29" t="s">
        <v>1238</v>
      </c>
      <c r="P29" t="s">
        <v>1246</v>
      </c>
      <c r="Q29" t="s">
        <v>604</v>
      </c>
      <c r="R29" t="s">
        <v>857</v>
      </c>
      <c r="S29" t="s">
        <v>1276</v>
      </c>
      <c r="T29" t="s">
        <v>1231</v>
      </c>
      <c r="U29" t="s">
        <v>1296</v>
      </c>
      <c r="V29" t="s">
        <v>1189</v>
      </c>
      <c r="W29" t="s">
        <v>1237</v>
      </c>
      <c r="X29" t="s">
        <v>936</v>
      </c>
      <c r="Y29" t="s">
        <v>1336</v>
      </c>
    </row>
  </sheetData>
  <pageMargins left="0.7" right="0.7" top="0.75" bottom="0.75" header="0.3" footer="0.3"/>
  <ignoredErrors>
    <ignoredError sqref="B1:Y27 B29:Y29 B28:X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Summary</vt:lpstr>
      <vt:lpstr>Summary(Pre-Split Adj)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2022-08-03T01:39:00Z</dcterms:created>
  <dcterms:modified xsi:type="dcterms:W3CDTF">2022-12-28T11:14:07Z</dcterms:modified>
</cp:coreProperties>
</file>