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KTOS/"/>
    </mc:Choice>
  </mc:AlternateContent>
  <xr:revisionPtr revIDLastSave="2195" documentId="11_8DE76CF4FB99EFBDB0B37BEA7F8D4E10E1B9536B" xr6:coauthVersionLast="47" xr6:coauthVersionMax="47" xr10:uidLastSave="{D641AC61-D8E3-4DC1-B422-A35C1AE6ADCF}"/>
  <bookViews>
    <workbookView xWindow="1010" yWindow="6300" windowWidth="28800" windowHeight="15460" activeTab="1" xr2:uid="{00000000-000D-0000-FFFF-FFFF00000000}"/>
  </bookViews>
  <sheets>
    <sheet name="Info" sheetId="1" r:id="rId1"/>
    <sheet name="Model" sheetId="6" r:id="rId2"/>
    <sheet name="Income Statement" sheetId="3" r:id="rId3"/>
    <sheet name="Summary" sheetId="2" r:id="rId4"/>
    <sheet name="Balance Sheet" sheetId="4" r:id="rId5"/>
    <sheet name="Cash Flow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9" i="6" l="1"/>
  <c r="T139" i="6"/>
  <c r="U139" i="6"/>
  <c r="V139" i="6"/>
  <c r="W139" i="6"/>
  <c r="X139" i="6"/>
  <c r="Y139" i="6"/>
  <c r="Z139" i="6"/>
  <c r="AA139" i="6"/>
  <c r="AA149" i="6" s="1"/>
  <c r="AB139" i="6"/>
  <c r="S131" i="6"/>
  <c r="T131" i="6"/>
  <c r="U131" i="6"/>
  <c r="V131" i="6"/>
  <c r="W131" i="6"/>
  <c r="X131" i="6"/>
  <c r="Y131" i="6"/>
  <c r="Z131" i="6"/>
  <c r="AA131" i="6"/>
  <c r="AB131" i="6"/>
  <c r="D61" i="6"/>
  <c r="E61" i="6"/>
  <c r="F61" i="6"/>
  <c r="G61" i="6"/>
  <c r="H61" i="6"/>
  <c r="I61" i="6"/>
  <c r="J61" i="6"/>
  <c r="K61" i="6"/>
  <c r="K63" i="6" s="1"/>
  <c r="L61" i="6"/>
  <c r="M61" i="6"/>
  <c r="N61" i="6"/>
  <c r="O61" i="6"/>
  <c r="P61" i="6"/>
  <c r="Q61" i="6"/>
  <c r="R61" i="6"/>
  <c r="R63" i="6" s="1"/>
  <c r="S61" i="6"/>
  <c r="S63" i="6" s="1"/>
  <c r="T61" i="6"/>
  <c r="U61" i="6"/>
  <c r="V61" i="6"/>
  <c r="W61" i="6"/>
  <c r="Y61" i="6"/>
  <c r="Z61" i="6"/>
  <c r="Z63" i="6" s="1"/>
  <c r="AA61" i="6"/>
  <c r="AA63" i="6" s="1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Y62" i="6"/>
  <c r="Y63" i="6" s="1"/>
  <c r="Z62" i="6"/>
  <c r="AA62" i="6"/>
  <c r="D63" i="6"/>
  <c r="E63" i="6"/>
  <c r="F63" i="6"/>
  <c r="G63" i="6"/>
  <c r="H63" i="6"/>
  <c r="I63" i="6"/>
  <c r="J63" i="6"/>
  <c r="L63" i="6"/>
  <c r="M63" i="6"/>
  <c r="N63" i="6"/>
  <c r="O63" i="6"/>
  <c r="P63" i="6"/>
  <c r="Q63" i="6"/>
  <c r="T63" i="6"/>
  <c r="U63" i="6"/>
  <c r="V63" i="6"/>
  <c r="W63" i="6"/>
  <c r="AC62" i="6"/>
  <c r="AC61" i="6"/>
  <c r="AC63" i="6" s="1"/>
  <c r="D55" i="6"/>
  <c r="E55" i="6"/>
  <c r="F55" i="6"/>
  <c r="G55" i="6"/>
  <c r="H55" i="6"/>
  <c r="I55" i="6"/>
  <c r="I58" i="6" s="1"/>
  <c r="J55" i="6"/>
  <c r="J58" i="6" s="1"/>
  <c r="K55" i="6"/>
  <c r="K58" i="6" s="1"/>
  <c r="L55" i="6"/>
  <c r="M55" i="6"/>
  <c r="M58" i="6" s="1"/>
  <c r="N55" i="6"/>
  <c r="N58" i="6" s="1"/>
  <c r="O55" i="6"/>
  <c r="O58" i="6" s="1"/>
  <c r="P55" i="6"/>
  <c r="P58" i="6" s="1"/>
  <c r="Q55" i="6"/>
  <c r="Q58" i="6" s="1"/>
  <c r="R55" i="6"/>
  <c r="R58" i="6" s="1"/>
  <c r="S55" i="6"/>
  <c r="S58" i="6" s="1"/>
  <c r="T55" i="6"/>
  <c r="U55" i="6"/>
  <c r="V55" i="6"/>
  <c r="W55" i="6"/>
  <c r="Y55" i="6"/>
  <c r="Y58" i="6" s="1"/>
  <c r="Z55" i="6"/>
  <c r="Z58" i="6" s="1"/>
  <c r="AA55" i="6"/>
  <c r="AA58" i="6" s="1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Y56" i="6"/>
  <c r="Z56" i="6"/>
  <c r="AA56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Y57" i="6"/>
  <c r="Z57" i="6"/>
  <c r="AA57" i="6"/>
  <c r="D58" i="6"/>
  <c r="E58" i="6"/>
  <c r="F58" i="6"/>
  <c r="G58" i="6"/>
  <c r="H58" i="6"/>
  <c r="L58" i="6"/>
  <c r="T58" i="6"/>
  <c r="U58" i="6"/>
  <c r="V58" i="6"/>
  <c r="W58" i="6"/>
  <c r="AC57" i="6"/>
  <c r="AC56" i="6"/>
  <c r="AC55" i="6"/>
  <c r="AC58" i="6" s="1"/>
  <c r="D51" i="6"/>
  <c r="E51" i="6"/>
  <c r="F51" i="6"/>
  <c r="G51" i="6"/>
  <c r="H51" i="6"/>
  <c r="I51" i="6"/>
  <c r="J51" i="6"/>
  <c r="K51" i="6"/>
  <c r="K52" i="6" s="1"/>
  <c r="L51" i="6"/>
  <c r="L52" i="6" s="1"/>
  <c r="M51" i="6"/>
  <c r="M52" i="6" s="1"/>
  <c r="N51" i="6"/>
  <c r="N52" i="6" s="1"/>
  <c r="O51" i="6"/>
  <c r="O52" i="6" s="1"/>
  <c r="P51" i="6"/>
  <c r="P52" i="6" s="1"/>
  <c r="Q51" i="6"/>
  <c r="Q52" i="6" s="1"/>
  <c r="R51" i="6"/>
  <c r="R52" i="6" s="1"/>
  <c r="S51" i="6"/>
  <c r="S52" i="6" s="1"/>
  <c r="T51" i="6"/>
  <c r="U51" i="6"/>
  <c r="V51" i="6"/>
  <c r="W51" i="6"/>
  <c r="X51" i="6"/>
  <c r="X52" i="6" s="1"/>
  <c r="Y51" i="6"/>
  <c r="Z51" i="6"/>
  <c r="AA51" i="6"/>
  <c r="AA52" i="6" s="1"/>
  <c r="AB51" i="6"/>
  <c r="D52" i="6"/>
  <c r="E52" i="6"/>
  <c r="F52" i="6"/>
  <c r="G52" i="6"/>
  <c r="H52" i="6"/>
  <c r="I52" i="6"/>
  <c r="J52" i="6"/>
  <c r="T52" i="6"/>
  <c r="U52" i="6"/>
  <c r="V52" i="6"/>
  <c r="W52" i="6"/>
  <c r="Z52" i="6"/>
  <c r="AC52" i="6"/>
  <c r="AC51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Y52" i="6" s="1"/>
  <c r="Z46" i="6"/>
  <c r="AA46" i="6"/>
  <c r="AB46" i="6"/>
  <c r="AC46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Y27" i="6"/>
  <c r="Z27" i="6"/>
  <c r="AA27" i="6"/>
  <c r="AB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Y28" i="6"/>
  <c r="Z28" i="6"/>
  <c r="AA28" i="6"/>
  <c r="AB28" i="6"/>
  <c r="AC28" i="6"/>
  <c r="AC27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Y19" i="6"/>
  <c r="Z19" i="6"/>
  <c r="AA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D24" i="6"/>
  <c r="E24" i="6"/>
  <c r="F24" i="6"/>
  <c r="G24" i="6"/>
  <c r="H24" i="6"/>
  <c r="I24" i="6"/>
  <c r="J24" i="6"/>
  <c r="K24" i="6"/>
  <c r="K25" i="6" s="1"/>
  <c r="L24" i="6"/>
  <c r="L25" i="6" s="1"/>
  <c r="M24" i="6"/>
  <c r="M25" i="6" s="1"/>
  <c r="N24" i="6"/>
  <c r="N25" i="6" s="1"/>
  <c r="O24" i="6"/>
  <c r="O25" i="6" s="1"/>
  <c r="P24" i="6"/>
  <c r="P25" i="6" s="1"/>
  <c r="Q24" i="6"/>
  <c r="Q25" i="6" s="1"/>
  <c r="R24" i="6"/>
  <c r="R25" i="6" s="1"/>
  <c r="S24" i="6"/>
  <c r="S25" i="6" s="1"/>
  <c r="T24" i="6"/>
  <c r="U24" i="6"/>
  <c r="V24" i="6"/>
  <c r="W24" i="6"/>
  <c r="X24" i="6"/>
  <c r="X27" i="6" s="1"/>
  <c r="Y24" i="6"/>
  <c r="Y25" i="6" s="1"/>
  <c r="Z24" i="6"/>
  <c r="AA24" i="6"/>
  <c r="AA25" i="6" s="1"/>
  <c r="AB24" i="6"/>
  <c r="D25" i="6"/>
  <c r="E25" i="6"/>
  <c r="F25" i="6"/>
  <c r="G25" i="6"/>
  <c r="H25" i="6"/>
  <c r="I25" i="6"/>
  <c r="J25" i="6"/>
  <c r="T25" i="6"/>
  <c r="U25" i="6"/>
  <c r="V25" i="6"/>
  <c r="W25" i="6"/>
  <c r="Z25" i="6"/>
  <c r="AC25" i="6"/>
  <c r="AC24" i="6"/>
  <c r="AI19" i="6"/>
  <c r="AJ19" i="6"/>
  <c r="AK19" i="6"/>
  <c r="AL19" i="6"/>
  <c r="AM19" i="6"/>
  <c r="AN19" i="6"/>
  <c r="AO19" i="6"/>
  <c r="AP19" i="6"/>
  <c r="AQ19" i="6"/>
  <c r="AR19" i="6"/>
  <c r="AS19" i="6"/>
  <c r="AI20" i="6"/>
  <c r="AJ20" i="6"/>
  <c r="AK20" i="6"/>
  <c r="AL20" i="6"/>
  <c r="AM20" i="6"/>
  <c r="AN20" i="6"/>
  <c r="AO20" i="6"/>
  <c r="AP20" i="6"/>
  <c r="AQ20" i="6"/>
  <c r="AR20" i="6"/>
  <c r="AS20" i="6"/>
  <c r="AH20" i="6"/>
  <c r="AH19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X19" i="6" s="1"/>
  <c r="Y17" i="6"/>
  <c r="Z17" i="6"/>
  <c r="AA17" i="6"/>
  <c r="AB17" i="6"/>
  <c r="AB19" i="6" s="1"/>
  <c r="AC17" i="6"/>
  <c r="AC20" i="6" s="1"/>
  <c r="AM13" i="6"/>
  <c r="AN13" i="6"/>
  <c r="AP13" i="6"/>
  <c r="L12" i="6"/>
  <c r="M12" i="6"/>
  <c r="N12" i="6"/>
  <c r="O12" i="6"/>
  <c r="D13" i="6"/>
  <c r="E13" i="6"/>
  <c r="F13" i="6"/>
  <c r="M13" i="6"/>
  <c r="N13" i="6"/>
  <c r="O13" i="6"/>
  <c r="P13" i="6"/>
  <c r="Q13" i="6"/>
  <c r="R13" i="6"/>
  <c r="S13" i="6"/>
  <c r="T13" i="6"/>
  <c r="U13" i="6"/>
  <c r="V13" i="6"/>
  <c r="AC13" i="6"/>
  <c r="AC12" i="6"/>
  <c r="D10" i="6"/>
  <c r="D12" i="6" s="1"/>
  <c r="E10" i="6"/>
  <c r="E12" i="6" s="1"/>
  <c r="F10" i="6"/>
  <c r="F12" i="6" s="1"/>
  <c r="G10" i="6"/>
  <c r="G13" i="6" s="1"/>
  <c r="H10" i="6"/>
  <c r="H13" i="6" s="1"/>
  <c r="I10" i="6"/>
  <c r="I13" i="6" s="1"/>
  <c r="J10" i="6"/>
  <c r="J13" i="6" s="1"/>
  <c r="K10" i="6"/>
  <c r="K13" i="6" s="1"/>
  <c r="L10" i="6"/>
  <c r="L13" i="6" s="1"/>
  <c r="M10" i="6"/>
  <c r="N10" i="6"/>
  <c r="O10" i="6"/>
  <c r="P10" i="6"/>
  <c r="P12" i="6" s="1"/>
  <c r="Q10" i="6"/>
  <c r="Q12" i="6" s="1"/>
  <c r="R10" i="6"/>
  <c r="R12" i="6" s="1"/>
  <c r="S10" i="6"/>
  <c r="S12" i="6" s="1"/>
  <c r="T10" i="6"/>
  <c r="T12" i="6" s="1"/>
  <c r="U10" i="6"/>
  <c r="U12" i="6" s="1"/>
  <c r="V10" i="6"/>
  <c r="V12" i="6" s="1"/>
  <c r="W10" i="6"/>
  <c r="W13" i="6" s="1"/>
  <c r="X10" i="6"/>
  <c r="X13" i="6" s="1"/>
  <c r="Y10" i="6"/>
  <c r="Y13" i="6" s="1"/>
  <c r="Z10" i="6"/>
  <c r="Z13" i="6" s="1"/>
  <c r="AA10" i="6"/>
  <c r="AA12" i="6" s="1"/>
  <c r="AB10" i="6"/>
  <c r="AB13" i="6" s="1"/>
  <c r="AC10" i="6"/>
  <c r="Y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Z154" i="6"/>
  <c r="AA154" i="6"/>
  <c r="AB154" i="6"/>
  <c r="AC154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T96" i="6"/>
  <c r="U96" i="6"/>
  <c r="V96" i="6"/>
  <c r="W96" i="6"/>
  <c r="X96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U97" i="6"/>
  <c r="V97" i="6"/>
  <c r="W97" i="6"/>
  <c r="Y97" i="6"/>
  <c r="Z97" i="6"/>
  <c r="AA97" i="6"/>
  <c r="R95" i="6"/>
  <c r="R97" i="6" s="1"/>
  <c r="S95" i="6"/>
  <c r="S97" i="6" s="1"/>
  <c r="T95" i="6"/>
  <c r="T97" i="6" s="1"/>
  <c r="U95" i="6"/>
  <c r="V95" i="6"/>
  <c r="W95" i="6"/>
  <c r="X95" i="6"/>
  <c r="X97" i="6" s="1"/>
  <c r="Y95" i="6"/>
  <c r="Y96" i="6" s="1"/>
  <c r="Z95" i="6"/>
  <c r="Z96" i="6" s="1"/>
  <c r="AA95" i="6"/>
  <c r="AA96" i="6" s="1"/>
  <c r="AB95" i="6"/>
  <c r="AB96" i="6" s="1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Z91" i="6"/>
  <c r="AA91" i="6"/>
  <c r="AB91" i="6"/>
  <c r="AC91" i="6"/>
  <c r="Y9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S72" i="6" s="1"/>
  <c r="S79" i="6" s="1"/>
  <c r="T71" i="6"/>
  <c r="U71" i="6"/>
  <c r="V71" i="6"/>
  <c r="W71" i="6"/>
  <c r="X71" i="6"/>
  <c r="Y71" i="6"/>
  <c r="Z71" i="6"/>
  <c r="AA71" i="6"/>
  <c r="AB71" i="6"/>
  <c r="G72" i="6"/>
  <c r="H72" i="6"/>
  <c r="I72" i="6"/>
  <c r="J72" i="6"/>
  <c r="K72" i="6"/>
  <c r="K79" i="6" s="1"/>
  <c r="L72" i="6"/>
  <c r="M72" i="6"/>
  <c r="M79" i="6" s="1"/>
  <c r="N72" i="6"/>
  <c r="N79" i="6" s="1"/>
  <c r="G79" i="6"/>
  <c r="H79" i="6"/>
  <c r="I79" i="6"/>
  <c r="J79" i="6"/>
  <c r="L79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C93" i="6" s="1"/>
  <c r="AC95" i="6" s="1"/>
  <c r="AC71" i="6"/>
  <c r="G68" i="6"/>
  <c r="H68" i="6"/>
  <c r="I68" i="6"/>
  <c r="J68" i="6"/>
  <c r="K68" i="6"/>
  <c r="L68" i="6"/>
  <c r="M68" i="6"/>
  <c r="N68" i="6"/>
  <c r="O68" i="6"/>
  <c r="O72" i="6" s="1"/>
  <c r="O79" i="6" s="1"/>
  <c r="P68" i="6"/>
  <c r="P72" i="6" s="1"/>
  <c r="P79" i="6" s="1"/>
  <c r="Q68" i="6"/>
  <c r="R68" i="6"/>
  <c r="S68" i="6"/>
  <c r="T68" i="6"/>
  <c r="U68" i="6"/>
  <c r="V68" i="6"/>
  <c r="W68" i="6"/>
  <c r="W72" i="6" s="1"/>
  <c r="W79" i="6" s="1"/>
  <c r="X68" i="6"/>
  <c r="Y68" i="6"/>
  <c r="Y72" i="6" s="1"/>
  <c r="Y79" i="6" s="1"/>
  <c r="Z68" i="6"/>
  <c r="Z72" i="6" s="1"/>
  <c r="Z79" i="6" s="1"/>
  <c r="AA68" i="6"/>
  <c r="AA72" i="6" s="1"/>
  <c r="AA79" i="6" s="1"/>
  <c r="AB68" i="6"/>
  <c r="AC68" i="6"/>
  <c r="AC72" i="6" s="1"/>
  <c r="AC79" i="6" s="1"/>
  <c r="Z103" i="6"/>
  <c r="Z104" i="6"/>
  <c r="Z105" i="6"/>
  <c r="Z106" i="6"/>
  <c r="Z107" i="6"/>
  <c r="Z108" i="6"/>
  <c r="Z109" i="6"/>
  <c r="Z112" i="6"/>
  <c r="Z113" i="6"/>
  <c r="Z114" i="6"/>
  <c r="Z115" i="6"/>
  <c r="Z116" i="6"/>
  <c r="Z117" i="6"/>
  <c r="Z120" i="6"/>
  <c r="Z121" i="6"/>
  <c r="Z122" i="6"/>
  <c r="Z123" i="6"/>
  <c r="Z124" i="6"/>
  <c r="Z125" i="6"/>
  <c r="Z126" i="6"/>
  <c r="Z127" i="6"/>
  <c r="Z128" i="6"/>
  <c r="Z129" i="6"/>
  <c r="Z130" i="6"/>
  <c r="Z133" i="6"/>
  <c r="Z134" i="6"/>
  <c r="Z135" i="6"/>
  <c r="Z136" i="6"/>
  <c r="Z137" i="6"/>
  <c r="Z138" i="6"/>
  <c r="Z141" i="6"/>
  <c r="Z143" i="6"/>
  <c r="Z144" i="6"/>
  <c r="Z145" i="6"/>
  <c r="Z146" i="6"/>
  <c r="Z147" i="6"/>
  <c r="Z102" i="6"/>
  <c r="F149" i="6"/>
  <c r="G149" i="6"/>
  <c r="H149" i="6"/>
  <c r="I149" i="6"/>
  <c r="J149" i="6"/>
  <c r="K149" i="6"/>
  <c r="L149" i="6"/>
  <c r="M149" i="6"/>
  <c r="N149" i="6"/>
  <c r="V149" i="6"/>
  <c r="W149" i="6"/>
  <c r="X149" i="6"/>
  <c r="Y149" i="6"/>
  <c r="C148" i="6"/>
  <c r="C149" i="6" s="1"/>
  <c r="D148" i="6"/>
  <c r="D149" i="6" s="1"/>
  <c r="E148" i="6"/>
  <c r="E149" i="6" s="1"/>
  <c r="F148" i="6"/>
  <c r="G148" i="6"/>
  <c r="H148" i="6"/>
  <c r="I148" i="6"/>
  <c r="J148" i="6"/>
  <c r="K148" i="6"/>
  <c r="L148" i="6"/>
  <c r="M148" i="6"/>
  <c r="N148" i="6"/>
  <c r="O148" i="6"/>
  <c r="O149" i="6" s="1"/>
  <c r="P148" i="6"/>
  <c r="P149" i="6" s="1"/>
  <c r="Q148" i="6"/>
  <c r="Q149" i="6" s="1"/>
  <c r="R148" i="6"/>
  <c r="R149" i="6" s="1"/>
  <c r="S148" i="6"/>
  <c r="T148" i="6"/>
  <c r="T149" i="6" s="1"/>
  <c r="U148" i="6"/>
  <c r="U149" i="6" s="1"/>
  <c r="V148" i="6"/>
  <c r="W148" i="6"/>
  <c r="X148" i="6"/>
  <c r="Y148" i="6"/>
  <c r="AA148" i="6"/>
  <c r="AB148" i="6"/>
  <c r="AB149" i="6" s="1"/>
  <c r="AC148" i="6"/>
  <c r="AC131" i="6"/>
  <c r="AC139" i="6" s="1"/>
  <c r="AC149" i="6" s="1"/>
  <c r="C118" i="6"/>
  <c r="D118" i="6"/>
  <c r="E118" i="6"/>
  <c r="F118" i="6"/>
  <c r="G118" i="6"/>
  <c r="H118" i="6"/>
  <c r="P118" i="6"/>
  <c r="Q118" i="6"/>
  <c r="R118" i="6"/>
  <c r="S118" i="6"/>
  <c r="T118" i="6"/>
  <c r="U118" i="6"/>
  <c r="V118" i="6"/>
  <c r="W118" i="6"/>
  <c r="X118" i="6"/>
  <c r="C110" i="6"/>
  <c r="D110" i="6"/>
  <c r="E110" i="6"/>
  <c r="F110" i="6"/>
  <c r="G110" i="6"/>
  <c r="H110" i="6"/>
  <c r="I110" i="6"/>
  <c r="I118" i="6" s="1"/>
  <c r="J110" i="6"/>
  <c r="J118" i="6" s="1"/>
  <c r="K110" i="6"/>
  <c r="K118" i="6" s="1"/>
  <c r="L110" i="6"/>
  <c r="L118" i="6" s="1"/>
  <c r="M110" i="6"/>
  <c r="M118" i="6" s="1"/>
  <c r="N110" i="6"/>
  <c r="N118" i="6" s="1"/>
  <c r="O110" i="6"/>
  <c r="O118" i="6" s="1"/>
  <c r="P110" i="6"/>
  <c r="Q110" i="6"/>
  <c r="R110" i="6"/>
  <c r="S110" i="6"/>
  <c r="T110" i="6"/>
  <c r="U110" i="6"/>
  <c r="V110" i="6"/>
  <c r="W110" i="6"/>
  <c r="X110" i="6"/>
  <c r="Y110" i="6"/>
  <c r="Y118" i="6" s="1"/>
  <c r="AA110" i="6"/>
  <c r="AA118" i="6" s="1"/>
  <c r="AB110" i="6"/>
  <c r="AB118" i="6" s="1"/>
  <c r="AC110" i="6"/>
  <c r="AC118" i="6" s="1"/>
  <c r="A1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B29" i="2"/>
  <c r="AJ166" i="6"/>
  <c r="AK166" i="6"/>
  <c r="AL166" i="6"/>
  <c r="AM166" i="6"/>
  <c r="AN166" i="6"/>
  <c r="AO166" i="6"/>
  <c r="AP166" i="6"/>
  <c r="AQ166" i="6"/>
  <c r="AR166" i="6"/>
  <c r="AS166" i="6"/>
  <c r="AI166" i="6"/>
  <c r="AL28" i="6"/>
  <c r="AM28" i="6"/>
  <c r="AN28" i="6"/>
  <c r="AO28" i="6"/>
  <c r="AP28" i="6"/>
  <c r="AQ28" i="6"/>
  <c r="AR28" i="6"/>
  <c r="AS28" i="6"/>
  <c r="AT4" i="6"/>
  <c r="AI4" i="6"/>
  <c r="AJ4" i="6"/>
  <c r="AK4" i="6"/>
  <c r="AL4" i="6"/>
  <c r="AM4" i="6"/>
  <c r="AN4" i="6"/>
  <c r="AO4" i="6"/>
  <c r="AP4" i="6"/>
  <c r="AQ4" i="6"/>
  <c r="AR4" i="6"/>
  <c r="AS4" i="6"/>
  <c r="AH4" i="6"/>
  <c r="AK110" i="6"/>
  <c r="AK118" i="6" s="1"/>
  <c r="AH127" i="6"/>
  <c r="AH131" i="6" s="1"/>
  <c r="AH139" i="6" s="1"/>
  <c r="AH110" i="6"/>
  <c r="AH118" i="6" s="1"/>
  <c r="AI110" i="6"/>
  <c r="AI118" i="6" s="1"/>
  <c r="AI167" i="6" s="1"/>
  <c r="AJ110" i="6"/>
  <c r="AJ118" i="6" s="1"/>
  <c r="AJ167" i="6" s="1"/>
  <c r="AJ87" i="6"/>
  <c r="AM51" i="6"/>
  <c r="AN51" i="6"/>
  <c r="AO51" i="6"/>
  <c r="AL110" i="6"/>
  <c r="AL118" i="6" s="1"/>
  <c r="AH39" i="6"/>
  <c r="AI39" i="6"/>
  <c r="AJ39" i="6"/>
  <c r="AK39" i="6"/>
  <c r="AL39" i="6"/>
  <c r="AM39" i="6"/>
  <c r="AN39" i="6"/>
  <c r="AO39" i="6"/>
  <c r="AP39" i="6"/>
  <c r="AQ39" i="6"/>
  <c r="AR39" i="6"/>
  <c r="AS39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M10" i="6"/>
  <c r="AM46" i="6" s="1"/>
  <c r="AN10" i="6"/>
  <c r="AN46" i="6" s="1"/>
  <c r="AO10" i="6"/>
  <c r="AO46" i="6" s="1"/>
  <c r="AH17" i="6"/>
  <c r="AI17" i="6"/>
  <c r="AJ17" i="6"/>
  <c r="AK17" i="6"/>
  <c r="AL17" i="6"/>
  <c r="AM17" i="6"/>
  <c r="AN17" i="6"/>
  <c r="AO17" i="6"/>
  <c r="AP17" i="6"/>
  <c r="AQ17" i="6"/>
  <c r="AR17" i="6"/>
  <c r="AS17" i="6"/>
  <c r="AN110" i="6"/>
  <c r="AN118" i="6" s="1"/>
  <c r="AO110" i="6"/>
  <c r="AO118" i="6" s="1"/>
  <c r="AO167" i="6" s="1"/>
  <c r="AP110" i="6"/>
  <c r="AP118" i="6" s="1"/>
  <c r="AP167" i="6" s="1"/>
  <c r="AH10" i="6"/>
  <c r="AH46" i="6" s="1"/>
  <c r="AI10" i="6"/>
  <c r="AI46" i="6" s="1"/>
  <c r="AJ10" i="6"/>
  <c r="AJ46" i="6" s="1"/>
  <c r="AK10" i="6"/>
  <c r="AK46" i="6" s="1"/>
  <c r="AL10" i="6"/>
  <c r="AL46" i="6" s="1"/>
  <c r="AP10" i="6"/>
  <c r="AP12" i="6" s="1"/>
  <c r="AQ10" i="6"/>
  <c r="AQ12" i="6" s="1"/>
  <c r="AR10" i="6"/>
  <c r="AR13" i="6" s="1"/>
  <c r="AQ110" i="6"/>
  <c r="AQ118" i="6" s="1"/>
  <c r="AR110" i="6"/>
  <c r="AR118" i="6" s="1"/>
  <c r="AR167" i="6" s="1"/>
  <c r="AH154" i="6"/>
  <c r="AI154" i="6"/>
  <c r="AJ154" i="6"/>
  <c r="AK154" i="6"/>
  <c r="AL154" i="6"/>
  <c r="AM154" i="6"/>
  <c r="AN154" i="6"/>
  <c r="AO154" i="6"/>
  <c r="AP154" i="6"/>
  <c r="AQ154" i="6"/>
  <c r="AS154" i="6"/>
  <c r="AR154" i="6"/>
  <c r="AP51" i="6"/>
  <c r="AQ51" i="6"/>
  <c r="AR51" i="6"/>
  <c r="AS51" i="6"/>
  <c r="AP46" i="6"/>
  <c r="AQ46" i="6"/>
  <c r="AR46" i="6"/>
  <c r="AS46" i="6"/>
  <c r="AH24" i="6"/>
  <c r="AH51" i="6" s="1"/>
  <c r="AI24" i="6"/>
  <c r="AI51" i="6" s="1"/>
  <c r="AJ24" i="6"/>
  <c r="AJ51" i="6" s="1"/>
  <c r="AK24" i="6"/>
  <c r="AK51" i="6" s="1"/>
  <c r="AL24" i="6"/>
  <c r="AL51" i="6" s="1"/>
  <c r="AP24" i="6"/>
  <c r="AQ24" i="6"/>
  <c r="AS24" i="6"/>
  <c r="AR24" i="6"/>
  <c r="AS10" i="6"/>
  <c r="AS13" i="6" s="1"/>
  <c r="AH91" i="6"/>
  <c r="AI91" i="6"/>
  <c r="AJ91" i="6"/>
  <c r="AK91" i="6"/>
  <c r="AL91" i="6"/>
  <c r="AM91" i="6"/>
  <c r="AN91" i="6"/>
  <c r="AO91" i="6"/>
  <c r="AP91" i="6"/>
  <c r="AQ91" i="6"/>
  <c r="AR91" i="6"/>
  <c r="AT91" i="6"/>
  <c r="AU91" i="6"/>
  <c r="AV91" i="6"/>
  <c r="AH87" i="6"/>
  <c r="AI87" i="6"/>
  <c r="AK87" i="6"/>
  <c r="AL87" i="6"/>
  <c r="AM87" i="6"/>
  <c r="AN87" i="6"/>
  <c r="AO87" i="6"/>
  <c r="AP87" i="6"/>
  <c r="AQ87" i="6"/>
  <c r="AR87" i="6"/>
  <c r="AT87" i="6"/>
  <c r="AU87" i="6"/>
  <c r="AV87" i="6"/>
  <c r="AT95" i="6"/>
  <c r="AU95" i="6"/>
  <c r="AV95" i="6"/>
  <c r="AS91" i="6"/>
  <c r="AS87" i="6"/>
  <c r="AM110" i="6"/>
  <c r="AM118" i="6" s="1"/>
  <c r="AM167" i="6" s="1"/>
  <c r="AS110" i="6"/>
  <c r="AS118" i="6" s="1"/>
  <c r="AS167" i="6" s="1"/>
  <c r="AT110" i="6"/>
  <c r="AT118" i="6" s="1"/>
  <c r="AU110" i="6"/>
  <c r="AU118" i="6" s="1"/>
  <c r="AV110" i="6"/>
  <c r="AV118" i="6" s="1"/>
  <c r="AI131" i="6"/>
  <c r="AI139" i="6" s="1"/>
  <c r="AI168" i="6" s="1"/>
  <c r="AJ131" i="6"/>
  <c r="AJ139" i="6" s="1"/>
  <c r="AJ168" i="6" s="1"/>
  <c r="AK131" i="6"/>
  <c r="AK139" i="6" s="1"/>
  <c r="AK168" i="6" s="1"/>
  <c r="AL131" i="6"/>
  <c r="AL139" i="6" s="1"/>
  <c r="AL168" i="6" s="1"/>
  <c r="AM131" i="6"/>
  <c r="AM139" i="6" s="1"/>
  <c r="AM168" i="6" s="1"/>
  <c r="AN131" i="6"/>
  <c r="AN139" i="6" s="1"/>
  <c r="AO131" i="6"/>
  <c r="AO139" i="6" s="1"/>
  <c r="AP131" i="6"/>
  <c r="AP139" i="6" s="1"/>
  <c r="AQ131" i="6"/>
  <c r="AQ139" i="6" s="1"/>
  <c r="AR131" i="6"/>
  <c r="AR139" i="6" s="1"/>
  <c r="AR168" i="6" s="1"/>
  <c r="AS131" i="6"/>
  <c r="AS139" i="6" s="1"/>
  <c r="AS168" i="6" s="1"/>
  <c r="AT131" i="6"/>
  <c r="AT139" i="6" s="1"/>
  <c r="AU131" i="6"/>
  <c r="AU139" i="6" s="1"/>
  <c r="AV131" i="6"/>
  <c r="AV139" i="6" s="1"/>
  <c r="AI148" i="6"/>
  <c r="AJ148" i="6"/>
  <c r="AK148" i="6"/>
  <c r="AL148" i="6"/>
  <c r="AM148" i="6"/>
  <c r="AN148" i="6"/>
  <c r="AO148" i="6"/>
  <c r="AP148" i="6"/>
  <c r="AQ148" i="6"/>
  <c r="AR148" i="6"/>
  <c r="AS148" i="6"/>
  <c r="Z148" i="6" s="1"/>
  <c r="AT148" i="6"/>
  <c r="AU148" i="6"/>
  <c r="AV148" i="6"/>
  <c r="AH148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H71" i="6"/>
  <c r="AI68" i="6"/>
  <c r="AJ68" i="6"/>
  <c r="AJ162" i="6" s="1"/>
  <c r="AK68" i="6"/>
  <c r="AK162" i="6" s="1"/>
  <c r="AL68" i="6"/>
  <c r="AL162" i="6" s="1"/>
  <c r="AM68" i="6"/>
  <c r="AN68" i="6"/>
  <c r="AN162" i="6" s="1"/>
  <c r="AO68" i="6"/>
  <c r="AO162" i="6" s="1"/>
  <c r="AP68" i="6"/>
  <c r="AP162" i="6" s="1"/>
  <c r="AQ68" i="6"/>
  <c r="AQ162" i="6" s="1"/>
  <c r="AR68" i="6"/>
  <c r="AS68" i="6"/>
  <c r="AT68" i="6"/>
  <c r="AU68" i="6"/>
  <c r="AV68" i="6"/>
  <c r="AH68" i="6"/>
  <c r="AI3" i="6"/>
  <c r="AJ3" i="6" s="1"/>
  <c r="AK3" i="6" s="1"/>
  <c r="AL3" i="6" s="1"/>
  <c r="AM3" i="6" s="1"/>
  <c r="AN3" i="6" s="1"/>
  <c r="AO3" i="6" s="1"/>
  <c r="AP3" i="6" s="1"/>
  <c r="AQ3" i="6" s="1"/>
  <c r="AR3" i="6" s="1"/>
  <c r="AS3" i="6" s="1"/>
  <c r="AT3" i="6" s="1"/>
  <c r="AU3" i="6" s="1"/>
  <c r="AV3" i="6" s="1"/>
  <c r="AB52" i="6" l="1"/>
  <c r="X28" i="6"/>
  <c r="X25" i="6"/>
  <c r="X55" i="6" s="1"/>
  <c r="AB25" i="6"/>
  <c r="AB55" i="6"/>
  <c r="AB12" i="6"/>
  <c r="X72" i="6"/>
  <c r="X79" i="6" s="1"/>
  <c r="AB97" i="6"/>
  <c r="AB72" i="6"/>
  <c r="AB79" i="6" s="1"/>
  <c r="S149" i="6"/>
  <c r="AP168" i="6"/>
  <c r="T72" i="6"/>
  <c r="T79" i="6" s="1"/>
  <c r="AQ13" i="6"/>
  <c r="AL12" i="6"/>
  <c r="AK12" i="6"/>
  <c r="R72" i="6"/>
  <c r="R79" i="6" s="1"/>
  <c r="AO13" i="6"/>
  <c r="AJ12" i="6"/>
  <c r="S96" i="6"/>
  <c r="Z12" i="6"/>
  <c r="J12" i="6"/>
  <c r="AL13" i="6"/>
  <c r="R96" i="6"/>
  <c r="Y12" i="6"/>
  <c r="I12" i="6"/>
  <c r="AK13" i="6"/>
  <c r="X12" i="6"/>
  <c r="H12" i="6"/>
  <c r="AJ13" i="6"/>
  <c r="Z118" i="6"/>
  <c r="W12" i="6"/>
  <c r="G12" i="6"/>
  <c r="AI13" i="6"/>
  <c r="AS12" i="6"/>
  <c r="K12" i="6"/>
  <c r="AR12" i="6"/>
  <c r="AI162" i="6"/>
  <c r="AA13" i="6"/>
  <c r="AH12" i="6"/>
  <c r="AI12" i="6"/>
  <c r="AH13" i="6"/>
  <c r="AO12" i="6"/>
  <c r="V72" i="6"/>
  <c r="V79" i="6" s="1"/>
  <c r="AN12" i="6"/>
  <c r="AC19" i="6"/>
  <c r="Q72" i="6"/>
  <c r="Q79" i="6" s="1"/>
  <c r="AQ168" i="6"/>
  <c r="Z110" i="6"/>
  <c r="U72" i="6"/>
  <c r="U79" i="6" s="1"/>
  <c r="AM12" i="6"/>
  <c r="AC96" i="6"/>
  <c r="AC97" i="6"/>
  <c r="AV162" i="6"/>
  <c r="AM162" i="6"/>
  <c r="AN167" i="6"/>
  <c r="AK167" i="6"/>
  <c r="AL167" i="6"/>
  <c r="AS162" i="6"/>
  <c r="AM170" i="6"/>
  <c r="AN168" i="6"/>
  <c r="AQ167" i="6"/>
  <c r="AW162" i="6"/>
  <c r="AR162" i="6"/>
  <c r="AH170" i="6"/>
  <c r="AL170" i="6"/>
  <c r="AI170" i="6"/>
  <c r="AS170" i="6"/>
  <c r="AO168" i="6"/>
  <c r="AR170" i="6"/>
  <c r="AK170" i="6"/>
  <c r="AJ170" i="6"/>
  <c r="AQ170" i="6"/>
  <c r="AP170" i="6"/>
  <c r="AO170" i="6"/>
  <c r="AN170" i="6"/>
  <c r="AK25" i="6"/>
  <c r="AI25" i="6"/>
  <c r="AI55" i="6" s="1"/>
  <c r="AH25" i="6"/>
  <c r="AH52" i="6" s="1"/>
  <c r="AJ25" i="6"/>
  <c r="AJ52" i="6" s="1"/>
  <c r="AO25" i="6"/>
  <c r="AO56" i="6" s="1"/>
  <c r="AL25" i="6"/>
  <c r="AN25" i="6"/>
  <c r="AN56" i="6" s="1"/>
  <c r="AM25" i="6"/>
  <c r="AM56" i="6" s="1"/>
  <c r="AM93" i="6"/>
  <c r="AM95" i="6" s="1"/>
  <c r="AK93" i="6"/>
  <c r="AK95" i="6" s="1"/>
  <c r="AI93" i="6"/>
  <c r="AI95" i="6" s="1"/>
  <c r="AH93" i="6"/>
  <c r="AH95" i="6" s="1"/>
  <c r="AO93" i="6"/>
  <c r="AO95" i="6" s="1"/>
  <c r="AL93" i="6"/>
  <c r="AL95" i="6" s="1"/>
  <c r="AR93" i="6"/>
  <c r="AR95" i="6" s="1"/>
  <c r="AQ93" i="6"/>
  <c r="AQ95" i="6" s="1"/>
  <c r="AP93" i="6"/>
  <c r="AP95" i="6" s="1"/>
  <c r="AN93" i="6"/>
  <c r="AN95" i="6" s="1"/>
  <c r="AS93" i="6"/>
  <c r="AS95" i="6" s="1"/>
  <c r="AJ93" i="6"/>
  <c r="AJ95" i="6" s="1"/>
  <c r="AQ25" i="6"/>
  <c r="AP25" i="6"/>
  <c r="AP56" i="6" s="1"/>
  <c r="AR52" i="6"/>
  <c r="AP52" i="6"/>
  <c r="AR25" i="6"/>
  <c r="AS52" i="6"/>
  <c r="AQ52" i="6"/>
  <c r="AS25" i="6"/>
  <c r="AL72" i="6"/>
  <c r="AP149" i="6"/>
  <c r="AJ72" i="6"/>
  <c r="AH149" i="6"/>
  <c r="AM72" i="6"/>
  <c r="AV149" i="6"/>
  <c r="AT149" i="6"/>
  <c r="AL149" i="6"/>
  <c r="AH72" i="6"/>
  <c r="AK72" i="6"/>
  <c r="AS149" i="6"/>
  <c r="Z149" i="6" s="1"/>
  <c r="AI149" i="6"/>
  <c r="AI72" i="6"/>
  <c r="AU72" i="6"/>
  <c r="AU79" i="6" s="1"/>
  <c r="AR149" i="6"/>
  <c r="AQ149" i="6"/>
  <c r="AT72" i="6"/>
  <c r="AT79" i="6" s="1"/>
  <c r="AN149" i="6"/>
  <c r="AV72" i="6"/>
  <c r="AV79" i="6" s="1"/>
  <c r="AP72" i="6"/>
  <c r="AM149" i="6"/>
  <c r="AO72" i="6"/>
  <c r="AN72" i="6"/>
  <c r="AQ72" i="6"/>
  <c r="AR72" i="6"/>
  <c r="AS72" i="6"/>
  <c r="AU149" i="6"/>
  <c r="AO149" i="6"/>
  <c r="AK149" i="6"/>
  <c r="AJ149" i="6"/>
  <c r="X62" i="6" l="1"/>
  <c r="X61" i="6"/>
  <c r="X56" i="6"/>
  <c r="X57" i="6"/>
  <c r="AB62" i="6"/>
  <c r="AB57" i="6"/>
  <c r="AB56" i="6"/>
  <c r="AB58" i="6" s="1"/>
  <c r="AB61" i="6"/>
  <c r="AB63" i="6" s="1"/>
  <c r="AP164" i="6"/>
  <c r="AM164" i="6"/>
  <c r="AK164" i="6"/>
  <c r="AJ57" i="6"/>
  <c r="AS159" i="6"/>
  <c r="AS164" i="6"/>
  <c r="AR164" i="6"/>
  <c r="AR53" i="6"/>
  <c r="AJ164" i="6"/>
  <c r="AN164" i="6"/>
  <c r="AL164" i="6"/>
  <c r="AI164" i="6"/>
  <c r="AQ164" i="6"/>
  <c r="AO164" i="6"/>
  <c r="AS53" i="6"/>
  <c r="AH56" i="6"/>
  <c r="AI56" i="6"/>
  <c r="AQ53" i="6"/>
  <c r="AJ56" i="6"/>
  <c r="AI79" i="6"/>
  <c r="AI157" i="6"/>
  <c r="AM97" i="6"/>
  <c r="AM159" i="6"/>
  <c r="AH79" i="6"/>
  <c r="AH158" i="6" s="1"/>
  <c r="AH157" i="6"/>
  <c r="AH96" i="6"/>
  <c r="AH159" i="6"/>
  <c r="AK79" i="6"/>
  <c r="AK157" i="6"/>
  <c r="AM79" i="6"/>
  <c r="AM157" i="6"/>
  <c r="AN79" i="6"/>
  <c r="AN157" i="6"/>
  <c r="AO97" i="6"/>
  <c r="AO159" i="6"/>
  <c r="AK96" i="6"/>
  <c r="AK159" i="6"/>
  <c r="AO79" i="6"/>
  <c r="AO157" i="6"/>
  <c r="AS79" i="6"/>
  <c r="AS157" i="6"/>
  <c r="AR79" i="6"/>
  <c r="AR157" i="6"/>
  <c r="AQ79" i="6"/>
  <c r="AQ157" i="6"/>
  <c r="AP96" i="6"/>
  <c r="AP159" i="6"/>
  <c r="AJ79" i="6"/>
  <c r="AJ157" i="6"/>
  <c r="AR97" i="6"/>
  <c r="AR159" i="6"/>
  <c r="AI97" i="6"/>
  <c r="AI159" i="6"/>
  <c r="AJ96" i="6"/>
  <c r="AJ159" i="6"/>
  <c r="AN97" i="6"/>
  <c r="AN159" i="6"/>
  <c r="AP79" i="6"/>
  <c r="AP157" i="6"/>
  <c r="AQ96" i="6"/>
  <c r="AQ159" i="6"/>
  <c r="AL79" i="6"/>
  <c r="AL157" i="6"/>
  <c r="AL96" i="6"/>
  <c r="AL159" i="6"/>
  <c r="AN55" i="6"/>
  <c r="AN52" i="6"/>
  <c r="AO57" i="6"/>
  <c r="AO52" i="6"/>
  <c r="AL55" i="6"/>
  <c r="AL52" i="6"/>
  <c r="AL56" i="6"/>
  <c r="AI57" i="6"/>
  <c r="AI52" i="6"/>
  <c r="AI53" i="6" s="1"/>
  <c r="AM57" i="6"/>
  <c r="AM52" i="6"/>
  <c r="AM53" i="6" s="1"/>
  <c r="AK57" i="6"/>
  <c r="AK52" i="6"/>
  <c r="AK53" i="6" s="1"/>
  <c r="AK56" i="6"/>
  <c r="AM55" i="6"/>
  <c r="AN57" i="6"/>
  <c r="AS62" i="6"/>
  <c r="AS61" i="6"/>
  <c r="AO62" i="6"/>
  <c r="AO61" i="6"/>
  <c r="AJ61" i="6"/>
  <c r="AJ62" i="6"/>
  <c r="AM62" i="6"/>
  <c r="AM61" i="6"/>
  <c r="AM63" i="6" s="1"/>
  <c r="AH61" i="6"/>
  <c r="AH62" i="6"/>
  <c r="AL61" i="6"/>
  <c r="AL62" i="6"/>
  <c r="AI61" i="6"/>
  <c r="AI62" i="6"/>
  <c r="AN61" i="6"/>
  <c r="AN62" i="6"/>
  <c r="AO55" i="6"/>
  <c r="AK61" i="6"/>
  <c r="AK62" i="6"/>
  <c r="AH55" i="6"/>
  <c r="AS56" i="6"/>
  <c r="AR55" i="6"/>
  <c r="AR62" i="6"/>
  <c r="AR56" i="6"/>
  <c r="AR61" i="6"/>
  <c r="AR63" i="6" s="1"/>
  <c r="AQ55" i="6"/>
  <c r="AQ56" i="6"/>
  <c r="AQ58" i="6" s="1"/>
  <c r="AQ62" i="6"/>
  <c r="AQ61" i="6"/>
  <c r="AQ63" i="6" s="1"/>
  <c r="AP55" i="6"/>
  <c r="AP62" i="6"/>
  <c r="AP61" i="6"/>
  <c r="AK97" i="6"/>
  <c r="AM96" i="6"/>
  <c r="AI96" i="6"/>
  <c r="AH97" i="6"/>
  <c r="AR96" i="6"/>
  <c r="AL97" i="6"/>
  <c r="AL57" i="6"/>
  <c r="AO96" i="6"/>
  <c r="AQ57" i="6"/>
  <c r="AN96" i="6"/>
  <c r="AQ97" i="6"/>
  <c r="AJ97" i="6"/>
  <c r="AJ55" i="6"/>
  <c r="AP97" i="6"/>
  <c r="AH57" i="6"/>
  <c r="AP57" i="6"/>
  <c r="AR57" i="6"/>
  <c r="AS57" i="6"/>
  <c r="AS55" i="6"/>
  <c r="AK55" i="6"/>
  <c r="X58" i="6" l="1"/>
  <c r="X63" i="6"/>
  <c r="AI158" i="6"/>
  <c r="AI163" i="6"/>
  <c r="AL158" i="6"/>
  <c r="AL163" i="6"/>
  <c r="AP158" i="6"/>
  <c r="AP163" i="6"/>
  <c r="AM158" i="6"/>
  <c r="AM163" i="6"/>
  <c r="AQ158" i="6"/>
  <c r="AQ163" i="6"/>
  <c r="AR158" i="6"/>
  <c r="AR163" i="6"/>
  <c r="AJ158" i="6"/>
  <c r="AJ163" i="6"/>
  <c r="AK158" i="6"/>
  <c r="AK163" i="6"/>
  <c r="AI58" i="6"/>
  <c r="AN158" i="6"/>
  <c r="AN163" i="6"/>
  <c r="AS158" i="6"/>
  <c r="AS163" i="6"/>
  <c r="AL53" i="6"/>
  <c r="AO158" i="6"/>
  <c r="AO163" i="6"/>
  <c r="AO53" i="6"/>
  <c r="AM58" i="6"/>
  <c r="AJ58" i="6"/>
  <c r="AJ53" i="6"/>
  <c r="AN53" i="6"/>
  <c r="AP53" i="6"/>
  <c r="AN58" i="6"/>
  <c r="AL58" i="6"/>
  <c r="AS58" i="6"/>
  <c r="AO58" i="6"/>
  <c r="AH63" i="6"/>
  <c r="AH58" i="6"/>
  <c r="AI63" i="6"/>
  <c r="AJ63" i="6"/>
  <c r="AK58" i="6"/>
  <c r="AP63" i="6"/>
  <c r="AK63" i="6"/>
  <c r="AL63" i="6"/>
  <c r="AO63" i="6"/>
  <c r="AS63" i="6"/>
  <c r="AP58" i="6"/>
  <c r="AN63" i="6"/>
  <c r="AR5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</author>
  </authors>
  <commentList>
    <comment ref="AP56" authorId="0" shapeId="0" xr:uid="{AE55FDDB-2A69-42E5-A2E4-065715B668BD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Kratos sold off Public Safety and Service Division in 2018.</t>
        </r>
      </text>
    </comment>
  </commentList>
</comments>
</file>

<file path=xl/sharedStrings.xml><?xml version="1.0" encoding="utf-8"?>
<sst xmlns="http://schemas.openxmlformats.org/spreadsheetml/2006/main" count="3179" uniqueCount="1124">
  <si>
    <t>Company Name</t>
  </si>
  <si>
    <t>Ticker</t>
  </si>
  <si>
    <t>Information</t>
  </si>
  <si>
    <t>KRATOS DEFENSE &amp; SECURITY SOLUTIONS, INC.</t>
  </si>
  <si>
    <t>KTOS</t>
  </si>
  <si>
    <t>US stock · Industrials sector · Aerospace &amp; Defense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</si>
  <si>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</si>
  <si>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</si>
  <si>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</si>
  <si>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</si>
  <si>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</si>
  <si>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</si>
  <si>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</si>
  <si>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</si>
  <si>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</si>
  <si>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</si>
  <si>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</si>
  <si>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</si>
  <si>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</si>
  <si>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</si>
  <si>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</si>
  <si>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</si>
  <si>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TTM</t>
  </si>
  <si>
    <t>Revenue per share</t>
  </si>
  <si>
    <t>Earnings per share</t>
  </si>
  <si>
    <t>FCF per share</t>
  </si>
  <si>
    <t>Dividends per share</t>
  </si>
  <si>
    <t>CAPEX per share</t>
  </si>
  <si>
    <t>Book Value per sh.</t>
  </si>
  <si>
    <t>Comm.Shares outs.</t>
  </si>
  <si>
    <t>Avg. annual P/E ratio</t>
  </si>
  <si>
    <t>P/E to S&amp;P500</t>
  </si>
  <si>
    <t>Avg. annual div. yield</t>
  </si>
  <si>
    <t>Revenue (m)</t>
  </si>
  <si>
    <t>Operating margin</t>
  </si>
  <si>
    <t>Depreciation (m)</t>
  </si>
  <si>
    <t>Net profit (m)</t>
  </si>
  <si>
    <t>Income tax rate</t>
  </si>
  <si>
    <t>Net profit margin</t>
  </si>
  <si>
    <t>Working capital (m)</t>
  </si>
  <si>
    <t>Long-term debt (m)</t>
  </si>
  <si>
    <t>Equity (m)</t>
  </si>
  <si>
    <t>ROIC</t>
  </si>
  <si>
    <t>Return on capital</t>
  </si>
  <si>
    <t>Return on equity</t>
  </si>
  <si>
    <t>Plowback ratio</t>
  </si>
  <si>
    <t>Div.&amp;Repurch./FCF</t>
  </si>
  <si>
    <t>44.60</t>
  </si>
  <si>
    <t>(7.88)</t>
  </si>
  <si>
    <t>(0.42)</t>
  </si>
  <si>
    <t>- -</t>
  </si>
  <si>
    <t>0.97</t>
  </si>
  <si>
    <t>25.46</t>
  </si>
  <si>
    <t>7</t>
  </si>
  <si>
    <t>(4.3)</t>
  </si>
  <si>
    <t>(0.2)</t>
  </si>
  <si>
    <t>328</t>
  </si>
  <si>
    <t>(9.6)%</t>
  </si>
  <si>
    <t>(58)</t>
  </si>
  <si>
    <t>(45.0)%</t>
  </si>
  <si>
    <t>(17.7)%</t>
  </si>
  <si>
    <t>(4)</t>
  </si>
  <si>
    <t>187</t>
  </si>
  <si>
    <t>(32.8)%</t>
  </si>
  <si>
    <t>(12.9)%</t>
  </si>
  <si>
    <t>(30.9)%</t>
  </si>
  <si>
    <t>100.0%</t>
  </si>
  <si>
    <t>26.16</t>
  </si>
  <si>
    <t>(5.51)</t>
  </si>
  <si>
    <t>(0.24)</t>
  </si>
  <si>
    <t>0.12</t>
  </si>
  <si>
    <t>22.59</t>
  </si>
  <si>
    <t>(3.7)</t>
  </si>
  <si>
    <t>194</t>
  </si>
  <si>
    <t>(12.7)%</t>
  </si>
  <si>
    <t>4</t>
  </si>
  <si>
    <t>(41)</t>
  </si>
  <si>
    <t>(4.8)%</t>
  </si>
  <si>
    <t>(21.1)%</t>
  </si>
  <si>
    <t>23</t>
  </si>
  <si>
    <t>73</t>
  </si>
  <si>
    <t>167</t>
  </si>
  <si>
    <t>(16.4)%</t>
  </si>
  <si>
    <t>(11.8)%</t>
  </si>
  <si>
    <t>(24.4)%</t>
  </si>
  <si>
    <t>30.91</t>
  </si>
  <si>
    <t>(12.00)</t>
  </si>
  <si>
    <t>(0.72)</t>
  </si>
  <si>
    <t>0.10</t>
  </si>
  <si>
    <t>15.86</t>
  </si>
  <si>
    <t>9</t>
  </si>
  <si>
    <t>(1.4)</t>
  </si>
  <si>
    <t>(0.1)</t>
  </si>
  <si>
    <t>286</t>
  </si>
  <si>
    <t>(33.1)%</t>
  </si>
  <si>
    <t>8</t>
  </si>
  <si>
    <t>(111)</t>
  </si>
  <si>
    <t>0.7%</t>
  </si>
  <si>
    <t>(38.8)%</t>
  </si>
  <si>
    <t>35</t>
  </si>
  <si>
    <t>77</t>
  </si>
  <si>
    <t>147</t>
  </si>
  <si>
    <t>(48.0)%</t>
  </si>
  <si>
    <t>(35.8)%</t>
  </si>
  <si>
    <t>(75.6)%</t>
  </si>
  <si>
    <t>25.34</t>
  </si>
  <si>
    <t>(3.14)</t>
  </si>
  <si>
    <t>1.70</t>
  </si>
  <si>
    <t>0.03</t>
  </si>
  <si>
    <t>9.46</t>
  </si>
  <si>
    <t>13</t>
  </si>
  <si>
    <t>(2.8)</t>
  </si>
  <si>
    <t>(0.0)</t>
  </si>
  <si>
    <t>335</t>
  </si>
  <si>
    <t>(8.1)%</t>
  </si>
  <si>
    <t>(42)</t>
  </si>
  <si>
    <t>(2.7)%</t>
  </si>
  <si>
    <t>(12.4)%</t>
  </si>
  <si>
    <t>37</t>
  </si>
  <si>
    <t>52</t>
  </si>
  <si>
    <t>125</t>
  </si>
  <si>
    <t>(17.2)%</t>
  </si>
  <si>
    <t>(12.5)%</t>
  </si>
  <si>
    <t>(33.2)%</t>
  </si>
  <si>
    <t>24.61</t>
  </si>
  <si>
    <t>0.87</t>
  </si>
  <si>
    <t>1.57</t>
  </si>
  <si>
    <t>0.14</t>
  </si>
  <si>
    <t>10.23</t>
  </si>
  <si>
    <t>17</t>
  </si>
  <si>
    <t>13.3</t>
  </si>
  <si>
    <t>0.6</t>
  </si>
  <si>
    <t>409</t>
  </si>
  <si>
    <t>5.7%</t>
  </si>
  <si>
    <t>15</t>
  </si>
  <si>
    <t>(631.6)%</t>
  </si>
  <si>
    <t>3.5%</t>
  </si>
  <si>
    <t>66</t>
  </si>
  <si>
    <t>226</t>
  </si>
  <si>
    <t>170</t>
  </si>
  <si>
    <t>43.6%</t>
  </si>
  <si>
    <t>4.6%</t>
  </si>
  <si>
    <t>8.5%</t>
  </si>
  <si>
    <t>(95.0)%</t>
  </si>
  <si>
    <t>26.05</t>
  </si>
  <si>
    <t>(0.88)</t>
  </si>
  <si>
    <t>(0.18)</t>
  </si>
  <si>
    <t>0.27</t>
  </si>
  <si>
    <t>11.41</t>
  </si>
  <si>
    <t>27</t>
  </si>
  <si>
    <t>(11.9)</t>
  </si>
  <si>
    <t>(0.7)</t>
  </si>
  <si>
    <t>714</t>
  </si>
  <si>
    <t>4.0%</t>
  </si>
  <si>
    <t>48</t>
  </si>
  <si>
    <t>(24)</t>
  </si>
  <si>
    <t>(8.8)%</t>
  </si>
  <si>
    <t>(3.4)%</t>
  </si>
  <si>
    <t>207</t>
  </si>
  <si>
    <t>654</t>
  </si>
  <si>
    <t>313</t>
  </si>
  <si>
    <t>3.1%</t>
  </si>
  <si>
    <t>2.4%</t>
  </si>
  <si>
    <t>(7.7)%</t>
  </si>
  <si>
    <t>20.67</t>
  </si>
  <si>
    <t>(2.44)</t>
  </si>
  <si>
    <t>0.79</t>
  </si>
  <si>
    <t>0.35</t>
  </si>
  <si>
    <t>6.91</t>
  </si>
  <si>
    <t>47</t>
  </si>
  <si>
    <t>(2.3)</t>
  </si>
  <si>
    <t>969</t>
  </si>
  <si>
    <t>(5.1)%</t>
  </si>
  <si>
    <t>58</t>
  </si>
  <si>
    <t>(114)</t>
  </si>
  <si>
    <t>1.4%</t>
  </si>
  <si>
    <t>177</t>
  </si>
  <si>
    <t>649</t>
  </si>
  <si>
    <t>324</t>
  </si>
  <si>
    <t>(4.9)%</t>
  </si>
  <si>
    <t>(3.9)%</t>
  </si>
  <si>
    <t>(35.3)%</t>
  </si>
  <si>
    <t>14.86</t>
  </si>
  <si>
    <t>(0.65)</t>
  </si>
  <si>
    <t>0.08</t>
  </si>
  <si>
    <t>0.29</t>
  </si>
  <si>
    <t>5.21</t>
  </si>
  <si>
    <t>57</t>
  </si>
  <si>
    <t>(9.8)</t>
  </si>
  <si>
    <t>(0.6)</t>
  </si>
  <si>
    <t>844</t>
  </si>
  <si>
    <t>3.8%</t>
  </si>
  <si>
    <t>53</t>
  </si>
  <si>
    <t>(37)</t>
  </si>
  <si>
    <t>(4.4)%</t>
  </si>
  <si>
    <t>179</t>
  </si>
  <si>
    <t>643</t>
  </si>
  <si>
    <t>296</t>
  </si>
  <si>
    <t>3.0%</t>
  </si>
  <si>
    <t>2.3%</t>
  </si>
  <si>
    <t>(12.6)%</t>
  </si>
  <si>
    <t>13.25</t>
  </si>
  <si>
    <t>(1.35)</t>
  </si>
  <si>
    <t>(0.14)</t>
  </si>
  <si>
    <t>0.25</t>
  </si>
  <si>
    <t>3.89</t>
  </si>
  <si>
    <t>(5.3)</t>
  </si>
  <si>
    <t>(0.3)</t>
  </si>
  <si>
    <t>763</t>
  </si>
  <si>
    <t>2.6%</t>
  </si>
  <si>
    <t>39</t>
  </si>
  <si>
    <t>(78)</t>
  </si>
  <si>
    <t>(7.1)%</t>
  </si>
  <si>
    <t>(10.2)%</t>
  </si>
  <si>
    <t>655</t>
  </si>
  <si>
    <t>224</t>
  </si>
  <si>
    <t>(2.2)%</t>
  </si>
  <si>
    <t>(1.6)%</t>
  </si>
  <si>
    <t>(34.8)%</t>
  </si>
  <si>
    <t>11.19</t>
  </si>
  <si>
    <t>0.34</t>
  </si>
  <si>
    <t>0.19</t>
  </si>
  <si>
    <t>4.33</t>
  </si>
  <si>
    <t>59</t>
  </si>
  <si>
    <t>15.4</t>
  </si>
  <si>
    <t>0.8</t>
  </si>
  <si>
    <t>657</t>
  </si>
  <si>
    <t>(0.7)%</t>
  </si>
  <si>
    <t>26</t>
  </si>
  <si>
    <t>20</t>
  </si>
  <si>
    <t>25.6%</t>
  </si>
  <si>
    <t>148</t>
  </si>
  <si>
    <t>444</t>
  </si>
  <si>
    <t>254</t>
  </si>
  <si>
    <t>4.5%</t>
  </si>
  <si>
    <t>4.9%</t>
  </si>
  <si>
    <t>7.8%</t>
  </si>
  <si>
    <t>8.84</t>
  </si>
  <si>
    <t>(0.99)</t>
  </si>
  <si>
    <t>(0.35)</t>
  </si>
  <si>
    <t>0.15</t>
  </si>
  <si>
    <t>4.51</t>
  </si>
  <si>
    <t>61</t>
  </si>
  <si>
    <t>(5.2)</t>
  </si>
  <si>
    <t>542</t>
  </si>
  <si>
    <t>(61)</t>
  </si>
  <si>
    <t>(15.6)%</t>
  </si>
  <si>
    <t>(11.2)%</t>
  </si>
  <si>
    <t>431</t>
  </si>
  <si>
    <t>276</t>
  </si>
  <si>
    <t>(1.9)%</t>
  </si>
  <si>
    <t>(21.9)%</t>
  </si>
  <si>
    <t>8.40</t>
  </si>
  <si>
    <t>(0.48)</t>
  </si>
  <si>
    <t>(0.60)</t>
  </si>
  <si>
    <t>0.30</t>
  </si>
  <si>
    <t>5.72</t>
  </si>
  <si>
    <t>90</t>
  </si>
  <si>
    <t>(21.6)</t>
  </si>
  <si>
    <t>(0.9)</t>
  </si>
  <si>
    <t>752</t>
  </si>
  <si>
    <t>(0.8)%</t>
  </si>
  <si>
    <t>(43)</t>
  </si>
  <si>
    <t>16.1%</t>
  </si>
  <si>
    <t>(5.7)%</t>
  </si>
  <si>
    <t>282</t>
  </si>
  <si>
    <t>294</t>
  </si>
  <si>
    <t>512</t>
  </si>
  <si>
    <t>(2.1)%</t>
  </si>
  <si>
    <t>(8.3)%</t>
  </si>
  <si>
    <t>5.95</t>
  </si>
  <si>
    <t>(0.03)</t>
  </si>
  <si>
    <t>(0.12)</t>
  </si>
  <si>
    <t>0.22</t>
  </si>
  <si>
    <t>5.00</t>
  </si>
  <si>
    <t>104</t>
  </si>
  <si>
    <t>(364.2)</t>
  </si>
  <si>
    <t>(14.6)</t>
  </si>
  <si>
    <t>618</t>
  </si>
  <si>
    <t>18</t>
  </si>
  <si>
    <t>52.9%</t>
  </si>
  <si>
    <t>(0.6)%</t>
  </si>
  <si>
    <t>330</t>
  </si>
  <si>
    <t>519</t>
  </si>
  <si>
    <t>1.3%</t>
  </si>
  <si>
    <t>2.2%</t>
  </si>
  <si>
    <t>6.77</t>
  </si>
  <si>
    <t>5.42</t>
  </si>
  <si>
    <t>106</t>
  </si>
  <si>
    <t>156.9</t>
  </si>
  <si>
    <t>6.5</t>
  </si>
  <si>
    <t>718</t>
  </si>
  <si>
    <t>5.3%</t>
  </si>
  <si>
    <t>30.6%</t>
  </si>
  <si>
    <t>1.7%</t>
  </si>
  <si>
    <t>340</t>
  </si>
  <si>
    <t>334</t>
  </si>
  <si>
    <t>574</t>
  </si>
  <si>
    <t>2.8%</t>
  </si>
  <si>
    <t>3.4%</t>
  </si>
  <si>
    <t>6.47</t>
  </si>
  <si>
    <t>0.69</t>
  </si>
  <si>
    <t>0.09</t>
  </si>
  <si>
    <t>0.31</t>
  </si>
  <si>
    <t>8.01</t>
  </si>
  <si>
    <t>116</t>
  </si>
  <si>
    <t>26.5</t>
  </si>
  <si>
    <t>0.7</t>
  </si>
  <si>
    <t>748</t>
  </si>
  <si>
    <t>3.9%</t>
  </si>
  <si>
    <t>34</t>
  </si>
  <si>
    <t>80</t>
  </si>
  <si>
    <t>(1,080.9)%</t>
  </si>
  <si>
    <t>10.6%</t>
  </si>
  <si>
    <t>567</t>
  </si>
  <si>
    <t>925</t>
  </si>
  <si>
    <t>25.7%</t>
  </si>
  <si>
    <t>1.9%</t>
  </si>
  <si>
    <t>8.6%</t>
  </si>
  <si>
    <t>(2,246.7)%</t>
  </si>
  <si>
    <t>6.50</t>
  </si>
  <si>
    <t>(0.02)</t>
  </si>
  <si>
    <t>(0.13)</t>
  </si>
  <si>
    <t>0.37</t>
  </si>
  <si>
    <t>7.57</t>
  </si>
  <si>
    <t>(1,579.4)</t>
  </si>
  <si>
    <t>(52.6)</t>
  </si>
  <si>
    <t>812</t>
  </si>
  <si>
    <t>(2)</t>
  </si>
  <si>
    <t>88.6%</t>
  </si>
  <si>
    <t>(0.2)%</t>
  </si>
  <si>
    <t>537</t>
  </si>
  <si>
    <t>329</t>
  </si>
  <si>
    <t>945</t>
  </si>
  <si>
    <t>0.2%</t>
  </si>
  <si>
    <t>1.6%</t>
  </si>
  <si>
    <t>6.82</t>
  </si>
  <si>
    <t>(0.66)</t>
  </si>
  <si>
    <t>0.38</t>
  </si>
  <si>
    <t>7.44</t>
  </si>
  <si>
    <t>126</t>
  </si>
  <si>
    <t>(59.0)</t>
  </si>
  <si>
    <t>(2.9)</t>
  </si>
  <si>
    <t>861</t>
  </si>
  <si>
    <t>0.3%</t>
  </si>
  <si>
    <t>(31)</t>
  </si>
  <si>
    <t>38.0%</t>
  </si>
  <si>
    <t>(3.7)%</t>
  </si>
  <si>
    <t>388</t>
  </si>
  <si>
    <t>935</t>
  </si>
  <si>
    <t>(0.5)%</t>
  </si>
  <si>
    <t>(3.3)%</t>
  </si>
  <si>
    <t>1998</t>
  </si>
  <si>
    <t>1999</t>
  </si>
  <si>
    <t>2000</t>
  </si>
  <si>
    <t>2001</t>
  </si>
  <si>
    <t>2002</t>
  </si>
  <si>
    <t>2003</t>
  </si>
  <si>
    <t>2004</t>
  </si>
  <si>
    <t>2005</t>
  </si>
  <si>
    <t>Revenue</t>
  </si>
  <si>
    <t>COGS</t>
  </si>
  <si>
    <t>Gross Profit</t>
  </si>
  <si>
    <t>Gross Profit Ratio</t>
  </si>
  <si>
    <t>Operating Expenses</t>
  </si>
  <si>
    <t>R&amp;D Expenses</t>
  </si>
  <si>
    <t>Selling, G&amp;A Exp.</t>
  </si>
  <si>
    <t>General and Admin. Exp.</t>
  </si>
  <si>
    <t>Selling and Marketing Exp.</t>
  </si>
  <si>
    <t>Other Expenses</t>
  </si>
  <si>
    <t>COGS and Expenses</t>
  </si>
  <si>
    <t>Interest Income</t>
  </si>
  <si>
    <t>Interest Expense</t>
  </si>
  <si>
    <t>Depreciation and Amortization</t>
  </si>
  <si>
    <t>EBITDA</t>
  </si>
  <si>
    <t>EBITDA ratio</t>
  </si>
  <si>
    <t>Operating Income</t>
  </si>
  <si>
    <t>Operating Income ratio</t>
  </si>
  <si>
    <t>Total Other Income Exp.(Gains)</t>
  </si>
  <si>
    <t>Income Before Tax</t>
  </si>
  <si>
    <t>Income Before Tax ratio</t>
  </si>
  <si>
    <t>Income Tax Expense (Gain)</t>
  </si>
  <si>
    <t>Net Income</t>
  </si>
  <si>
    <t>Net Income Ratio</t>
  </si>
  <si>
    <t>EPS</t>
  </si>
  <si>
    <t>EPS Diluted</t>
  </si>
  <si>
    <t>Weighted Avg. Shares Outs.</t>
  </si>
  <si>
    <t>Weighted Avg. Shares Outs. Dil.</t>
  </si>
  <si>
    <t>25</t>
  </si>
  <si>
    <t>48.55%</t>
  </si>
  <si>
    <t>1</t>
  </si>
  <si>
    <t>41</t>
  </si>
  <si>
    <t>12</t>
  </si>
  <si>
    <t>22.35%</t>
  </si>
  <si>
    <t>11</t>
  </si>
  <si>
    <t>20.62%</t>
  </si>
  <si>
    <t>(1)</t>
  </si>
  <si>
    <t>10</t>
  </si>
  <si>
    <t>19.65%</t>
  </si>
  <si>
    <t>6</t>
  </si>
  <si>
    <t>5</t>
  </si>
  <si>
    <t>9.06%</t>
  </si>
  <si>
    <t>1.50</t>
  </si>
  <si>
    <t>3</t>
  </si>
  <si>
    <t>93</t>
  </si>
  <si>
    <t>44.27%</t>
  </si>
  <si>
    <t>21</t>
  </si>
  <si>
    <t>75</t>
  </si>
  <si>
    <t>19</t>
  </si>
  <si>
    <t>20.95%</t>
  </si>
  <si>
    <t>19.02%</t>
  </si>
  <si>
    <t>18.13%</t>
  </si>
  <si>
    <t>10.36%</t>
  </si>
  <si>
    <t>3.30</t>
  </si>
  <si>
    <t>2.70</t>
  </si>
  <si>
    <t>256</t>
  </si>
  <si>
    <t>140</t>
  </si>
  <si>
    <t>45.41%</t>
  </si>
  <si>
    <t>64</t>
  </si>
  <si>
    <t>54</t>
  </si>
  <si>
    <t>204</t>
  </si>
  <si>
    <t>63</t>
  </si>
  <si>
    <t>24.54%</t>
  </si>
  <si>
    <t>20.32%</t>
  </si>
  <si>
    <t>0</t>
  </si>
  <si>
    <t>20.36%</t>
  </si>
  <si>
    <t>32</t>
  </si>
  <si>
    <t>12.43%</t>
  </si>
  <si>
    <t>7.60</t>
  </si>
  <si>
    <t>6.30</t>
  </si>
  <si>
    <t>141</t>
  </si>
  <si>
    <t>31.95%</t>
  </si>
  <si>
    <t>138</t>
  </si>
  <si>
    <t>103</t>
  </si>
  <si>
    <t>279</t>
  </si>
  <si>
    <t>(53)</t>
  </si>
  <si>
    <t>(25.39)%</t>
  </si>
  <si>
    <t>(72)</t>
  </si>
  <si>
    <t>(34.51)%</t>
  </si>
  <si>
    <t>(75)</t>
  </si>
  <si>
    <t>(36.25)%</t>
  </si>
  <si>
    <t>(15)</t>
  </si>
  <si>
    <t>(60)</t>
  </si>
  <si>
    <t>(29.01)%</t>
  </si>
  <si>
    <t>(13.10)</t>
  </si>
  <si>
    <t>139</t>
  </si>
  <si>
    <t>25.83%</t>
  </si>
  <si>
    <t>74</t>
  </si>
  <si>
    <t>29</t>
  </si>
  <si>
    <t>242</t>
  </si>
  <si>
    <t>(44)</t>
  </si>
  <si>
    <t>(23.74)%</t>
  </si>
  <si>
    <t>(55)</t>
  </si>
  <si>
    <t>(29.25)%</t>
  </si>
  <si>
    <t>(54)</t>
  </si>
  <si>
    <t>(28.72)%</t>
  </si>
  <si>
    <t>(64)</t>
  </si>
  <si>
    <t>(34.17)%</t>
  </si>
  <si>
    <t>(13.30)</t>
  </si>
  <si>
    <t>229</t>
  </si>
  <si>
    <t>162</t>
  </si>
  <si>
    <t>67</t>
  </si>
  <si>
    <t>29.15%</t>
  </si>
  <si>
    <t>42</t>
  </si>
  <si>
    <t>215</t>
  </si>
  <si>
    <t>7.83%</t>
  </si>
  <si>
    <t>22</t>
  </si>
  <si>
    <t>9.72%</t>
  </si>
  <si>
    <t>(8)</t>
  </si>
  <si>
    <t>14</t>
  </si>
  <si>
    <t>6.08%</t>
  </si>
  <si>
    <t>(0)</t>
  </si>
  <si>
    <t>4.16%</t>
  </si>
  <si>
    <t>1.78</t>
  </si>
  <si>
    <t>1.30</t>
  </si>
  <si>
    <t>397</t>
  </si>
  <si>
    <t>84</t>
  </si>
  <si>
    <t>21.16%</t>
  </si>
  <si>
    <t>390</t>
  </si>
  <si>
    <t>2.44%</t>
  </si>
  <si>
    <t>1.79%</t>
  </si>
  <si>
    <t>1.18%</t>
  </si>
  <si>
    <t>(3)</t>
  </si>
  <si>
    <t>1.26%</t>
  </si>
  <si>
    <t>0.70</t>
  </si>
  <si>
    <t>375</t>
  </si>
  <si>
    <t>291</t>
  </si>
  <si>
    <t>22.46%</t>
  </si>
  <si>
    <t>69</t>
  </si>
  <si>
    <t>358</t>
  </si>
  <si>
    <t>4.56%</t>
  </si>
  <si>
    <t>4.48%</t>
  </si>
  <si>
    <t>0.99%</t>
  </si>
  <si>
    <t>0.50</t>
  </si>
  <si>
    <t>274</t>
  </si>
  <si>
    <t>16.32%</t>
  </si>
  <si>
    <t>85</t>
  </si>
  <si>
    <t>359</t>
  </si>
  <si>
    <t>(36)</t>
  </si>
  <si>
    <t>(11.10)%</t>
  </si>
  <si>
    <t>(9.58)%</t>
  </si>
  <si>
    <t>(32)</t>
  </si>
  <si>
    <t>(9.82)%</t>
  </si>
  <si>
    <t>(17.66)%</t>
  </si>
  <si>
    <t>(7.90)</t>
  </si>
  <si>
    <t>56</t>
  </si>
  <si>
    <t>218</t>
  </si>
  <si>
    <t>(35)</t>
  </si>
  <si>
    <t>(18.18)%</t>
  </si>
  <si>
    <t>(25)</t>
  </si>
  <si>
    <t>(12.71)%</t>
  </si>
  <si>
    <t>(27)</t>
  </si>
  <si>
    <t>(13.89)%</t>
  </si>
  <si>
    <t>(21.07)%</t>
  </si>
  <si>
    <t>(5.50)</t>
  </si>
  <si>
    <t>228</t>
  </si>
  <si>
    <t>20.34%</t>
  </si>
  <si>
    <t>151</t>
  </si>
  <si>
    <t>44</t>
  </si>
  <si>
    <t>99</t>
  </si>
  <si>
    <t>379</t>
  </si>
  <si>
    <t>(104)</t>
  </si>
  <si>
    <t>(36.44)%</t>
  </si>
  <si>
    <t>(95)</t>
  </si>
  <si>
    <t>(33.12)%</t>
  </si>
  <si>
    <t>(10)</t>
  </si>
  <si>
    <t>(105)</t>
  </si>
  <si>
    <t>(36.58)%</t>
  </si>
  <si>
    <t>(38.82)%</t>
  </si>
  <si>
    <t>271</t>
  </si>
  <si>
    <t>19.01%</t>
  </si>
  <si>
    <t>91</t>
  </si>
  <si>
    <t>2</t>
  </si>
  <si>
    <t>36</t>
  </si>
  <si>
    <t>362</t>
  </si>
  <si>
    <t>(21)</t>
  </si>
  <si>
    <t>(6.31)%</t>
  </si>
  <si>
    <t>(8.07)%</t>
  </si>
  <si>
    <t>(11.15)%</t>
  </si>
  <si>
    <t>(12.41)%</t>
  </si>
  <si>
    <t>20.64%</t>
  </si>
  <si>
    <t>385</t>
  </si>
  <si>
    <t>38</t>
  </si>
  <si>
    <t>9.25%</t>
  </si>
  <si>
    <t>5.65%</t>
  </si>
  <si>
    <t>0.47%</t>
  </si>
  <si>
    <t>(12)</t>
  </si>
  <si>
    <t>3.55%</t>
  </si>
  <si>
    <t>0.86</t>
  </si>
  <si>
    <t>523</t>
  </si>
  <si>
    <t>191</t>
  </si>
  <si>
    <t>26.78%</t>
  </si>
  <si>
    <t>143</t>
  </si>
  <si>
    <t>684</t>
  </si>
  <si>
    <t>51</t>
  </si>
  <si>
    <t>10.77%</t>
  </si>
  <si>
    <t>28</t>
  </si>
  <si>
    <t>3.95%</t>
  </si>
  <si>
    <t>(50)</t>
  </si>
  <si>
    <t>(22)</t>
  </si>
  <si>
    <t>(3.03)%</t>
  </si>
  <si>
    <t>(3.39)%</t>
  </si>
  <si>
    <t>712</t>
  </si>
  <si>
    <t>257</t>
  </si>
  <si>
    <t>26.54%</t>
  </si>
  <si>
    <t>307</t>
  </si>
  <si>
    <t>193</t>
  </si>
  <si>
    <t>149</t>
  </si>
  <si>
    <t>96</t>
  </si>
  <si>
    <t>1,019</t>
  </si>
  <si>
    <t>0.87%</t>
  </si>
  <si>
    <t>(5.13)%</t>
  </si>
  <si>
    <t>(65)</t>
  </si>
  <si>
    <t>(115)</t>
  </si>
  <si>
    <t>(11.81)%</t>
  </si>
  <si>
    <t>(11.80)%</t>
  </si>
  <si>
    <t>640</t>
  </si>
  <si>
    <t>205</t>
  </si>
  <si>
    <t>24.23%</t>
  </si>
  <si>
    <t>186</t>
  </si>
  <si>
    <t>(26)</t>
  </si>
  <si>
    <t>826</t>
  </si>
  <si>
    <t>81</t>
  </si>
  <si>
    <t>9.62%</t>
  </si>
  <si>
    <t>3.77%</t>
  </si>
  <si>
    <t>(28)</t>
  </si>
  <si>
    <t>(3.36)%</t>
  </si>
  <si>
    <t>(4.41)%</t>
  </si>
  <si>
    <t>584</t>
  </si>
  <si>
    <t>23.51%</t>
  </si>
  <si>
    <t>213</t>
  </si>
  <si>
    <t>173</t>
  </si>
  <si>
    <t>135</t>
  </si>
  <si>
    <t>797</t>
  </si>
  <si>
    <t>55</t>
  </si>
  <si>
    <t>2.71%</t>
  </si>
  <si>
    <t>2.61%</t>
  </si>
  <si>
    <t>(92)</t>
  </si>
  <si>
    <t>(9.41)%</t>
  </si>
  <si>
    <t>(10.22)%</t>
  </si>
  <si>
    <t>495</t>
  </si>
  <si>
    <t>24.62%</t>
  </si>
  <si>
    <t>16</t>
  </si>
  <si>
    <t>665</t>
  </si>
  <si>
    <t>70</t>
  </si>
  <si>
    <t>10.64%</t>
  </si>
  <si>
    <t>(5)</t>
  </si>
  <si>
    <t>(0.68)%</t>
  </si>
  <si>
    <t>(40)</t>
  </si>
  <si>
    <t>(45)</t>
  </si>
  <si>
    <t>(6.79)%</t>
  </si>
  <si>
    <t>(11)</t>
  </si>
  <si>
    <t>3.01%</t>
  </si>
  <si>
    <t>421</t>
  </si>
  <si>
    <t>121</t>
  </si>
  <si>
    <t>22.24%</t>
  </si>
  <si>
    <t>146</t>
  </si>
  <si>
    <t>560</t>
  </si>
  <si>
    <t>0.94%</t>
  </si>
  <si>
    <t>(19)</t>
  </si>
  <si>
    <t>(3.43)%</t>
  </si>
  <si>
    <t>(33)</t>
  </si>
  <si>
    <t>(52)</t>
  </si>
  <si>
    <t>(9.56)%</t>
  </si>
  <si>
    <t>(11.16)%</t>
  </si>
  <si>
    <t>555</t>
  </si>
  <si>
    <t>197</t>
  </si>
  <si>
    <t>26.24%</t>
  </si>
  <si>
    <t>178</t>
  </si>
  <si>
    <t>161</t>
  </si>
  <si>
    <t>733</t>
  </si>
  <si>
    <t>0.09%</t>
  </si>
  <si>
    <t>(6)</t>
  </si>
  <si>
    <t>(0.77)%</t>
  </si>
  <si>
    <t>(51)</t>
  </si>
  <si>
    <t>(6.76)%</t>
  </si>
  <si>
    <t>(5.68)%</t>
  </si>
  <si>
    <t>448</t>
  </si>
  <si>
    <t>27.46%</t>
  </si>
  <si>
    <t>120</t>
  </si>
  <si>
    <t>114</t>
  </si>
  <si>
    <t>588</t>
  </si>
  <si>
    <t>6.57%</t>
  </si>
  <si>
    <t>31</t>
  </si>
  <si>
    <t>4.94%</t>
  </si>
  <si>
    <t>1.41%</t>
  </si>
  <si>
    <t>(0.57)%</t>
  </si>
  <si>
    <t>528</t>
  </si>
  <si>
    <t>190</t>
  </si>
  <si>
    <t>26.48%</t>
  </si>
  <si>
    <t>152</t>
  </si>
  <si>
    <t>131</t>
  </si>
  <si>
    <t>123</t>
  </si>
  <si>
    <t>680</t>
  </si>
  <si>
    <t>24</t>
  </si>
  <si>
    <t>76</t>
  </si>
  <si>
    <t>10.58%</t>
  </si>
  <si>
    <t>5.30%</t>
  </si>
  <si>
    <t>2.19%</t>
  </si>
  <si>
    <t>1.74%</t>
  </si>
  <si>
    <t>0.11</t>
  </si>
  <si>
    <t>109</t>
  </si>
  <si>
    <t>545</t>
  </si>
  <si>
    <t>203</t>
  </si>
  <si>
    <t>27.18%</t>
  </si>
  <si>
    <t>172</t>
  </si>
  <si>
    <t>145</t>
  </si>
  <si>
    <t>716</t>
  </si>
  <si>
    <t>8.52%</t>
  </si>
  <si>
    <t>3.92%</t>
  </si>
  <si>
    <t>(23)</t>
  </si>
  <si>
    <t>0.91%</t>
  </si>
  <si>
    <t>(74)</t>
  </si>
  <si>
    <t>10.65%</t>
  </si>
  <si>
    <t>0.67</t>
  </si>
  <si>
    <t>119</t>
  </si>
  <si>
    <t>586</t>
  </si>
  <si>
    <t>225</t>
  </si>
  <si>
    <t>27.74%</t>
  </si>
  <si>
    <t>195</t>
  </si>
  <si>
    <t>160</t>
  </si>
  <si>
    <t>782</t>
  </si>
  <si>
    <t>60</t>
  </si>
  <si>
    <t>7.43%</t>
  </si>
  <si>
    <t>3.44%</t>
  </si>
  <si>
    <t>0.54%</t>
  </si>
  <si>
    <t>(0.25)%</t>
  </si>
  <si>
    <t>(0.01)</t>
  </si>
  <si>
    <t>Cash and Cash Equivalents</t>
  </si>
  <si>
    <t>Short-Term Investments</t>
  </si>
  <si>
    <t>Cash &amp;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</si>
  <si>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</si>
  <si>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</si>
  <si>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</si>
  <si>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</si>
  <si>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</si>
  <si>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</si>
  <si>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</si>
  <si>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</si>
  <si>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</si>
  <si>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</si>
  <si>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</si>
  <si>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</si>
  <si>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</si>
  <si>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</si>
  <si>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</si>
  <si>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</si>
  <si>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</si>
  <si>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</si>
  <si>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</si>
  <si>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</si>
  <si>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</si>
  <si>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</si>
  <si>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</si>
  <si>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</si>
  <si>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</si>
  <si>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Capital Lease Obligations</t>
  </si>
  <si>
    <t>Total Liabilities</t>
  </si>
  <si>
    <t>Preferred Stock</t>
  </si>
  <si>
    <t>Common Stock</t>
  </si>
  <si>
    <t>Retained Earnings</t>
  </si>
  <si>
    <t>Other Compreh. Income(Loss)</t>
  </si>
  <si>
    <t>Other Total Stockhold. Equity</t>
  </si>
  <si>
    <t>Total Stockholders Equity</t>
  </si>
  <si>
    <t>Total Liab.&amp;Stockhold. Equity</t>
  </si>
  <si>
    <t>Minority Interest</t>
  </si>
  <si>
    <t>Total Liabilities &amp; Equity</t>
  </si>
  <si>
    <t>46</t>
  </si>
  <si>
    <t>72</t>
  </si>
  <si>
    <t>122</t>
  </si>
  <si>
    <t>33</t>
  </si>
  <si>
    <t>102</t>
  </si>
  <si>
    <t>153</t>
  </si>
  <si>
    <t>185</t>
  </si>
  <si>
    <t>82</t>
  </si>
  <si>
    <t>112</t>
  </si>
  <si>
    <t>297</t>
  </si>
  <si>
    <t>30</t>
  </si>
  <si>
    <t>98</t>
  </si>
  <si>
    <t>43</t>
  </si>
  <si>
    <t>199</t>
  </si>
  <si>
    <t>174</t>
  </si>
  <si>
    <t>78</t>
  </si>
  <si>
    <t>(17)</t>
  </si>
  <si>
    <t>(14)</t>
  </si>
  <si>
    <t>198</t>
  </si>
  <si>
    <t>171</t>
  </si>
  <si>
    <t>234</t>
  </si>
  <si>
    <t>40</t>
  </si>
  <si>
    <t>(81)</t>
  </si>
  <si>
    <t>183</t>
  </si>
  <si>
    <t>79</t>
  </si>
  <si>
    <t>94</t>
  </si>
  <si>
    <t>216</t>
  </si>
  <si>
    <t>(100)</t>
  </si>
  <si>
    <t>346</t>
  </si>
  <si>
    <t>316</t>
  </si>
  <si>
    <t>62</t>
  </si>
  <si>
    <t>133</t>
  </si>
  <si>
    <t>83</t>
  </si>
  <si>
    <t>89</t>
  </si>
  <si>
    <t>331</t>
  </si>
  <si>
    <t>107</t>
  </si>
  <si>
    <t>110</t>
  </si>
  <si>
    <t>320</t>
  </si>
  <si>
    <t>221</t>
  </si>
  <si>
    <t>127</t>
  </si>
  <si>
    <t>336</t>
  </si>
  <si>
    <t>230</t>
  </si>
  <si>
    <t>118</t>
  </si>
  <si>
    <t>155</t>
  </si>
  <si>
    <t>169</t>
  </si>
  <si>
    <t>196</t>
  </si>
  <si>
    <t>144</t>
  </si>
  <si>
    <t>(205)</t>
  </si>
  <si>
    <t>419</t>
  </si>
  <si>
    <t>214</t>
  </si>
  <si>
    <t>168</t>
  </si>
  <si>
    <t>(246)</t>
  </si>
  <si>
    <t>(9)</t>
  </si>
  <si>
    <t>97</t>
  </si>
  <si>
    <t>45</t>
  </si>
  <si>
    <t>184</t>
  </si>
  <si>
    <t>312</t>
  </si>
  <si>
    <t>166</t>
  </si>
  <si>
    <t>(357)</t>
  </si>
  <si>
    <t>513</t>
  </si>
  <si>
    <t>137</t>
  </si>
  <si>
    <t>117</t>
  </si>
  <si>
    <t>(398)</t>
  </si>
  <si>
    <t>535</t>
  </si>
  <si>
    <t>129</t>
  </si>
  <si>
    <t>200</t>
  </si>
  <si>
    <t>352</t>
  </si>
  <si>
    <t>536</t>
  </si>
  <si>
    <t>248</t>
  </si>
  <si>
    <t>366</t>
  </si>
  <si>
    <t>(384)</t>
  </si>
  <si>
    <t>568</t>
  </si>
  <si>
    <t>507</t>
  </si>
  <si>
    <t>189</t>
  </si>
  <si>
    <t>696</t>
  </si>
  <si>
    <t>795</t>
  </si>
  <si>
    <t>1,216</t>
  </si>
  <si>
    <t>49</t>
  </si>
  <si>
    <t>690</t>
  </si>
  <si>
    <t>903</t>
  </si>
  <si>
    <t>(408)</t>
  </si>
  <si>
    <t>721</t>
  </si>
  <si>
    <t>455</t>
  </si>
  <si>
    <t>86</t>
  </si>
  <si>
    <t>596</t>
  </si>
  <si>
    <t>703</t>
  </si>
  <si>
    <t>829</t>
  </si>
  <si>
    <t>1,284</t>
  </si>
  <si>
    <t>150</t>
  </si>
  <si>
    <t>681</t>
  </si>
  <si>
    <t>960</t>
  </si>
  <si>
    <t>(522)</t>
  </si>
  <si>
    <t>847</t>
  </si>
  <si>
    <t>268</t>
  </si>
  <si>
    <t>430</t>
  </si>
  <si>
    <t>666</t>
  </si>
  <si>
    <t>786</t>
  </si>
  <si>
    <t>1,217</t>
  </si>
  <si>
    <t>251</t>
  </si>
  <si>
    <t>670</t>
  </si>
  <si>
    <t>921</t>
  </si>
  <si>
    <t>(559)</t>
  </si>
  <si>
    <t>856</t>
  </si>
  <si>
    <t>219</t>
  </si>
  <si>
    <t>373</t>
  </si>
  <si>
    <t>483</t>
  </si>
  <si>
    <t>50</t>
  </si>
  <si>
    <t>533</t>
  </si>
  <si>
    <t>164</t>
  </si>
  <si>
    <t>758</t>
  </si>
  <si>
    <t>1,131</t>
  </si>
  <si>
    <t>128</t>
  </si>
  <si>
    <t>907</t>
  </si>
  <si>
    <t>(637)</t>
  </si>
  <si>
    <t>864</t>
  </si>
  <si>
    <t>211</t>
  </si>
  <si>
    <t>520</t>
  </si>
  <si>
    <t>583</t>
  </si>
  <si>
    <t>477</t>
  </si>
  <si>
    <t>(618)</t>
  </si>
  <si>
    <t>873</t>
  </si>
  <si>
    <t>485</t>
  </si>
  <si>
    <t>518</t>
  </si>
  <si>
    <t>576</t>
  </si>
  <si>
    <t>949</t>
  </si>
  <si>
    <t>101</t>
  </si>
  <si>
    <t>476</t>
  </si>
  <si>
    <t>672</t>
  </si>
  <si>
    <t>(678)</t>
  </si>
  <si>
    <t>957</t>
  </si>
  <si>
    <t>130</t>
  </si>
  <si>
    <t>471</t>
  </si>
  <si>
    <t>461</t>
  </si>
  <si>
    <t>553</t>
  </si>
  <si>
    <t>1,024</t>
  </si>
  <si>
    <t>92</t>
  </si>
  <si>
    <t>(721)</t>
  </si>
  <si>
    <t>1,233</t>
  </si>
  <si>
    <t>237</t>
  </si>
  <si>
    <t>426</t>
  </si>
  <si>
    <t>442</t>
  </si>
  <si>
    <t>515</t>
  </si>
  <si>
    <t>1,010</t>
  </si>
  <si>
    <t>165</t>
  </si>
  <si>
    <t>326</t>
  </si>
  <si>
    <t>491</t>
  </si>
  <si>
    <t>(725)</t>
  </si>
  <si>
    <t>1,245</t>
  </si>
  <si>
    <t>264</t>
  </si>
  <si>
    <t>522</t>
  </si>
  <si>
    <t>159</t>
  </si>
  <si>
    <t>456</t>
  </si>
  <si>
    <t>664</t>
  </si>
  <si>
    <t>1,186</t>
  </si>
  <si>
    <t>429</t>
  </si>
  <si>
    <t>612</t>
  </si>
  <si>
    <t>(712)</t>
  </si>
  <si>
    <t>1,287</t>
  </si>
  <si>
    <t>381</t>
  </si>
  <si>
    <t>272</t>
  </si>
  <si>
    <t>765</t>
  </si>
  <si>
    <t>484</t>
  </si>
  <si>
    <t>527</t>
  </si>
  <si>
    <t>798</t>
  </si>
  <si>
    <t>1,563</t>
  </si>
  <si>
    <t>100</t>
  </si>
  <si>
    <t>440</t>
  </si>
  <si>
    <t>638</t>
  </si>
  <si>
    <t>(632)</t>
  </si>
  <si>
    <t>349</t>
  </si>
  <si>
    <t>285</t>
  </si>
  <si>
    <t>494</t>
  </si>
  <si>
    <t>88</t>
  </si>
  <si>
    <t>831</t>
  </si>
  <si>
    <t>1,590</t>
  </si>
  <si>
    <t>408</t>
  </si>
  <si>
    <t>629</t>
  </si>
  <si>
    <t>(634)</t>
  </si>
  <si>
    <t>1,574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</si>
  <si>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</si>
  <si>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</si>
  <si>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</si>
  <si>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</si>
  <si>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</si>
  <si>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</si>
  <si>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</si>
  <si>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</si>
  <si>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</si>
  <si>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</si>
  <si>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</si>
  <si>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Activities</t>
  </si>
  <si>
    <t>Cash Used for Investing Activities</t>
  </si>
  <si>
    <t>Debt Repayment</t>
  </si>
  <si>
    <t>Common Stock Issued</t>
  </si>
  <si>
    <t>Common Stock Repurchased</t>
  </si>
  <si>
    <t>Dividends Paid</t>
  </si>
  <si>
    <t>Other Financing Activities</t>
  </si>
  <si>
    <t>Cash Used/Provided by Financing Activities</t>
  </si>
  <si>
    <t>Effect of Forex Changes on Cash</t>
  </si>
  <si>
    <t>Net Change In Cash</t>
  </si>
  <si>
    <t>Cash at the End of Period</t>
  </si>
  <si>
    <t>Cash at the Beginning of Period</t>
  </si>
  <si>
    <t>Free Cash Flow</t>
  </si>
  <si>
    <t>(38)</t>
  </si>
  <si>
    <t>(16)</t>
  </si>
  <si>
    <t>(106)</t>
  </si>
  <si>
    <t>(39)</t>
  </si>
  <si>
    <t>(7)</t>
  </si>
  <si>
    <t>(34)</t>
  </si>
  <si>
    <t>(18)</t>
  </si>
  <si>
    <t>(59)</t>
  </si>
  <si>
    <t>(73)</t>
  </si>
  <si>
    <t>(67)</t>
  </si>
  <si>
    <t>115</t>
  </si>
  <si>
    <t>(207)</t>
  </si>
  <si>
    <t>(209)</t>
  </si>
  <si>
    <t>(120)</t>
  </si>
  <si>
    <t>278</t>
  </si>
  <si>
    <t>182</t>
  </si>
  <si>
    <t>(391)</t>
  </si>
  <si>
    <t>(396)</t>
  </si>
  <si>
    <t>406</t>
  </si>
  <si>
    <t>452</t>
  </si>
  <si>
    <t>(13)</t>
  </si>
  <si>
    <t>(149)</t>
  </si>
  <si>
    <t>(165)</t>
  </si>
  <si>
    <t>(663)</t>
  </si>
  <si>
    <t>653</t>
  </si>
  <si>
    <t>(217)</t>
  </si>
  <si>
    <t>(215)</t>
  </si>
  <si>
    <t>(48)</t>
  </si>
  <si>
    <t>(450)</t>
  </si>
  <si>
    <t>269</t>
  </si>
  <si>
    <t>113</t>
  </si>
  <si>
    <t>(87)</t>
  </si>
  <si>
    <t>240</t>
  </si>
  <si>
    <t>209</t>
  </si>
  <si>
    <t>382</t>
  </si>
  <si>
    <t>(47)</t>
  </si>
  <si>
    <t>Quarter</t>
  </si>
  <si>
    <t>Filing Date</t>
  </si>
  <si>
    <t>Period of Report</t>
  </si>
  <si>
    <t>Income Statement</t>
  </si>
  <si>
    <t>Balance Sheet</t>
  </si>
  <si>
    <t>Cash &amp; Cash Equiv</t>
  </si>
  <si>
    <t>Restricted cash</t>
  </si>
  <si>
    <t>AR</t>
  </si>
  <si>
    <t>Unbilled Receivables</t>
  </si>
  <si>
    <t>Inventories</t>
  </si>
  <si>
    <t>Prepaid expenses</t>
  </si>
  <si>
    <t>Other current assets</t>
  </si>
  <si>
    <t>Current Assets</t>
  </si>
  <si>
    <t>Non-current Assets</t>
  </si>
  <si>
    <t>Operating lease-of-use assets</t>
  </si>
  <si>
    <t>Intangible assets</t>
  </si>
  <si>
    <t>Other assets</t>
  </si>
  <si>
    <t>Liabilities &amp; Stockholders' Equity</t>
  </si>
  <si>
    <t>Accounts payable</t>
  </si>
  <si>
    <t>Accrued expenses</t>
  </si>
  <si>
    <t>Accrued compensation</t>
  </si>
  <si>
    <t>Accrued interest</t>
  </si>
  <si>
    <t>Billings in excess of costs and earnings on uncompleted contracts</t>
  </si>
  <si>
    <t>Current portion of operating lease liabilities</t>
  </si>
  <si>
    <t>Other current liabilities</t>
  </si>
  <si>
    <t>Current liabilities of discontinued operations</t>
  </si>
  <si>
    <t>Non-current Liabilities</t>
  </si>
  <si>
    <t>Long-term debt</t>
  </si>
  <si>
    <t>Operating lease liabilities, net of current portion</t>
  </si>
  <si>
    <t>Other long-term liabilities</t>
  </si>
  <si>
    <t>Long-term liabilities of discountinued operations</t>
  </si>
  <si>
    <t>Total liabilities</t>
  </si>
  <si>
    <t>Commitemnets and contingencies</t>
  </si>
  <si>
    <t>Redeemable noncontrolling interst</t>
  </si>
  <si>
    <t>Stockholders' equity</t>
  </si>
  <si>
    <t>Preferred stock</t>
  </si>
  <si>
    <t>Common stock</t>
  </si>
  <si>
    <t>Additional paid-in capital</t>
  </si>
  <si>
    <t>Accumulated other comprehensive loss</t>
  </si>
  <si>
    <t>Accumulated deficit</t>
  </si>
  <si>
    <t>Total stockholders' equity</t>
  </si>
  <si>
    <t>Total liabilities &amp; stockholders' equity</t>
  </si>
  <si>
    <t>Service Revenues</t>
  </si>
  <si>
    <t>Product Revenues</t>
  </si>
  <si>
    <t>Total Revenues</t>
  </si>
  <si>
    <t>Cost of Service Rev</t>
  </si>
  <si>
    <t>Cost of Product Rev</t>
  </si>
  <si>
    <t>Total costs</t>
  </si>
  <si>
    <t>Gross profit</t>
  </si>
  <si>
    <t>SG&amp;A</t>
  </si>
  <si>
    <t>Merger and acquisitions related items</t>
  </si>
  <si>
    <t>R&amp;D</t>
  </si>
  <si>
    <t>Restructuring and other expenses and other</t>
  </si>
  <si>
    <t>Interest expense</t>
  </si>
  <si>
    <t>Other income</t>
  </si>
  <si>
    <t>Income from continuing operations before income taxes</t>
  </si>
  <si>
    <t>Provision (benefit) for income taxes from continuing operations</t>
  </si>
  <si>
    <t xml:space="preserve">Income from continuing operations  </t>
  </si>
  <si>
    <t>Other expense</t>
  </si>
  <si>
    <t>Continued operations</t>
  </si>
  <si>
    <t xml:space="preserve">Discontinued operations </t>
  </si>
  <si>
    <t>Income (loss) from operations of discontinued component</t>
  </si>
  <si>
    <t>Income tax expense (benefit)</t>
  </si>
  <si>
    <t>Income (loss) from discontinued operations</t>
  </si>
  <si>
    <t>Net Profits</t>
  </si>
  <si>
    <t>Net income</t>
  </si>
  <si>
    <t>-</t>
  </si>
  <si>
    <t xml:space="preserve">Less: Net income (loss) attributable </t>
  </si>
  <si>
    <t>Net Income attributalbe to Kratos</t>
  </si>
  <si>
    <t>Cash Flow</t>
  </si>
  <si>
    <t>Kratos Governement Solutions</t>
  </si>
  <si>
    <t>Revenue Breakdown</t>
  </si>
  <si>
    <t>Unmanned Systems</t>
  </si>
  <si>
    <t>Total Unmanned Systems</t>
  </si>
  <si>
    <t>Total Revenue</t>
  </si>
  <si>
    <t>Rev by Customer</t>
  </si>
  <si>
    <t>U.S. Government</t>
  </si>
  <si>
    <t>International</t>
  </si>
  <si>
    <t>U.S. Commercial and other customers</t>
  </si>
  <si>
    <t>Total Kratos Government Solutions</t>
  </si>
  <si>
    <t>Kratos Government Solutions</t>
  </si>
  <si>
    <t>Unmanned Systems Customers</t>
  </si>
  <si>
    <t>Kratos Government Solutions Customers</t>
  </si>
  <si>
    <t>Umanned Systems</t>
  </si>
  <si>
    <t>Total</t>
  </si>
  <si>
    <t>Operating Cash Flow</t>
  </si>
  <si>
    <t>CapEx</t>
  </si>
  <si>
    <t>FCF</t>
  </si>
  <si>
    <t>Shares - Basic</t>
  </si>
  <si>
    <t>Shares - Diluted</t>
  </si>
  <si>
    <t>EPS - Basic</t>
  </si>
  <si>
    <t>EPS - Diluted</t>
  </si>
  <si>
    <t xml:space="preserve">Current assets of discontinued operations </t>
  </si>
  <si>
    <t>Impairment of Goodwill</t>
  </si>
  <si>
    <t>Loss on extinguishment of debt</t>
  </si>
  <si>
    <t>Public Safety &amp; Security</t>
  </si>
  <si>
    <t>Service Revenue</t>
  </si>
  <si>
    <t>Product Sales</t>
  </si>
  <si>
    <t>Total Public &amp; Safety Revenue</t>
  </si>
  <si>
    <t xml:space="preserve"> </t>
  </si>
  <si>
    <t>Revenue Mix - Divisions</t>
  </si>
  <si>
    <t>Revenue Mix - Type</t>
  </si>
  <si>
    <t>Depreciation &amp; Amortization</t>
  </si>
  <si>
    <t>Total depreciation and amortization</t>
  </si>
  <si>
    <t>Corporate activities</t>
  </si>
  <si>
    <t>Total operating income</t>
  </si>
  <si>
    <t>Service % of Revenue</t>
  </si>
  <si>
    <t>Product % of Revenue</t>
  </si>
  <si>
    <t>Deferred income tax liability</t>
  </si>
  <si>
    <t>Current portion of capital lease obligations</t>
  </si>
  <si>
    <t>Current portion of long-term debt</t>
  </si>
  <si>
    <t>Line of Credit</t>
  </si>
  <si>
    <t>Non-current assets of discontinued operations</t>
  </si>
  <si>
    <t>Ratios</t>
  </si>
  <si>
    <t>Market Price</t>
  </si>
  <si>
    <t>Profit Margin</t>
  </si>
  <si>
    <t>Net Margin</t>
  </si>
  <si>
    <t>Operating Margin</t>
  </si>
  <si>
    <t>Year-Over-Year</t>
  </si>
  <si>
    <t>Revenue y/y</t>
  </si>
  <si>
    <t>Operating Income y/y</t>
  </si>
  <si>
    <t>Kratos Governement Solutions y/y</t>
  </si>
  <si>
    <t>Services</t>
  </si>
  <si>
    <t>Products</t>
  </si>
  <si>
    <t>Public Safety &amp; Security y/y</t>
  </si>
  <si>
    <t>Unmanned Systems y/y</t>
  </si>
  <si>
    <t>Total Revenues y/y</t>
  </si>
  <si>
    <t>Net Income y/y</t>
  </si>
  <si>
    <t>Cash y/y</t>
  </si>
  <si>
    <t>Assets y/y</t>
  </si>
  <si>
    <t>Liabilities y/y</t>
  </si>
  <si>
    <t>Current Ratio</t>
  </si>
  <si>
    <t>Notes</t>
  </si>
  <si>
    <t>2010-2020</t>
  </si>
  <si>
    <t>2011-2021</t>
  </si>
  <si>
    <t>2012-2022</t>
  </si>
  <si>
    <t>Pros</t>
  </si>
  <si>
    <t>Unmanned section is creating more revenue every year</t>
  </si>
  <si>
    <t xml:space="preserve">Market Price </t>
  </si>
  <si>
    <t>Q322</t>
  </si>
  <si>
    <t>Q222</t>
  </si>
  <si>
    <t>Q122</t>
  </si>
  <si>
    <t>Q421</t>
  </si>
  <si>
    <t>Q321</t>
  </si>
  <si>
    <t>Q221</t>
  </si>
  <si>
    <t>Q121</t>
  </si>
  <si>
    <t>Q420</t>
  </si>
  <si>
    <t>Q320</t>
  </si>
  <si>
    <t>Q220</t>
  </si>
  <si>
    <t>Q120</t>
  </si>
  <si>
    <t>Q419</t>
  </si>
  <si>
    <t>Q319</t>
  </si>
  <si>
    <t>Q219</t>
  </si>
  <si>
    <t>Q119</t>
  </si>
  <si>
    <t>Q418</t>
  </si>
  <si>
    <t>Q318</t>
  </si>
  <si>
    <t>Q118</t>
  </si>
  <si>
    <t>Q218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</si>
</sst>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i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2" borderId="0" xfId="0" applyFill="1"/>
    <xf numFmtId="0" fontId="3" fillId="2" borderId="0" xfId="0" applyFont="1" applyFill="1"/>
    <xf numFmtId="0" fontId="2" fillId="2" borderId="0" xfId="0" applyFont="1" applyFill="1"/>
    <xf numFmtId="0" fontId="0" fillId="0" borderId="3" xfId="0" applyBorder="1"/>
    <xf numFmtId="0" fontId="4" fillId="3" borderId="0" xfId="0" applyFont="1" applyFill="1"/>
    <xf numFmtId="0" fontId="0" fillId="3" borderId="0" xfId="0" applyFill="1"/>
    <xf numFmtId="0" fontId="3" fillId="3" borderId="0" xfId="0" applyFont="1" applyFill="1"/>
    <xf numFmtId="0" fontId="1" fillId="3" borderId="0" xfId="0" applyFont="1" applyFill="1"/>
    <xf numFmtId="0" fontId="1" fillId="0" borderId="0" xfId="0" applyFont="1"/>
    <xf numFmtId="10" fontId="0" fillId="0" borderId="0" xfId="0" applyNumberFormat="1"/>
    <xf numFmtId="10" fontId="0" fillId="0" borderId="2" xfId="0" applyNumberFormat="1" applyBorder="1"/>
    <xf numFmtId="4" fontId="1" fillId="0" borderId="0" xfId="0" applyNumberFormat="1" applyFont="1"/>
    <xf numFmtId="0" fontId="1" fillId="0" borderId="3" xfId="0" applyFont="1" applyBorder="1"/>
    <xf numFmtId="10" fontId="3" fillId="2" borderId="0" xfId="0" applyNumberFormat="1" applyFont="1" applyFill="1"/>
    <xf numFmtId="0" fontId="6" fillId="3" borderId="0" xfId="0" applyFont="1" applyFill="1"/>
    <xf numFmtId="0" fontId="1" fillId="0" borderId="2" xfId="0" applyFont="1" applyBorder="1"/>
    <xf numFmtId="0" fontId="0" fillId="0" borderId="4" xfId="0" applyBorder="1"/>
    <xf numFmtId="44" fontId="0" fillId="0" borderId="4" xfId="0" applyNumberFormat="1" applyBorder="1"/>
    <xf numFmtId="0" fontId="4" fillId="4" borderId="0" xfId="0" applyFont="1" applyFill="1"/>
    <xf numFmtId="0" fontId="1" fillId="4" borderId="0" xfId="0" applyFont="1" applyFill="1"/>
    <xf numFmtId="0" fontId="8" fillId="3" borderId="0" xfId="1" applyFill="1"/>
    <xf numFmtId="0" fontId="9" fillId="0" borderId="0" xfId="1" applyFont="1"/>
    <xf numFmtId="14" fontId="0" fillId="0" borderId="0" xfId="0" applyNumberFormat="1"/>
    <xf numFmtId="14" fontId="0" fillId="0" borderId="2" xfId="0" applyNumberFormat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0</xdr:row>
      <xdr:rowOff>0</xdr:rowOff>
    </xdr:from>
    <xdr:to>
      <xdr:col>30</xdr:col>
      <xdr:colOff>0</xdr:colOff>
      <xdr:row>193</xdr:row>
      <xdr:rowOff>141941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B19E42E-5F12-4A2E-B4D2-521688269165}"/>
            </a:ext>
          </a:extLst>
        </xdr:cNvPr>
        <xdr:cNvCxnSpPr/>
      </xdr:nvCxnSpPr>
      <xdr:spPr>
        <a:xfrm>
          <a:off x="26670000" y="0"/>
          <a:ext cx="0" cy="363817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0</xdr:row>
      <xdr:rowOff>0</xdr:rowOff>
    </xdr:from>
    <xdr:to>
      <xdr:col>14</xdr:col>
      <xdr:colOff>5792</xdr:colOff>
      <xdr:row>85</xdr:row>
      <xdr:rowOff>130940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294040E-3838-42EB-B5C8-6C75CE886714}"/>
            </a:ext>
          </a:extLst>
        </xdr:cNvPr>
        <xdr:cNvCxnSpPr/>
      </xdr:nvCxnSpPr>
      <xdr:spPr>
        <a:xfrm>
          <a:off x="12565529" y="0"/>
          <a:ext cx="5792" cy="16200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7471</xdr:colOff>
      <xdr:row>0</xdr:row>
      <xdr:rowOff>0</xdr:rowOff>
    </xdr:from>
    <xdr:to>
      <xdr:col>26</xdr:col>
      <xdr:colOff>7471</xdr:colOff>
      <xdr:row>193</xdr:row>
      <xdr:rowOff>141941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BA53A073-BAE3-441D-AF98-78FDA76ED011}"/>
            </a:ext>
          </a:extLst>
        </xdr:cNvPr>
        <xdr:cNvCxnSpPr/>
      </xdr:nvCxnSpPr>
      <xdr:spPr>
        <a:xfrm>
          <a:off x="23151353" y="0"/>
          <a:ext cx="0" cy="363817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193</xdr:row>
      <xdr:rowOff>141941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2A52A5D-E961-4815-AF5D-1643681BB657}"/>
            </a:ext>
          </a:extLst>
        </xdr:cNvPr>
        <xdr:cNvCxnSpPr/>
      </xdr:nvCxnSpPr>
      <xdr:spPr>
        <a:xfrm>
          <a:off x="19617765" y="0"/>
          <a:ext cx="0" cy="363817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0</xdr:row>
      <xdr:rowOff>0</xdr:rowOff>
    </xdr:from>
    <xdr:to>
      <xdr:col>18</xdr:col>
      <xdr:colOff>0</xdr:colOff>
      <xdr:row>193</xdr:row>
      <xdr:rowOff>141941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7FD144B9-6B6A-43AA-859F-49666636A519}"/>
            </a:ext>
          </a:extLst>
        </xdr:cNvPr>
        <xdr:cNvCxnSpPr/>
      </xdr:nvCxnSpPr>
      <xdr:spPr>
        <a:xfrm>
          <a:off x="16091647" y="0"/>
          <a:ext cx="0" cy="363817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Q@21" TargetMode="External"/><Relationship Id="rId1" Type="http://schemas.openxmlformats.org/officeDocument/2006/relationships/hyperlink" Target="https://www.kratosdefense.com/about/divisions/unmanned-systems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D10" sqref="D10"/>
    </sheetView>
  </sheetViews>
  <sheetFormatPr defaultRowHeight="14.5" x14ac:dyDescent="0.35"/>
  <cols>
    <col min="1" max="1" width="3.7265625" customWidth="1"/>
    <col min="2" max="2" width="42.1796875" customWidth="1"/>
    <col min="4" max="4" width="53.1796875" customWidth="1"/>
  </cols>
  <sheetData>
    <row r="1" spans="1:4" x14ac:dyDescent="0.35">
      <c r="B1" s="1" t="s">
        <v>0</v>
      </c>
      <c r="C1" s="1" t="s">
        <v>1</v>
      </c>
      <c r="D1" s="1" t="s">
        <v>2</v>
      </c>
    </row>
    <row r="2" spans="1:4" x14ac:dyDescent="0.35">
      <c r="A2" s="1">
        <v>0</v>
      </c>
      <c r="B2" t="s">
        <v>3</v>
      </c>
      <c r="C2" t="s">
        <v>4</v>
      </c>
      <c r="D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EE6AD-D54E-4CFB-88A5-2F91EDB736EA}">
  <dimension ref="B1:AX177"/>
  <sheetViews>
    <sheetView tabSelected="1" zoomScale="85" zoomScaleNormal="85" workbookViewId="0">
      <pane xSplit="2" ySplit="4" topLeftCell="S5" activePane="bottomRight" state="frozen"/>
      <selection pane="topRight" activeCell="C1" sqref="C1"/>
      <selection pane="bottomLeft" activeCell="A5" sqref="A5"/>
      <selection pane="bottomRight" activeCell="AA4" sqref="AA4"/>
    </sheetView>
  </sheetViews>
  <sheetFormatPr defaultRowHeight="14.5" x14ac:dyDescent="0.35"/>
  <cols>
    <col min="2" max="2" width="19.7265625" customWidth="1"/>
    <col min="3" max="48" width="12.6328125" customWidth="1"/>
  </cols>
  <sheetData>
    <row r="1" spans="2:48" x14ac:dyDescent="0.35">
      <c r="B1" t="s">
        <v>966</v>
      </c>
      <c r="K1" t="s">
        <v>1122</v>
      </c>
      <c r="L1" t="s">
        <v>1123</v>
      </c>
      <c r="M1" t="s">
        <v>1121</v>
      </c>
      <c r="N1" t="s">
        <v>1120</v>
      </c>
      <c r="O1" t="s">
        <v>1119</v>
      </c>
      <c r="P1" t="s">
        <v>1118</v>
      </c>
      <c r="Q1" t="s">
        <v>1117</v>
      </c>
      <c r="R1" t="s">
        <v>1116</v>
      </c>
      <c r="S1" t="s">
        <v>1115</v>
      </c>
      <c r="T1" t="s">
        <v>1114</v>
      </c>
      <c r="U1" t="s">
        <v>1113</v>
      </c>
      <c r="V1" t="s">
        <v>1112</v>
      </c>
      <c r="W1" t="s">
        <v>1111</v>
      </c>
      <c r="X1" s="24" t="s">
        <v>1110</v>
      </c>
      <c r="Y1" t="s">
        <v>1109</v>
      </c>
      <c r="Z1" t="s">
        <v>1108</v>
      </c>
      <c r="AA1" t="s">
        <v>1107</v>
      </c>
      <c r="AB1" t="s">
        <v>1106</v>
      </c>
      <c r="AC1" t="s">
        <v>1105</v>
      </c>
      <c r="AE1" s="11"/>
    </row>
    <row r="2" spans="2:48" x14ac:dyDescent="0.35">
      <c r="B2" t="s">
        <v>967</v>
      </c>
      <c r="AA2" s="25">
        <v>44686</v>
      </c>
      <c r="AB2" s="25">
        <v>44777</v>
      </c>
      <c r="AC2" s="25">
        <v>44868</v>
      </c>
    </row>
    <row r="3" spans="2:48" s="2" customFormat="1" x14ac:dyDescent="0.35">
      <c r="B3" s="2" t="s">
        <v>968</v>
      </c>
      <c r="AA3" s="26">
        <v>110390</v>
      </c>
      <c r="AB3" s="26">
        <v>44738</v>
      </c>
      <c r="AC3" s="26">
        <v>44829</v>
      </c>
      <c r="AH3" s="2">
        <v>2010</v>
      </c>
      <c r="AI3" s="2">
        <f>AH3+1</f>
        <v>2011</v>
      </c>
      <c r="AJ3" s="2">
        <f t="shared" ref="AJ3:AV3" si="0">AI3+1</f>
        <v>2012</v>
      </c>
      <c r="AK3" s="2">
        <f t="shared" si="0"/>
        <v>2013</v>
      </c>
      <c r="AL3" s="2">
        <f t="shared" si="0"/>
        <v>2014</v>
      </c>
      <c r="AM3" s="2">
        <f t="shared" si="0"/>
        <v>2015</v>
      </c>
      <c r="AN3" s="2">
        <f t="shared" si="0"/>
        <v>2016</v>
      </c>
      <c r="AO3" s="2">
        <f t="shared" si="0"/>
        <v>2017</v>
      </c>
      <c r="AP3" s="2">
        <f t="shared" si="0"/>
        <v>2018</v>
      </c>
      <c r="AQ3" s="2">
        <f t="shared" si="0"/>
        <v>2019</v>
      </c>
      <c r="AR3" s="2">
        <f t="shared" si="0"/>
        <v>2020</v>
      </c>
      <c r="AS3" s="2">
        <f t="shared" si="0"/>
        <v>2021</v>
      </c>
      <c r="AT3" s="2">
        <f t="shared" si="0"/>
        <v>2022</v>
      </c>
      <c r="AU3" s="2">
        <f t="shared" si="0"/>
        <v>2023</v>
      </c>
      <c r="AV3" s="2">
        <f t="shared" si="0"/>
        <v>2024</v>
      </c>
    </row>
    <row r="4" spans="2:48" s="19" customFormat="1" ht="15" thickBot="1" x14ac:dyDescent="0.4">
      <c r="B4" s="19" t="s">
        <v>1080</v>
      </c>
      <c r="AH4" s="20">
        <f>Summary!F3*Summary!F9</f>
        <v>11.571</v>
      </c>
      <c r="AI4" s="20">
        <f>Summary!G3*Summary!G9</f>
        <v>10.472</v>
      </c>
      <c r="AJ4" s="20">
        <f>Summary!H3*Summary!H9</f>
        <v>5.6119999999999992</v>
      </c>
      <c r="AK4" s="20">
        <f>Summary!I3*Summary!I9</f>
        <v>6.370000000000001</v>
      </c>
      <c r="AL4" s="20">
        <f>Summary!J3*Summary!J9</f>
        <v>7.1550000000000002</v>
      </c>
      <c r="AM4" s="20">
        <f>Summary!K3*Summary!K9</f>
        <v>5.2360000000000007</v>
      </c>
      <c r="AN4" s="20">
        <f>Summary!L3*Summary!L9</f>
        <v>5.1479999999999997</v>
      </c>
      <c r="AO4" s="20">
        <f>Summary!M3*Summary!M9</f>
        <v>10.368</v>
      </c>
      <c r="AP4" s="20">
        <f>Summary!N3*Summary!N9</f>
        <v>10.925999999999998</v>
      </c>
      <c r="AQ4" s="20">
        <f>Summary!O3*Summary!O9</f>
        <v>18.827999999999999</v>
      </c>
      <c r="AR4" s="20">
        <f>Summary!P3*Summary!P9</f>
        <v>18.285</v>
      </c>
      <c r="AS4" s="20">
        <f>Summary!Q3*Summary!Q9</f>
        <v>31.588000000000001</v>
      </c>
      <c r="AT4" s="20">
        <f>Summary!R3*Summary!R9</f>
        <v>14.16</v>
      </c>
      <c r="AU4" s="20"/>
      <c r="AV4" s="20"/>
    </row>
    <row r="6" spans="2:48" s="4" customFormat="1" x14ac:dyDescent="0.35">
      <c r="B6" s="4" t="s">
        <v>1037</v>
      </c>
    </row>
    <row r="7" spans="2:48" s="8" customFormat="1" x14ac:dyDescent="0.35">
      <c r="B7" s="17" t="s">
        <v>1036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2:48" x14ac:dyDescent="0.35">
      <c r="B8" t="s">
        <v>1062</v>
      </c>
      <c r="X8">
        <v>56.7</v>
      </c>
      <c r="Y8">
        <v>50.5</v>
      </c>
      <c r="AB8">
        <v>77.2</v>
      </c>
      <c r="AC8">
        <v>87.3</v>
      </c>
      <c r="AH8">
        <v>248.5</v>
      </c>
      <c r="AI8">
        <v>238.8</v>
      </c>
      <c r="AJ8">
        <v>264</v>
      </c>
      <c r="AK8">
        <v>233.9</v>
      </c>
      <c r="AL8">
        <v>207.4</v>
      </c>
      <c r="AM8">
        <v>209.5</v>
      </c>
      <c r="AN8">
        <v>221</v>
      </c>
      <c r="AO8">
        <v>197.8</v>
      </c>
      <c r="AP8">
        <v>200.7</v>
      </c>
      <c r="AQ8">
        <v>272.60000000000002</v>
      </c>
      <c r="AR8">
        <v>248.7</v>
      </c>
      <c r="AS8">
        <v>214.5</v>
      </c>
    </row>
    <row r="9" spans="2:48" s="2" customFormat="1" x14ac:dyDescent="0.35">
      <c r="B9" s="2" t="s">
        <v>1063</v>
      </c>
      <c r="X9" s="2">
        <v>88.1</v>
      </c>
      <c r="Y9" s="2">
        <v>88.8</v>
      </c>
      <c r="AB9" s="2">
        <v>90.6</v>
      </c>
      <c r="AC9" s="2">
        <v>91.3</v>
      </c>
      <c r="AH9" s="2">
        <v>123.7</v>
      </c>
      <c r="AI9" s="2">
        <v>362.9</v>
      </c>
      <c r="AJ9" s="2">
        <v>519.20000000000005</v>
      </c>
      <c r="AK9" s="2">
        <v>278.89999999999998</v>
      </c>
      <c r="AL9" s="2">
        <v>277.7</v>
      </c>
      <c r="AM9" s="2">
        <v>236.6</v>
      </c>
      <c r="AN9" s="2">
        <v>244.8</v>
      </c>
      <c r="AO9" s="2">
        <v>283.8</v>
      </c>
      <c r="AP9" s="2">
        <v>284.39999999999998</v>
      </c>
      <c r="AQ9" s="2">
        <v>283.5</v>
      </c>
      <c r="AR9" s="2">
        <v>312</v>
      </c>
      <c r="AS9" s="2">
        <v>365.1</v>
      </c>
    </row>
    <row r="10" spans="2:48" s="11" customFormat="1" x14ac:dyDescent="0.35">
      <c r="B10" s="11" t="s">
        <v>1045</v>
      </c>
      <c r="D10" s="11">
        <f t="shared" ref="D10:AB10" si="1">SUM(D8:D9)</f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 t="shared" si="1"/>
        <v>0</v>
      </c>
      <c r="I10" s="11">
        <f t="shared" si="1"/>
        <v>0</v>
      </c>
      <c r="J10" s="11">
        <f t="shared" si="1"/>
        <v>0</v>
      </c>
      <c r="K10" s="11">
        <f t="shared" si="1"/>
        <v>0</v>
      </c>
      <c r="L10" s="11">
        <f t="shared" si="1"/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144.80000000000001</v>
      </c>
      <c r="Y10" s="11">
        <f t="shared" si="1"/>
        <v>139.30000000000001</v>
      </c>
      <c r="Z10" s="11">
        <f t="shared" si="1"/>
        <v>0</v>
      </c>
      <c r="AA10" s="11">
        <f t="shared" si="1"/>
        <v>0</v>
      </c>
      <c r="AB10" s="11">
        <f t="shared" si="1"/>
        <v>167.8</v>
      </c>
      <c r="AC10" s="11">
        <f>SUM(AC8:AC9)</f>
        <v>178.6</v>
      </c>
      <c r="AH10" s="11">
        <f>SUM(AH8:AH9)</f>
        <v>372.2</v>
      </c>
      <c r="AI10" s="11">
        <f>SUM(AI8:AI9)</f>
        <v>601.70000000000005</v>
      </c>
      <c r="AJ10" s="11">
        <f>SUM(AJ8:AJ9)</f>
        <v>783.2</v>
      </c>
      <c r="AK10" s="11">
        <f>SUM(AK8:AK9)</f>
        <v>512.79999999999995</v>
      </c>
      <c r="AL10" s="11">
        <f>SUM(AL8:AL9)</f>
        <v>485.1</v>
      </c>
      <c r="AM10" s="11">
        <f t="shared" ref="AM10:AO10" si="2">SUM(AM8:AM9)</f>
        <v>446.1</v>
      </c>
      <c r="AN10" s="11">
        <f t="shared" si="2"/>
        <v>465.8</v>
      </c>
      <c r="AO10" s="11">
        <f t="shared" si="2"/>
        <v>481.6</v>
      </c>
      <c r="AP10" s="11">
        <f>SUM(AP8:AP9)</f>
        <v>485.09999999999997</v>
      </c>
      <c r="AQ10" s="11">
        <f>SUM(AQ8:AQ9)</f>
        <v>556.1</v>
      </c>
      <c r="AR10" s="11">
        <f>SUM(AR8:AR9)</f>
        <v>560.70000000000005</v>
      </c>
      <c r="AS10" s="11">
        <f>SUM(AS8:AS9)</f>
        <v>579.6</v>
      </c>
    </row>
    <row r="11" spans="2:48" s="22" customFormat="1" x14ac:dyDescent="0.35">
      <c r="B11" s="21" t="s">
        <v>1087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 spans="2:48" s="11" customFormat="1" x14ac:dyDescent="0.35">
      <c r="B12" t="s">
        <v>1088</v>
      </c>
      <c r="C12"/>
      <c r="D12" s="12" t="e">
        <f t="shared" ref="D12:AB12" si="3">D8/D10</f>
        <v>#DIV/0!</v>
      </c>
      <c r="E12" s="12" t="e">
        <f t="shared" si="3"/>
        <v>#DIV/0!</v>
      </c>
      <c r="F12" s="12" t="e">
        <f t="shared" si="3"/>
        <v>#DIV/0!</v>
      </c>
      <c r="G12" s="12" t="e">
        <f t="shared" si="3"/>
        <v>#DIV/0!</v>
      </c>
      <c r="H12" s="12" t="e">
        <f t="shared" si="3"/>
        <v>#DIV/0!</v>
      </c>
      <c r="I12" s="12" t="e">
        <f t="shared" si="3"/>
        <v>#DIV/0!</v>
      </c>
      <c r="J12" s="12" t="e">
        <f t="shared" si="3"/>
        <v>#DIV/0!</v>
      </c>
      <c r="K12" s="12" t="e">
        <f t="shared" si="3"/>
        <v>#DIV/0!</v>
      </c>
      <c r="L12" s="12" t="e">
        <f t="shared" si="3"/>
        <v>#DIV/0!</v>
      </c>
      <c r="M12" s="12" t="e">
        <f t="shared" si="3"/>
        <v>#DIV/0!</v>
      </c>
      <c r="N12" s="12" t="e">
        <f t="shared" si="3"/>
        <v>#DIV/0!</v>
      </c>
      <c r="O12" s="12" t="e">
        <f t="shared" si="3"/>
        <v>#DIV/0!</v>
      </c>
      <c r="P12" s="12" t="e">
        <f t="shared" si="3"/>
        <v>#DIV/0!</v>
      </c>
      <c r="Q12" s="12" t="e">
        <f t="shared" si="3"/>
        <v>#DIV/0!</v>
      </c>
      <c r="R12" s="12" t="e">
        <f t="shared" si="3"/>
        <v>#DIV/0!</v>
      </c>
      <c r="S12" s="12" t="e">
        <f t="shared" si="3"/>
        <v>#DIV/0!</v>
      </c>
      <c r="T12" s="12" t="e">
        <f t="shared" si="3"/>
        <v>#DIV/0!</v>
      </c>
      <c r="U12" s="12" t="e">
        <f t="shared" si="3"/>
        <v>#DIV/0!</v>
      </c>
      <c r="V12" s="12" t="e">
        <f t="shared" si="3"/>
        <v>#DIV/0!</v>
      </c>
      <c r="W12" s="12" t="e">
        <f t="shared" si="3"/>
        <v>#DIV/0!</v>
      </c>
      <c r="X12" s="12">
        <f t="shared" si="3"/>
        <v>0.39157458563535913</v>
      </c>
      <c r="Y12" s="12">
        <f t="shared" si="3"/>
        <v>0.36252692031586503</v>
      </c>
      <c r="Z12" s="12" t="e">
        <f t="shared" si="3"/>
        <v>#DIV/0!</v>
      </c>
      <c r="AA12" s="12" t="e">
        <f t="shared" si="3"/>
        <v>#DIV/0!</v>
      </c>
      <c r="AB12" s="12">
        <f t="shared" si="3"/>
        <v>0.46007151370679378</v>
      </c>
      <c r="AC12" s="12">
        <f>AC8/AC10</f>
        <v>0.48880179171332588</v>
      </c>
      <c r="AD12"/>
      <c r="AE12"/>
      <c r="AF12"/>
      <c r="AG12"/>
      <c r="AH12" s="12">
        <f>AH8/AH10</f>
        <v>0.66765180010746916</v>
      </c>
      <c r="AI12" s="12">
        <f t="shared" ref="AI12:AS12" si="4">AI8/AI10</f>
        <v>0.3968755193618082</v>
      </c>
      <c r="AJ12" s="12">
        <f t="shared" si="4"/>
        <v>0.33707865168539325</v>
      </c>
      <c r="AK12" s="12">
        <f t="shared" si="4"/>
        <v>0.45612324492979722</v>
      </c>
      <c r="AL12" s="12">
        <f t="shared" si="4"/>
        <v>0.42754071325499898</v>
      </c>
      <c r="AM12" s="12">
        <f t="shared" si="4"/>
        <v>0.46962564447433308</v>
      </c>
      <c r="AN12" s="12">
        <f t="shared" si="4"/>
        <v>0.47445255474452552</v>
      </c>
      <c r="AO12" s="12">
        <f t="shared" si="4"/>
        <v>0.4107142857142857</v>
      </c>
      <c r="AP12" s="12">
        <f t="shared" si="4"/>
        <v>0.4137291280148423</v>
      </c>
      <c r="AQ12" s="12">
        <f t="shared" si="4"/>
        <v>0.49019960438770005</v>
      </c>
      <c r="AR12" s="12">
        <f t="shared" si="4"/>
        <v>0.44355270197966823</v>
      </c>
      <c r="AS12" s="12">
        <f t="shared" si="4"/>
        <v>0.37008281573498963</v>
      </c>
    </row>
    <row r="13" spans="2:48" s="11" customFormat="1" x14ac:dyDescent="0.35">
      <c r="B13" t="s">
        <v>1089</v>
      </c>
      <c r="C13"/>
      <c r="D13" s="12" t="e">
        <f t="shared" ref="D13:AB13" si="5">D9/D10</f>
        <v>#DIV/0!</v>
      </c>
      <c r="E13" s="12" t="e">
        <f t="shared" si="5"/>
        <v>#DIV/0!</v>
      </c>
      <c r="F13" s="12" t="e">
        <f t="shared" si="5"/>
        <v>#DIV/0!</v>
      </c>
      <c r="G13" s="12" t="e">
        <f t="shared" si="5"/>
        <v>#DIV/0!</v>
      </c>
      <c r="H13" s="12" t="e">
        <f t="shared" si="5"/>
        <v>#DIV/0!</v>
      </c>
      <c r="I13" s="12" t="e">
        <f t="shared" si="5"/>
        <v>#DIV/0!</v>
      </c>
      <c r="J13" s="12" t="e">
        <f t="shared" si="5"/>
        <v>#DIV/0!</v>
      </c>
      <c r="K13" s="12" t="e">
        <f t="shared" si="5"/>
        <v>#DIV/0!</v>
      </c>
      <c r="L13" s="12" t="e">
        <f t="shared" si="5"/>
        <v>#DIV/0!</v>
      </c>
      <c r="M13" s="12" t="e">
        <f t="shared" si="5"/>
        <v>#DIV/0!</v>
      </c>
      <c r="N13" s="12" t="e">
        <f t="shared" si="5"/>
        <v>#DIV/0!</v>
      </c>
      <c r="O13" s="12" t="e">
        <f t="shared" si="5"/>
        <v>#DIV/0!</v>
      </c>
      <c r="P13" s="12" t="e">
        <f t="shared" si="5"/>
        <v>#DIV/0!</v>
      </c>
      <c r="Q13" s="12" t="e">
        <f t="shared" si="5"/>
        <v>#DIV/0!</v>
      </c>
      <c r="R13" s="12" t="e">
        <f t="shared" si="5"/>
        <v>#DIV/0!</v>
      </c>
      <c r="S13" s="12" t="e">
        <f t="shared" si="5"/>
        <v>#DIV/0!</v>
      </c>
      <c r="T13" s="12" t="e">
        <f t="shared" si="5"/>
        <v>#DIV/0!</v>
      </c>
      <c r="U13" s="12" t="e">
        <f t="shared" si="5"/>
        <v>#DIV/0!</v>
      </c>
      <c r="V13" s="12" t="e">
        <f t="shared" si="5"/>
        <v>#DIV/0!</v>
      </c>
      <c r="W13" s="12" t="e">
        <f t="shared" si="5"/>
        <v>#DIV/0!</v>
      </c>
      <c r="X13" s="12">
        <f t="shared" si="5"/>
        <v>0.60842541436464082</v>
      </c>
      <c r="Y13" s="12">
        <f t="shared" si="5"/>
        <v>0.63747307968413491</v>
      </c>
      <c r="Z13" s="12" t="e">
        <f t="shared" si="5"/>
        <v>#DIV/0!</v>
      </c>
      <c r="AA13" s="12" t="e">
        <f t="shared" si="5"/>
        <v>#DIV/0!</v>
      </c>
      <c r="AB13" s="12">
        <f t="shared" si="5"/>
        <v>0.53992848629320611</v>
      </c>
      <c r="AC13" s="12">
        <f>AC9/AC10</f>
        <v>0.51119820828667417</v>
      </c>
      <c r="AD13"/>
      <c r="AE13"/>
      <c r="AF13"/>
      <c r="AG13"/>
      <c r="AH13" s="12">
        <f>AH9/AH10</f>
        <v>0.33234819989253089</v>
      </c>
      <c r="AI13" s="12">
        <f t="shared" ref="AI13:AS13" si="6">AI9/AI10</f>
        <v>0.60312448063819168</v>
      </c>
      <c r="AJ13" s="12">
        <f t="shared" si="6"/>
        <v>0.66292134831460681</v>
      </c>
      <c r="AK13" s="12">
        <f t="shared" si="6"/>
        <v>0.54387675507020283</v>
      </c>
      <c r="AL13" s="12">
        <f t="shared" si="6"/>
        <v>0.57245928674500102</v>
      </c>
      <c r="AM13" s="12">
        <f t="shared" si="6"/>
        <v>0.53037435552566681</v>
      </c>
      <c r="AN13" s="12">
        <f t="shared" si="6"/>
        <v>0.52554744525547448</v>
      </c>
      <c r="AO13" s="12">
        <f t="shared" si="6"/>
        <v>0.5892857142857143</v>
      </c>
      <c r="AP13" s="12">
        <f t="shared" si="6"/>
        <v>0.5862708719851577</v>
      </c>
      <c r="AQ13" s="12">
        <f t="shared" si="6"/>
        <v>0.50980039561229995</v>
      </c>
      <c r="AR13" s="12">
        <f t="shared" si="6"/>
        <v>0.55644729802033166</v>
      </c>
      <c r="AS13" s="12">
        <f t="shared" si="6"/>
        <v>0.62991718426501042</v>
      </c>
    </row>
    <row r="14" spans="2:48" s="8" customFormat="1" x14ac:dyDescent="0.35">
      <c r="B14" s="17" t="s">
        <v>1061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2:48" x14ac:dyDescent="0.35">
      <c r="B15" t="s">
        <v>1062</v>
      </c>
      <c r="X15">
        <v>0</v>
      </c>
      <c r="Y15">
        <v>0</v>
      </c>
      <c r="AB15">
        <v>0</v>
      </c>
      <c r="AC15">
        <v>0</v>
      </c>
      <c r="AH15">
        <v>36.299999999999997</v>
      </c>
      <c r="AI15">
        <v>112.2</v>
      </c>
      <c r="AJ15">
        <v>186</v>
      </c>
      <c r="AK15">
        <v>209.7</v>
      </c>
      <c r="AL15">
        <v>196.4</v>
      </c>
      <c r="AM15">
        <v>144.69999999999999</v>
      </c>
      <c r="AN15">
        <v>127.1</v>
      </c>
      <c r="AO15">
        <v>149.9</v>
      </c>
      <c r="AP15">
        <v>0</v>
      </c>
      <c r="AQ15">
        <v>0</v>
      </c>
      <c r="AR15">
        <v>0</v>
      </c>
      <c r="AS15">
        <v>0</v>
      </c>
    </row>
    <row r="16" spans="2:48" s="2" customFormat="1" x14ac:dyDescent="0.35">
      <c r="B16" s="2" t="s">
        <v>1063</v>
      </c>
      <c r="X16" s="2">
        <v>0</v>
      </c>
      <c r="Y16" s="2">
        <v>0</v>
      </c>
      <c r="AB16" s="2">
        <v>0</v>
      </c>
      <c r="AC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</row>
    <row r="17" spans="2:46" s="11" customFormat="1" x14ac:dyDescent="0.35">
      <c r="B17" s="11" t="s">
        <v>1064</v>
      </c>
      <c r="D17" s="11">
        <f t="shared" ref="D17:AB17" si="7">SUM(D15:D16)</f>
        <v>0</v>
      </c>
      <c r="E17" s="11">
        <f t="shared" si="7"/>
        <v>0</v>
      </c>
      <c r="F17" s="11">
        <f t="shared" si="7"/>
        <v>0</v>
      </c>
      <c r="G17" s="11">
        <f t="shared" si="7"/>
        <v>0</v>
      </c>
      <c r="H17" s="11">
        <f t="shared" si="7"/>
        <v>0</v>
      </c>
      <c r="I17" s="11">
        <f t="shared" si="7"/>
        <v>0</v>
      </c>
      <c r="J17" s="11">
        <f t="shared" si="7"/>
        <v>0</v>
      </c>
      <c r="K17" s="11">
        <f t="shared" si="7"/>
        <v>0</v>
      </c>
      <c r="L17" s="11">
        <f t="shared" si="7"/>
        <v>0</v>
      </c>
      <c r="M17" s="11">
        <f t="shared" si="7"/>
        <v>0</v>
      </c>
      <c r="N17" s="11">
        <f t="shared" si="7"/>
        <v>0</v>
      </c>
      <c r="O17" s="11">
        <f t="shared" si="7"/>
        <v>0</v>
      </c>
      <c r="P17" s="11">
        <f t="shared" si="7"/>
        <v>0</v>
      </c>
      <c r="Q17" s="11">
        <f t="shared" si="7"/>
        <v>0</v>
      </c>
      <c r="R17" s="11">
        <f t="shared" si="7"/>
        <v>0</v>
      </c>
      <c r="S17" s="11">
        <f t="shared" si="7"/>
        <v>0</v>
      </c>
      <c r="T17" s="11">
        <f t="shared" si="7"/>
        <v>0</v>
      </c>
      <c r="U17" s="11">
        <f t="shared" si="7"/>
        <v>0</v>
      </c>
      <c r="V17" s="11">
        <f t="shared" si="7"/>
        <v>0</v>
      </c>
      <c r="W17" s="11">
        <f t="shared" si="7"/>
        <v>0</v>
      </c>
      <c r="X17" s="11">
        <f t="shared" si="7"/>
        <v>0</v>
      </c>
      <c r="Y17" s="11">
        <f t="shared" si="7"/>
        <v>0</v>
      </c>
      <c r="Z17" s="11">
        <f t="shared" si="7"/>
        <v>0</v>
      </c>
      <c r="AA17" s="11">
        <f t="shared" si="7"/>
        <v>0</v>
      </c>
      <c r="AB17" s="11">
        <f t="shared" si="7"/>
        <v>0</v>
      </c>
      <c r="AC17" s="11">
        <f>SUM(AC15:AC16)</f>
        <v>0</v>
      </c>
      <c r="AH17" s="11">
        <f t="shared" ref="AH17:AR17" si="8">SUM(AH15:AH16)</f>
        <v>36.299999999999997</v>
      </c>
      <c r="AI17" s="11">
        <f t="shared" si="8"/>
        <v>112.2</v>
      </c>
      <c r="AJ17" s="11">
        <f t="shared" si="8"/>
        <v>186</v>
      </c>
      <c r="AK17" s="11">
        <f t="shared" si="8"/>
        <v>209.7</v>
      </c>
      <c r="AL17" s="11">
        <f t="shared" si="8"/>
        <v>196.4</v>
      </c>
      <c r="AM17" s="11">
        <f t="shared" si="8"/>
        <v>144.69999999999999</v>
      </c>
      <c r="AN17" s="11">
        <f t="shared" si="8"/>
        <v>127.1</v>
      </c>
      <c r="AO17" s="11">
        <f t="shared" si="8"/>
        <v>149.9</v>
      </c>
      <c r="AP17" s="11">
        <f t="shared" si="8"/>
        <v>0</v>
      </c>
      <c r="AQ17" s="11">
        <f t="shared" si="8"/>
        <v>0</v>
      </c>
      <c r="AR17" s="11">
        <f t="shared" si="8"/>
        <v>0</v>
      </c>
      <c r="AS17" s="11">
        <f>SUM(AS15:AS16)</f>
        <v>0</v>
      </c>
    </row>
    <row r="18" spans="2:46" s="22" customFormat="1" x14ac:dyDescent="0.35">
      <c r="B18" s="21" t="s">
        <v>1090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 spans="2:46" s="11" customFormat="1" x14ac:dyDescent="0.35">
      <c r="B19" t="s">
        <v>1088</v>
      </c>
      <c r="C19"/>
      <c r="D19" s="12" t="e">
        <f t="shared" ref="D19:AB19" si="9">D15/D17</f>
        <v>#DIV/0!</v>
      </c>
      <c r="E19" s="12" t="e">
        <f t="shared" si="9"/>
        <v>#DIV/0!</v>
      </c>
      <c r="F19" s="12" t="e">
        <f t="shared" si="9"/>
        <v>#DIV/0!</v>
      </c>
      <c r="G19" s="12" t="e">
        <f t="shared" si="9"/>
        <v>#DIV/0!</v>
      </c>
      <c r="H19" s="12" t="e">
        <f t="shared" si="9"/>
        <v>#DIV/0!</v>
      </c>
      <c r="I19" s="12" t="e">
        <f t="shared" si="9"/>
        <v>#DIV/0!</v>
      </c>
      <c r="J19" s="12" t="e">
        <f t="shared" si="9"/>
        <v>#DIV/0!</v>
      </c>
      <c r="K19" s="12" t="e">
        <f t="shared" si="9"/>
        <v>#DIV/0!</v>
      </c>
      <c r="L19" s="12" t="e">
        <f t="shared" si="9"/>
        <v>#DIV/0!</v>
      </c>
      <c r="M19" s="12" t="e">
        <f t="shared" si="9"/>
        <v>#DIV/0!</v>
      </c>
      <c r="N19" s="12" t="e">
        <f t="shared" si="9"/>
        <v>#DIV/0!</v>
      </c>
      <c r="O19" s="12" t="e">
        <f t="shared" si="9"/>
        <v>#DIV/0!</v>
      </c>
      <c r="P19" s="12" t="e">
        <f t="shared" si="9"/>
        <v>#DIV/0!</v>
      </c>
      <c r="Q19" s="12" t="e">
        <f t="shared" si="9"/>
        <v>#DIV/0!</v>
      </c>
      <c r="R19" s="12" t="e">
        <f t="shared" si="9"/>
        <v>#DIV/0!</v>
      </c>
      <c r="S19" s="12" t="e">
        <f t="shared" si="9"/>
        <v>#DIV/0!</v>
      </c>
      <c r="T19" s="12" t="e">
        <f t="shared" si="9"/>
        <v>#DIV/0!</v>
      </c>
      <c r="U19" s="12" t="e">
        <f t="shared" si="9"/>
        <v>#DIV/0!</v>
      </c>
      <c r="V19" s="12" t="e">
        <f t="shared" si="9"/>
        <v>#DIV/0!</v>
      </c>
      <c r="W19" s="12" t="e">
        <f t="shared" si="9"/>
        <v>#DIV/0!</v>
      </c>
      <c r="X19" s="12" t="e">
        <f t="shared" si="9"/>
        <v>#DIV/0!</v>
      </c>
      <c r="Y19" s="12" t="e">
        <f t="shared" si="9"/>
        <v>#DIV/0!</v>
      </c>
      <c r="Z19" s="12" t="e">
        <f t="shared" si="9"/>
        <v>#DIV/0!</v>
      </c>
      <c r="AA19" s="12" t="e">
        <f t="shared" si="9"/>
        <v>#DIV/0!</v>
      </c>
      <c r="AB19" s="12" t="e">
        <f t="shared" si="9"/>
        <v>#DIV/0!</v>
      </c>
      <c r="AC19" s="12" t="e">
        <f>AC15/AC17</f>
        <v>#DIV/0!</v>
      </c>
      <c r="AD19"/>
      <c r="AE19"/>
      <c r="AF19"/>
      <c r="AG19"/>
      <c r="AH19" s="12">
        <f>AH15/AH17</f>
        <v>1</v>
      </c>
      <c r="AI19" s="12">
        <f t="shared" ref="AI19:AS19" si="10">AI15/AI17</f>
        <v>1</v>
      </c>
      <c r="AJ19" s="12">
        <f t="shared" si="10"/>
        <v>1</v>
      </c>
      <c r="AK19" s="12">
        <f t="shared" si="10"/>
        <v>1</v>
      </c>
      <c r="AL19" s="12">
        <f t="shared" si="10"/>
        <v>1</v>
      </c>
      <c r="AM19" s="12">
        <f t="shared" si="10"/>
        <v>1</v>
      </c>
      <c r="AN19" s="12">
        <f t="shared" si="10"/>
        <v>1</v>
      </c>
      <c r="AO19" s="12">
        <f t="shared" si="10"/>
        <v>1</v>
      </c>
      <c r="AP19" s="12" t="e">
        <f t="shared" si="10"/>
        <v>#DIV/0!</v>
      </c>
      <c r="AQ19" s="12" t="e">
        <f t="shared" si="10"/>
        <v>#DIV/0!</v>
      </c>
      <c r="AR19" s="12" t="e">
        <f t="shared" si="10"/>
        <v>#DIV/0!</v>
      </c>
      <c r="AS19" s="12" t="e">
        <f t="shared" si="10"/>
        <v>#DIV/0!</v>
      </c>
    </row>
    <row r="20" spans="2:46" s="11" customFormat="1" x14ac:dyDescent="0.35">
      <c r="B20" t="s">
        <v>1089</v>
      </c>
      <c r="C20"/>
      <c r="D20" s="12" t="e">
        <f t="shared" ref="D20:AB20" si="11">D16/D17</f>
        <v>#DIV/0!</v>
      </c>
      <c r="E20" s="12" t="e">
        <f t="shared" si="11"/>
        <v>#DIV/0!</v>
      </c>
      <c r="F20" s="12" t="e">
        <f t="shared" si="11"/>
        <v>#DIV/0!</v>
      </c>
      <c r="G20" s="12" t="e">
        <f t="shared" si="11"/>
        <v>#DIV/0!</v>
      </c>
      <c r="H20" s="12" t="e">
        <f t="shared" si="11"/>
        <v>#DIV/0!</v>
      </c>
      <c r="I20" s="12" t="e">
        <f t="shared" si="11"/>
        <v>#DIV/0!</v>
      </c>
      <c r="J20" s="12" t="e">
        <f t="shared" si="11"/>
        <v>#DIV/0!</v>
      </c>
      <c r="K20" s="12" t="e">
        <f t="shared" si="11"/>
        <v>#DIV/0!</v>
      </c>
      <c r="L20" s="12" t="e">
        <f t="shared" si="11"/>
        <v>#DIV/0!</v>
      </c>
      <c r="M20" s="12" t="e">
        <f t="shared" si="11"/>
        <v>#DIV/0!</v>
      </c>
      <c r="N20" s="12" t="e">
        <f t="shared" si="11"/>
        <v>#DIV/0!</v>
      </c>
      <c r="O20" s="12" t="e">
        <f t="shared" si="11"/>
        <v>#DIV/0!</v>
      </c>
      <c r="P20" s="12" t="e">
        <f t="shared" si="11"/>
        <v>#DIV/0!</v>
      </c>
      <c r="Q20" s="12" t="e">
        <f t="shared" si="11"/>
        <v>#DIV/0!</v>
      </c>
      <c r="R20" s="12" t="e">
        <f t="shared" si="11"/>
        <v>#DIV/0!</v>
      </c>
      <c r="S20" s="12" t="e">
        <f t="shared" si="11"/>
        <v>#DIV/0!</v>
      </c>
      <c r="T20" s="12" t="e">
        <f t="shared" si="11"/>
        <v>#DIV/0!</v>
      </c>
      <c r="U20" s="12" t="e">
        <f t="shared" si="11"/>
        <v>#DIV/0!</v>
      </c>
      <c r="V20" s="12" t="e">
        <f t="shared" si="11"/>
        <v>#DIV/0!</v>
      </c>
      <c r="W20" s="12" t="e">
        <f t="shared" si="11"/>
        <v>#DIV/0!</v>
      </c>
      <c r="X20" s="12" t="e">
        <f t="shared" si="11"/>
        <v>#DIV/0!</v>
      </c>
      <c r="Y20" s="12" t="e">
        <f t="shared" si="11"/>
        <v>#DIV/0!</v>
      </c>
      <c r="Z20" s="12" t="e">
        <f t="shared" si="11"/>
        <v>#DIV/0!</v>
      </c>
      <c r="AA20" s="12" t="e">
        <f t="shared" si="11"/>
        <v>#DIV/0!</v>
      </c>
      <c r="AB20" s="12" t="e">
        <f t="shared" si="11"/>
        <v>#DIV/0!</v>
      </c>
      <c r="AC20" s="12" t="e">
        <f>AC16/AC17</f>
        <v>#DIV/0!</v>
      </c>
      <c r="AD20"/>
      <c r="AE20"/>
      <c r="AF20"/>
      <c r="AG20"/>
      <c r="AH20" s="12">
        <f>AH16/AH17</f>
        <v>0</v>
      </c>
      <c r="AI20" s="12">
        <f t="shared" ref="AI20:AS20" si="12">AI16/AI17</f>
        <v>0</v>
      </c>
      <c r="AJ20" s="12">
        <f t="shared" si="12"/>
        <v>0</v>
      </c>
      <c r="AK20" s="12">
        <f t="shared" si="12"/>
        <v>0</v>
      </c>
      <c r="AL20" s="12">
        <f t="shared" si="12"/>
        <v>0</v>
      </c>
      <c r="AM20" s="12">
        <f t="shared" si="12"/>
        <v>0</v>
      </c>
      <c r="AN20" s="12">
        <f t="shared" si="12"/>
        <v>0</v>
      </c>
      <c r="AO20" s="12">
        <f t="shared" si="12"/>
        <v>0</v>
      </c>
      <c r="AP20" s="12" t="e">
        <f t="shared" si="12"/>
        <v>#DIV/0!</v>
      </c>
      <c r="AQ20" s="12" t="e">
        <f t="shared" si="12"/>
        <v>#DIV/0!</v>
      </c>
      <c r="AR20" s="12" t="e">
        <f t="shared" si="12"/>
        <v>#DIV/0!</v>
      </c>
      <c r="AS20" s="12" t="e">
        <f t="shared" si="12"/>
        <v>#DIV/0!</v>
      </c>
    </row>
    <row r="21" spans="2:46" s="8" customFormat="1" x14ac:dyDescent="0.35">
      <c r="B21" s="23" t="s">
        <v>1038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</row>
    <row r="22" spans="2:46" x14ac:dyDescent="0.35">
      <c r="B22" t="s">
        <v>1062</v>
      </c>
      <c r="X22">
        <v>1.3</v>
      </c>
      <c r="Y22">
        <v>1.1000000000000001</v>
      </c>
      <c r="AB22">
        <v>1.6</v>
      </c>
      <c r="AC22">
        <v>1.3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4.9000000000000004</v>
      </c>
    </row>
    <row r="23" spans="2:46" x14ac:dyDescent="0.35">
      <c r="B23" t="s">
        <v>1063</v>
      </c>
      <c r="X23">
        <v>59</v>
      </c>
      <c r="Y23">
        <v>60.2</v>
      </c>
      <c r="AB23">
        <v>54.8</v>
      </c>
      <c r="AC23">
        <v>48.7</v>
      </c>
      <c r="AH23">
        <v>0</v>
      </c>
      <c r="AI23">
        <v>0</v>
      </c>
      <c r="AJ23">
        <v>0</v>
      </c>
      <c r="AK23">
        <v>121.6</v>
      </c>
      <c r="AL23">
        <v>81.5</v>
      </c>
      <c r="AM23">
        <v>66.3</v>
      </c>
      <c r="AN23">
        <v>75.8</v>
      </c>
      <c r="AO23">
        <v>121.7</v>
      </c>
      <c r="AP23">
        <v>132.9</v>
      </c>
      <c r="AQ23">
        <v>161.4</v>
      </c>
      <c r="AR23">
        <v>187</v>
      </c>
      <c r="AS23">
        <v>227</v>
      </c>
    </row>
    <row r="24" spans="2:46" s="15" customFormat="1" x14ac:dyDescent="0.35">
      <c r="B24" s="15" t="s">
        <v>1039</v>
      </c>
      <c r="D24" s="15">
        <f t="shared" ref="D24:AB24" si="13">SUM(D22:D23)</f>
        <v>0</v>
      </c>
      <c r="E24" s="15">
        <f t="shared" si="13"/>
        <v>0</v>
      </c>
      <c r="F24" s="15">
        <f t="shared" si="13"/>
        <v>0</v>
      </c>
      <c r="G24" s="15">
        <f t="shared" si="13"/>
        <v>0</v>
      </c>
      <c r="H24" s="15">
        <f t="shared" si="13"/>
        <v>0</v>
      </c>
      <c r="I24" s="15">
        <f t="shared" si="13"/>
        <v>0</v>
      </c>
      <c r="J24" s="15">
        <f t="shared" si="13"/>
        <v>0</v>
      </c>
      <c r="K24" s="15">
        <f t="shared" si="13"/>
        <v>0</v>
      </c>
      <c r="L24" s="15">
        <f t="shared" si="13"/>
        <v>0</v>
      </c>
      <c r="M24" s="15">
        <f t="shared" si="13"/>
        <v>0</v>
      </c>
      <c r="N24" s="15">
        <f t="shared" si="13"/>
        <v>0</v>
      </c>
      <c r="O24" s="15">
        <f t="shared" si="13"/>
        <v>0</v>
      </c>
      <c r="P24" s="15">
        <f t="shared" si="13"/>
        <v>0</v>
      </c>
      <c r="Q24" s="15">
        <f t="shared" si="13"/>
        <v>0</v>
      </c>
      <c r="R24" s="15">
        <f t="shared" si="13"/>
        <v>0</v>
      </c>
      <c r="S24" s="15">
        <f t="shared" si="13"/>
        <v>0</v>
      </c>
      <c r="T24" s="15">
        <f t="shared" si="13"/>
        <v>0</v>
      </c>
      <c r="U24" s="15">
        <f t="shared" si="13"/>
        <v>0</v>
      </c>
      <c r="V24" s="15">
        <f t="shared" si="13"/>
        <v>0</v>
      </c>
      <c r="W24" s="15">
        <f t="shared" si="13"/>
        <v>0</v>
      </c>
      <c r="X24" s="15">
        <f t="shared" si="13"/>
        <v>60.3</v>
      </c>
      <c r="Y24" s="15">
        <f t="shared" si="13"/>
        <v>61.300000000000004</v>
      </c>
      <c r="Z24" s="15">
        <f t="shared" si="13"/>
        <v>0</v>
      </c>
      <c r="AA24" s="15">
        <f t="shared" si="13"/>
        <v>0</v>
      </c>
      <c r="AB24" s="15">
        <f t="shared" si="13"/>
        <v>56.4</v>
      </c>
      <c r="AC24" s="15">
        <f>SUM(AC22:AC23)</f>
        <v>50</v>
      </c>
      <c r="AH24" s="15">
        <f>SUM(AH22:AH23)</f>
        <v>0</v>
      </c>
      <c r="AI24" s="15">
        <f>SUM(AI22:AI23)</f>
        <v>0</v>
      </c>
      <c r="AJ24" s="15">
        <f>SUM(AJ22:AJ23)</f>
        <v>0</v>
      </c>
      <c r="AK24" s="15">
        <f>SUM(AK22:AK23)</f>
        <v>121.6</v>
      </c>
      <c r="AL24" s="15">
        <f>SUM(AL22:AL23)</f>
        <v>81.5</v>
      </c>
      <c r="AM24" s="15">
        <v>66.3</v>
      </c>
      <c r="AN24" s="15">
        <v>75.8</v>
      </c>
      <c r="AO24" s="15">
        <v>121.7</v>
      </c>
      <c r="AP24" s="15">
        <f>SUM(AP22:AP23)</f>
        <v>132.9</v>
      </c>
      <c r="AQ24" s="15">
        <f>SUM(AQ22:AQ23)</f>
        <v>161.4</v>
      </c>
      <c r="AR24" s="15">
        <f>SUM(AR22:AR23)</f>
        <v>187</v>
      </c>
      <c r="AS24" s="15">
        <f>SUM(AS22:AS23)</f>
        <v>231.9</v>
      </c>
    </row>
    <row r="25" spans="2:46" s="11" customFormat="1" x14ac:dyDescent="0.35">
      <c r="B25" s="11" t="s">
        <v>1040</v>
      </c>
      <c r="D25" s="11">
        <f t="shared" ref="D25:AB25" si="14">D24+D17+D10</f>
        <v>0</v>
      </c>
      <c r="E25" s="11">
        <f t="shared" si="14"/>
        <v>0</v>
      </c>
      <c r="F25" s="11">
        <f t="shared" si="14"/>
        <v>0</v>
      </c>
      <c r="G25" s="11">
        <f t="shared" si="14"/>
        <v>0</v>
      </c>
      <c r="H25" s="11">
        <f t="shared" si="14"/>
        <v>0</v>
      </c>
      <c r="I25" s="11">
        <f t="shared" si="14"/>
        <v>0</v>
      </c>
      <c r="J25" s="11">
        <f t="shared" si="14"/>
        <v>0</v>
      </c>
      <c r="K25" s="11">
        <f t="shared" si="14"/>
        <v>0</v>
      </c>
      <c r="L25" s="11">
        <f t="shared" si="14"/>
        <v>0</v>
      </c>
      <c r="M25" s="11">
        <f t="shared" si="14"/>
        <v>0</v>
      </c>
      <c r="N25" s="11">
        <f t="shared" si="14"/>
        <v>0</v>
      </c>
      <c r="O25" s="11">
        <f t="shared" si="14"/>
        <v>0</v>
      </c>
      <c r="P25" s="11">
        <f t="shared" si="14"/>
        <v>0</v>
      </c>
      <c r="Q25" s="11">
        <f t="shared" si="14"/>
        <v>0</v>
      </c>
      <c r="R25" s="11">
        <f t="shared" si="14"/>
        <v>0</v>
      </c>
      <c r="S25" s="11">
        <f t="shared" si="14"/>
        <v>0</v>
      </c>
      <c r="T25" s="11">
        <f t="shared" si="14"/>
        <v>0</v>
      </c>
      <c r="U25" s="11">
        <f t="shared" si="14"/>
        <v>0</v>
      </c>
      <c r="V25" s="11">
        <f t="shared" si="14"/>
        <v>0</v>
      </c>
      <c r="W25" s="11">
        <f t="shared" si="14"/>
        <v>0</v>
      </c>
      <c r="X25" s="11">
        <f t="shared" si="14"/>
        <v>205.10000000000002</v>
      </c>
      <c r="Y25" s="11">
        <f t="shared" si="14"/>
        <v>200.60000000000002</v>
      </c>
      <c r="Z25" s="11">
        <f t="shared" si="14"/>
        <v>0</v>
      </c>
      <c r="AA25" s="11">
        <f t="shared" si="14"/>
        <v>0</v>
      </c>
      <c r="AB25" s="11">
        <f t="shared" si="14"/>
        <v>224.20000000000002</v>
      </c>
      <c r="AC25" s="11">
        <f>AC24+AC17+AC10</f>
        <v>228.6</v>
      </c>
      <c r="AH25" s="11">
        <f t="shared" ref="AH25:AO25" si="15">AH24+AH10+AH17</f>
        <v>408.5</v>
      </c>
      <c r="AI25" s="11">
        <f t="shared" si="15"/>
        <v>713.90000000000009</v>
      </c>
      <c r="AJ25" s="11">
        <f t="shared" si="15"/>
        <v>969.2</v>
      </c>
      <c r="AK25" s="11">
        <f t="shared" si="15"/>
        <v>844.09999999999991</v>
      </c>
      <c r="AL25" s="11">
        <f t="shared" si="15"/>
        <v>763</v>
      </c>
      <c r="AM25" s="11">
        <f t="shared" si="15"/>
        <v>657.09999999999991</v>
      </c>
      <c r="AN25" s="11">
        <f t="shared" si="15"/>
        <v>668.7</v>
      </c>
      <c r="AO25" s="11">
        <f t="shared" si="15"/>
        <v>753.2</v>
      </c>
      <c r="AP25" s="11">
        <f>AP24+AP10</f>
        <v>618</v>
      </c>
      <c r="AQ25" s="11">
        <f>AQ24+AQ10</f>
        <v>717.5</v>
      </c>
      <c r="AR25" s="11">
        <f>AR24+AR10</f>
        <v>747.7</v>
      </c>
      <c r="AS25" s="11">
        <f>AS24+AS10</f>
        <v>811.5</v>
      </c>
    </row>
    <row r="26" spans="2:46" s="22" customFormat="1" x14ac:dyDescent="0.35">
      <c r="B26" s="21" t="s">
        <v>1091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</row>
    <row r="27" spans="2:46" s="11" customFormat="1" x14ac:dyDescent="0.35">
      <c r="B27" t="s">
        <v>1088</v>
      </c>
      <c r="C27"/>
      <c r="D27" s="12" t="e">
        <f t="shared" ref="D27:AB27" si="16">D22/D24</f>
        <v>#DIV/0!</v>
      </c>
      <c r="E27" s="12" t="e">
        <f t="shared" si="16"/>
        <v>#DIV/0!</v>
      </c>
      <c r="F27" s="12" t="e">
        <f t="shared" si="16"/>
        <v>#DIV/0!</v>
      </c>
      <c r="G27" s="12" t="e">
        <f t="shared" si="16"/>
        <v>#DIV/0!</v>
      </c>
      <c r="H27" s="12" t="e">
        <f t="shared" si="16"/>
        <v>#DIV/0!</v>
      </c>
      <c r="I27" s="12" t="e">
        <f t="shared" si="16"/>
        <v>#DIV/0!</v>
      </c>
      <c r="J27" s="12" t="e">
        <f t="shared" si="16"/>
        <v>#DIV/0!</v>
      </c>
      <c r="K27" s="12" t="e">
        <f t="shared" si="16"/>
        <v>#DIV/0!</v>
      </c>
      <c r="L27" s="12" t="e">
        <f t="shared" si="16"/>
        <v>#DIV/0!</v>
      </c>
      <c r="M27" s="12" t="e">
        <f t="shared" si="16"/>
        <v>#DIV/0!</v>
      </c>
      <c r="N27" s="12" t="e">
        <f t="shared" si="16"/>
        <v>#DIV/0!</v>
      </c>
      <c r="O27" s="12" t="e">
        <f t="shared" si="16"/>
        <v>#DIV/0!</v>
      </c>
      <c r="P27" s="12" t="e">
        <f t="shared" si="16"/>
        <v>#DIV/0!</v>
      </c>
      <c r="Q27" s="12" t="e">
        <f t="shared" si="16"/>
        <v>#DIV/0!</v>
      </c>
      <c r="R27" s="12" t="e">
        <f t="shared" si="16"/>
        <v>#DIV/0!</v>
      </c>
      <c r="S27" s="12" t="e">
        <f t="shared" si="16"/>
        <v>#DIV/0!</v>
      </c>
      <c r="T27" s="12" t="e">
        <f t="shared" si="16"/>
        <v>#DIV/0!</v>
      </c>
      <c r="U27" s="12" t="e">
        <f t="shared" si="16"/>
        <v>#DIV/0!</v>
      </c>
      <c r="V27" s="12" t="e">
        <f t="shared" si="16"/>
        <v>#DIV/0!</v>
      </c>
      <c r="W27" s="12" t="e">
        <f t="shared" si="16"/>
        <v>#DIV/0!</v>
      </c>
      <c r="X27" s="12">
        <f t="shared" si="16"/>
        <v>2.1558872305140964E-2</v>
      </c>
      <c r="Y27" s="12">
        <f t="shared" si="16"/>
        <v>1.7944535073409464E-2</v>
      </c>
      <c r="Z27" s="12" t="e">
        <f t="shared" si="16"/>
        <v>#DIV/0!</v>
      </c>
      <c r="AA27" s="12" t="e">
        <f t="shared" si="16"/>
        <v>#DIV/0!</v>
      </c>
      <c r="AB27" s="12">
        <f t="shared" si="16"/>
        <v>2.8368794326241138E-2</v>
      </c>
      <c r="AC27" s="12">
        <f>AC22/AC24</f>
        <v>2.6000000000000002E-2</v>
      </c>
      <c r="AD27"/>
      <c r="AE27"/>
      <c r="AF27"/>
      <c r="AG27"/>
      <c r="AH27" s="11" t="s">
        <v>1032</v>
      </c>
      <c r="AI27" s="11" t="s">
        <v>1032</v>
      </c>
      <c r="AJ27" s="11" t="s">
        <v>1032</v>
      </c>
      <c r="AK27" s="11" t="s">
        <v>1032</v>
      </c>
      <c r="AL27" s="11" t="s">
        <v>1032</v>
      </c>
      <c r="AM27" s="11" t="s">
        <v>1032</v>
      </c>
      <c r="AN27" s="11" t="s">
        <v>1032</v>
      </c>
      <c r="AO27" s="11" t="s">
        <v>1032</v>
      </c>
      <c r="AP27" s="11" t="s">
        <v>1032</v>
      </c>
      <c r="AQ27" s="11" t="s">
        <v>1032</v>
      </c>
      <c r="AR27" s="11" t="s">
        <v>1032</v>
      </c>
      <c r="AS27" s="11" t="s">
        <v>1032</v>
      </c>
    </row>
    <row r="28" spans="2:46" s="11" customFormat="1" x14ac:dyDescent="0.35">
      <c r="B28" t="s">
        <v>1089</v>
      </c>
      <c r="C28"/>
      <c r="D28" s="12" t="e">
        <f t="shared" ref="D28:AB28" si="17">D23/D24</f>
        <v>#DIV/0!</v>
      </c>
      <c r="E28" s="12" t="e">
        <f t="shared" si="17"/>
        <v>#DIV/0!</v>
      </c>
      <c r="F28" s="12" t="e">
        <f t="shared" si="17"/>
        <v>#DIV/0!</v>
      </c>
      <c r="G28" s="12" t="e">
        <f t="shared" si="17"/>
        <v>#DIV/0!</v>
      </c>
      <c r="H28" s="12" t="e">
        <f t="shared" si="17"/>
        <v>#DIV/0!</v>
      </c>
      <c r="I28" s="12" t="e">
        <f t="shared" si="17"/>
        <v>#DIV/0!</v>
      </c>
      <c r="J28" s="12" t="e">
        <f t="shared" si="17"/>
        <v>#DIV/0!</v>
      </c>
      <c r="K28" s="12" t="e">
        <f t="shared" si="17"/>
        <v>#DIV/0!</v>
      </c>
      <c r="L28" s="12" t="e">
        <f t="shared" si="17"/>
        <v>#DIV/0!</v>
      </c>
      <c r="M28" s="12" t="e">
        <f t="shared" si="17"/>
        <v>#DIV/0!</v>
      </c>
      <c r="N28" s="12" t="e">
        <f t="shared" si="17"/>
        <v>#DIV/0!</v>
      </c>
      <c r="O28" s="12" t="e">
        <f t="shared" si="17"/>
        <v>#DIV/0!</v>
      </c>
      <c r="P28" s="12" t="e">
        <f t="shared" si="17"/>
        <v>#DIV/0!</v>
      </c>
      <c r="Q28" s="12" t="e">
        <f t="shared" si="17"/>
        <v>#DIV/0!</v>
      </c>
      <c r="R28" s="12" t="e">
        <f t="shared" si="17"/>
        <v>#DIV/0!</v>
      </c>
      <c r="S28" s="12" t="e">
        <f t="shared" si="17"/>
        <v>#DIV/0!</v>
      </c>
      <c r="T28" s="12" t="e">
        <f t="shared" si="17"/>
        <v>#DIV/0!</v>
      </c>
      <c r="U28" s="12" t="e">
        <f t="shared" si="17"/>
        <v>#DIV/0!</v>
      </c>
      <c r="V28" s="12" t="e">
        <f t="shared" si="17"/>
        <v>#DIV/0!</v>
      </c>
      <c r="W28" s="12" t="e">
        <f t="shared" si="17"/>
        <v>#DIV/0!</v>
      </c>
      <c r="X28" s="12">
        <f t="shared" si="17"/>
        <v>0.97844112769485914</v>
      </c>
      <c r="Y28" s="12">
        <f t="shared" si="17"/>
        <v>0.98205546492659057</v>
      </c>
      <c r="Z28" s="12" t="e">
        <f t="shared" si="17"/>
        <v>#DIV/0!</v>
      </c>
      <c r="AA28" s="12" t="e">
        <f t="shared" si="17"/>
        <v>#DIV/0!</v>
      </c>
      <c r="AB28" s="12">
        <f t="shared" si="17"/>
        <v>0.97163120567375882</v>
      </c>
      <c r="AC28" s="12">
        <f>AC23/AC24</f>
        <v>0.97400000000000009</v>
      </c>
      <c r="AD28"/>
      <c r="AE28"/>
      <c r="AF28"/>
      <c r="AG28"/>
      <c r="AH28" s="11" t="s">
        <v>1032</v>
      </c>
      <c r="AI28" s="11" t="s">
        <v>1032</v>
      </c>
      <c r="AJ28" s="11" t="s">
        <v>1032</v>
      </c>
      <c r="AK28" s="11" t="s">
        <v>1032</v>
      </c>
      <c r="AL28" s="12">
        <f t="shared" ref="AL28:AR28" si="18">AL23/AK23-1</f>
        <v>-0.3297697368421052</v>
      </c>
      <c r="AM28" s="12">
        <f t="shared" si="18"/>
        <v>-0.18650306748466261</v>
      </c>
      <c r="AN28" s="12">
        <f t="shared" si="18"/>
        <v>0.14328808446455499</v>
      </c>
      <c r="AO28" s="12">
        <f t="shared" si="18"/>
        <v>0.60554089709762549</v>
      </c>
      <c r="AP28" s="12">
        <f t="shared" si="18"/>
        <v>9.2029580936729749E-2</v>
      </c>
      <c r="AQ28" s="12">
        <f t="shared" si="18"/>
        <v>0.21444695259593671</v>
      </c>
      <c r="AR28" s="12">
        <f t="shared" si="18"/>
        <v>0.15861214374225518</v>
      </c>
      <c r="AS28" s="12">
        <f>AS23/AR23-1</f>
        <v>0.21390374331550799</v>
      </c>
    </row>
    <row r="29" spans="2:46" s="10" customFormat="1" x14ac:dyDescent="0.35">
      <c r="B29" s="7" t="s">
        <v>1068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2:46" s="11" customFormat="1" x14ac:dyDescent="0.35">
      <c r="B30" t="s">
        <v>1036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>
        <v>4.5</v>
      </c>
      <c r="Y30">
        <v>4.3</v>
      </c>
      <c r="Z30"/>
      <c r="AA30"/>
      <c r="AB30">
        <v>5</v>
      </c>
      <c r="AC30">
        <v>7</v>
      </c>
      <c r="AD30"/>
      <c r="AE30"/>
      <c r="AF30"/>
      <c r="AG30"/>
      <c r="AH30">
        <v>12.3</v>
      </c>
      <c r="AI30">
        <v>45.7</v>
      </c>
      <c r="AJ30">
        <v>54.5</v>
      </c>
      <c r="AK30">
        <v>22.6</v>
      </c>
      <c r="AL30">
        <v>23.1</v>
      </c>
      <c r="AM30">
        <v>18.2</v>
      </c>
      <c r="AN30">
        <v>14.9</v>
      </c>
      <c r="AO30">
        <v>14.3</v>
      </c>
      <c r="AP30">
        <v>13.2</v>
      </c>
      <c r="AQ30">
        <v>18.2</v>
      </c>
      <c r="AR30">
        <v>17.899999999999999</v>
      </c>
      <c r="AS30">
        <v>17.399999999999999</v>
      </c>
      <c r="AT30"/>
    </row>
    <row r="31" spans="2:46" s="11" customFormat="1" x14ac:dyDescent="0.35">
      <c r="B31" t="s">
        <v>1061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>
        <v>0</v>
      </c>
      <c r="Y31">
        <v>0</v>
      </c>
      <c r="Z31"/>
      <c r="AA31"/>
      <c r="AB31">
        <v>0</v>
      </c>
      <c r="AC31">
        <v>0</v>
      </c>
      <c r="AD31"/>
      <c r="AE31"/>
      <c r="AF31"/>
      <c r="AG31"/>
      <c r="AH31">
        <v>0.6</v>
      </c>
      <c r="AI31">
        <v>2.2999999999999998</v>
      </c>
      <c r="AJ31">
        <v>3.5</v>
      </c>
      <c r="AK31">
        <v>3.5</v>
      </c>
      <c r="AL31">
        <v>2</v>
      </c>
      <c r="AM31">
        <v>0.6</v>
      </c>
      <c r="AN31">
        <v>0.5</v>
      </c>
      <c r="AO31">
        <v>0.4</v>
      </c>
      <c r="AP31">
        <v>0</v>
      </c>
      <c r="AQ31" t="s">
        <v>1032</v>
      </c>
      <c r="AR31" t="s">
        <v>1032</v>
      </c>
      <c r="AS31" t="s">
        <v>1032</v>
      </c>
      <c r="AT31"/>
    </row>
    <row r="32" spans="2:46" s="18" customFormat="1" x14ac:dyDescent="0.35">
      <c r="B32" s="2" t="s">
        <v>1038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>
        <v>2.5</v>
      </c>
      <c r="Y32" s="2">
        <v>1.8</v>
      </c>
      <c r="Z32" s="2"/>
      <c r="AA32" s="2"/>
      <c r="AB32" s="2">
        <v>1.9</v>
      </c>
      <c r="AC32" s="2">
        <v>1.9</v>
      </c>
      <c r="AD32" s="2"/>
      <c r="AE32" s="2"/>
      <c r="AF32" s="2"/>
      <c r="AG32" s="2"/>
      <c r="AH32" s="2">
        <v>0</v>
      </c>
      <c r="AI32" s="2">
        <v>0</v>
      </c>
      <c r="AJ32" s="2">
        <v>0</v>
      </c>
      <c r="AK32" s="2">
        <v>20.3</v>
      </c>
      <c r="AL32" s="2">
        <v>7.3</v>
      </c>
      <c r="AM32" s="2">
        <v>6.7</v>
      </c>
      <c r="AN32" s="2">
        <v>7.4</v>
      </c>
      <c r="AO32" s="2">
        <v>7.8</v>
      </c>
      <c r="AP32" s="2">
        <v>4.7</v>
      </c>
      <c r="AQ32" s="2">
        <v>5.2</v>
      </c>
      <c r="AR32" s="2">
        <v>6.7</v>
      </c>
      <c r="AS32" s="2">
        <v>8.3000000000000007</v>
      </c>
      <c r="AT32" s="2"/>
    </row>
    <row r="33" spans="2:46" s="11" customFormat="1" x14ac:dyDescent="0.35">
      <c r="B33" t="s">
        <v>1069</v>
      </c>
      <c r="C33"/>
      <c r="D33">
        <f t="shared" ref="D33:AB33" si="19">SUM(D30:D32)</f>
        <v>0</v>
      </c>
      <c r="E33">
        <f t="shared" si="19"/>
        <v>0</v>
      </c>
      <c r="F33">
        <f t="shared" si="19"/>
        <v>0</v>
      </c>
      <c r="G33">
        <f t="shared" si="19"/>
        <v>0</v>
      </c>
      <c r="H33">
        <f t="shared" si="19"/>
        <v>0</v>
      </c>
      <c r="I33">
        <f t="shared" si="19"/>
        <v>0</v>
      </c>
      <c r="J33">
        <f t="shared" si="19"/>
        <v>0</v>
      </c>
      <c r="K33">
        <f t="shared" si="19"/>
        <v>0</v>
      </c>
      <c r="L33">
        <f t="shared" si="19"/>
        <v>0</v>
      </c>
      <c r="M33">
        <f t="shared" si="19"/>
        <v>0</v>
      </c>
      <c r="N33">
        <f t="shared" si="19"/>
        <v>0</v>
      </c>
      <c r="O33">
        <f t="shared" si="19"/>
        <v>0</v>
      </c>
      <c r="P33">
        <f t="shared" si="19"/>
        <v>0</v>
      </c>
      <c r="Q33">
        <f t="shared" si="19"/>
        <v>0</v>
      </c>
      <c r="R33">
        <f t="shared" si="19"/>
        <v>0</v>
      </c>
      <c r="S33">
        <f t="shared" si="19"/>
        <v>0</v>
      </c>
      <c r="T33">
        <f t="shared" si="19"/>
        <v>0</v>
      </c>
      <c r="U33">
        <f t="shared" si="19"/>
        <v>0</v>
      </c>
      <c r="V33">
        <f t="shared" si="19"/>
        <v>0</v>
      </c>
      <c r="W33">
        <f t="shared" si="19"/>
        <v>0</v>
      </c>
      <c r="X33">
        <f t="shared" si="19"/>
        <v>7</v>
      </c>
      <c r="Y33">
        <f t="shared" si="19"/>
        <v>6.1</v>
      </c>
      <c r="Z33">
        <f t="shared" si="19"/>
        <v>0</v>
      </c>
      <c r="AA33">
        <f t="shared" si="19"/>
        <v>0</v>
      </c>
      <c r="AB33">
        <f t="shared" si="19"/>
        <v>6.9</v>
      </c>
      <c r="AC33">
        <f>SUM(AC30:AC32)</f>
        <v>8.9</v>
      </c>
      <c r="AD33"/>
      <c r="AE33"/>
      <c r="AF33"/>
      <c r="AG33"/>
      <c r="AH33">
        <f t="shared" ref="AH33:AR33" si="20">SUM(AH30:AH32)</f>
        <v>12.9</v>
      </c>
      <c r="AI33">
        <f t="shared" si="20"/>
        <v>48</v>
      </c>
      <c r="AJ33">
        <f t="shared" si="20"/>
        <v>58</v>
      </c>
      <c r="AK33">
        <f t="shared" si="20"/>
        <v>46.400000000000006</v>
      </c>
      <c r="AL33">
        <f t="shared" si="20"/>
        <v>32.4</v>
      </c>
      <c r="AM33">
        <f t="shared" si="20"/>
        <v>25.5</v>
      </c>
      <c r="AN33">
        <f t="shared" si="20"/>
        <v>22.8</v>
      </c>
      <c r="AO33">
        <f t="shared" si="20"/>
        <v>22.5</v>
      </c>
      <c r="AP33">
        <f t="shared" si="20"/>
        <v>17.899999999999999</v>
      </c>
      <c r="AQ33">
        <f t="shared" si="20"/>
        <v>23.4</v>
      </c>
      <c r="AR33">
        <f t="shared" si="20"/>
        <v>24.599999999999998</v>
      </c>
      <c r="AS33">
        <f>SUM(AS30:AS32)</f>
        <v>25.7</v>
      </c>
      <c r="AT33"/>
    </row>
    <row r="34" spans="2:46" s="17" customFormat="1" x14ac:dyDescent="0.35">
      <c r="B34" s="7" t="s">
        <v>376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</row>
    <row r="35" spans="2:46" s="11" customFormat="1" x14ac:dyDescent="0.35">
      <c r="B35" t="s">
        <v>1036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>
        <v>5.9</v>
      </c>
      <c r="Y35">
        <v>14.6</v>
      </c>
      <c r="Z35"/>
      <c r="AA35"/>
      <c r="AB35">
        <v>9.5</v>
      </c>
      <c r="AC35">
        <v>3.3</v>
      </c>
      <c r="AD35"/>
      <c r="AE35"/>
      <c r="AF35"/>
      <c r="AG35"/>
      <c r="AH35">
        <v>25.1</v>
      </c>
      <c r="AI35">
        <v>35.4</v>
      </c>
      <c r="AJ35">
        <v>-41.5</v>
      </c>
      <c r="AK35">
        <v>30.5</v>
      </c>
      <c r="AL35">
        <v>24.4</v>
      </c>
      <c r="AM35">
        <v>16.100000000000001</v>
      </c>
      <c r="AN35">
        <v>17.3</v>
      </c>
      <c r="AO35">
        <v>1.7</v>
      </c>
      <c r="AP35">
        <v>35.5</v>
      </c>
      <c r="AQ35">
        <v>45.2</v>
      </c>
      <c r="AR35">
        <v>43.6</v>
      </c>
      <c r="AS35">
        <v>42.3</v>
      </c>
      <c r="AT35"/>
    </row>
    <row r="36" spans="2:46" s="11" customFormat="1" x14ac:dyDescent="0.35">
      <c r="B36" t="s">
        <v>1061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>
        <v>0</v>
      </c>
      <c r="Y36">
        <v>0</v>
      </c>
      <c r="Z36"/>
      <c r="AA36"/>
      <c r="AB36">
        <v>0</v>
      </c>
      <c r="AC36">
        <v>0</v>
      </c>
      <c r="AD36"/>
      <c r="AE36"/>
      <c r="AF36"/>
      <c r="AG36"/>
      <c r="AH36">
        <v>1.8</v>
      </c>
      <c r="AI36">
        <v>9.9</v>
      </c>
      <c r="AJ36">
        <v>-2.5</v>
      </c>
      <c r="AK36">
        <v>7.8</v>
      </c>
      <c r="AL36">
        <v>-4.9000000000000004</v>
      </c>
      <c r="AM36">
        <v>2.6</v>
      </c>
      <c r="AN36">
        <v>-3</v>
      </c>
      <c r="AO36">
        <v>3.8</v>
      </c>
      <c r="AP36">
        <v>0</v>
      </c>
      <c r="AQ36" t="s">
        <v>1032</v>
      </c>
      <c r="AR36" t="s">
        <v>1032</v>
      </c>
      <c r="AS36" t="s">
        <v>1032</v>
      </c>
      <c r="AT36"/>
    </row>
    <row r="37" spans="2:46" s="11" customFormat="1" x14ac:dyDescent="0.35">
      <c r="B37" t="s">
        <v>1038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>
        <v>4.0999999999999996</v>
      </c>
      <c r="Y37">
        <v>2.6</v>
      </c>
      <c r="Z37"/>
      <c r="AA37"/>
      <c r="AB37">
        <v>-5</v>
      </c>
      <c r="AC37">
        <v>-0.1</v>
      </c>
      <c r="AD37"/>
      <c r="AE37"/>
      <c r="AF37"/>
      <c r="AG37"/>
      <c r="AH37">
        <v>0</v>
      </c>
      <c r="AI37">
        <v>0</v>
      </c>
      <c r="AJ37">
        <v>0</v>
      </c>
      <c r="AK37">
        <v>-17.2</v>
      </c>
      <c r="AL37">
        <v>-9.8000000000000007</v>
      </c>
      <c r="AM37">
        <v>-16.2</v>
      </c>
      <c r="AN37">
        <v>-27.7</v>
      </c>
      <c r="AO37">
        <v>-3</v>
      </c>
      <c r="AP37">
        <v>5.0999999999999996</v>
      </c>
      <c r="AQ37">
        <v>6.1</v>
      </c>
      <c r="AR37">
        <v>8.6999999999999993</v>
      </c>
      <c r="AS37">
        <v>13.2</v>
      </c>
      <c r="AT37"/>
    </row>
    <row r="38" spans="2:46" s="18" customFormat="1" x14ac:dyDescent="0.35">
      <c r="B38" s="2" t="s">
        <v>1070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>
        <v>-6.7</v>
      </c>
      <c r="Y38" s="2">
        <v>-6.7</v>
      </c>
      <c r="Z38" s="2"/>
      <c r="AA38" s="2"/>
      <c r="AB38" s="2">
        <v>-6.4</v>
      </c>
      <c r="AC38" s="2">
        <v>-6.8</v>
      </c>
      <c r="AD38" s="2"/>
      <c r="AE38" s="2"/>
      <c r="AF38" s="2"/>
      <c r="AG38" s="2"/>
      <c r="AH38" s="2">
        <v>-3.8</v>
      </c>
      <c r="AI38" s="2">
        <v>-15.8</v>
      </c>
      <c r="AJ38" s="2">
        <v>-5.7</v>
      </c>
      <c r="AK38" s="2">
        <v>-2.9</v>
      </c>
      <c r="AL38" s="2">
        <v>-4.4000000000000004</v>
      </c>
      <c r="AM38" s="2">
        <v>-7</v>
      </c>
      <c r="AN38" s="2">
        <v>-5.2</v>
      </c>
      <c r="AO38" s="2">
        <v>-8.3000000000000007</v>
      </c>
      <c r="AP38" s="2">
        <v>-10.1</v>
      </c>
      <c r="AQ38" s="2">
        <v>-13.3</v>
      </c>
      <c r="AR38" s="2">
        <v>-23</v>
      </c>
      <c r="AS38" s="2">
        <v>-27.6</v>
      </c>
      <c r="AT38" s="2"/>
    </row>
    <row r="39" spans="2:46" s="11" customFormat="1" x14ac:dyDescent="0.35">
      <c r="B39" t="s">
        <v>1071</v>
      </c>
      <c r="C39"/>
      <c r="D39">
        <f t="shared" ref="D39:AB39" si="21">SUM(D35:D38)</f>
        <v>0</v>
      </c>
      <c r="E39">
        <f t="shared" si="21"/>
        <v>0</v>
      </c>
      <c r="F39">
        <f t="shared" si="21"/>
        <v>0</v>
      </c>
      <c r="G39">
        <f t="shared" si="21"/>
        <v>0</v>
      </c>
      <c r="H39">
        <f t="shared" si="21"/>
        <v>0</v>
      </c>
      <c r="I39">
        <f t="shared" si="21"/>
        <v>0</v>
      </c>
      <c r="J39">
        <f t="shared" si="21"/>
        <v>0</v>
      </c>
      <c r="K39">
        <f t="shared" si="21"/>
        <v>0</v>
      </c>
      <c r="L39">
        <f t="shared" si="21"/>
        <v>0</v>
      </c>
      <c r="M39">
        <f t="shared" si="21"/>
        <v>0</v>
      </c>
      <c r="N39">
        <f t="shared" si="21"/>
        <v>0</v>
      </c>
      <c r="O39">
        <f t="shared" si="21"/>
        <v>0</v>
      </c>
      <c r="P39">
        <f t="shared" si="21"/>
        <v>0</v>
      </c>
      <c r="Q39">
        <f t="shared" si="21"/>
        <v>0</v>
      </c>
      <c r="R39">
        <f t="shared" si="21"/>
        <v>0</v>
      </c>
      <c r="S39">
        <f t="shared" si="21"/>
        <v>0</v>
      </c>
      <c r="T39">
        <f t="shared" si="21"/>
        <v>0</v>
      </c>
      <c r="U39">
        <f t="shared" si="21"/>
        <v>0</v>
      </c>
      <c r="V39">
        <f t="shared" si="21"/>
        <v>0</v>
      </c>
      <c r="W39">
        <f t="shared" si="21"/>
        <v>0</v>
      </c>
      <c r="X39">
        <f t="shared" si="21"/>
        <v>3.3</v>
      </c>
      <c r="Y39">
        <f t="shared" si="21"/>
        <v>10.5</v>
      </c>
      <c r="Z39">
        <f t="shared" si="21"/>
        <v>0</v>
      </c>
      <c r="AA39">
        <f t="shared" si="21"/>
        <v>0</v>
      </c>
      <c r="AB39">
        <f t="shared" si="21"/>
        <v>-1.9000000000000004</v>
      </c>
      <c r="AC39">
        <f>SUM(AC35:AC38)</f>
        <v>-3.6</v>
      </c>
      <c r="AD39"/>
      <c r="AE39"/>
      <c r="AF39"/>
      <c r="AG39"/>
      <c r="AH39" s="11">
        <f t="shared" ref="AH39:AR39" si="22">SUM(AH35:AH38)</f>
        <v>23.1</v>
      </c>
      <c r="AI39" s="11">
        <f t="shared" si="22"/>
        <v>29.499999999999996</v>
      </c>
      <c r="AJ39" s="11">
        <f t="shared" si="22"/>
        <v>-49.7</v>
      </c>
      <c r="AK39" s="11">
        <f t="shared" si="22"/>
        <v>18.2</v>
      </c>
      <c r="AL39" s="11">
        <f t="shared" si="22"/>
        <v>5.2999999999999989</v>
      </c>
      <c r="AM39" s="11">
        <f t="shared" si="22"/>
        <v>-4.4999999999999964</v>
      </c>
      <c r="AN39" s="11">
        <f t="shared" si="22"/>
        <v>-18.599999999999998</v>
      </c>
      <c r="AO39" s="11">
        <f t="shared" si="22"/>
        <v>-5.8000000000000007</v>
      </c>
      <c r="AP39" s="11">
        <f t="shared" si="22"/>
        <v>30.5</v>
      </c>
      <c r="AQ39" s="11">
        <f t="shared" si="22"/>
        <v>38</v>
      </c>
      <c r="AR39" s="11">
        <f t="shared" si="22"/>
        <v>29.299999999999997</v>
      </c>
      <c r="AS39" s="11">
        <f>SUM(AS35:AS38)</f>
        <v>27.9</v>
      </c>
    </row>
    <row r="41" spans="2:46" s="8" customFormat="1" x14ac:dyDescent="0.35">
      <c r="B41" s="10" t="s">
        <v>1041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2:46" s="8" customFormat="1" x14ac:dyDescent="0.35">
      <c r="B42" s="7" t="s">
        <v>1048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2:46" x14ac:dyDescent="0.35">
      <c r="B43" t="s">
        <v>1042</v>
      </c>
      <c r="X43">
        <v>91.8</v>
      </c>
      <c r="Y43">
        <v>86.4</v>
      </c>
      <c r="AB43">
        <v>104.2</v>
      </c>
      <c r="AC43">
        <v>114.6</v>
      </c>
      <c r="AH43" t="s">
        <v>1032</v>
      </c>
      <c r="AI43" t="s">
        <v>1032</v>
      </c>
      <c r="AJ43" t="s">
        <v>1032</v>
      </c>
      <c r="AK43" t="s">
        <v>1032</v>
      </c>
      <c r="AL43" t="s">
        <v>1032</v>
      </c>
      <c r="AM43" t="s">
        <v>1032</v>
      </c>
      <c r="AN43" t="s">
        <v>1032</v>
      </c>
      <c r="AO43" t="s">
        <v>1032</v>
      </c>
      <c r="AP43">
        <v>333.5</v>
      </c>
      <c r="AQ43">
        <v>368.6</v>
      </c>
      <c r="AR43">
        <v>375.9</v>
      </c>
      <c r="AS43">
        <v>359.7</v>
      </c>
    </row>
    <row r="44" spans="2:46" x14ac:dyDescent="0.35">
      <c r="B44" t="s">
        <v>1043</v>
      </c>
      <c r="X44">
        <v>35.799999999999997</v>
      </c>
      <c r="Y44">
        <v>34.9</v>
      </c>
      <c r="AB44">
        <v>36.1</v>
      </c>
      <c r="AC44">
        <v>39.799999999999997</v>
      </c>
      <c r="AH44" t="s">
        <v>1032</v>
      </c>
      <c r="AI44" t="s">
        <v>1032</v>
      </c>
      <c r="AJ44" t="s">
        <v>1032</v>
      </c>
      <c r="AK44" t="s">
        <v>1032</v>
      </c>
      <c r="AL44" t="s">
        <v>1032</v>
      </c>
      <c r="AM44" t="s">
        <v>1032</v>
      </c>
      <c r="AN44" t="s">
        <v>1032</v>
      </c>
      <c r="AO44" t="s">
        <v>1032</v>
      </c>
      <c r="AP44">
        <v>96</v>
      </c>
      <c r="AQ44">
        <v>111.4</v>
      </c>
      <c r="AR44">
        <v>123.8</v>
      </c>
      <c r="AS44">
        <v>151.5</v>
      </c>
    </row>
    <row r="45" spans="2:46" s="2" customFormat="1" x14ac:dyDescent="0.35">
      <c r="B45" s="2" t="s">
        <v>1044</v>
      </c>
      <c r="X45" s="2">
        <v>17.2</v>
      </c>
      <c r="Y45" s="2">
        <v>18</v>
      </c>
      <c r="AB45" s="2">
        <v>27.5</v>
      </c>
      <c r="AC45" s="2">
        <v>24.2</v>
      </c>
      <c r="AH45" s="2" t="s">
        <v>1032</v>
      </c>
      <c r="AI45" s="2" t="s">
        <v>1032</v>
      </c>
      <c r="AJ45" s="2" t="s">
        <v>1032</v>
      </c>
      <c r="AK45" s="2" t="s">
        <v>1032</v>
      </c>
      <c r="AL45" s="2" t="s">
        <v>1032</v>
      </c>
      <c r="AM45" s="2" t="s">
        <v>1032</v>
      </c>
      <c r="AN45" s="2" t="s">
        <v>1032</v>
      </c>
      <c r="AO45" s="2" t="s">
        <v>1032</v>
      </c>
      <c r="AP45" s="2">
        <v>55.6</v>
      </c>
      <c r="AQ45" s="2">
        <v>76.099999999999994</v>
      </c>
      <c r="AR45" s="2">
        <v>61</v>
      </c>
      <c r="AS45" s="2">
        <v>68.400000000000006</v>
      </c>
    </row>
    <row r="46" spans="2:46" s="11" customFormat="1" x14ac:dyDescent="0.35">
      <c r="B46" s="11" t="s">
        <v>1045</v>
      </c>
      <c r="D46" s="11">
        <f t="shared" ref="D46:AB46" si="23">SUM(D43:D45)</f>
        <v>0</v>
      </c>
      <c r="E46" s="11">
        <f t="shared" si="23"/>
        <v>0</v>
      </c>
      <c r="F46" s="11">
        <f t="shared" si="23"/>
        <v>0</v>
      </c>
      <c r="G46" s="11">
        <f t="shared" si="23"/>
        <v>0</v>
      </c>
      <c r="H46" s="11">
        <f t="shared" si="23"/>
        <v>0</v>
      </c>
      <c r="I46" s="11">
        <f t="shared" si="23"/>
        <v>0</v>
      </c>
      <c r="J46" s="11">
        <f t="shared" si="23"/>
        <v>0</v>
      </c>
      <c r="K46" s="11">
        <f t="shared" si="23"/>
        <v>0</v>
      </c>
      <c r="L46" s="11">
        <f t="shared" si="23"/>
        <v>0</v>
      </c>
      <c r="M46" s="11">
        <f t="shared" si="23"/>
        <v>0</v>
      </c>
      <c r="N46" s="11">
        <f t="shared" si="23"/>
        <v>0</v>
      </c>
      <c r="O46" s="11">
        <f t="shared" si="23"/>
        <v>0</v>
      </c>
      <c r="P46" s="11">
        <f t="shared" si="23"/>
        <v>0</v>
      </c>
      <c r="Q46" s="11">
        <f t="shared" si="23"/>
        <v>0</v>
      </c>
      <c r="R46" s="11">
        <f t="shared" si="23"/>
        <v>0</v>
      </c>
      <c r="S46" s="11">
        <f t="shared" si="23"/>
        <v>0</v>
      </c>
      <c r="T46" s="11">
        <f t="shared" si="23"/>
        <v>0</v>
      </c>
      <c r="U46" s="11">
        <f t="shared" si="23"/>
        <v>0</v>
      </c>
      <c r="V46" s="11">
        <f t="shared" si="23"/>
        <v>0</v>
      </c>
      <c r="W46" s="11">
        <f t="shared" si="23"/>
        <v>0</v>
      </c>
      <c r="X46" s="11">
        <f t="shared" si="23"/>
        <v>144.79999999999998</v>
      </c>
      <c r="Y46" s="11">
        <f t="shared" si="23"/>
        <v>139.30000000000001</v>
      </c>
      <c r="Z46" s="11">
        <f t="shared" si="23"/>
        <v>0</v>
      </c>
      <c r="AA46" s="11">
        <f t="shared" si="23"/>
        <v>0</v>
      </c>
      <c r="AB46" s="11">
        <f t="shared" si="23"/>
        <v>167.8</v>
      </c>
      <c r="AC46" s="11">
        <f>SUM(AC43:AC45)</f>
        <v>178.59999999999997</v>
      </c>
      <c r="AH46" s="11">
        <f t="shared" ref="AH46:AO46" si="24">AH10</f>
        <v>372.2</v>
      </c>
      <c r="AI46" s="11">
        <f t="shared" si="24"/>
        <v>601.70000000000005</v>
      </c>
      <c r="AJ46" s="11">
        <f t="shared" si="24"/>
        <v>783.2</v>
      </c>
      <c r="AK46" s="11">
        <f t="shared" si="24"/>
        <v>512.79999999999995</v>
      </c>
      <c r="AL46" s="11">
        <f t="shared" si="24"/>
        <v>485.1</v>
      </c>
      <c r="AM46" s="11">
        <f t="shared" si="24"/>
        <v>446.1</v>
      </c>
      <c r="AN46" s="11">
        <f t="shared" si="24"/>
        <v>465.8</v>
      </c>
      <c r="AO46" s="11">
        <f t="shared" si="24"/>
        <v>481.6</v>
      </c>
      <c r="AP46" s="11">
        <f t="shared" ref="AP46:AR46" si="25">SUM(AP43:AP45)</f>
        <v>485.1</v>
      </c>
      <c r="AQ46" s="11">
        <f t="shared" si="25"/>
        <v>556.1</v>
      </c>
      <c r="AR46" s="11">
        <f t="shared" si="25"/>
        <v>560.70000000000005</v>
      </c>
      <c r="AS46" s="11">
        <f>SUM(AS43:AS45)</f>
        <v>579.6</v>
      </c>
    </row>
    <row r="47" spans="2:46" s="8" customFormat="1" x14ac:dyDescent="0.35">
      <c r="B47" s="7" t="s">
        <v>1047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2:46" x14ac:dyDescent="0.35">
      <c r="B48" t="s">
        <v>1042</v>
      </c>
      <c r="X48" s="27">
        <v>54.4</v>
      </c>
      <c r="Y48">
        <v>57.3</v>
      </c>
      <c r="AB48" s="27">
        <v>51.9</v>
      </c>
      <c r="AC48">
        <v>43.5</v>
      </c>
      <c r="AH48" t="s">
        <v>1032</v>
      </c>
      <c r="AI48" t="s">
        <v>1032</v>
      </c>
      <c r="AJ48" t="s">
        <v>1032</v>
      </c>
      <c r="AK48" t="s">
        <v>1032</v>
      </c>
      <c r="AL48" t="s">
        <v>1032</v>
      </c>
      <c r="AM48" t="s">
        <v>1032</v>
      </c>
      <c r="AN48" t="s">
        <v>1032</v>
      </c>
      <c r="AO48" t="s">
        <v>1032</v>
      </c>
      <c r="AP48">
        <v>113.5</v>
      </c>
      <c r="AQ48">
        <v>138.80000000000001</v>
      </c>
      <c r="AR48">
        <v>170.5</v>
      </c>
      <c r="AS48">
        <v>211.4</v>
      </c>
    </row>
    <row r="49" spans="2:45" x14ac:dyDescent="0.35">
      <c r="B49" t="s">
        <v>1043</v>
      </c>
      <c r="X49" s="27">
        <v>5.5</v>
      </c>
      <c r="Y49">
        <v>3.6</v>
      </c>
      <c r="AB49" s="27">
        <v>3.6</v>
      </c>
      <c r="AC49">
        <v>5.9</v>
      </c>
      <c r="AH49" t="s">
        <v>1032</v>
      </c>
      <c r="AI49" t="s">
        <v>1032</v>
      </c>
      <c r="AJ49" t="s">
        <v>1032</v>
      </c>
      <c r="AK49" t="s">
        <v>1032</v>
      </c>
      <c r="AL49" t="s">
        <v>1032</v>
      </c>
      <c r="AM49" t="s">
        <v>1032</v>
      </c>
      <c r="AN49" t="s">
        <v>1032</v>
      </c>
      <c r="AO49" t="s">
        <v>1032</v>
      </c>
      <c r="AP49">
        <v>18.3</v>
      </c>
      <c r="AQ49">
        <v>21.1</v>
      </c>
      <c r="AR49">
        <v>15.7</v>
      </c>
      <c r="AS49">
        <v>18.3</v>
      </c>
    </row>
    <row r="50" spans="2:45" s="2" customFormat="1" x14ac:dyDescent="0.35">
      <c r="B50" s="2" t="s">
        <v>1044</v>
      </c>
      <c r="X50" s="2">
        <v>0.4</v>
      </c>
      <c r="Y50" s="2">
        <v>0.4</v>
      </c>
      <c r="AB50" s="2">
        <v>0.9</v>
      </c>
      <c r="AC50" s="2">
        <v>0.6</v>
      </c>
      <c r="AH50" s="2" t="s">
        <v>1032</v>
      </c>
      <c r="AI50" s="2" t="s">
        <v>1032</v>
      </c>
      <c r="AJ50" s="2" t="s">
        <v>1032</v>
      </c>
      <c r="AK50" s="2" t="s">
        <v>1032</v>
      </c>
      <c r="AL50" s="2" t="s">
        <v>1032</v>
      </c>
      <c r="AM50" s="2" t="s">
        <v>1032</v>
      </c>
      <c r="AN50" s="2" t="s">
        <v>1032</v>
      </c>
      <c r="AO50" s="2" t="s">
        <v>1032</v>
      </c>
      <c r="AP50" s="2">
        <v>1.1000000000000001</v>
      </c>
      <c r="AQ50" s="2">
        <v>1.5</v>
      </c>
      <c r="AR50" s="2">
        <v>0.8</v>
      </c>
      <c r="AS50" s="2">
        <v>2.2000000000000002</v>
      </c>
    </row>
    <row r="51" spans="2:45" s="15" customFormat="1" x14ac:dyDescent="0.35">
      <c r="B51" s="15" t="s">
        <v>1039</v>
      </c>
      <c r="D51" s="15">
        <f t="shared" ref="D51:AB51" si="26">SUM(D48:D50)</f>
        <v>0</v>
      </c>
      <c r="E51" s="15">
        <f t="shared" si="26"/>
        <v>0</v>
      </c>
      <c r="F51" s="15">
        <f t="shared" si="26"/>
        <v>0</v>
      </c>
      <c r="G51" s="15">
        <f t="shared" si="26"/>
        <v>0</v>
      </c>
      <c r="H51" s="15">
        <f t="shared" si="26"/>
        <v>0</v>
      </c>
      <c r="I51" s="15">
        <f t="shared" si="26"/>
        <v>0</v>
      </c>
      <c r="J51" s="15">
        <f t="shared" si="26"/>
        <v>0</v>
      </c>
      <c r="K51" s="15">
        <f t="shared" si="26"/>
        <v>0</v>
      </c>
      <c r="L51" s="15">
        <f t="shared" si="26"/>
        <v>0</v>
      </c>
      <c r="M51" s="15">
        <f t="shared" si="26"/>
        <v>0</v>
      </c>
      <c r="N51" s="15">
        <f t="shared" si="26"/>
        <v>0</v>
      </c>
      <c r="O51" s="15">
        <f t="shared" si="26"/>
        <v>0</v>
      </c>
      <c r="P51" s="15">
        <f t="shared" si="26"/>
        <v>0</v>
      </c>
      <c r="Q51" s="15">
        <f t="shared" si="26"/>
        <v>0</v>
      </c>
      <c r="R51" s="15">
        <f t="shared" si="26"/>
        <v>0</v>
      </c>
      <c r="S51" s="15">
        <f t="shared" si="26"/>
        <v>0</v>
      </c>
      <c r="T51" s="15">
        <f t="shared" si="26"/>
        <v>0</v>
      </c>
      <c r="U51" s="15">
        <f t="shared" si="26"/>
        <v>0</v>
      </c>
      <c r="V51" s="15">
        <f t="shared" si="26"/>
        <v>0</v>
      </c>
      <c r="W51" s="15">
        <f t="shared" si="26"/>
        <v>0</v>
      </c>
      <c r="X51" s="15">
        <f t="shared" si="26"/>
        <v>60.3</v>
      </c>
      <c r="Y51" s="15">
        <f t="shared" si="26"/>
        <v>61.3</v>
      </c>
      <c r="Z51" s="15">
        <f t="shared" si="26"/>
        <v>0</v>
      </c>
      <c r="AA51" s="15">
        <f t="shared" si="26"/>
        <v>0</v>
      </c>
      <c r="AB51" s="15">
        <f t="shared" si="26"/>
        <v>56.4</v>
      </c>
      <c r="AC51" s="15">
        <f>SUM(AC48:AC50)</f>
        <v>50</v>
      </c>
      <c r="AH51" s="15">
        <f t="shared" ref="AH51:AN51" si="27">AH24</f>
        <v>0</v>
      </c>
      <c r="AI51" s="15">
        <f t="shared" si="27"/>
        <v>0</v>
      </c>
      <c r="AJ51" s="15">
        <f t="shared" si="27"/>
        <v>0</v>
      </c>
      <c r="AK51" s="15">
        <f t="shared" si="27"/>
        <v>121.6</v>
      </c>
      <c r="AL51" s="15">
        <f t="shared" si="27"/>
        <v>81.5</v>
      </c>
      <c r="AM51" s="15">
        <f t="shared" si="27"/>
        <v>66.3</v>
      </c>
      <c r="AN51" s="15">
        <f t="shared" si="27"/>
        <v>75.8</v>
      </c>
      <c r="AO51" s="15">
        <f>AO24</f>
        <v>121.7</v>
      </c>
      <c r="AP51" s="15">
        <f t="shared" ref="AP51:AQ51" si="28">SUM(AP48:AP50)</f>
        <v>132.9</v>
      </c>
      <c r="AQ51" s="15">
        <f t="shared" si="28"/>
        <v>161.4</v>
      </c>
      <c r="AR51" s="15">
        <f>SUM(AR48:AR50)</f>
        <v>187</v>
      </c>
      <c r="AS51" s="15">
        <f>SUM(AS48:AS50)</f>
        <v>231.9</v>
      </c>
    </row>
    <row r="52" spans="2:45" s="11" customFormat="1" x14ac:dyDescent="0.35">
      <c r="B52" s="11" t="s">
        <v>1010</v>
      </c>
      <c r="D52" s="11">
        <f t="shared" ref="D52:AB52" si="29">D51+D46</f>
        <v>0</v>
      </c>
      <c r="E52" s="11">
        <f t="shared" si="29"/>
        <v>0</v>
      </c>
      <c r="F52" s="11">
        <f t="shared" si="29"/>
        <v>0</v>
      </c>
      <c r="G52" s="11">
        <f t="shared" si="29"/>
        <v>0</v>
      </c>
      <c r="H52" s="11">
        <f t="shared" si="29"/>
        <v>0</v>
      </c>
      <c r="I52" s="11">
        <f t="shared" si="29"/>
        <v>0</v>
      </c>
      <c r="J52" s="11">
        <f t="shared" si="29"/>
        <v>0</v>
      </c>
      <c r="K52" s="11">
        <f t="shared" si="29"/>
        <v>0</v>
      </c>
      <c r="L52" s="11">
        <f t="shared" si="29"/>
        <v>0</v>
      </c>
      <c r="M52" s="11">
        <f t="shared" si="29"/>
        <v>0</v>
      </c>
      <c r="N52" s="11">
        <f t="shared" si="29"/>
        <v>0</v>
      </c>
      <c r="O52" s="11">
        <f t="shared" si="29"/>
        <v>0</v>
      </c>
      <c r="P52" s="11">
        <f t="shared" si="29"/>
        <v>0</v>
      </c>
      <c r="Q52" s="11">
        <f t="shared" si="29"/>
        <v>0</v>
      </c>
      <c r="R52" s="11">
        <f t="shared" si="29"/>
        <v>0</v>
      </c>
      <c r="S52" s="11">
        <f t="shared" si="29"/>
        <v>0</v>
      </c>
      <c r="T52" s="11">
        <f t="shared" si="29"/>
        <v>0</v>
      </c>
      <c r="U52" s="11">
        <f t="shared" si="29"/>
        <v>0</v>
      </c>
      <c r="V52" s="11">
        <f t="shared" si="29"/>
        <v>0</v>
      </c>
      <c r="W52" s="11">
        <f t="shared" si="29"/>
        <v>0</v>
      </c>
      <c r="X52" s="11">
        <f t="shared" si="29"/>
        <v>205.09999999999997</v>
      </c>
      <c r="Y52" s="11">
        <f t="shared" si="29"/>
        <v>200.60000000000002</v>
      </c>
      <c r="Z52" s="11">
        <f t="shared" si="29"/>
        <v>0</v>
      </c>
      <c r="AA52" s="11">
        <f t="shared" si="29"/>
        <v>0</v>
      </c>
      <c r="AB52" s="11">
        <f t="shared" si="29"/>
        <v>224.20000000000002</v>
      </c>
      <c r="AC52" s="11">
        <f>AC51+AC46</f>
        <v>228.59999999999997</v>
      </c>
      <c r="AH52" s="11">
        <f t="shared" ref="AH52:AN52" si="30">AH25</f>
        <v>408.5</v>
      </c>
      <c r="AI52" s="11">
        <f t="shared" si="30"/>
        <v>713.90000000000009</v>
      </c>
      <c r="AJ52" s="11">
        <f t="shared" si="30"/>
        <v>969.2</v>
      </c>
      <c r="AK52" s="11">
        <f t="shared" si="30"/>
        <v>844.09999999999991</v>
      </c>
      <c r="AL52" s="11">
        <f t="shared" si="30"/>
        <v>763</v>
      </c>
      <c r="AM52" s="11">
        <f t="shared" si="30"/>
        <v>657.09999999999991</v>
      </c>
      <c r="AN52" s="11">
        <f t="shared" si="30"/>
        <v>668.7</v>
      </c>
      <c r="AO52" s="11">
        <f>AO25</f>
        <v>753.2</v>
      </c>
      <c r="AP52" s="11">
        <f t="shared" ref="AP52:AR52" si="31">AP51+AP46</f>
        <v>618</v>
      </c>
      <c r="AQ52" s="11">
        <f t="shared" si="31"/>
        <v>717.5</v>
      </c>
      <c r="AR52" s="11">
        <f t="shared" si="31"/>
        <v>747.7</v>
      </c>
      <c r="AS52" s="11">
        <f>AS51+AS46</f>
        <v>811.5</v>
      </c>
    </row>
    <row r="53" spans="2:45" x14ac:dyDescent="0.35">
      <c r="B53" s="11" t="s">
        <v>1092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I53" s="12">
        <f>AI52/AH52-1</f>
        <v>0.74761321909424749</v>
      </c>
      <c r="AJ53" s="12">
        <f t="shared" ref="AJ53:AS53" si="32">AJ52/AI52-1</f>
        <v>0.35761311107998317</v>
      </c>
      <c r="AK53" s="12">
        <f t="shared" si="32"/>
        <v>-0.12907552620718132</v>
      </c>
      <c r="AL53" s="12">
        <f t="shared" si="32"/>
        <v>-9.6078663665442376E-2</v>
      </c>
      <c r="AM53" s="12">
        <f t="shared" si="32"/>
        <v>-0.13879423328964624</v>
      </c>
      <c r="AN53" s="12">
        <f t="shared" si="32"/>
        <v>1.7653325216862248E-2</v>
      </c>
      <c r="AO53" s="12">
        <f t="shared" si="32"/>
        <v>0.12636458800658001</v>
      </c>
      <c r="AP53" s="12">
        <f t="shared" si="32"/>
        <v>-0.17950079660116836</v>
      </c>
      <c r="AQ53" s="12">
        <f t="shared" si="32"/>
        <v>0.16100323624595458</v>
      </c>
      <c r="AR53" s="12">
        <f t="shared" si="32"/>
        <v>4.2090592334494747E-2</v>
      </c>
      <c r="AS53" s="12">
        <f t="shared" si="32"/>
        <v>8.532834024341307E-2</v>
      </c>
    </row>
    <row r="54" spans="2:45" s="4" customFormat="1" x14ac:dyDescent="0.35">
      <c r="B54" s="5" t="s">
        <v>1066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2:45" x14ac:dyDescent="0.35">
      <c r="B55" t="s">
        <v>1046</v>
      </c>
      <c r="D55" s="12" t="e">
        <f t="shared" ref="D55:AB55" si="33">D10/D25</f>
        <v>#DIV/0!</v>
      </c>
      <c r="E55" s="12" t="e">
        <f t="shared" si="33"/>
        <v>#DIV/0!</v>
      </c>
      <c r="F55" s="12" t="e">
        <f t="shared" si="33"/>
        <v>#DIV/0!</v>
      </c>
      <c r="G55" s="12" t="e">
        <f t="shared" si="33"/>
        <v>#DIV/0!</v>
      </c>
      <c r="H55" s="12" t="e">
        <f t="shared" si="33"/>
        <v>#DIV/0!</v>
      </c>
      <c r="I55" s="12" t="e">
        <f t="shared" si="33"/>
        <v>#DIV/0!</v>
      </c>
      <c r="J55" s="12" t="e">
        <f t="shared" si="33"/>
        <v>#DIV/0!</v>
      </c>
      <c r="K55" s="12" t="e">
        <f t="shared" si="33"/>
        <v>#DIV/0!</v>
      </c>
      <c r="L55" s="12" t="e">
        <f t="shared" si="33"/>
        <v>#DIV/0!</v>
      </c>
      <c r="M55" s="12" t="e">
        <f t="shared" si="33"/>
        <v>#DIV/0!</v>
      </c>
      <c r="N55" s="12" t="e">
        <f t="shared" si="33"/>
        <v>#DIV/0!</v>
      </c>
      <c r="O55" s="12" t="e">
        <f t="shared" si="33"/>
        <v>#DIV/0!</v>
      </c>
      <c r="P55" s="12" t="e">
        <f t="shared" si="33"/>
        <v>#DIV/0!</v>
      </c>
      <c r="Q55" s="12" t="e">
        <f t="shared" si="33"/>
        <v>#DIV/0!</v>
      </c>
      <c r="R55" s="12" t="e">
        <f t="shared" si="33"/>
        <v>#DIV/0!</v>
      </c>
      <c r="S55" s="12" t="e">
        <f t="shared" si="33"/>
        <v>#DIV/0!</v>
      </c>
      <c r="T55" s="12" t="e">
        <f t="shared" si="33"/>
        <v>#DIV/0!</v>
      </c>
      <c r="U55" s="12" t="e">
        <f t="shared" si="33"/>
        <v>#DIV/0!</v>
      </c>
      <c r="V55" s="12" t="e">
        <f t="shared" si="33"/>
        <v>#DIV/0!</v>
      </c>
      <c r="W55" s="12" t="e">
        <f t="shared" si="33"/>
        <v>#DIV/0!</v>
      </c>
      <c r="X55" s="12">
        <f t="shared" si="33"/>
        <v>0.70599707459775718</v>
      </c>
      <c r="Y55" s="12">
        <f t="shared" si="33"/>
        <v>0.69441674975074774</v>
      </c>
      <c r="Z55" s="12" t="e">
        <f t="shared" si="33"/>
        <v>#DIV/0!</v>
      </c>
      <c r="AA55" s="12" t="e">
        <f t="shared" si="33"/>
        <v>#DIV/0!</v>
      </c>
      <c r="AB55" s="12">
        <f t="shared" si="33"/>
        <v>0.74843889384478146</v>
      </c>
      <c r="AC55" s="12">
        <f>AC10/AC25</f>
        <v>0.78127734033245844</v>
      </c>
      <c r="AH55" s="12">
        <f t="shared" ref="AH55:AS55" si="34">AH10/AH25</f>
        <v>0.91113831089351283</v>
      </c>
      <c r="AI55" s="12">
        <f t="shared" si="34"/>
        <v>0.84283513097072416</v>
      </c>
      <c r="AJ55" s="12">
        <f t="shared" si="34"/>
        <v>0.80808914568716472</v>
      </c>
      <c r="AK55" s="12">
        <f t="shared" si="34"/>
        <v>0.60751095841724911</v>
      </c>
      <c r="AL55" s="12">
        <f t="shared" si="34"/>
        <v>0.63577981651376148</v>
      </c>
      <c r="AM55" s="12">
        <f t="shared" si="34"/>
        <v>0.67889210165880398</v>
      </c>
      <c r="AN55" s="12">
        <f t="shared" si="34"/>
        <v>0.6965754448930761</v>
      </c>
      <c r="AO55" s="12">
        <f t="shared" si="34"/>
        <v>0.63940520446096649</v>
      </c>
      <c r="AP55" s="12">
        <f t="shared" si="34"/>
        <v>0.78495145631067953</v>
      </c>
      <c r="AQ55" s="12">
        <f t="shared" si="34"/>
        <v>0.77505226480836242</v>
      </c>
      <c r="AR55" s="12">
        <f t="shared" si="34"/>
        <v>0.74989969238999599</v>
      </c>
      <c r="AS55" s="12">
        <f t="shared" si="34"/>
        <v>0.71423290203327172</v>
      </c>
    </row>
    <row r="56" spans="2:45" x14ac:dyDescent="0.35">
      <c r="B56" t="s">
        <v>1061</v>
      </c>
      <c r="D56" s="12" t="e">
        <f t="shared" ref="D56:AB56" si="35">D17/D25</f>
        <v>#DIV/0!</v>
      </c>
      <c r="E56" s="12" t="e">
        <f t="shared" si="35"/>
        <v>#DIV/0!</v>
      </c>
      <c r="F56" s="12" t="e">
        <f t="shared" si="35"/>
        <v>#DIV/0!</v>
      </c>
      <c r="G56" s="12" t="e">
        <f t="shared" si="35"/>
        <v>#DIV/0!</v>
      </c>
      <c r="H56" s="12" t="e">
        <f t="shared" si="35"/>
        <v>#DIV/0!</v>
      </c>
      <c r="I56" s="12" t="e">
        <f t="shared" si="35"/>
        <v>#DIV/0!</v>
      </c>
      <c r="J56" s="12" t="e">
        <f t="shared" si="35"/>
        <v>#DIV/0!</v>
      </c>
      <c r="K56" s="12" t="e">
        <f t="shared" si="35"/>
        <v>#DIV/0!</v>
      </c>
      <c r="L56" s="12" t="e">
        <f t="shared" si="35"/>
        <v>#DIV/0!</v>
      </c>
      <c r="M56" s="12" t="e">
        <f t="shared" si="35"/>
        <v>#DIV/0!</v>
      </c>
      <c r="N56" s="12" t="e">
        <f t="shared" si="35"/>
        <v>#DIV/0!</v>
      </c>
      <c r="O56" s="12" t="e">
        <f t="shared" si="35"/>
        <v>#DIV/0!</v>
      </c>
      <c r="P56" s="12" t="e">
        <f t="shared" si="35"/>
        <v>#DIV/0!</v>
      </c>
      <c r="Q56" s="12" t="e">
        <f t="shared" si="35"/>
        <v>#DIV/0!</v>
      </c>
      <c r="R56" s="12" t="e">
        <f t="shared" si="35"/>
        <v>#DIV/0!</v>
      </c>
      <c r="S56" s="12" t="e">
        <f t="shared" si="35"/>
        <v>#DIV/0!</v>
      </c>
      <c r="T56" s="12" t="e">
        <f t="shared" si="35"/>
        <v>#DIV/0!</v>
      </c>
      <c r="U56" s="12" t="e">
        <f t="shared" si="35"/>
        <v>#DIV/0!</v>
      </c>
      <c r="V56" s="12" t="e">
        <f t="shared" si="35"/>
        <v>#DIV/0!</v>
      </c>
      <c r="W56" s="12" t="e">
        <f t="shared" si="35"/>
        <v>#DIV/0!</v>
      </c>
      <c r="X56" s="12">
        <f t="shared" si="35"/>
        <v>0</v>
      </c>
      <c r="Y56" s="12">
        <f t="shared" si="35"/>
        <v>0</v>
      </c>
      <c r="Z56" s="12" t="e">
        <f t="shared" si="35"/>
        <v>#DIV/0!</v>
      </c>
      <c r="AA56" s="12" t="e">
        <f t="shared" si="35"/>
        <v>#DIV/0!</v>
      </c>
      <c r="AB56" s="12">
        <f t="shared" si="35"/>
        <v>0</v>
      </c>
      <c r="AC56" s="12">
        <f>AC17/AC25</f>
        <v>0</v>
      </c>
      <c r="AH56" s="12">
        <f t="shared" ref="AH56:AS56" si="36">AH17/AH25</f>
        <v>8.8861689106487146E-2</v>
      </c>
      <c r="AI56" s="12">
        <f t="shared" si="36"/>
        <v>0.15716486902927579</v>
      </c>
      <c r="AJ56" s="12">
        <f t="shared" si="36"/>
        <v>0.19191085431283533</v>
      </c>
      <c r="AK56" s="12">
        <f t="shared" si="36"/>
        <v>0.24843028077242035</v>
      </c>
      <c r="AL56" s="12">
        <f t="shared" si="36"/>
        <v>0.25740498034076015</v>
      </c>
      <c r="AM56" s="12">
        <f t="shared" si="36"/>
        <v>0.22021001369654544</v>
      </c>
      <c r="AN56" s="12">
        <f t="shared" si="36"/>
        <v>0.19007028562883205</v>
      </c>
      <c r="AO56" s="12">
        <f t="shared" si="36"/>
        <v>0.19901752522570365</v>
      </c>
      <c r="AP56" s="12">
        <f t="shared" si="36"/>
        <v>0</v>
      </c>
      <c r="AQ56" s="12">
        <f t="shared" si="36"/>
        <v>0</v>
      </c>
      <c r="AR56" s="12">
        <f t="shared" si="36"/>
        <v>0</v>
      </c>
      <c r="AS56" s="12">
        <f t="shared" si="36"/>
        <v>0</v>
      </c>
    </row>
    <row r="57" spans="2:45" s="2" customFormat="1" x14ac:dyDescent="0.35">
      <c r="B57" s="2" t="s">
        <v>1049</v>
      </c>
      <c r="D57" s="13" t="e">
        <f t="shared" ref="D57:AB57" si="37">D24/D25</f>
        <v>#DIV/0!</v>
      </c>
      <c r="E57" s="13" t="e">
        <f t="shared" si="37"/>
        <v>#DIV/0!</v>
      </c>
      <c r="F57" s="13" t="e">
        <f t="shared" si="37"/>
        <v>#DIV/0!</v>
      </c>
      <c r="G57" s="13" t="e">
        <f t="shared" si="37"/>
        <v>#DIV/0!</v>
      </c>
      <c r="H57" s="13" t="e">
        <f t="shared" si="37"/>
        <v>#DIV/0!</v>
      </c>
      <c r="I57" s="13" t="e">
        <f t="shared" si="37"/>
        <v>#DIV/0!</v>
      </c>
      <c r="J57" s="13" t="e">
        <f t="shared" si="37"/>
        <v>#DIV/0!</v>
      </c>
      <c r="K57" s="13" t="e">
        <f t="shared" si="37"/>
        <v>#DIV/0!</v>
      </c>
      <c r="L57" s="13" t="e">
        <f t="shared" si="37"/>
        <v>#DIV/0!</v>
      </c>
      <c r="M57" s="13" t="e">
        <f t="shared" si="37"/>
        <v>#DIV/0!</v>
      </c>
      <c r="N57" s="13" t="e">
        <f t="shared" si="37"/>
        <v>#DIV/0!</v>
      </c>
      <c r="O57" s="13" t="e">
        <f t="shared" si="37"/>
        <v>#DIV/0!</v>
      </c>
      <c r="P57" s="13" t="e">
        <f t="shared" si="37"/>
        <v>#DIV/0!</v>
      </c>
      <c r="Q57" s="13" t="e">
        <f t="shared" si="37"/>
        <v>#DIV/0!</v>
      </c>
      <c r="R57" s="13" t="e">
        <f t="shared" si="37"/>
        <v>#DIV/0!</v>
      </c>
      <c r="S57" s="13" t="e">
        <f t="shared" si="37"/>
        <v>#DIV/0!</v>
      </c>
      <c r="T57" s="13" t="e">
        <f t="shared" si="37"/>
        <v>#DIV/0!</v>
      </c>
      <c r="U57" s="13" t="e">
        <f t="shared" si="37"/>
        <v>#DIV/0!</v>
      </c>
      <c r="V57" s="13" t="e">
        <f t="shared" si="37"/>
        <v>#DIV/0!</v>
      </c>
      <c r="W57" s="13" t="e">
        <f t="shared" si="37"/>
        <v>#DIV/0!</v>
      </c>
      <c r="X57" s="13">
        <f t="shared" si="37"/>
        <v>0.29400292540224277</v>
      </c>
      <c r="Y57" s="13">
        <f t="shared" si="37"/>
        <v>0.3055832502492522</v>
      </c>
      <c r="Z57" s="13" t="e">
        <f t="shared" si="37"/>
        <v>#DIV/0!</v>
      </c>
      <c r="AA57" s="13" t="e">
        <f t="shared" si="37"/>
        <v>#DIV/0!</v>
      </c>
      <c r="AB57" s="13">
        <f t="shared" si="37"/>
        <v>0.25156110615521854</v>
      </c>
      <c r="AC57" s="13">
        <f t="shared" ref="AC57" si="38">AC24/AC25</f>
        <v>0.21872265966754156</v>
      </c>
      <c r="AH57" s="13">
        <f t="shared" ref="AH57:AR57" si="39">AH24/AH25</f>
        <v>0</v>
      </c>
      <c r="AI57" s="13">
        <f t="shared" si="39"/>
        <v>0</v>
      </c>
      <c r="AJ57" s="13">
        <f t="shared" si="39"/>
        <v>0</v>
      </c>
      <c r="AK57" s="13">
        <f t="shared" si="39"/>
        <v>0.14405876081033053</v>
      </c>
      <c r="AL57" s="13">
        <f t="shared" si="39"/>
        <v>0.10681520314547838</v>
      </c>
      <c r="AM57" s="13">
        <f t="shared" si="39"/>
        <v>0.10089788464465074</v>
      </c>
      <c r="AN57" s="13">
        <f t="shared" si="39"/>
        <v>0.11335426947809181</v>
      </c>
      <c r="AO57" s="13">
        <f t="shared" si="39"/>
        <v>0.16157727031332977</v>
      </c>
      <c r="AP57" s="13">
        <f t="shared" si="39"/>
        <v>0.21504854368932039</v>
      </c>
      <c r="AQ57" s="13">
        <f t="shared" si="39"/>
        <v>0.22494773519163763</v>
      </c>
      <c r="AR57" s="13">
        <f t="shared" si="39"/>
        <v>0.25010030761000401</v>
      </c>
      <c r="AS57" s="13">
        <f>AS24/AS25</f>
        <v>0.28576709796672828</v>
      </c>
    </row>
    <row r="58" spans="2:45" x14ac:dyDescent="0.35">
      <c r="B58" t="s">
        <v>1050</v>
      </c>
      <c r="D58" s="12" t="e">
        <f t="shared" ref="D58:AB58" si="40">SUM(D55:D57)</f>
        <v>#DIV/0!</v>
      </c>
      <c r="E58" s="12" t="e">
        <f t="shared" si="40"/>
        <v>#DIV/0!</v>
      </c>
      <c r="F58" s="12" t="e">
        <f t="shared" si="40"/>
        <v>#DIV/0!</v>
      </c>
      <c r="G58" s="12" t="e">
        <f t="shared" si="40"/>
        <v>#DIV/0!</v>
      </c>
      <c r="H58" s="12" t="e">
        <f t="shared" si="40"/>
        <v>#DIV/0!</v>
      </c>
      <c r="I58" s="12" t="e">
        <f t="shared" si="40"/>
        <v>#DIV/0!</v>
      </c>
      <c r="J58" s="12" t="e">
        <f t="shared" si="40"/>
        <v>#DIV/0!</v>
      </c>
      <c r="K58" s="12" t="e">
        <f t="shared" si="40"/>
        <v>#DIV/0!</v>
      </c>
      <c r="L58" s="12" t="e">
        <f t="shared" si="40"/>
        <v>#DIV/0!</v>
      </c>
      <c r="M58" s="12" t="e">
        <f t="shared" si="40"/>
        <v>#DIV/0!</v>
      </c>
      <c r="N58" s="12" t="e">
        <f t="shared" si="40"/>
        <v>#DIV/0!</v>
      </c>
      <c r="O58" s="12" t="e">
        <f t="shared" si="40"/>
        <v>#DIV/0!</v>
      </c>
      <c r="P58" s="12" t="e">
        <f t="shared" si="40"/>
        <v>#DIV/0!</v>
      </c>
      <c r="Q58" s="12" t="e">
        <f t="shared" si="40"/>
        <v>#DIV/0!</v>
      </c>
      <c r="R58" s="12" t="e">
        <f t="shared" si="40"/>
        <v>#DIV/0!</v>
      </c>
      <c r="S58" s="12" t="e">
        <f t="shared" si="40"/>
        <v>#DIV/0!</v>
      </c>
      <c r="T58" s="12" t="e">
        <f t="shared" si="40"/>
        <v>#DIV/0!</v>
      </c>
      <c r="U58" s="12" t="e">
        <f t="shared" si="40"/>
        <v>#DIV/0!</v>
      </c>
      <c r="V58" s="12" t="e">
        <f t="shared" si="40"/>
        <v>#DIV/0!</v>
      </c>
      <c r="W58" s="12" t="e">
        <f t="shared" si="40"/>
        <v>#DIV/0!</v>
      </c>
      <c r="X58" s="12">
        <f t="shared" si="40"/>
        <v>1</v>
      </c>
      <c r="Y58" s="12">
        <f t="shared" si="40"/>
        <v>1</v>
      </c>
      <c r="Z58" s="12" t="e">
        <f t="shared" si="40"/>
        <v>#DIV/0!</v>
      </c>
      <c r="AA58" s="12" t="e">
        <f t="shared" si="40"/>
        <v>#DIV/0!</v>
      </c>
      <c r="AB58" s="12">
        <f t="shared" si="40"/>
        <v>1</v>
      </c>
      <c r="AC58" s="12">
        <f t="shared" ref="AC58" si="41">SUM(AC55:AC57)</f>
        <v>1</v>
      </c>
      <c r="AH58" s="12">
        <f t="shared" ref="AH58:AN58" si="42">SUM(AH55:AH57)</f>
        <v>1</v>
      </c>
      <c r="AI58" s="12">
        <f t="shared" si="42"/>
        <v>1</v>
      </c>
      <c r="AJ58" s="12">
        <f t="shared" si="42"/>
        <v>1</v>
      </c>
      <c r="AK58" s="12">
        <f t="shared" si="42"/>
        <v>1</v>
      </c>
      <c r="AL58" s="12">
        <f t="shared" si="42"/>
        <v>1</v>
      </c>
      <c r="AM58" s="12">
        <f t="shared" si="42"/>
        <v>1.0000000000000002</v>
      </c>
      <c r="AN58" s="12">
        <f t="shared" si="42"/>
        <v>1</v>
      </c>
      <c r="AO58" s="12">
        <f>SUM(AO55:AO57)</f>
        <v>1</v>
      </c>
      <c r="AP58" s="12">
        <f t="shared" ref="AP58:AS58" si="43">SUM(AP55:AP57)</f>
        <v>0.99999999999999989</v>
      </c>
      <c r="AQ58" s="12">
        <f t="shared" si="43"/>
        <v>1</v>
      </c>
      <c r="AR58" s="12">
        <f t="shared" si="43"/>
        <v>1</v>
      </c>
      <c r="AS58" s="12">
        <f t="shared" si="43"/>
        <v>1</v>
      </c>
    </row>
    <row r="59" spans="2:45" x14ac:dyDescent="0.35"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</row>
    <row r="60" spans="2:45" s="4" customFormat="1" x14ac:dyDescent="0.35">
      <c r="B60" s="5" t="s">
        <v>1067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</row>
    <row r="61" spans="2:45" x14ac:dyDescent="0.35">
      <c r="B61" t="s">
        <v>1072</v>
      </c>
      <c r="D61" s="12" t="e">
        <f t="shared" ref="D61:AB61" si="44">(D8+D15+D22)/D25</f>
        <v>#DIV/0!</v>
      </c>
      <c r="E61" s="12" t="e">
        <f t="shared" si="44"/>
        <v>#DIV/0!</v>
      </c>
      <c r="F61" s="12" t="e">
        <f t="shared" si="44"/>
        <v>#DIV/0!</v>
      </c>
      <c r="G61" s="12" t="e">
        <f t="shared" si="44"/>
        <v>#DIV/0!</v>
      </c>
      <c r="H61" s="12" t="e">
        <f t="shared" si="44"/>
        <v>#DIV/0!</v>
      </c>
      <c r="I61" s="12" t="e">
        <f t="shared" si="44"/>
        <v>#DIV/0!</v>
      </c>
      <c r="J61" s="12" t="e">
        <f t="shared" si="44"/>
        <v>#DIV/0!</v>
      </c>
      <c r="K61" s="12" t="e">
        <f t="shared" si="44"/>
        <v>#DIV/0!</v>
      </c>
      <c r="L61" s="12" t="e">
        <f t="shared" si="44"/>
        <v>#DIV/0!</v>
      </c>
      <c r="M61" s="12" t="e">
        <f t="shared" si="44"/>
        <v>#DIV/0!</v>
      </c>
      <c r="N61" s="12" t="e">
        <f t="shared" si="44"/>
        <v>#DIV/0!</v>
      </c>
      <c r="O61" s="12" t="e">
        <f t="shared" si="44"/>
        <v>#DIV/0!</v>
      </c>
      <c r="P61" s="12" t="e">
        <f t="shared" si="44"/>
        <v>#DIV/0!</v>
      </c>
      <c r="Q61" s="12" t="e">
        <f t="shared" si="44"/>
        <v>#DIV/0!</v>
      </c>
      <c r="R61" s="12" t="e">
        <f t="shared" si="44"/>
        <v>#DIV/0!</v>
      </c>
      <c r="S61" s="12" t="e">
        <f t="shared" si="44"/>
        <v>#DIV/0!</v>
      </c>
      <c r="T61" s="12" t="e">
        <f t="shared" si="44"/>
        <v>#DIV/0!</v>
      </c>
      <c r="U61" s="12" t="e">
        <f t="shared" si="44"/>
        <v>#DIV/0!</v>
      </c>
      <c r="V61" s="12" t="e">
        <f t="shared" si="44"/>
        <v>#DIV/0!</v>
      </c>
      <c r="W61" s="12" t="e">
        <f t="shared" si="44"/>
        <v>#DIV/0!</v>
      </c>
      <c r="X61" s="12">
        <f t="shared" si="44"/>
        <v>0.28278888347147729</v>
      </c>
      <c r="Y61" s="12">
        <f t="shared" si="44"/>
        <v>0.25722831505483545</v>
      </c>
      <c r="Z61" s="12" t="e">
        <f t="shared" si="44"/>
        <v>#DIV/0!</v>
      </c>
      <c r="AA61" s="12" t="e">
        <f t="shared" si="44"/>
        <v>#DIV/0!</v>
      </c>
      <c r="AB61" s="12">
        <f t="shared" si="44"/>
        <v>0.35147190008920604</v>
      </c>
      <c r="AC61" s="12">
        <f>(AC8+AC15+AC22)/AC25</f>
        <v>0.38757655293088361</v>
      </c>
      <c r="AH61" s="12">
        <f t="shared" ref="AH61:AS61" si="45">(AH8+AH15+AH22)/AH25</f>
        <v>0.69718482252141989</v>
      </c>
      <c r="AI61" s="12">
        <f t="shared" si="45"/>
        <v>0.49166549936965953</v>
      </c>
      <c r="AJ61" s="12">
        <f t="shared" si="45"/>
        <v>0.46430045398266612</v>
      </c>
      <c r="AK61" s="12">
        <f t="shared" si="45"/>
        <v>0.52553015045610718</v>
      </c>
      <c r="AL61" s="12">
        <f t="shared" si="45"/>
        <v>0.52922673656618613</v>
      </c>
      <c r="AM61" s="12">
        <f t="shared" si="45"/>
        <v>0.53903515446659567</v>
      </c>
      <c r="AN61" s="12">
        <f t="shared" si="45"/>
        <v>0.52056228503065649</v>
      </c>
      <c r="AO61" s="12">
        <f t="shared" si="45"/>
        <v>0.4616303770578864</v>
      </c>
      <c r="AP61" s="12">
        <f t="shared" si="45"/>
        <v>0.32475728155339806</v>
      </c>
      <c r="AQ61" s="12">
        <f t="shared" si="45"/>
        <v>0.37993031358885021</v>
      </c>
      <c r="AR61" s="12">
        <f t="shared" si="45"/>
        <v>0.33262003477330476</v>
      </c>
      <c r="AS61" s="12">
        <f t="shared" si="45"/>
        <v>0.27036352433764632</v>
      </c>
    </row>
    <row r="62" spans="2:45" s="2" customFormat="1" x14ac:dyDescent="0.35">
      <c r="B62" s="2" t="s">
        <v>1073</v>
      </c>
      <c r="D62" s="13" t="e">
        <f t="shared" ref="D62:AB62" si="46">(D23+D16+D9)/D25</f>
        <v>#DIV/0!</v>
      </c>
      <c r="E62" s="13" t="e">
        <f t="shared" si="46"/>
        <v>#DIV/0!</v>
      </c>
      <c r="F62" s="13" t="e">
        <f t="shared" si="46"/>
        <v>#DIV/0!</v>
      </c>
      <c r="G62" s="13" t="e">
        <f t="shared" si="46"/>
        <v>#DIV/0!</v>
      </c>
      <c r="H62" s="13" t="e">
        <f t="shared" si="46"/>
        <v>#DIV/0!</v>
      </c>
      <c r="I62" s="13" t="e">
        <f t="shared" si="46"/>
        <v>#DIV/0!</v>
      </c>
      <c r="J62" s="13" t="e">
        <f t="shared" si="46"/>
        <v>#DIV/0!</v>
      </c>
      <c r="K62" s="13" t="e">
        <f t="shared" si="46"/>
        <v>#DIV/0!</v>
      </c>
      <c r="L62" s="13" t="e">
        <f t="shared" si="46"/>
        <v>#DIV/0!</v>
      </c>
      <c r="M62" s="13" t="e">
        <f t="shared" si="46"/>
        <v>#DIV/0!</v>
      </c>
      <c r="N62" s="13" t="e">
        <f t="shared" si="46"/>
        <v>#DIV/0!</v>
      </c>
      <c r="O62" s="13" t="e">
        <f t="shared" si="46"/>
        <v>#DIV/0!</v>
      </c>
      <c r="P62" s="13" t="e">
        <f t="shared" si="46"/>
        <v>#DIV/0!</v>
      </c>
      <c r="Q62" s="13" t="e">
        <f t="shared" si="46"/>
        <v>#DIV/0!</v>
      </c>
      <c r="R62" s="13" t="e">
        <f t="shared" si="46"/>
        <v>#DIV/0!</v>
      </c>
      <c r="S62" s="13" t="e">
        <f t="shared" si="46"/>
        <v>#DIV/0!</v>
      </c>
      <c r="T62" s="13" t="e">
        <f t="shared" si="46"/>
        <v>#DIV/0!</v>
      </c>
      <c r="U62" s="13" t="e">
        <f t="shared" si="46"/>
        <v>#DIV/0!</v>
      </c>
      <c r="V62" s="13" t="e">
        <f t="shared" si="46"/>
        <v>#DIV/0!</v>
      </c>
      <c r="W62" s="13" t="e">
        <f t="shared" si="46"/>
        <v>#DIV/0!</v>
      </c>
      <c r="X62" s="13">
        <f t="shared" si="46"/>
        <v>0.71721111652852254</v>
      </c>
      <c r="Y62" s="13">
        <f t="shared" si="46"/>
        <v>0.74277168494516443</v>
      </c>
      <c r="Z62" s="13" t="e">
        <f t="shared" si="46"/>
        <v>#DIV/0!</v>
      </c>
      <c r="AA62" s="13" t="e">
        <f t="shared" si="46"/>
        <v>#DIV/0!</v>
      </c>
      <c r="AB62" s="13">
        <f t="shared" si="46"/>
        <v>0.64852809991079374</v>
      </c>
      <c r="AC62" s="13">
        <f>(AC23+AC16+AC9)/AC25</f>
        <v>0.61242344706911633</v>
      </c>
      <c r="AH62" s="13">
        <f t="shared" ref="AH62:AS62" si="47">(AH23+AH16+AH9)/AH25</f>
        <v>0.30281517747858017</v>
      </c>
      <c r="AI62" s="13">
        <f t="shared" si="47"/>
        <v>0.50833450063034025</v>
      </c>
      <c r="AJ62" s="13">
        <f t="shared" si="47"/>
        <v>0.53569954601733394</v>
      </c>
      <c r="AK62" s="13">
        <f t="shared" si="47"/>
        <v>0.47446984954389293</v>
      </c>
      <c r="AL62" s="13">
        <f t="shared" si="47"/>
        <v>0.47077326343381387</v>
      </c>
      <c r="AM62" s="13">
        <f t="shared" si="47"/>
        <v>0.46096484553340439</v>
      </c>
      <c r="AN62" s="13">
        <f t="shared" si="47"/>
        <v>0.47943771496934351</v>
      </c>
      <c r="AO62" s="13">
        <f t="shared" si="47"/>
        <v>0.53836962294211366</v>
      </c>
      <c r="AP62" s="13">
        <f t="shared" si="47"/>
        <v>0.67524271844660189</v>
      </c>
      <c r="AQ62" s="13">
        <f t="shared" si="47"/>
        <v>0.62006968641114979</v>
      </c>
      <c r="AR62" s="13">
        <f t="shared" si="47"/>
        <v>0.66737996522669518</v>
      </c>
      <c r="AS62" s="13">
        <f t="shared" si="47"/>
        <v>0.72963647566235368</v>
      </c>
    </row>
    <row r="63" spans="2:45" x14ac:dyDescent="0.35">
      <c r="B63" t="s">
        <v>1050</v>
      </c>
      <c r="D63" s="12" t="e">
        <f t="shared" ref="D63:AB63" si="48">SUM(D61:D62)</f>
        <v>#DIV/0!</v>
      </c>
      <c r="E63" s="12" t="e">
        <f t="shared" si="48"/>
        <v>#DIV/0!</v>
      </c>
      <c r="F63" s="12" t="e">
        <f t="shared" si="48"/>
        <v>#DIV/0!</v>
      </c>
      <c r="G63" s="12" t="e">
        <f t="shared" si="48"/>
        <v>#DIV/0!</v>
      </c>
      <c r="H63" s="12" t="e">
        <f t="shared" si="48"/>
        <v>#DIV/0!</v>
      </c>
      <c r="I63" s="12" t="e">
        <f t="shared" si="48"/>
        <v>#DIV/0!</v>
      </c>
      <c r="J63" s="12" t="e">
        <f t="shared" si="48"/>
        <v>#DIV/0!</v>
      </c>
      <c r="K63" s="12" t="e">
        <f t="shared" si="48"/>
        <v>#DIV/0!</v>
      </c>
      <c r="L63" s="12" t="e">
        <f t="shared" si="48"/>
        <v>#DIV/0!</v>
      </c>
      <c r="M63" s="12" t="e">
        <f t="shared" si="48"/>
        <v>#DIV/0!</v>
      </c>
      <c r="N63" s="12" t="e">
        <f t="shared" si="48"/>
        <v>#DIV/0!</v>
      </c>
      <c r="O63" s="12" t="e">
        <f t="shared" si="48"/>
        <v>#DIV/0!</v>
      </c>
      <c r="P63" s="12" t="e">
        <f t="shared" si="48"/>
        <v>#DIV/0!</v>
      </c>
      <c r="Q63" s="12" t="e">
        <f t="shared" si="48"/>
        <v>#DIV/0!</v>
      </c>
      <c r="R63" s="12" t="e">
        <f t="shared" si="48"/>
        <v>#DIV/0!</v>
      </c>
      <c r="S63" s="12" t="e">
        <f t="shared" si="48"/>
        <v>#DIV/0!</v>
      </c>
      <c r="T63" s="12" t="e">
        <f t="shared" si="48"/>
        <v>#DIV/0!</v>
      </c>
      <c r="U63" s="12" t="e">
        <f t="shared" si="48"/>
        <v>#DIV/0!</v>
      </c>
      <c r="V63" s="12" t="e">
        <f t="shared" si="48"/>
        <v>#DIV/0!</v>
      </c>
      <c r="W63" s="12" t="e">
        <f t="shared" si="48"/>
        <v>#DIV/0!</v>
      </c>
      <c r="X63" s="12">
        <f t="shared" si="48"/>
        <v>0.99999999999999978</v>
      </c>
      <c r="Y63" s="12">
        <f t="shared" si="48"/>
        <v>0.99999999999999989</v>
      </c>
      <c r="Z63" s="12" t="e">
        <f t="shared" si="48"/>
        <v>#DIV/0!</v>
      </c>
      <c r="AA63" s="12" t="e">
        <f t="shared" si="48"/>
        <v>#DIV/0!</v>
      </c>
      <c r="AB63" s="12">
        <f t="shared" si="48"/>
        <v>0.99999999999999978</v>
      </c>
      <c r="AC63" s="12">
        <f t="shared" ref="AC63" si="49">SUM(AC61:AC62)</f>
        <v>1</v>
      </c>
      <c r="AH63" s="12">
        <f t="shared" ref="AH63:AR63" si="50">SUM(AH61:AH62)</f>
        <v>1</v>
      </c>
      <c r="AI63" s="12">
        <f t="shared" si="50"/>
        <v>0.99999999999999978</v>
      </c>
      <c r="AJ63" s="12">
        <f t="shared" si="50"/>
        <v>1</v>
      </c>
      <c r="AK63" s="12">
        <f t="shared" si="50"/>
        <v>1</v>
      </c>
      <c r="AL63" s="12">
        <f t="shared" si="50"/>
        <v>1</v>
      </c>
      <c r="AM63" s="12">
        <f t="shared" si="50"/>
        <v>1</v>
      </c>
      <c r="AN63" s="12">
        <f t="shared" si="50"/>
        <v>1</v>
      </c>
      <c r="AO63" s="12">
        <f t="shared" si="50"/>
        <v>1</v>
      </c>
      <c r="AP63" s="12">
        <f t="shared" si="50"/>
        <v>1</v>
      </c>
      <c r="AQ63" s="12">
        <f t="shared" si="50"/>
        <v>1</v>
      </c>
      <c r="AR63" s="12">
        <f t="shared" si="50"/>
        <v>1</v>
      </c>
      <c r="AS63" s="12">
        <f>SUM(AS61:AS62)</f>
        <v>1</v>
      </c>
    </row>
    <row r="65" spans="2:48" s="3" customFormat="1" x14ac:dyDescent="0.35">
      <c r="B65" s="5" t="s">
        <v>969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2:48" x14ac:dyDescent="0.35">
      <c r="B66" t="s">
        <v>1008</v>
      </c>
      <c r="X66">
        <v>58</v>
      </c>
      <c r="Y66">
        <v>51.6</v>
      </c>
      <c r="AB66">
        <v>78.8</v>
      </c>
      <c r="AC66">
        <v>88.6</v>
      </c>
      <c r="AH66">
        <v>284.8</v>
      </c>
      <c r="AI66">
        <v>351</v>
      </c>
      <c r="AJ66">
        <v>450</v>
      </c>
      <c r="AK66">
        <v>443.6</v>
      </c>
      <c r="AL66">
        <v>390.8</v>
      </c>
      <c r="AM66">
        <v>354.2</v>
      </c>
      <c r="AN66">
        <v>221.3</v>
      </c>
      <c r="AO66">
        <v>197.8</v>
      </c>
      <c r="AP66">
        <v>200.7</v>
      </c>
      <c r="AQ66">
        <v>272.60000000000002</v>
      </c>
      <c r="AR66">
        <v>248.7</v>
      </c>
      <c r="AS66">
        <v>219.4</v>
      </c>
    </row>
    <row r="67" spans="2:48" s="2" customFormat="1" x14ac:dyDescent="0.35">
      <c r="B67" s="2" t="s">
        <v>1009</v>
      </c>
      <c r="X67" s="2">
        <v>147.1</v>
      </c>
      <c r="Y67" s="2">
        <v>149</v>
      </c>
      <c r="AB67" s="2">
        <v>145.4</v>
      </c>
      <c r="AC67" s="2">
        <v>140</v>
      </c>
      <c r="AH67" s="2">
        <v>123.7</v>
      </c>
      <c r="AI67" s="2">
        <v>362.9</v>
      </c>
      <c r="AJ67" s="2">
        <v>519.20000000000005</v>
      </c>
      <c r="AK67" s="2">
        <v>400.5</v>
      </c>
      <c r="AL67" s="2">
        <v>372.2</v>
      </c>
      <c r="AM67" s="2">
        <v>302.89999999999998</v>
      </c>
      <c r="AN67" s="2">
        <v>320.60000000000002</v>
      </c>
      <c r="AO67" s="2">
        <v>405.5</v>
      </c>
      <c r="AP67" s="2">
        <v>417.3</v>
      </c>
      <c r="AQ67" s="2">
        <v>444.9</v>
      </c>
      <c r="AR67" s="2">
        <v>499</v>
      </c>
      <c r="AS67" s="2">
        <v>592.1</v>
      </c>
    </row>
    <row r="68" spans="2:48" s="11" customFormat="1" x14ac:dyDescent="0.35">
      <c r="B68" s="11" t="s">
        <v>1010</v>
      </c>
      <c r="G68" s="11">
        <f t="shared" ref="G68:AB68" si="51">SUM(G66:G67)</f>
        <v>0</v>
      </c>
      <c r="H68" s="11">
        <f t="shared" si="51"/>
        <v>0</v>
      </c>
      <c r="I68" s="11">
        <f t="shared" si="51"/>
        <v>0</v>
      </c>
      <c r="J68" s="11">
        <f t="shared" si="51"/>
        <v>0</v>
      </c>
      <c r="K68" s="11">
        <f t="shared" si="51"/>
        <v>0</v>
      </c>
      <c r="L68" s="11">
        <f t="shared" si="51"/>
        <v>0</v>
      </c>
      <c r="M68" s="11">
        <f t="shared" si="51"/>
        <v>0</v>
      </c>
      <c r="N68" s="11">
        <f t="shared" si="51"/>
        <v>0</v>
      </c>
      <c r="O68" s="11">
        <f t="shared" si="51"/>
        <v>0</v>
      </c>
      <c r="P68" s="11">
        <f t="shared" si="51"/>
        <v>0</v>
      </c>
      <c r="Q68" s="11">
        <f t="shared" si="51"/>
        <v>0</v>
      </c>
      <c r="R68" s="11">
        <f t="shared" si="51"/>
        <v>0</v>
      </c>
      <c r="S68" s="11">
        <f t="shared" si="51"/>
        <v>0</v>
      </c>
      <c r="T68" s="11">
        <f t="shared" si="51"/>
        <v>0</v>
      </c>
      <c r="U68" s="11">
        <f t="shared" si="51"/>
        <v>0</v>
      </c>
      <c r="V68" s="11">
        <f t="shared" si="51"/>
        <v>0</v>
      </c>
      <c r="W68" s="11">
        <f t="shared" si="51"/>
        <v>0</v>
      </c>
      <c r="X68" s="11">
        <f t="shared" si="51"/>
        <v>205.1</v>
      </c>
      <c r="Y68" s="11">
        <f t="shared" si="51"/>
        <v>200.6</v>
      </c>
      <c r="Z68" s="11">
        <f t="shared" si="51"/>
        <v>0</v>
      </c>
      <c r="AA68" s="11">
        <f t="shared" si="51"/>
        <v>0</v>
      </c>
      <c r="AB68" s="11">
        <f t="shared" si="51"/>
        <v>224.2</v>
      </c>
      <c r="AC68" s="11">
        <f>SUM(AC66:AC67)</f>
        <v>228.6</v>
      </c>
      <c r="AH68" s="11">
        <f t="shared" ref="AH68" si="52">SUM(AH66:AH67)</f>
        <v>408.5</v>
      </c>
      <c r="AI68" s="11">
        <f t="shared" ref="AI68" si="53">SUM(AI66:AI67)</f>
        <v>713.9</v>
      </c>
      <c r="AJ68" s="11">
        <f t="shared" ref="AJ68" si="54">SUM(AJ66:AJ67)</f>
        <v>969.2</v>
      </c>
      <c r="AK68" s="11">
        <f t="shared" ref="AK68" si="55">SUM(AK66:AK67)</f>
        <v>844.1</v>
      </c>
      <c r="AL68" s="11">
        <f t="shared" ref="AL68" si="56">SUM(AL66:AL67)</f>
        <v>763</v>
      </c>
      <c r="AM68" s="11">
        <f t="shared" ref="AM68" si="57">SUM(AM66:AM67)</f>
        <v>657.09999999999991</v>
      </c>
      <c r="AN68" s="11">
        <f t="shared" ref="AN68" si="58">SUM(AN66:AN67)</f>
        <v>541.90000000000009</v>
      </c>
      <c r="AO68" s="11">
        <f t="shared" ref="AO68" si="59">SUM(AO66:AO67)</f>
        <v>603.29999999999995</v>
      </c>
      <c r="AP68" s="11">
        <f t="shared" ref="AP68" si="60">SUM(AP66:AP67)</f>
        <v>618</v>
      </c>
      <c r="AQ68" s="11">
        <f t="shared" ref="AQ68" si="61">SUM(AQ66:AQ67)</f>
        <v>717.5</v>
      </c>
      <c r="AR68" s="11">
        <f t="shared" ref="AR68" si="62">SUM(AR66:AR67)</f>
        <v>747.7</v>
      </c>
      <c r="AS68" s="11">
        <f t="shared" ref="AS68" si="63">SUM(AS66:AS67)</f>
        <v>811.5</v>
      </c>
      <c r="AT68" s="11">
        <f t="shared" ref="AT68" si="64">SUM(AT66:AT67)</f>
        <v>0</v>
      </c>
      <c r="AU68" s="11">
        <f t="shared" ref="AU68" si="65">SUM(AU66:AU67)</f>
        <v>0</v>
      </c>
      <c r="AV68" s="11">
        <f t="shared" ref="AV68" si="66">SUM(AV66:AV67)</f>
        <v>0</v>
      </c>
    </row>
    <row r="69" spans="2:48" x14ac:dyDescent="0.35">
      <c r="B69" t="s">
        <v>1011</v>
      </c>
      <c r="X69">
        <v>41.3</v>
      </c>
      <c r="Y69">
        <v>35.5</v>
      </c>
      <c r="AB69">
        <v>56.2</v>
      </c>
      <c r="AC69">
        <v>65.099999999999994</v>
      </c>
      <c r="AH69">
        <v>221.2</v>
      </c>
      <c r="AI69">
        <v>260.7</v>
      </c>
      <c r="AJ69">
        <v>350.8</v>
      </c>
      <c r="AK69">
        <v>335.2</v>
      </c>
      <c r="AL69">
        <v>304.60000000000002</v>
      </c>
      <c r="AM69">
        <v>266.5</v>
      </c>
      <c r="AN69">
        <v>162.1</v>
      </c>
      <c r="AO69">
        <v>138.6</v>
      </c>
      <c r="AP69">
        <v>137.80000000000001</v>
      </c>
      <c r="AQ69">
        <v>192</v>
      </c>
      <c r="AR69">
        <v>182.5</v>
      </c>
      <c r="AS69">
        <v>156.19999999999999</v>
      </c>
    </row>
    <row r="70" spans="2:48" s="2" customFormat="1" x14ac:dyDescent="0.35">
      <c r="B70" s="2" t="s">
        <v>1012</v>
      </c>
      <c r="X70" s="2">
        <v>111.8</v>
      </c>
      <c r="Y70" s="2">
        <v>104.5</v>
      </c>
      <c r="AB70" s="2">
        <v>110.2</v>
      </c>
      <c r="AC70" s="2">
        <v>108.6</v>
      </c>
      <c r="AH70" s="2">
        <v>103</v>
      </c>
      <c r="AI70" s="2">
        <v>262</v>
      </c>
      <c r="AJ70" s="2">
        <v>361.2</v>
      </c>
      <c r="AK70" s="2">
        <v>304.39999999999998</v>
      </c>
      <c r="AL70" s="2">
        <v>279</v>
      </c>
      <c r="AM70" s="2">
        <v>228.8</v>
      </c>
      <c r="AN70" s="2">
        <v>259.3</v>
      </c>
      <c r="AO70" s="2">
        <v>307.10000000000002</v>
      </c>
      <c r="AP70" s="2">
        <v>310.5</v>
      </c>
      <c r="AQ70" s="2">
        <v>335.5</v>
      </c>
      <c r="AR70" s="2">
        <v>362</v>
      </c>
      <c r="AS70" s="2">
        <v>430.2</v>
      </c>
    </row>
    <row r="71" spans="2:48" s="6" customFormat="1" x14ac:dyDescent="0.35">
      <c r="B71" s="6" t="s">
        <v>1013</v>
      </c>
      <c r="G71" s="6">
        <f t="shared" ref="G71:AB71" si="67">SUM(G69:G70)</f>
        <v>0</v>
      </c>
      <c r="H71" s="6">
        <f t="shared" si="67"/>
        <v>0</v>
      </c>
      <c r="I71" s="6">
        <f t="shared" si="67"/>
        <v>0</v>
      </c>
      <c r="J71" s="6">
        <f t="shared" si="67"/>
        <v>0</v>
      </c>
      <c r="K71" s="6">
        <f t="shared" si="67"/>
        <v>0</v>
      </c>
      <c r="L71" s="6">
        <f t="shared" si="67"/>
        <v>0</v>
      </c>
      <c r="M71" s="6">
        <f t="shared" si="67"/>
        <v>0</v>
      </c>
      <c r="N71" s="6">
        <f t="shared" si="67"/>
        <v>0</v>
      </c>
      <c r="O71" s="6">
        <f t="shared" si="67"/>
        <v>0</v>
      </c>
      <c r="P71" s="6">
        <f t="shared" si="67"/>
        <v>0</v>
      </c>
      <c r="Q71" s="6">
        <f t="shared" si="67"/>
        <v>0</v>
      </c>
      <c r="R71" s="6">
        <f t="shared" si="67"/>
        <v>0</v>
      </c>
      <c r="S71" s="6">
        <f t="shared" si="67"/>
        <v>0</v>
      </c>
      <c r="T71" s="6">
        <f t="shared" si="67"/>
        <v>0</v>
      </c>
      <c r="U71" s="6">
        <f t="shared" si="67"/>
        <v>0</v>
      </c>
      <c r="V71" s="6">
        <f t="shared" si="67"/>
        <v>0</v>
      </c>
      <c r="W71" s="6">
        <f t="shared" si="67"/>
        <v>0</v>
      </c>
      <c r="X71" s="6">
        <f t="shared" si="67"/>
        <v>153.1</v>
      </c>
      <c r="Y71" s="6">
        <f t="shared" si="67"/>
        <v>140</v>
      </c>
      <c r="Z71" s="6">
        <f t="shared" si="67"/>
        <v>0</v>
      </c>
      <c r="AA71" s="6">
        <f t="shared" si="67"/>
        <v>0</v>
      </c>
      <c r="AB71" s="6">
        <f t="shared" si="67"/>
        <v>166.4</v>
      </c>
      <c r="AC71" s="6">
        <f>SUM(AC69:AC70)</f>
        <v>173.7</v>
      </c>
      <c r="AH71" s="6">
        <f t="shared" ref="AH71" si="68">SUM(AH69:AH70)</f>
        <v>324.2</v>
      </c>
      <c r="AI71" s="6">
        <f t="shared" ref="AI71" si="69">SUM(AI69:AI70)</f>
        <v>522.70000000000005</v>
      </c>
      <c r="AJ71" s="6">
        <f t="shared" ref="AJ71" si="70">SUM(AJ69:AJ70)</f>
        <v>712</v>
      </c>
      <c r="AK71" s="6">
        <f t="shared" ref="AK71" si="71">SUM(AK69:AK70)</f>
        <v>639.59999999999991</v>
      </c>
      <c r="AL71" s="6">
        <f t="shared" ref="AL71" si="72">SUM(AL69:AL70)</f>
        <v>583.6</v>
      </c>
      <c r="AM71" s="6">
        <f t="shared" ref="AM71" si="73">SUM(AM69:AM70)</f>
        <v>495.3</v>
      </c>
      <c r="AN71" s="6">
        <f t="shared" ref="AN71" si="74">SUM(AN69:AN70)</f>
        <v>421.4</v>
      </c>
      <c r="AO71" s="6">
        <f t="shared" ref="AO71" si="75">SUM(AO69:AO70)</f>
        <v>445.70000000000005</v>
      </c>
      <c r="AP71" s="6">
        <f t="shared" ref="AP71" si="76">SUM(AP69:AP70)</f>
        <v>448.3</v>
      </c>
      <c r="AQ71" s="6">
        <f t="shared" ref="AQ71" si="77">SUM(AQ69:AQ70)</f>
        <v>527.5</v>
      </c>
      <c r="AR71" s="6">
        <f t="shared" ref="AR71" si="78">SUM(AR69:AR70)</f>
        <v>544.5</v>
      </c>
      <c r="AS71" s="6">
        <f t="shared" ref="AS71" si="79">SUM(AS69:AS70)</f>
        <v>586.4</v>
      </c>
      <c r="AT71" s="6">
        <f t="shared" ref="AT71" si="80">SUM(AT69:AT70)</f>
        <v>0</v>
      </c>
      <c r="AU71" s="6">
        <f t="shared" ref="AU71" si="81">SUM(AU69:AU70)</f>
        <v>0</v>
      </c>
      <c r="AV71" s="6">
        <f t="shared" ref="AV71" si="82">SUM(AV69:AV70)</f>
        <v>0</v>
      </c>
    </row>
    <row r="72" spans="2:48" s="11" customFormat="1" x14ac:dyDescent="0.35">
      <c r="B72" s="11" t="s">
        <v>1014</v>
      </c>
      <c r="G72" s="11">
        <f t="shared" ref="G72:AB72" si="83">G68-G71</f>
        <v>0</v>
      </c>
      <c r="H72" s="11">
        <f t="shared" si="83"/>
        <v>0</v>
      </c>
      <c r="I72" s="11">
        <f t="shared" si="83"/>
        <v>0</v>
      </c>
      <c r="J72" s="11">
        <f t="shared" si="83"/>
        <v>0</v>
      </c>
      <c r="K72" s="11">
        <f t="shared" si="83"/>
        <v>0</v>
      </c>
      <c r="L72" s="11">
        <f t="shared" si="83"/>
        <v>0</v>
      </c>
      <c r="M72" s="11">
        <f t="shared" si="83"/>
        <v>0</v>
      </c>
      <c r="N72" s="11">
        <f t="shared" si="83"/>
        <v>0</v>
      </c>
      <c r="O72" s="11">
        <f t="shared" si="83"/>
        <v>0</v>
      </c>
      <c r="P72" s="11">
        <f t="shared" si="83"/>
        <v>0</v>
      </c>
      <c r="Q72" s="11">
        <f t="shared" si="83"/>
        <v>0</v>
      </c>
      <c r="R72" s="11">
        <f t="shared" si="83"/>
        <v>0</v>
      </c>
      <c r="S72" s="11">
        <f t="shared" si="83"/>
        <v>0</v>
      </c>
      <c r="T72" s="11">
        <f t="shared" si="83"/>
        <v>0</v>
      </c>
      <c r="U72" s="11">
        <f t="shared" si="83"/>
        <v>0</v>
      </c>
      <c r="V72" s="11">
        <f t="shared" si="83"/>
        <v>0</v>
      </c>
      <c r="W72" s="11">
        <f t="shared" si="83"/>
        <v>0</v>
      </c>
      <c r="X72" s="11">
        <f t="shared" si="83"/>
        <v>52</v>
      </c>
      <c r="Y72" s="11">
        <f t="shared" si="83"/>
        <v>60.599999999999994</v>
      </c>
      <c r="Z72" s="11">
        <f t="shared" si="83"/>
        <v>0</v>
      </c>
      <c r="AA72" s="11">
        <f t="shared" si="83"/>
        <v>0</v>
      </c>
      <c r="AB72" s="11">
        <f t="shared" si="83"/>
        <v>57.799999999999983</v>
      </c>
      <c r="AC72" s="11">
        <f>AC68-AC71</f>
        <v>54.900000000000006</v>
      </c>
      <c r="AH72" s="11">
        <f t="shared" ref="AH72" si="84">AH68-AH71</f>
        <v>84.300000000000011</v>
      </c>
      <c r="AI72" s="11">
        <f t="shared" ref="AI72" si="85">AI68-AI71</f>
        <v>191.19999999999993</v>
      </c>
      <c r="AJ72" s="11">
        <f t="shared" ref="AJ72" si="86">AJ68-AJ71</f>
        <v>257.20000000000005</v>
      </c>
      <c r="AK72" s="11">
        <f t="shared" ref="AK72" si="87">AK68-AK71</f>
        <v>204.50000000000011</v>
      </c>
      <c r="AL72" s="11">
        <f t="shared" ref="AL72" si="88">AL68-AL71</f>
        <v>179.39999999999998</v>
      </c>
      <c r="AM72" s="11">
        <f t="shared" ref="AM72" si="89">AM68-AM71</f>
        <v>161.7999999999999</v>
      </c>
      <c r="AN72" s="11">
        <f t="shared" ref="AN72" si="90">AN68-AN71</f>
        <v>120.50000000000011</v>
      </c>
      <c r="AO72" s="11">
        <f t="shared" ref="AO72" si="91">AO68-AO71</f>
        <v>157.59999999999991</v>
      </c>
      <c r="AP72" s="11">
        <f t="shared" ref="AP72" si="92">AP68-AP71</f>
        <v>169.7</v>
      </c>
      <c r="AQ72" s="11">
        <f t="shared" ref="AQ72" si="93">AQ68-AQ71</f>
        <v>190</v>
      </c>
      <c r="AR72" s="11">
        <f t="shared" ref="AR72" si="94">AR68-AR71</f>
        <v>203.20000000000005</v>
      </c>
      <c r="AS72" s="11">
        <f t="shared" ref="AS72" si="95">AS68-AS71</f>
        <v>225.10000000000002</v>
      </c>
      <c r="AT72" s="11">
        <f t="shared" ref="AT72" si="96">AT68-AT71</f>
        <v>0</v>
      </c>
      <c r="AU72" s="11">
        <f t="shared" ref="AU72" si="97">AU68-AU71</f>
        <v>0</v>
      </c>
      <c r="AV72" s="11">
        <f t="shared" ref="AV72" si="98">AV68-AV71</f>
        <v>0</v>
      </c>
    </row>
    <row r="73" spans="2:48" s="8" customFormat="1" x14ac:dyDescent="0.35">
      <c r="B73" s="7" t="s">
        <v>364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spans="2:48" x14ac:dyDescent="0.35">
      <c r="B74" t="s">
        <v>1015</v>
      </c>
      <c r="X74">
        <v>38.200000000000003</v>
      </c>
      <c r="Y74">
        <v>41.8</v>
      </c>
      <c r="AB74">
        <v>44.5</v>
      </c>
      <c r="AC74">
        <v>48.5</v>
      </c>
      <c r="AH74">
        <v>57.3</v>
      </c>
      <c r="AI74">
        <v>140.6</v>
      </c>
      <c r="AJ74">
        <v>193.1</v>
      </c>
      <c r="AK74">
        <v>172.8</v>
      </c>
      <c r="AL74">
        <v>153.6</v>
      </c>
      <c r="AM74">
        <v>150.69999999999999</v>
      </c>
      <c r="AN74">
        <v>114.6</v>
      </c>
      <c r="AO74">
        <v>127.3</v>
      </c>
      <c r="AP74">
        <v>119.8</v>
      </c>
      <c r="AQ74">
        <v>130.80000000000001</v>
      </c>
      <c r="AR74">
        <v>144.5</v>
      </c>
      <c r="AS74">
        <v>160.19999999999999</v>
      </c>
    </row>
    <row r="75" spans="2:48" x14ac:dyDescent="0.35">
      <c r="B75" t="s">
        <v>1016</v>
      </c>
      <c r="X75">
        <v>0.1</v>
      </c>
      <c r="Y75">
        <v>0.3</v>
      </c>
      <c r="AB75">
        <v>0.1</v>
      </c>
      <c r="AC75">
        <v>0.2</v>
      </c>
      <c r="AH75">
        <v>3.1</v>
      </c>
      <c r="AI75">
        <v>12.5</v>
      </c>
      <c r="AJ75">
        <v>-2.7</v>
      </c>
      <c r="AK75">
        <v>-3.8</v>
      </c>
      <c r="AL75">
        <v>0.2</v>
      </c>
      <c r="AM75">
        <v>0.1</v>
      </c>
      <c r="AN75">
        <v>0</v>
      </c>
      <c r="AO75">
        <v>0</v>
      </c>
      <c r="AP75">
        <v>0</v>
      </c>
      <c r="AQ75">
        <v>2.2999999999999998</v>
      </c>
      <c r="AR75">
        <v>1.7</v>
      </c>
      <c r="AS75">
        <v>1.8</v>
      </c>
    </row>
    <row r="76" spans="2:48" x14ac:dyDescent="0.35">
      <c r="B76" t="s">
        <v>1017</v>
      </c>
      <c r="X76">
        <v>10.199999999999999</v>
      </c>
      <c r="Y76">
        <v>8</v>
      </c>
      <c r="AB76">
        <v>9.1999999999999993</v>
      </c>
      <c r="AC76">
        <v>9.6</v>
      </c>
      <c r="AH76">
        <v>2.2000000000000002</v>
      </c>
      <c r="AI76">
        <v>8.6</v>
      </c>
      <c r="AJ76">
        <v>17.8</v>
      </c>
      <c r="AK76">
        <v>19.7</v>
      </c>
      <c r="AL76">
        <v>18.600000000000001</v>
      </c>
      <c r="AM76">
        <v>16.2</v>
      </c>
      <c r="AN76">
        <v>13.9</v>
      </c>
      <c r="AO76">
        <v>17.8</v>
      </c>
      <c r="AP76">
        <v>15.6</v>
      </c>
      <c r="AQ76">
        <v>18</v>
      </c>
      <c r="AR76">
        <v>27</v>
      </c>
      <c r="AS76">
        <v>35.200000000000003</v>
      </c>
    </row>
    <row r="77" spans="2:48" x14ac:dyDescent="0.35">
      <c r="B77" t="s">
        <v>1059</v>
      </c>
      <c r="X77">
        <v>0</v>
      </c>
      <c r="Y77">
        <v>0</v>
      </c>
      <c r="AB77">
        <v>0</v>
      </c>
      <c r="AC77">
        <v>0</v>
      </c>
      <c r="AH77">
        <v>0</v>
      </c>
      <c r="AI77">
        <v>0</v>
      </c>
      <c r="AJ77">
        <v>96.6</v>
      </c>
      <c r="AK77">
        <v>0</v>
      </c>
      <c r="AL77">
        <v>0</v>
      </c>
      <c r="AM77">
        <v>0</v>
      </c>
      <c r="AN77" t="s">
        <v>1032</v>
      </c>
      <c r="AO77">
        <v>24.2</v>
      </c>
      <c r="AP77" t="s">
        <v>1032</v>
      </c>
      <c r="AQ77" t="s">
        <v>1032</v>
      </c>
      <c r="AR77" t="s">
        <v>1032</v>
      </c>
      <c r="AS77" t="s">
        <v>1032</v>
      </c>
    </row>
    <row r="78" spans="2:48" s="2" customFormat="1" x14ac:dyDescent="0.35">
      <c r="B78" s="2" t="s">
        <v>1018</v>
      </c>
      <c r="X78" s="2">
        <v>0.2</v>
      </c>
      <c r="Y78" s="2">
        <v>0</v>
      </c>
      <c r="AB78" s="2">
        <v>5.9</v>
      </c>
      <c r="AC78" s="2">
        <v>0.2</v>
      </c>
      <c r="AH78" s="2">
        <v>-1.4</v>
      </c>
      <c r="AI78" s="2">
        <v>0</v>
      </c>
      <c r="AJ78" s="2">
        <v>2.1</v>
      </c>
      <c r="AK78" s="2">
        <v>-2.4</v>
      </c>
      <c r="AL78" s="2">
        <v>1.7</v>
      </c>
      <c r="AM78" s="2">
        <v>-0.7</v>
      </c>
      <c r="AN78" s="2">
        <v>10</v>
      </c>
      <c r="AO78" s="2">
        <v>0.3</v>
      </c>
      <c r="AP78" s="2">
        <v>3.8</v>
      </c>
      <c r="AQ78" s="2">
        <v>0.9</v>
      </c>
      <c r="AR78" s="2">
        <v>0.7</v>
      </c>
      <c r="AS78" s="2" t="s">
        <v>1032</v>
      </c>
    </row>
    <row r="79" spans="2:48" x14ac:dyDescent="0.35">
      <c r="B79" t="s">
        <v>376</v>
      </c>
      <c r="G79">
        <f t="shared" ref="G79:AB79" si="99">G72-SUM(G74:G78)</f>
        <v>0</v>
      </c>
      <c r="H79">
        <f t="shared" si="99"/>
        <v>0</v>
      </c>
      <c r="I79">
        <f t="shared" si="99"/>
        <v>0</v>
      </c>
      <c r="J79">
        <f t="shared" si="99"/>
        <v>0</v>
      </c>
      <c r="K79">
        <f t="shared" si="99"/>
        <v>0</v>
      </c>
      <c r="L79">
        <f t="shared" si="99"/>
        <v>0</v>
      </c>
      <c r="M79">
        <f t="shared" si="99"/>
        <v>0</v>
      </c>
      <c r="N79">
        <f t="shared" si="99"/>
        <v>0</v>
      </c>
      <c r="O79">
        <f t="shared" si="99"/>
        <v>0</v>
      </c>
      <c r="P79">
        <f t="shared" si="99"/>
        <v>0</v>
      </c>
      <c r="Q79">
        <f t="shared" si="99"/>
        <v>0</v>
      </c>
      <c r="R79">
        <f t="shared" si="99"/>
        <v>0</v>
      </c>
      <c r="S79">
        <f t="shared" si="99"/>
        <v>0</v>
      </c>
      <c r="T79">
        <f t="shared" si="99"/>
        <v>0</v>
      </c>
      <c r="U79">
        <f t="shared" si="99"/>
        <v>0</v>
      </c>
      <c r="V79">
        <f t="shared" si="99"/>
        <v>0</v>
      </c>
      <c r="W79">
        <f t="shared" si="99"/>
        <v>0</v>
      </c>
      <c r="X79">
        <f t="shared" si="99"/>
        <v>3.2999999999999972</v>
      </c>
      <c r="Y79">
        <f t="shared" si="99"/>
        <v>10.5</v>
      </c>
      <c r="Z79">
        <f t="shared" si="99"/>
        <v>0</v>
      </c>
      <c r="AA79">
        <f t="shared" si="99"/>
        <v>0</v>
      </c>
      <c r="AB79">
        <f t="shared" si="99"/>
        <v>-1.9000000000000128</v>
      </c>
      <c r="AC79">
        <f t="shared" ref="AC79" si="100">AC72-SUM(AC74:AC78)</f>
        <v>-3.6000000000000014</v>
      </c>
      <c r="AH79">
        <f t="shared" ref="AH79" si="101">AH72-SUM(AH74:AH78)</f>
        <v>23.100000000000009</v>
      </c>
      <c r="AI79">
        <f t="shared" ref="AI79" si="102">AI72-SUM(AI74:AI78)</f>
        <v>29.499999999999943</v>
      </c>
      <c r="AJ79">
        <f t="shared" ref="AJ79" si="103">AJ72-SUM(AJ74:AJ78)</f>
        <v>-49.699999999999989</v>
      </c>
      <c r="AK79">
        <f t="shared" ref="AK79" si="104">AK72-SUM(AK74:AK78)</f>
        <v>18.200000000000131</v>
      </c>
      <c r="AL79">
        <f t="shared" ref="AL79" si="105">AL72-SUM(AL74:AL78)</f>
        <v>5.3000000000000114</v>
      </c>
      <c r="AM79">
        <f t="shared" ref="AM79" si="106">AM72-SUM(AM74:AM78)</f>
        <v>-4.5000000000000853</v>
      </c>
      <c r="AN79">
        <f t="shared" ref="AN79" si="107">AN72-SUM(AN74:AN78)</f>
        <v>-17.999999999999886</v>
      </c>
      <c r="AO79">
        <f t="shared" ref="AO79" si="108">AO72-SUM(AO74:AO78)</f>
        <v>-12.000000000000085</v>
      </c>
      <c r="AP79">
        <f t="shared" ref="AP79" si="109">AP72-SUM(AP74:AP78)</f>
        <v>30.499999999999972</v>
      </c>
      <c r="AQ79">
        <f t="shared" ref="AQ79" si="110">AQ72-SUM(AQ74:AQ78)</f>
        <v>37.999999999999972</v>
      </c>
      <c r="AR79">
        <f t="shared" ref="AR79" si="111">AR72-SUM(AR74:AR78)</f>
        <v>29.300000000000068</v>
      </c>
      <c r="AS79">
        <f t="shared" ref="AS79" si="112">AS72-SUM(AS74:AS78)</f>
        <v>27.900000000000034</v>
      </c>
      <c r="AT79">
        <f t="shared" ref="AT79" si="113">AT72-SUM(AT74:AT78)</f>
        <v>0</v>
      </c>
      <c r="AU79">
        <f t="shared" ref="AU79" si="114">AU72-SUM(AU74:AU78)</f>
        <v>0</v>
      </c>
      <c r="AV79">
        <f t="shared" ref="AV79" si="115">AV72-SUM(AV74:AV78)</f>
        <v>0</v>
      </c>
    </row>
    <row r="80" spans="2:48" s="8" customFormat="1" x14ac:dyDescent="0.35">
      <c r="B80" s="7" t="s">
        <v>1024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spans="2:48" x14ac:dyDescent="0.35">
      <c r="B81" t="s">
        <v>1019</v>
      </c>
      <c r="X81">
        <v>-5.7</v>
      </c>
      <c r="Y81">
        <v>-5.9</v>
      </c>
      <c r="AB81">
        <v>-2.9</v>
      </c>
      <c r="AC81">
        <v>-4.0999999999999996</v>
      </c>
      <c r="AH81">
        <v>-22.3</v>
      </c>
      <c r="AI81">
        <v>-51.1</v>
      </c>
      <c r="AJ81">
        <v>-66.099999999999994</v>
      </c>
      <c r="AK81">
        <v>-46.2</v>
      </c>
      <c r="AL81">
        <v>-39.200000000000003</v>
      </c>
      <c r="AM81">
        <v>-36</v>
      </c>
      <c r="AN81">
        <v>-34.700000000000003</v>
      </c>
      <c r="AO81">
        <v>-28.6</v>
      </c>
      <c r="AP81">
        <v>-20.8</v>
      </c>
      <c r="AQ81">
        <v>-21.6</v>
      </c>
      <c r="AR81">
        <v>-22.8</v>
      </c>
      <c r="AS81">
        <v>-23.4</v>
      </c>
    </row>
    <row r="82" spans="2:48" x14ac:dyDescent="0.35">
      <c r="B82" t="s">
        <v>1060</v>
      </c>
      <c r="X82">
        <v>0</v>
      </c>
      <c r="Y82">
        <v>0</v>
      </c>
      <c r="AB82">
        <v>0</v>
      </c>
      <c r="AC82">
        <v>0</v>
      </c>
      <c r="AH82">
        <v>0</v>
      </c>
      <c r="AI82">
        <v>0</v>
      </c>
      <c r="AJ82">
        <v>0</v>
      </c>
      <c r="AK82">
        <v>0</v>
      </c>
      <c r="AL82">
        <v>-39.1</v>
      </c>
      <c r="AM82">
        <v>-3.4</v>
      </c>
      <c r="AN82">
        <v>0.2</v>
      </c>
      <c r="AO82">
        <v>-17.3</v>
      </c>
      <c r="AP82" t="s">
        <v>1032</v>
      </c>
      <c r="AQ82" t="s">
        <v>1032</v>
      </c>
      <c r="AR82" t="s">
        <v>1032</v>
      </c>
      <c r="AS82" t="s">
        <v>1032</v>
      </c>
    </row>
    <row r="83" spans="2:48" x14ac:dyDescent="0.35">
      <c r="B83" t="s">
        <v>1020</v>
      </c>
      <c r="X83">
        <v>0</v>
      </c>
      <c r="Y83">
        <v>0</v>
      </c>
      <c r="AB83">
        <v>0</v>
      </c>
      <c r="AC83">
        <v>-1.1000000000000001</v>
      </c>
      <c r="AH83">
        <v>1.1000000000000001</v>
      </c>
      <c r="AI83">
        <v>0</v>
      </c>
      <c r="AJ83">
        <v>1.3</v>
      </c>
      <c r="AK83">
        <v>-0.4</v>
      </c>
      <c r="AL83">
        <v>1.2</v>
      </c>
      <c r="AM83">
        <v>-0.7</v>
      </c>
      <c r="AN83">
        <v>0.7</v>
      </c>
      <c r="AO83">
        <v>0.8</v>
      </c>
      <c r="AP83">
        <v>-1</v>
      </c>
      <c r="AQ83">
        <v>-0.7</v>
      </c>
      <c r="AR83">
        <v>0.3</v>
      </c>
      <c r="AS83">
        <v>-0.1</v>
      </c>
    </row>
    <row r="84" spans="2:48" s="8" customFormat="1" x14ac:dyDescent="0.35">
      <c r="B84" s="7" t="s">
        <v>1025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spans="2:48" x14ac:dyDescent="0.35">
      <c r="B85" t="s">
        <v>1021</v>
      </c>
      <c r="X85">
        <v>-2.4</v>
      </c>
      <c r="Y85">
        <v>4.5999999999999996</v>
      </c>
      <c r="AB85">
        <v>-4.8</v>
      </c>
      <c r="AC85">
        <v>-8.8000000000000007</v>
      </c>
      <c r="AH85">
        <v>1.9</v>
      </c>
      <c r="AI85">
        <v>-21.6</v>
      </c>
      <c r="AJ85">
        <v>-114.5</v>
      </c>
      <c r="AK85">
        <v>-28.4</v>
      </c>
      <c r="AL85">
        <v>-71.8</v>
      </c>
      <c r="AM85">
        <v>-44.6</v>
      </c>
      <c r="AN85">
        <v>-51.8</v>
      </c>
      <c r="AO85">
        <v>-57.1</v>
      </c>
      <c r="AP85">
        <v>8.6999999999999993</v>
      </c>
      <c r="AQ85">
        <v>15.7</v>
      </c>
      <c r="AR85">
        <v>6.8</v>
      </c>
      <c r="AS85">
        <v>4.4000000000000004</v>
      </c>
    </row>
    <row r="86" spans="2:48" s="2" customFormat="1" x14ac:dyDescent="0.35">
      <c r="B86" s="2" t="s">
        <v>1022</v>
      </c>
      <c r="X86" s="2">
        <v>-3.6</v>
      </c>
      <c r="Y86" s="2">
        <v>5.7</v>
      </c>
      <c r="AB86" s="2">
        <v>0.5</v>
      </c>
      <c r="AC86" s="2">
        <v>-0.8</v>
      </c>
      <c r="AH86" s="2">
        <v>-12.7</v>
      </c>
      <c r="AI86" s="2">
        <v>1.9</v>
      </c>
      <c r="AJ86" s="2">
        <v>-1.6</v>
      </c>
      <c r="AK86" s="2">
        <v>1.1000000000000001</v>
      </c>
      <c r="AL86" s="2">
        <v>3.9</v>
      </c>
      <c r="AM86" s="2">
        <v>-11.4</v>
      </c>
      <c r="AN86" s="2">
        <v>5.8</v>
      </c>
      <c r="AO86" s="2">
        <v>-10.199999999999999</v>
      </c>
      <c r="AP86" s="2">
        <v>4.5999999999999996</v>
      </c>
      <c r="AQ86" s="2">
        <v>4.8</v>
      </c>
      <c r="AR86" s="2">
        <v>-73.5</v>
      </c>
      <c r="AS86" s="2">
        <v>3.9</v>
      </c>
    </row>
    <row r="87" spans="2:48" x14ac:dyDescent="0.35">
      <c r="B87" t="s">
        <v>1023</v>
      </c>
      <c r="D87">
        <f t="shared" ref="D87:AB87" si="116">D85-D86</f>
        <v>0</v>
      </c>
      <c r="E87">
        <f t="shared" si="116"/>
        <v>0</v>
      </c>
      <c r="F87">
        <f t="shared" si="116"/>
        <v>0</v>
      </c>
      <c r="G87">
        <f t="shared" si="116"/>
        <v>0</v>
      </c>
      <c r="H87">
        <f t="shared" si="116"/>
        <v>0</v>
      </c>
      <c r="I87">
        <f t="shared" si="116"/>
        <v>0</v>
      </c>
      <c r="J87">
        <f t="shared" si="116"/>
        <v>0</v>
      </c>
      <c r="K87">
        <f t="shared" si="116"/>
        <v>0</v>
      </c>
      <c r="L87">
        <f t="shared" si="116"/>
        <v>0</v>
      </c>
      <c r="M87">
        <f t="shared" si="116"/>
        <v>0</v>
      </c>
      <c r="N87">
        <f t="shared" si="116"/>
        <v>0</v>
      </c>
      <c r="O87">
        <f t="shared" si="116"/>
        <v>0</v>
      </c>
      <c r="P87">
        <f t="shared" si="116"/>
        <v>0</v>
      </c>
      <c r="Q87">
        <f t="shared" si="116"/>
        <v>0</v>
      </c>
      <c r="R87">
        <f t="shared" si="116"/>
        <v>0</v>
      </c>
      <c r="S87">
        <f t="shared" si="116"/>
        <v>0</v>
      </c>
      <c r="T87">
        <f t="shared" si="116"/>
        <v>0</v>
      </c>
      <c r="U87">
        <f t="shared" si="116"/>
        <v>0</v>
      </c>
      <c r="V87">
        <f t="shared" si="116"/>
        <v>0</v>
      </c>
      <c r="W87">
        <f t="shared" si="116"/>
        <v>0</v>
      </c>
      <c r="X87">
        <f t="shared" si="116"/>
        <v>1.2000000000000002</v>
      </c>
      <c r="Y87">
        <f t="shared" si="116"/>
        <v>-1.1000000000000005</v>
      </c>
      <c r="Z87">
        <f t="shared" si="116"/>
        <v>0</v>
      </c>
      <c r="AA87">
        <f t="shared" si="116"/>
        <v>0</v>
      </c>
      <c r="AB87">
        <f t="shared" si="116"/>
        <v>-5.3</v>
      </c>
      <c r="AC87">
        <f t="shared" ref="AC87" si="117">AC85-AC86</f>
        <v>-8</v>
      </c>
      <c r="AH87">
        <f t="shared" ref="AH87:AR87" si="118">AH85-AH86</f>
        <v>14.6</v>
      </c>
      <c r="AI87">
        <f t="shared" si="118"/>
        <v>-23.5</v>
      </c>
      <c r="AJ87">
        <f t="shared" si="118"/>
        <v>-112.9</v>
      </c>
      <c r="AK87">
        <f t="shared" si="118"/>
        <v>-29.5</v>
      </c>
      <c r="AL87">
        <f t="shared" si="118"/>
        <v>-75.7</v>
      </c>
      <c r="AM87">
        <f t="shared" si="118"/>
        <v>-33.200000000000003</v>
      </c>
      <c r="AN87">
        <f t="shared" si="118"/>
        <v>-57.599999999999994</v>
      </c>
      <c r="AO87">
        <f t="shared" si="118"/>
        <v>-46.900000000000006</v>
      </c>
      <c r="AP87">
        <f t="shared" si="118"/>
        <v>4.0999999999999996</v>
      </c>
      <c r="AQ87">
        <f t="shared" si="118"/>
        <v>10.899999999999999</v>
      </c>
      <c r="AR87">
        <f t="shared" si="118"/>
        <v>80.3</v>
      </c>
      <c r="AS87">
        <f>AS85-AS86</f>
        <v>0.50000000000000044</v>
      </c>
      <c r="AT87">
        <f t="shared" ref="AT87:AV87" si="119">AT85-AT86</f>
        <v>0</v>
      </c>
      <c r="AU87">
        <f t="shared" si="119"/>
        <v>0</v>
      </c>
      <c r="AV87">
        <f t="shared" si="119"/>
        <v>0</v>
      </c>
    </row>
    <row r="88" spans="2:48" s="8" customFormat="1" x14ac:dyDescent="0.35">
      <c r="B88" s="7" t="s">
        <v>1026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2:48" x14ac:dyDescent="0.35">
      <c r="B89" t="s">
        <v>1027</v>
      </c>
      <c r="X89">
        <v>-0.4</v>
      </c>
      <c r="Y89">
        <v>-1</v>
      </c>
      <c r="AB89">
        <v>0</v>
      </c>
      <c r="AC89">
        <v>0</v>
      </c>
      <c r="AH89">
        <v>-0.1</v>
      </c>
      <c r="AI89">
        <v>-0.7</v>
      </c>
      <c r="AJ89">
        <v>-1.5</v>
      </c>
      <c r="AK89">
        <v>-8.8000000000000007</v>
      </c>
      <c r="AL89">
        <v>-1.1000000000000001</v>
      </c>
      <c r="AM89">
        <v>75.5</v>
      </c>
      <c r="AN89">
        <v>-0.6</v>
      </c>
      <c r="AO89">
        <v>6.3</v>
      </c>
      <c r="AP89">
        <v>-9.4</v>
      </c>
      <c r="AQ89">
        <v>1.9</v>
      </c>
      <c r="AR89">
        <v>-1.2</v>
      </c>
      <c r="AS89">
        <v>-2.2999999999999998</v>
      </c>
    </row>
    <row r="90" spans="2:48" s="2" customFormat="1" x14ac:dyDescent="0.35">
      <c r="B90" s="2" t="s">
        <v>1028</v>
      </c>
      <c r="X90" s="2">
        <v>0.1</v>
      </c>
      <c r="Y90" s="2">
        <v>0.2</v>
      </c>
      <c r="AB90" s="2">
        <v>0.9</v>
      </c>
      <c r="AC90" s="2">
        <v>0</v>
      </c>
      <c r="AH90" s="2">
        <v>0</v>
      </c>
      <c r="AI90" s="2">
        <v>0</v>
      </c>
      <c r="AJ90" s="2">
        <v>0</v>
      </c>
      <c r="AK90" s="2">
        <v>-1.1000000000000001</v>
      </c>
      <c r="AL90" s="2">
        <v>1.2</v>
      </c>
      <c r="AM90" s="2">
        <v>22.5</v>
      </c>
      <c r="AN90" s="2">
        <v>2.2999999999999998</v>
      </c>
      <c r="AO90" s="2">
        <v>2.1</v>
      </c>
      <c r="AP90" s="2">
        <v>-1.8</v>
      </c>
      <c r="AQ90" s="2">
        <v>0.2</v>
      </c>
      <c r="AR90" s="2">
        <v>-0.3</v>
      </c>
      <c r="AS90" s="2">
        <v>-0.2</v>
      </c>
    </row>
    <row r="91" spans="2:48" x14ac:dyDescent="0.35">
      <c r="B91" t="s">
        <v>1029</v>
      </c>
      <c r="D91">
        <f t="shared" ref="D91:X91" si="120">D89+D90</f>
        <v>0</v>
      </c>
      <c r="E91">
        <f t="shared" si="120"/>
        <v>0</v>
      </c>
      <c r="F91">
        <f t="shared" si="120"/>
        <v>0</v>
      </c>
      <c r="G91">
        <f t="shared" si="120"/>
        <v>0</v>
      </c>
      <c r="H91">
        <f t="shared" si="120"/>
        <v>0</v>
      </c>
      <c r="I91">
        <f t="shared" si="120"/>
        <v>0</v>
      </c>
      <c r="J91">
        <f t="shared" si="120"/>
        <v>0</v>
      </c>
      <c r="K91">
        <f t="shared" si="120"/>
        <v>0</v>
      </c>
      <c r="L91">
        <f t="shared" si="120"/>
        <v>0</v>
      </c>
      <c r="M91">
        <f t="shared" si="120"/>
        <v>0</v>
      </c>
      <c r="N91">
        <f t="shared" si="120"/>
        <v>0</v>
      </c>
      <c r="O91">
        <f t="shared" si="120"/>
        <v>0</v>
      </c>
      <c r="P91">
        <f t="shared" si="120"/>
        <v>0</v>
      </c>
      <c r="Q91">
        <f t="shared" si="120"/>
        <v>0</v>
      </c>
      <c r="R91">
        <f t="shared" si="120"/>
        <v>0</v>
      </c>
      <c r="S91">
        <f t="shared" si="120"/>
        <v>0</v>
      </c>
      <c r="T91">
        <f t="shared" si="120"/>
        <v>0</v>
      </c>
      <c r="U91">
        <f t="shared" si="120"/>
        <v>0</v>
      </c>
      <c r="V91">
        <f t="shared" si="120"/>
        <v>0</v>
      </c>
      <c r="W91">
        <f t="shared" si="120"/>
        <v>0</v>
      </c>
      <c r="X91">
        <f t="shared" si="120"/>
        <v>-0.30000000000000004</v>
      </c>
      <c r="Y91">
        <f>Y89+Y90</f>
        <v>-0.8</v>
      </c>
      <c r="Z91">
        <f t="shared" ref="Z91:AC91" si="121">Z89+Z90</f>
        <v>0</v>
      </c>
      <c r="AA91">
        <f t="shared" si="121"/>
        <v>0</v>
      </c>
      <c r="AB91">
        <f t="shared" si="121"/>
        <v>0.9</v>
      </c>
      <c r="AC91">
        <f t="shared" si="121"/>
        <v>0</v>
      </c>
      <c r="AH91">
        <f t="shared" ref="AH91:AR91" si="122">AH89-AH90</f>
        <v>-0.1</v>
      </c>
      <c r="AI91">
        <f t="shared" si="122"/>
        <v>-0.7</v>
      </c>
      <c r="AJ91">
        <f t="shared" si="122"/>
        <v>-1.5</v>
      </c>
      <c r="AK91">
        <f t="shared" si="122"/>
        <v>-7.7000000000000011</v>
      </c>
      <c r="AL91">
        <f t="shared" si="122"/>
        <v>-2.2999999999999998</v>
      </c>
      <c r="AM91">
        <f t="shared" si="122"/>
        <v>53</v>
      </c>
      <c r="AN91">
        <f t="shared" si="122"/>
        <v>-2.9</v>
      </c>
      <c r="AO91">
        <f t="shared" si="122"/>
        <v>4.1999999999999993</v>
      </c>
      <c r="AP91">
        <f t="shared" si="122"/>
        <v>-7.6000000000000005</v>
      </c>
      <c r="AQ91">
        <f t="shared" si="122"/>
        <v>1.7</v>
      </c>
      <c r="AR91">
        <f t="shared" si="122"/>
        <v>-0.89999999999999991</v>
      </c>
      <c r="AS91">
        <f>AS89-AS90</f>
        <v>-2.0999999999999996</v>
      </c>
      <c r="AT91">
        <f t="shared" ref="AT91:AV91" si="123">AT89-AT90</f>
        <v>0</v>
      </c>
      <c r="AU91">
        <f t="shared" si="123"/>
        <v>0</v>
      </c>
      <c r="AV91">
        <f t="shared" si="123"/>
        <v>0</v>
      </c>
    </row>
    <row r="92" spans="2:48" s="8" customFormat="1" x14ac:dyDescent="0.35">
      <c r="B92" s="7" t="s">
        <v>1030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spans="2:48" x14ac:dyDescent="0.35">
      <c r="B93" t="s">
        <v>1031</v>
      </c>
      <c r="X93">
        <v>0.9</v>
      </c>
      <c r="Y93">
        <v>-1.9</v>
      </c>
      <c r="AB93">
        <v>-4.4000000000000004</v>
      </c>
      <c r="AC93">
        <f t="shared" ref="AC93" si="124">AC87+AC91</f>
        <v>-8</v>
      </c>
      <c r="AH93">
        <f t="shared" ref="AH93:AN93" si="125">AH87+AH91</f>
        <v>14.5</v>
      </c>
      <c r="AI93">
        <f t="shared" si="125"/>
        <v>-24.2</v>
      </c>
      <c r="AJ93">
        <f t="shared" si="125"/>
        <v>-114.4</v>
      </c>
      <c r="AK93">
        <f t="shared" si="125"/>
        <v>-37.200000000000003</v>
      </c>
      <c r="AL93">
        <f t="shared" si="125"/>
        <v>-78</v>
      </c>
      <c r="AM93">
        <f t="shared" si="125"/>
        <v>19.799999999999997</v>
      </c>
      <c r="AN93">
        <f t="shared" si="125"/>
        <v>-60.499999999999993</v>
      </c>
      <c r="AO93">
        <f>AO87+AO91</f>
        <v>-42.7</v>
      </c>
      <c r="AP93">
        <f t="shared" ref="AP93:AS93" si="126">AP87+AP91</f>
        <v>-3.5000000000000009</v>
      </c>
      <c r="AQ93">
        <f t="shared" si="126"/>
        <v>12.599999999999998</v>
      </c>
      <c r="AR93">
        <f t="shared" si="126"/>
        <v>79.399999999999991</v>
      </c>
      <c r="AS93">
        <f t="shared" si="126"/>
        <v>-1.5999999999999992</v>
      </c>
    </row>
    <row r="94" spans="2:48" s="2" customFormat="1" x14ac:dyDescent="0.35">
      <c r="B94" s="2" t="s">
        <v>1033</v>
      </c>
      <c r="X94" s="2">
        <v>-0.2</v>
      </c>
      <c r="Y94" s="2">
        <v>0.5</v>
      </c>
      <c r="AB94" s="2">
        <v>0.3</v>
      </c>
      <c r="AC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0.1</v>
      </c>
      <c r="AR94" s="2">
        <v>-0.2</v>
      </c>
      <c r="AS94" s="2">
        <v>0.4</v>
      </c>
    </row>
    <row r="95" spans="2:48" s="11" customFormat="1" x14ac:dyDescent="0.35">
      <c r="B95" s="11" t="s">
        <v>1034</v>
      </c>
      <c r="R95" s="11">
        <f t="shared" ref="R95:W95" si="127">R93-R94</f>
        <v>0</v>
      </c>
      <c r="S95" s="11">
        <f t="shared" si="127"/>
        <v>0</v>
      </c>
      <c r="T95" s="11">
        <f t="shared" si="127"/>
        <v>0</v>
      </c>
      <c r="U95" s="11">
        <f t="shared" si="127"/>
        <v>0</v>
      </c>
      <c r="V95" s="11">
        <f t="shared" si="127"/>
        <v>0</v>
      </c>
      <c r="W95" s="11">
        <f t="shared" si="127"/>
        <v>0</v>
      </c>
      <c r="X95" s="11">
        <f t="shared" ref="X95:AB95" si="128">X93-X94</f>
        <v>1.1000000000000001</v>
      </c>
      <c r="Y95" s="11">
        <f t="shared" si="128"/>
        <v>-2.4</v>
      </c>
      <c r="Z95" s="11">
        <f t="shared" si="128"/>
        <v>0</v>
      </c>
      <c r="AA95" s="11">
        <f t="shared" si="128"/>
        <v>0</v>
      </c>
      <c r="AB95" s="11">
        <f t="shared" si="128"/>
        <v>-4.7</v>
      </c>
      <c r="AC95" s="11">
        <f t="shared" ref="AC95" si="129">AC93-AC94</f>
        <v>-8</v>
      </c>
      <c r="AH95" s="11">
        <f t="shared" ref="AH95:AR95" si="130">AH93-AH94</f>
        <v>14.5</v>
      </c>
      <c r="AI95" s="11">
        <f t="shared" si="130"/>
        <v>-24.2</v>
      </c>
      <c r="AJ95" s="11">
        <f t="shared" si="130"/>
        <v>-114.4</v>
      </c>
      <c r="AK95" s="11">
        <f t="shared" si="130"/>
        <v>-37.200000000000003</v>
      </c>
      <c r="AL95" s="11">
        <f t="shared" si="130"/>
        <v>-78</v>
      </c>
      <c r="AM95" s="11">
        <f t="shared" si="130"/>
        <v>19.799999999999997</v>
      </c>
      <c r="AN95" s="11">
        <f t="shared" si="130"/>
        <v>-60.499999999999993</v>
      </c>
      <c r="AO95" s="11">
        <f t="shared" si="130"/>
        <v>-42.7</v>
      </c>
      <c r="AP95" s="11">
        <f t="shared" si="130"/>
        <v>-3.5000000000000009</v>
      </c>
      <c r="AQ95" s="11">
        <f t="shared" si="130"/>
        <v>12.499999999999998</v>
      </c>
      <c r="AR95" s="11">
        <f t="shared" si="130"/>
        <v>79.599999999999994</v>
      </c>
      <c r="AS95" s="11">
        <f>AS93-AS94</f>
        <v>-1.9999999999999991</v>
      </c>
      <c r="AT95" s="11">
        <f t="shared" ref="AT95:AV95" si="131">AT93-AT94</f>
        <v>0</v>
      </c>
      <c r="AU95" s="11">
        <f t="shared" si="131"/>
        <v>0</v>
      </c>
      <c r="AV95" s="11">
        <f t="shared" si="131"/>
        <v>0</v>
      </c>
    </row>
    <row r="96" spans="2:48" s="11" customFormat="1" x14ac:dyDescent="0.35">
      <c r="B96" t="s">
        <v>1056</v>
      </c>
      <c r="C96"/>
      <c r="D96" s="14" t="e">
        <f t="shared" ref="D96:AB96" si="132">D95/D98</f>
        <v>#DIV/0!</v>
      </c>
      <c r="E96" s="14" t="e">
        <f t="shared" si="132"/>
        <v>#DIV/0!</v>
      </c>
      <c r="F96" s="14" t="e">
        <f t="shared" si="132"/>
        <v>#DIV/0!</v>
      </c>
      <c r="G96" s="14" t="e">
        <f t="shared" si="132"/>
        <v>#DIV/0!</v>
      </c>
      <c r="H96" s="14" t="e">
        <f t="shared" si="132"/>
        <v>#DIV/0!</v>
      </c>
      <c r="I96" s="14" t="e">
        <f t="shared" si="132"/>
        <v>#DIV/0!</v>
      </c>
      <c r="J96" s="14" t="e">
        <f t="shared" si="132"/>
        <v>#DIV/0!</v>
      </c>
      <c r="K96" s="14" t="e">
        <f t="shared" si="132"/>
        <v>#DIV/0!</v>
      </c>
      <c r="L96" s="14" t="e">
        <f t="shared" si="132"/>
        <v>#DIV/0!</v>
      </c>
      <c r="M96" s="14" t="e">
        <f t="shared" si="132"/>
        <v>#DIV/0!</v>
      </c>
      <c r="N96" s="14" t="e">
        <f t="shared" si="132"/>
        <v>#DIV/0!</v>
      </c>
      <c r="O96" s="14" t="e">
        <f t="shared" si="132"/>
        <v>#DIV/0!</v>
      </c>
      <c r="P96" s="14" t="e">
        <f t="shared" si="132"/>
        <v>#DIV/0!</v>
      </c>
      <c r="Q96" s="14" t="e">
        <f t="shared" si="132"/>
        <v>#DIV/0!</v>
      </c>
      <c r="R96" s="14" t="e">
        <f t="shared" si="132"/>
        <v>#DIV/0!</v>
      </c>
      <c r="S96" s="14" t="e">
        <f t="shared" si="132"/>
        <v>#DIV/0!</v>
      </c>
      <c r="T96" s="14" t="e">
        <f t="shared" si="132"/>
        <v>#DIV/0!</v>
      </c>
      <c r="U96" s="14" t="e">
        <f t="shared" si="132"/>
        <v>#DIV/0!</v>
      </c>
      <c r="V96" s="14" t="e">
        <f t="shared" si="132"/>
        <v>#DIV/0!</v>
      </c>
      <c r="W96" s="14" t="e">
        <f t="shared" si="132"/>
        <v>#DIV/0!</v>
      </c>
      <c r="X96" s="14">
        <f t="shared" si="132"/>
        <v>8.8211708099438652E-3</v>
      </c>
      <c r="Y96" s="14">
        <f t="shared" si="132"/>
        <v>-1.9215372297838269E-2</v>
      </c>
      <c r="Z96" s="14" t="e">
        <f t="shared" si="132"/>
        <v>#DIV/0!</v>
      </c>
      <c r="AA96" s="14" t="e">
        <f t="shared" si="132"/>
        <v>#DIV/0!</v>
      </c>
      <c r="AB96" s="14">
        <f t="shared" si="132"/>
        <v>-3.7183544303797465E-2</v>
      </c>
      <c r="AC96" s="14">
        <f t="shared" ref="AC96" si="133">AC95/AC98</f>
        <v>-6.2893081761006289E-2</v>
      </c>
      <c r="AD96"/>
      <c r="AE96"/>
      <c r="AF96"/>
      <c r="AG96"/>
      <c r="AH96" s="14">
        <f t="shared" ref="AH96" si="134">AH95/AH98</f>
        <v>0.87349397590361433</v>
      </c>
      <c r="AI96" s="14">
        <f t="shared" ref="AI96" si="135">AI95/AI98</f>
        <v>-0.88321167883211682</v>
      </c>
      <c r="AJ96" s="14">
        <f t="shared" ref="AJ96" si="136">AJ95/AJ98</f>
        <v>-2.4392324093816633</v>
      </c>
      <c r="AK96" s="14">
        <f t="shared" ref="AK96" si="137">AK95/AK98</f>
        <v>-0.65492957746478886</v>
      </c>
      <c r="AL96" s="14">
        <f t="shared" ref="AL96" si="138">AL95/AL98</f>
        <v>-1.3541666666666667</v>
      </c>
      <c r="AM96" s="14">
        <f t="shared" ref="AM96" si="139">AM95/AM98</f>
        <v>0.33730834752981254</v>
      </c>
      <c r="AN96" s="14">
        <f t="shared" ref="AN96" si="140">AN95/AN98</f>
        <v>-0.98694942903752036</v>
      </c>
      <c r="AO96" s="14">
        <f t="shared" ref="AO96:AQ96" si="141">AO95/AO98</f>
        <v>-0.47709497206703916</v>
      </c>
      <c r="AP96" s="14">
        <f t="shared" si="141"/>
        <v>-3.3718689788053959E-2</v>
      </c>
      <c r="AQ96" s="14">
        <f t="shared" si="141"/>
        <v>0.11792452830188678</v>
      </c>
      <c r="AR96" s="14">
        <f>AR95/AR98</f>
        <v>0.68917748917748911</v>
      </c>
      <c r="AS96" s="14"/>
      <c r="AT96" s="14"/>
      <c r="AU96" s="14"/>
      <c r="AV96" s="14"/>
    </row>
    <row r="97" spans="2:48" s="11" customFormat="1" x14ac:dyDescent="0.35">
      <c r="B97" t="s">
        <v>1057</v>
      </c>
      <c r="C97"/>
      <c r="D97" s="14" t="e">
        <f t="shared" ref="D97:AB97" si="142">D95/D99</f>
        <v>#DIV/0!</v>
      </c>
      <c r="E97" s="14" t="e">
        <f t="shared" si="142"/>
        <v>#DIV/0!</v>
      </c>
      <c r="F97" s="14" t="e">
        <f t="shared" si="142"/>
        <v>#DIV/0!</v>
      </c>
      <c r="G97" s="14" t="e">
        <f t="shared" si="142"/>
        <v>#DIV/0!</v>
      </c>
      <c r="H97" s="14" t="e">
        <f t="shared" si="142"/>
        <v>#DIV/0!</v>
      </c>
      <c r="I97" s="14" t="e">
        <f t="shared" si="142"/>
        <v>#DIV/0!</v>
      </c>
      <c r="J97" s="14" t="e">
        <f t="shared" si="142"/>
        <v>#DIV/0!</v>
      </c>
      <c r="K97" s="14" t="e">
        <f t="shared" si="142"/>
        <v>#DIV/0!</v>
      </c>
      <c r="L97" s="14" t="e">
        <f t="shared" si="142"/>
        <v>#DIV/0!</v>
      </c>
      <c r="M97" s="14" t="e">
        <f t="shared" si="142"/>
        <v>#DIV/0!</v>
      </c>
      <c r="N97" s="14" t="e">
        <f t="shared" si="142"/>
        <v>#DIV/0!</v>
      </c>
      <c r="O97" s="14" t="e">
        <f t="shared" si="142"/>
        <v>#DIV/0!</v>
      </c>
      <c r="P97" s="14" t="e">
        <f t="shared" si="142"/>
        <v>#DIV/0!</v>
      </c>
      <c r="Q97" s="14" t="e">
        <f t="shared" si="142"/>
        <v>#DIV/0!</v>
      </c>
      <c r="R97" s="14" t="e">
        <f t="shared" si="142"/>
        <v>#DIV/0!</v>
      </c>
      <c r="S97" s="14" t="e">
        <f t="shared" si="142"/>
        <v>#DIV/0!</v>
      </c>
      <c r="T97" s="14" t="e">
        <f t="shared" si="142"/>
        <v>#DIV/0!</v>
      </c>
      <c r="U97" s="14" t="e">
        <f t="shared" si="142"/>
        <v>#DIV/0!</v>
      </c>
      <c r="V97" s="14" t="e">
        <f t="shared" si="142"/>
        <v>#DIV/0!</v>
      </c>
      <c r="W97" s="14" t="e">
        <f t="shared" si="142"/>
        <v>#DIV/0!</v>
      </c>
      <c r="X97" s="14">
        <f t="shared" si="142"/>
        <v>8.6139389193422081E-3</v>
      </c>
      <c r="Y97" s="14">
        <f t="shared" si="142"/>
        <v>-1.9215372297838269E-2</v>
      </c>
      <c r="Z97" s="14" t="e">
        <f t="shared" si="142"/>
        <v>#DIV/0!</v>
      </c>
      <c r="AA97" s="14" t="e">
        <f t="shared" si="142"/>
        <v>#DIV/0!</v>
      </c>
      <c r="AB97" s="14">
        <f t="shared" si="142"/>
        <v>-3.7183544303797465E-2</v>
      </c>
      <c r="AC97" s="14">
        <f t="shared" ref="AC97" si="143">AC95/AC99</f>
        <v>-6.2893081761006289E-2</v>
      </c>
      <c r="AD97"/>
      <c r="AE97"/>
      <c r="AF97"/>
      <c r="AG97"/>
      <c r="AH97" s="14">
        <f t="shared" ref="AH97:AN97" si="144">AH95/AH99</f>
        <v>0.85798816568047342</v>
      </c>
      <c r="AI97" s="14">
        <f t="shared" si="144"/>
        <v>-0.88321167883211682</v>
      </c>
      <c r="AJ97" s="14">
        <f t="shared" si="144"/>
        <v>-2.4392324093816633</v>
      </c>
      <c r="AK97" s="14">
        <f t="shared" si="144"/>
        <v>-0.65492957746478886</v>
      </c>
      <c r="AL97" s="14">
        <f t="shared" si="144"/>
        <v>-1.3541666666666667</v>
      </c>
      <c r="AM97" s="14">
        <f t="shared" si="144"/>
        <v>0.33730834752981254</v>
      </c>
      <c r="AN97" s="14">
        <f t="shared" si="144"/>
        <v>-0.98694942903752036</v>
      </c>
      <c r="AO97" s="14">
        <f t="shared" ref="AO97:AQ97" si="145">AO95/AO99</f>
        <v>-0.47709497206703916</v>
      </c>
      <c r="AP97" s="14">
        <f t="shared" si="145"/>
        <v>-3.2987747408105568E-2</v>
      </c>
      <c r="AQ97" s="14">
        <f t="shared" si="145"/>
        <v>0.11446886446886445</v>
      </c>
      <c r="AR97" s="14">
        <f>AR95/AR99</f>
        <v>0.67059814658803696</v>
      </c>
      <c r="AS97" s="14"/>
      <c r="AT97" s="14"/>
      <c r="AU97" s="14"/>
      <c r="AV97" s="14"/>
    </row>
    <row r="98" spans="2:48" s="11" customFormat="1" x14ac:dyDescent="0.35">
      <c r="B98" t="s">
        <v>1054</v>
      </c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>
        <v>124.7</v>
      </c>
      <c r="Y98">
        <v>124.9</v>
      </c>
      <c r="Z98"/>
      <c r="AA98"/>
      <c r="AB98">
        <v>126.4</v>
      </c>
      <c r="AC98" s="11">
        <v>127.2</v>
      </c>
      <c r="AD98"/>
      <c r="AE98"/>
      <c r="AF98"/>
      <c r="AG98"/>
      <c r="AH98" s="11">
        <v>16.600000000000001</v>
      </c>
      <c r="AI98" s="11">
        <v>27.4</v>
      </c>
      <c r="AJ98" s="11">
        <v>46.9</v>
      </c>
      <c r="AK98" s="11">
        <v>56.8</v>
      </c>
      <c r="AL98" s="11">
        <v>57.6</v>
      </c>
      <c r="AM98" s="11">
        <v>58.7</v>
      </c>
      <c r="AN98">
        <v>61.3</v>
      </c>
      <c r="AO98">
        <v>89.5</v>
      </c>
      <c r="AP98">
        <v>103.8</v>
      </c>
      <c r="AQ98">
        <v>106</v>
      </c>
      <c r="AR98">
        <v>115.5</v>
      </c>
    </row>
    <row r="99" spans="2:48" x14ac:dyDescent="0.35">
      <c r="B99" t="s">
        <v>1055</v>
      </c>
      <c r="X99">
        <v>127.7</v>
      </c>
      <c r="Y99">
        <v>124.9</v>
      </c>
      <c r="AB99">
        <v>126.4</v>
      </c>
      <c r="AC99">
        <v>127.2</v>
      </c>
      <c r="AH99">
        <v>16.899999999999999</v>
      </c>
      <c r="AI99">
        <v>27.4</v>
      </c>
      <c r="AJ99">
        <v>46.9</v>
      </c>
      <c r="AK99">
        <v>56.8</v>
      </c>
      <c r="AL99">
        <v>57.6</v>
      </c>
      <c r="AM99">
        <v>58.7</v>
      </c>
      <c r="AN99">
        <v>61.3</v>
      </c>
      <c r="AO99">
        <v>89.5</v>
      </c>
      <c r="AP99">
        <v>106.1</v>
      </c>
      <c r="AQ99">
        <v>109.2</v>
      </c>
      <c r="AR99">
        <v>118.7</v>
      </c>
    </row>
    <row r="100" spans="2:48" s="4" customFormat="1" x14ac:dyDescent="0.35">
      <c r="B100" s="5" t="s">
        <v>970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 t="s">
        <v>1065</v>
      </c>
      <c r="AC100" s="5"/>
      <c r="AD100" s="5"/>
      <c r="AE100" s="5"/>
      <c r="AF100" s="5"/>
      <c r="AG100" s="5"/>
      <c r="AO100" s="4" t="s">
        <v>1065</v>
      </c>
    </row>
    <row r="101" spans="2:48" s="9" customFormat="1" x14ac:dyDescent="0.35">
      <c r="B101" s="7" t="s">
        <v>978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spans="2:48" x14ac:dyDescent="0.35">
      <c r="B102" t="s">
        <v>971</v>
      </c>
      <c r="Z102">
        <f>AS102</f>
        <v>349.4</v>
      </c>
      <c r="AB102">
        <v>142.4</v>
      </c>
      <c r="AC102">
        <v>125.2</v>
      </c>
      <c r="AH102">
        <v>10.8</v>
      </c>
      <c r="AI102">
        <v>69.599999999999994</v>
      </c>
      <c r="AJ102">
        <v>49</v>
      </c>
      <c r="AK102">
        <v>55.7</v>
      </c>
      <c r="AL102">
        <v>33.5</v>
      </c>
      <c r="AM102">
        <v>28.5</v>
      </c>
      <c r="AN102">
        <v>69.099999999999994</v>
      </c>
      <c r="AO102">
        <v>130.5</v>
      </c>
      <c r="AP102">
        <v>182.7</v>
      </c>
      <c r="AQ102">
        <v>172.6</v>
      </c>
      <c r="AR102">
        <v>380.8</v>
      </c>
      <c r="AS102">
        <v>349.4</v>
      </c>
    </row>
    <row r="103" spans="2:48" x14ac:dyDescent="0.35">
      <c r="B103" t="s">
        <v>972</v>
      </c>
      <c r="Z103" t="str">
        <f t="shared" ref="Z103:Z149" si="146">AS103</f>
        <v>-</v>
      </c>
      <c r="AB103">
        <v>0</v>
      </c>
      <c r="AC103">
        <v>0</v>
      </c>
      <c r="AH103">
        <v>8.5</v>
      </c>
      <c r="AI103">
        <v>1.1000000000000001</v>
      </c>
      <c r="AJ103">
        <v>5.5</v>
      </c>
      <c r="AK103">
        <v>5</v>
      </c>
      <c r="AL103">
        <v>5.4</v>
      </c>
      <c r="AM103">
        <v>0.7</v>
      </c>
      <c r="AN103">
        <v>0.5</v>
      </c>
      <c r="AO103">
        <v>0.4</v>
      </c>
      <c r="AP103">
        <v>0.3</v>
      </c>
      <c r="AQ103">
        <v>0</v>
      </c>
      <c r="AR103">
        <v>0.7</v>
      </c>
      <c r="AS103" t="s">
        <v>1032</v>
      </c>
    </row>
    <row r="104" spans="2:48" x14ac:dyDescent="0.35">
      <c r="B104" t="s">
        <v>973</v>
      </c>
      <c r="Z104">
        <f t="shared" si="146"/>
        <v>93.9</v>
      </c>
      <c r="AB104">
        <v>100.6</v>
      </c>
      <c r="AC104">
        <v>83.7</v>
      </c>
      <c r="AH104">
        <v>125.8</v>
      </c>
      <c r="AI104">
        <v>245.3</v>
      </c>
      <c r="AJ104">
        <v>271.89999999999998</v>
      </c>
      <c r="AK104">
        <v>265.8</v>
      </c>
      <c r="AL104">
        <v>217.5</v>
      </c>
      <c r="AM104">
        <v>206.8</v>
      </c>
      <c r="AN104">
        <v>229.4</v>
      </c>
      <c r="AO104">
        <v>74.2</v>
      </c>
      <c r="AP104">
        <v>64.599999999999994</v>
      </c>
      <c r="AQ104">
        <v>85</v>
      </c>
      <c r="AR104">
        <v>95.3</v>
      </c>
      <c r="AS104">
        <v>93.9</v>
      </c>
    </row>
    <row r="105" spans="2:48" x14ac:dyDescent="0.35">
      <c r="B105" t="s">
        <v>974</v>
      </c>
      <c r="Z105">
        <f t="shared" si="146"/>
        <v>190.8</v>
      </c>
      <c r="AB105">
        <v>214.4</v>
      </c>
      <c r="AC105">
        <v>218.5</v>
      </c>
      <c r="AH105">
        <v>25.9</v>
      </c>
      <c r="AI105">
        <v>76.599999999999994</v>
      </c>
      <c r="AJ105">
        <v>94.3</v>
      </c>
      <c r="AK105">
        <v>74.599999999999994</v>
      </c>
      <c r="AL105">
        <v>47.4</v>
      </c>
      <c r="AM105">
        <v>55.6</v>
      </c>
      <c r="AN105">
        <v>55.4</v>
      </c>
      <c r="AO105">
        <v>138.1</v>
      </c>
      <c r="AP105">
        <v>172.8</v>
      </c>
      <c r="AQ105">
        <v>179.4</v>
      </c>
      <c r="AR105">
        <v>177</v>
      </c>
      <c r="AS105">
        <v>190.8</v>
      </c>
    </row>
    <row r="106" spans="2:48" x14ac:dyDescent="0.35">
      <c r="B106" t="s">
        <v>975</v>
      </c>
      <c r="Z106">
        <f t="shared" si="146"/>
        <v>91.7</v>
      </c>
      <c r="AB106">
        <v>118.2</v>
      </c>
      <c r="AC106">
        <v>120.3</v>
      </c>
      <c r="AH106">
        <v>2.7</v>
      </c>
      <c r="AI106">
        <v>2.9</v>
      </c>
      <c r="AJ106">
        <v>3.7</v>
      </c>
      <c r="AK106">
        <v>2.1</v>
      </c>
      <c r="AL106">
        <v>1.7</v>
      </c>
      <c r="AM106">
        <v>4.5999999999999996</v>
      </c>
      <c r="AN106">
        <v>4.5999999999999996</v>
      </c>
      <c r="AO106">
        <v>49</v>
      </c>
      <c r="AP106">
        <v>46.8</v>
      </c>
      <c r="AQ106">
        <v>61.1</v>
      </c>
      <c r="AR106">
        <v>81.2</v>
      </c>
      <c r="AS106">
        <v>91.7</v>
      </c>
    </row>
    <row r="107" spans="2:48" x14ac:dyDescent="0.35">
      <c r="B107" t="s">
        <v>976</v>
      </c>
      <c r="Z107">
        <f t="shared" si="146"/>
        <v>9.8000000000000007</v>
      </c>
      <c r="AB107">
        <v>12.2</v>
      </c>
      <c r="AC107">
        <v>13.6</v>
      </c>
      <c r="AH107">
        <v>7.1</v>
      </c>
      <c r="AI107">
        <v>12.7</v>
      </c>
      <c r="AJ107">
        <v>17.399999999999999</v>
      </c>
      <c r="AK107">
        <v>10.4</v>
      </c>
      <c r="AL107">
        <v>7.1</v>
      </c>
      <c r="AM107">
        <v>10.6</v>
      </c>
      <c r="AN107">
        <v>8.9</v>
      </c>
      <c r="AO107">
        <v>11.1</v>
      </c>
      <c r="AP107">
        <v>8.9</v>
      </c>
      <c r="AQ107">
        <v>9.4</v>
      </c>
      <c r="AR107">
        <v>12</v>
      </c>
      <c r="AS107">
        <v>9.8000000000000007</v>
      </c>
    </row>
    <row r="108" spans="2:48" x14ac:dyDescent="0.35">
      <c r="B108" t="s">
        <v>977</v>
      </c>
      <c r="Z108">
        <f t="shared" si="146"/>
        <v>22.5</v>
      </c>
      <c r="AB108">
        <v>36.5</v>
      </c>
      <c r="AC108">
        <v>40</v>
      </c>
      <c r="AH108">
        <v>2.9</v>
      </c>
      <c r="AI108">
        <v>3.1</v>
      </c>
      <c r="AJ108">
        <v>7</v>
      </c>
      <c r="AK108">
        <v>16.7</v>
      </c>
      <c r="AL108">
        <v>6.8</v>
      </c>
      <c r="AM108">
        <v>13.6</v>
      </c>
      <c r="AN108">
        <v>5.2</v>
      </c>
      <c r="AO108">
        <v>9.5</v>
      </c>
      <c r="AP108">
        <v>10.3</v>
      </c>
      <c r="AQ108">
        <v>11.4</v>
      </c>
      <c r="AR108">
        <v>17.8</v>
      </c>
      <c r="AS108">
        <v>22.5</v>
      </c>
    </row>
    <row r="109" spans="2:48" s="2" customFormat="1" x14ac:dyDescent="0.35">
      <c r="B109" s="2" t="s">
        <v>1058</v>
      </c>
      <c r="Z109" s="2">
        <f t="shared" si="146"/>
        <v>0</v>
      </c>
      <c r="AB109" s="2">
        <v>0</v>
      </c>
      <c r="AC109" s="2">
        <v>0</v>
      </c>
      <c r="AH109" s="2">
        <v>0.5</v>
      </c>
      <c r="AI109" s="2">
        <v>9.6999999999999993</v>
      </c>
      <c r="AJ109" s="2">
        <v>6.6</v>
      </c>
      <c r="AK109" s="2">
        <v>0</v>
      </c>
      <c r="AL109" s="2">
        <v>53.8</v>
      </c>
      <c r="AM109" s="2">
        <v>0</v>
      </c>
      <c r="AN109" s="2">
        <v>0</v>
      </c>
      <c r="AO109" s="2">
        <v>58.6</v>
      </c>
      <c r="AP109" s="2">
        <v>8.3000000000000007</v>
      </c>
      <c r="AQ109" s="2">
        <v>3.3</v>
      </c>
      <c r="AR109" s="2">
        <v>0</v>
      </c>
    </row>
    <row r="110" spans="2:48" x14ac:dyDescent="0.35">
      <c r="B110" t="s">
        <v>694</v>
      </c>
      <c r="C110">
        <f t="shared" ref="C110:AB110" si="147">SUM(C102:C109)</f>
        <v>0</v>
      </c>
      <c r="D110">
        <f t="shared" si="147"/>
        <v>0</v>
      </c>
      <c r="E110">
        <f t="shared" si="147"/>
        <v>0</v>
      </c>
      <c r="F110">
        <f t="shared" si="147"/>
        <v>0</v>
      </c>
      <c r="G110">
        <f t="shared" si="147"/>
        <v>0</v>
      </c>
      <c r="H110">
        <f t="shared" si="147"/>
        <v>0</v>
      </c>
      <c r="I110">
        <f t="shared" si="147"/>
        <v>0</v>
      </c>
      <c r="J110">
        <f t="shared" si="147"/>
        <v>0</v>
      </c>
      <c r="K110">
        <f t="shared" si="147"/>
        <v>0</v>
      </c>
      <c r="L110">
        <f t="shared" si="147"/>
        <v>0</v>
      </c>
      <c r="M110">
        <f t="shared" si="147"/>
        <v>0</v>
      </c>
      <c r="N110">
        <f t="shared" si="147"/>
        <v>0</v>
      </c>
      <c r="O110">
        <f t="shared" si="147"/>
        <v>0</v>
      </c>
      <c r="P110">
        <f t="shared" si="147"/>
        <v>0</v>
      </c>
      <c r="Q110">
        <f t="shared" si="147"/>
        <v>0</v>
      </c>
      <c r="R110">
        <f t="shared" si="147"/>
        <v>0</v>
      </c>
      <c r="S110">
        <f t="shared" si="147"/>
        <v>0</v>
      </c>
      <c r="T110">
        <f t="shared" si="147"/>
        <v>0</v>
      </c>
      <c r="U110">
        <f t="shared" si="147"/>
        <v>0</v>
      </c>
      <c r="V110">
        <f t="shared" si="147"/>
        <v>0</v>
      </c>
      <c r="W110">
        <f t="shared" si="147"/>
        <v>0</v>
      </c>
      <c r="X110">
        <f t="shared" si="147"/>
        <v>0</v>
      </c>
      <c r="Y110">
        <f t="shared" si="147"/>
        <v>0</v>
      </c>
      <c r="Z110">
        <f t="shared" si="146"/>
        <v>758.09999999999991</v>
      </c>
      <c r="AA110">
        <f t="shared" si="147"/>
        <v>0</v>
      </c>
      <c r="AB110">
        <f t="shared" si="147"/>
        <v>624.30000000000007</v>
      </c>
      <c r="AC110">
        <f>SUM(AC102:AC109)</f>
        <v>601.29999999999995</v>
      </c>
      <c r="AH110">
        <f>SUM(AH102:AH109)</f>
        <v>184.2</v>
      </c>
      <c r="AI110">
        <f>SUM(AI102:AI109)</f>
        <v>421</v>
      </c>
      <c r="AJ110">
        <f>SUM(AJ102:AJ109)</f>
        <v>455.4</v>
      </c>
      <c r="AK110">
        <f>SUM(AK102:AK109)</f>
        <v>430.3</v>
      </c>
      <c r="AL110">
        <f>SUM(AL102:AL109)</f>
        <v>373.2</v>
      </c>
      <c r="AM110">
        <f t="shared" ref="AM110" si="148">SUM(AM102:AM108)</f>
        <v>320.40000000000009</v>
      </c>
      <c r="AN110">
        <f>SUM(AN102:AN109)</f>
        <v>373.09999999999997</v>
      </c>
      <c r="AO110">
        <f>SUM(AO102:AO109)</f>
        <v>471.40000000000009</v>
      </c>
      <c r="AP110">
        <f>SUM(AP102:AP109)</f>
        <v>494.7</v>
      </c>
      <c r="AQ110">
        <f>SUM(AQ102:AQ109)</f>
        <v>522.19999999999993</v>
      </c>
      <c r="AR110">
        <f>SUM(AR102:AR109)</f>
        <v>764.8</v>
      </c>
      <c r="AS110">
        <f t="shared" ref="AS110" si="149">SUM(AS102:AS108)</f>
        <v>758.09999999999991</v>
      </c>
      <c r="AT110">
        <f t="shared" ref="AT110" si="150">SUM(AT102:AT108)</f>
        <v>0</v>
      </c>
      <c r="AU110">
        <f t="shared" ref="AU110" si="151">SUM(AU102:AU108)</f>
        <v>0</v>
      </c>
      <c r="AV110">
        <f t="shared" ref="AV110" si="152">SUM(AV102:AV108)</f>
        <v>0</v>
      </c>
    </row>
    <row r="111" spans="2:48" s="8" customFormat="1" x14ac:dyDescent="0.35">
      <c r="B111" s="7" t="s">
        <v>979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AA111" s="7"/>
      <c r="AB111" s="7"/>
      <c r="AC111" s="7"/>
      <c r="AD111" s="7"/>
      <c r="AE111" s="7"/>
      <c r="AF111" s="7"/>
      <c r="AG111" s="7"/>
    </row>
    <row r="112" spans="2:48" x14ac:dyDescent="0.35">
      <c r="B112" t="s">
        <v>695</v>
      </c>
      <c r="Z112">
        <f t="shared" si="146"/>
        <v>168.3</v>
      </c>
      <c r="AB112">
        <v>212.2</v>
      </c>
      <c r="AC112">
        <v>217.9</v>
      </c>
      <c r="AH112">
        <v>28.4</v>
      </c>
      <c r="AI112">
        <v>72.5</v>
      </c>
      <c r="AJ112">
        <v>85.6</v>
      </c>
      <c r="AK112">
        <v>84.8</v>
      </c>
      <c r="AL112">
        <v>61.6</v>
      </c>
      <c r="AM112">
        <v>56.2</v>
      </c>
      <c r="AN112">
        <v>49.8</v>
      </c>
      <c r="AO112">
        <v>58</v>
      </c>
      <c r="AP112">
        <v>67.099999999999994</v>
      </c>
      <c r="AQ112">
        <v>116.9</v>
      </c>
      <c r="AR112">
        <v>143.80000000000001</v>
      </c>
      <c r="AS112">
        <v>168.3</v>
      </c>
    </row>
    <row r="113" spans="2:48" x14ac:dyDescent="0.35">
      <c r="B113" t="s">
        <v>980</v>
      </c>
      <c r="Z113">
        <f t="shared" si="146"/>
        <v>38.5</v>
      </c>
      <c r="AB113">
        <v>38.1</v>
      </c>
      <c r="AC113">
        <v>41.7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425.7</v>
      </c>
      <c r="AP113">
        <v>0</v>
      </c>
      <c r="AQ113">
        <v>42.1</v>
      </c>
      <c r="AR113">
        <v>42.9</v>
      </c>
      <c r="AS113">
        <v>38.5</v>
      </c>
    </row>
    <row r="114" spans="2:48" x14ac:dyDescent="0.35">
      <c r="B114" t="s">
        <v>696</v>
      </c>
      <c r="Z114">
        <f t="shared" si="146"/>
        <v>493.9</v>
      </c>
      <c r="AB114">
        <v>551.9</v>
      </c>
      <c r="AC114">
        <v>551.79999999999995</v>
      </c>
      <c r="AH114">
        <v>226.4</v>
      </c>
      <c r="AI114">
        <v>571.6</v>
      </c>
      <c r="AJ114">
        <v>596.5</v>
      </c>
      <c r="AK114">
        <v>596.4</v>
      </c>
      <c r="AL114">
        <v>483.4</v>
      </c>
      <c r="AM114">
        <v>483.4</v>
      </c>
      <c r="AN114">
        <v>485.4</v>
      </c>
      <c r="AO114">
        <v>22</v>
      </c>
      <c r="AP114">
        <v>425.7</v>
      </c>
      <c r="AQ114">
        <v>455.6</v>
      </c>
      <c r="AR114">
        <v>483.9</v>
      </c>
      <c r="AS114">
        <v>493.9</v>
      </c>
    </row>
    <row r="115" spans="2:48" x14ac:dyDescent="0.35">
      <c r="B115" t="s">
        <v>981</v>
      </c>
      <c r="Z115">
        <f t="shared" si="146"/>
        <v>43.2</v>
      </c>
      <c r="AB115">
        <v>64.900000000000006</v>
      </c>
      <c r="AC115">
        <v>61.9</v>
      </c>
      <c r="AH115">
        <v>89.1</v>
      </c>
      <c r="AI115">
        <v>124.6</v>
      </c>
      <c r="AJ115">
        <v>106.1</v>
      </c>
      <c r="AK115">
        <v>69.900000000000006</v>
      </c>
      <c r="AL115">
        <v>49.5</v>
      </c>
      <c r="AM115">
        <v>36.5</v>
      </c>
      <c r="AN115">
        <v>32.6</v>
      </c>
      <c r="AO115">
        <v>8.1</v>
      </c>
      <c r="AP115">
        <v>16.100000000000001</v>
      </c>
      <c r="AQ115">
        <v>39.5</v>
      </c>
      <c r="AR115">
        <v>43</v>
      </c>
      <c r="AS115">
        <v>43.2</v>
      </c>
    </row>
    <row r="116" spans="2:48" x14ac:dyDescent="0.35">
      <c r="B116" t="s">
        <v>982</v>
      </c>
      <c r="Z116">
        <f t="shared" si="146"/>
        <v>87.5</v>
      </c>
      <c r="AB116">
        <v>91.9</v>
      </c>
      <c r="AC116">
        <v>93.5</v>
      </c>
      <c r="AH116">
        <v>8</v>
      </c>
      <c r="AI116">
        <v>23.9</v>
      </c>
      <c r="AJ116">
        <v>39.6</v>
      </c>
      <c r="AK116">
        <v>35.200000000000003</v>
      </c>
      <c r="AL116">
        <v>26.5</v>
      </c>
      <c r="AM116">
        <v>6.8</v>
      </c>
      <c r="AN116">
        <v>7.7</v>
      </c>
      <c r="AO116">
        <v>38.799999999999997</v>
      </c>
      <c r="AP116">
        <v>6.5</v>
      </c>
      <c r="AQ116">
        <v>9.6999999999999993</v>
      </c>
      <c r="AR116">
        <v>84.4</v>
      </c>
      <c r="AS116">
        <v>87.5</v>
      </c>
    </row>
    <row r="117" spans="2:48" s="2" customFormat="1" x14ac:dyDescent="0.35">
      <c r="B117" s="2" t="s">
        <v>1078</v>
      </c>
      <c r="Z117" s="2">
        <f t="shared" si="146"/>
        <v>0</v>
      </c>
      <c r="AB117" s="2">
        <v>0</v>
      </c>
      <c r="AC117" s="2">
        <v>0</v>
      </c>
      <c r="AH117" s="2">
        <v>0</v>
      </c>
      <c r="AI117" s="2">
        <v>2.4</v>
      </c>
      <c r="AJ117" s="2">
        <v>0.8</v>
      </c>
      <c r="AK117" s="2">
        <v>0</v>
      </c>
      <c r="AL117" s="2">
        <v>137</v>
      </c>
      <c r="AM117" s="2">
        <v>0</v>
      </c>
      <c r="AN117" s="2">
        <v>0</v>
      </c>
      <c r="AO117" s="2">
        <v>0</v>
      </c>
      <c r="AQ117" s="2">
        <v>0</v>
      </c>
      <c r="AR117" s="2">
        <v>0</v>
      </c>
      <c r="AS117" s="2">
        <v>0</v>
      </c>
    </row>
    <row r="118" spans="2:48" x14ac:dyDescent="0.35">
      <c r="B118" t="s">
        <v>704</v>
      </c>
      <c r="C118">
        <f t="shared" ref="C118:AB118" si="153">SUM(C112:C117)+C110</f>
        <v>0</v>
      </c>
      <c r="D118">
        <f t="shared" si="153"/>
        <v>0</v>
      </c>
      <c r="E118">
        <f t="shared" si="153"/>
        <v>0</v>
      </c>
      <c r="F118">
        <f t="shared" si="153"/>
        <v>0</v>
      </c>
      <c r="G118">
        <f t="shared" si="153"/>
        <v>0</v>
      </c>
      <c r="H118">
        <f t="shared" si="153"/>
        <v>0</v>
      </c>
      <c r="I118">
        <f t="shared" si="153"/>
        <v>0</v>
      </c>
      <c r="J118">
        <f t="shared" si="153"/>
        <v>0</v>
      </c>
      <c r="K118">
        <f t="shared" si="153"/>
        <v>0</v>
      </c>
      <c r="L118">
        <f t="shared" si="153"/>
        <v>0</v>
      </c>
      <c r="M118">
        <f t="shared" si="153"/>
        <v>0</v>
      </c>
      <c r="N118">
        <f t="shared" si="153"/>
        <v>0</v>
      </c>
      <c r="O118">
        <f t="shared" si="153"/>
        <v>0</v>
      </c>
      <c r="P118">
        <f t="shared" si="153"/>
        <v>0</v>
      </c>
      <c r="Q118">
        <f t="shared" si="153"/>
        <v>0</v>
      </c>
      <c r="R118">
        <f t="shared" si="153"/>
        <v>0</v>
      </c>
      <c r="S118">
        <f t="shared" si="153"/>
        <v>0</v>
      </c>
      <c r="T118">
        <f t="shared" si="153"/>
        <v>0</v>
      </c>
      <c r="U118">
        <f t="shared" si="153"/>
        <v>0</v>
      </c>
      <c r="V118">
        <f t="shared" si="153"/>
        <v>0</v>
      </c>
      <c r="W118">
        <f t="shared" si="153"/>
        <v>0</v>
      </c>
      <c r="X118">
        <f t="shared" si="153"/>
        <v>0</v>
      </c>
      <c r="Y118">
        <f t="shared" si="153"/>
        <v>0</v>
      </c>
      <c r="Z118">
        <f t="shared" si="146"/>
        <v>1589.4999999999998</v>
      </c>
      <c r="AA118">
        <f t="shared" si="153"/>
        <v>0</v>
      </c>
      <c r="AB118">
        <f t="shared" si="153"/>
        <v>1583.3</v>
      </c>
      <c r="AC118">
        <f>SUM(AC112:AC117)+AC110</f>
        <v>1568.1</v>
      </c>
      <c r="AH118">
        <f t="shared" ref="AH118:AI118" si="154">SUM(AH110:AH117)</f>
        <v>536.1</v>
      </c>
      <c r="AI118">
        <f t="shared" si="154"/>
        <v>1216</v>
      </c>
      <c r="AJ118">
        <f>SUM(AJ110:AJ117)</f>
        <v>1283.9999999999998</v>
      </c>
      <c r="AK118">
        <f>SUM(AK110:AK117)</f>
        <v>1216.6000000000001</v>
      </c>
      <c r="AL118">
        <f>SUM(AL110:AL117)</f>
        <v>1131.2</v>
      </c>
      <c r="AM118">
        <f t="shared" ref="AM118:AV118" si="155">SUM(AM110:AM117)</f>
        <v>903.3</v>
      </c>
      <c r="AN118">
        <f t="shared" si="155"/>
        <v>948.6</v>
      </c>
      <c r="AO118">
        <f t="shared" si="155"/>
        <v>1024.0000000000002</v>
      </c>
      <c r="AP118">
        <f t="shared" si="155"/>
        <v>1010.1</v>
      </c>
      <c r="AQ118">
        <f t="shared" si="155"/>
        <v>1186</v>
      </c>
      <c r="AR118">
        <f t="shared" si="155"/>
        <v>1562.8</v>
      </c>
      <c r="AS118">
        <f t="shared" si="155"/>
        <v>1589.4999999999998</v>
      </c>
      <c r="AT118">
        <f t="shared" si="155"/>
        <v>0</v>
      </c>
      <c r="AU118">
        <f t="shared" si="155"/>
        <v>0</v>
      </c>
      <c r="AV118">
        <f t="shared" si="155"/>
        <v>0</v>
      </c>
    </row>
    <row r="119" spans="2:48" s="8" customFormat="1" x14ac:dyDescent="0.35">
      <c r="B119" s="7" t="s">
        <v>983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AA119" s="7"/>
      <c r="AB119" s="7"/>
      <c r="AC119" s="7"/>
      <c r="AD119" s="7"/>
      <c r="AE119" s="7"/>
      <c r="AF119" s="7"/>
      <c r="AG119" s="7"/>
    </row>
    <row r="120" spans="2:48" x14ac:dyDescent="0.35">
      <c r="B120" t="s">
        <v>984</v>
      </c>
      <c r="Z120">
        <f t="shared" si="146"/>
        <v>50.4</v>
      </c>
      <c r="AB120">
        <v>58.2</v>
      </c>
      <c r="AC120">
        <v>53.5</v>
      </c>
      <c r="AH120">
        <v>45.6</v>
      </c>
      <c r="AI120">
        <v>48.8</v>
      </c>
      <c r="AJ120">
        <v>83.6</v>
      </c>
      <c r="AK120">
        <v>61.9</v>
      </c>
      <c r="AL120">
        <v>44.6</v>
      </c>
      <c r="AM120">
        <v>48.3</v>
      </c>
      <c r="AN120">
        <v>52.7</v>
      </c>
      <c r="AO120">
        <v>34.700000000000003</v>
      </c>
      <c r="AP120">
        <v>46.6</v>
      </c>
      <c r="AQ120">
        <v>53.8</v>
      </c>
      <c r="AR120">
        <v>55.4</v>
      </c>
      <c r="AS120">
        <v>50.4</v>
      </c>
    </row>
    <row r="121" spans="2:48" x14ac:dyDescent="0.35">
      <c r="B121" t="s">
        <v>985</v>
      </c>
      <c r="Z121">
        <f t="shared" si="146"/>
        <v>27.2</v>
      </c>
      <c r="AB121">
        <v>36</v>
      </c>
      <c r="AC121">
        <v>29.5</v>
      </c>
      <c r="AH121">
        <v>21.4</v>
      </c>
      <c r="AI121">
        <v>50.7</v>
      </c>
      <c r="AJ121">
        <v>46.4</v>
      </c>
      <c r="AK121">
        <v>46.2</v>
      </c>
      <c r="AL121">
        <v>32.4</v>
      </c>
      <c r="AM121">
        <v>33.1</v>
      </c>
      <c r="AN121">
        <v>50</v>
      </c>
      <c r="AO121">
        <v>40.9</v>
      </c>
      <c r="AP121">
        <v>38.1</v>
      </c>
      <c r="AQ121">
        <v>32.700000000000003</v>
      </c>
      <c r="AR121">
        <v>34.700000000000003</v>
      </c>
      <c r="AS121">
        <v>27.2</v>
      </c>
    </row>
    <row r="122" spans="2:48" x14ac:dyDescent="0.35">
      <c r="B122" t="s">
        <v>986</v>
      </c>
      <c r="Z122">
        <f t="shared" si="146"/>
        <v>47.3</v>
      </c>
      <c r="AB122">
        <v>50.1</v>
      </c>
      <c r="AC122">
        <v>54.5</v>
      </c>
      <c r="AH122">
        <v>21.7</v>
      </c>
      <c r="AI122">
        <v>39.799999999999997</v>
      </c>
      <c r="AJ122">
        <v>47.8</v>
      </c>
      <c r="AK122">
        <v>44.9</v>
      </c>
      <c r="AL122">
        <v>41.1</v>
      </c>
      <c r="AM122">
        <v>36.799999999999997</v>
      </c>
      <c r="AN122">
        <v>39.1</v>
      </c>
      <c r="AO122">
        <v>30.2</v>
      </c>
      <c r="AP122">
        <v>33.5</v>
      </c>
      <c r="AQ122">
        <v>37.1</v>
      </c>
      <c r="AR122">
        <v>48.1</v>
      </c>
      <c r="AS122">
        <v>47.3</v>
      </c>
    </row>
    <row r="123" spans="2:48" x14ac:dyDescent="0.35">
      <c r="B123" t="s">
        <v>987</v>
      </c>
      <c r="Z123">
        <f t="shared" si="146"/>
        <v>1.5</v>
      </c>
      <c r="AB123">
        <v>0.3</v>
      </c>
      <c r="AC123">
        <v>0.3</v>
      </c>
      <c r="AH123">
        <v>0</v>
      </c>
      <c r="AI123">
        <v>5.0999999999999996</v>
      </c>
      <c r="AJ123">
        <v>6.3</v>
      </c>
      <c r="AK123">
        <v>5.2</v>
      </c>
      <c r="AL123">
        <v>5.6</v>
      </c>
      <c r="AM123">
        <v>3.9</v>
      </c>
      <c r="AN123">
        <v>3.6</v>
      </c>
      <c r="AO123">
        <v>1.7</v>
      </c>
      <c r="AP123">
        <v>1.6</v>
      </c>
      <c r="AQ123">
        <v>1.6</v>
      </c>
      <c r="AR123">
        <v>1.5</v>
      </c>
      <c r="AS123">
        <v>1.5</v>
      </c>
    </row>
    <row r="124" spans="2:48" x14ac:dyDescent="0.35">
      <c r="B124" t="s">
        <v>988</v>
      </c>
      <c r="Z124">
        <f t="shared" si="146"/>
        <v>58.1</v>
      </c>
      <c r="AB124">
        <v>59.2</v>
      </c>
      <c r="AC124">
        <v>48.9</v>
      </c>
      <c r="AH124">
        <v>17.2</v>
      </c>
      <c r="AI124">
        <v>36.200000000000003</v>
      </c>
      <c r="AJ124">
        <v>43.7</v>
      </c>
      <c r="AK124">
        <v>52.5</v>
      </c>
      <c r="AL124">
        <v>49.6</v>
      </c>
      <c r="AM124">
        <v>42.3</v>
      </c>
      <c r="AN124">
        <v>41.8</v>
      </c>
      <c r="AO124">
        <v>42.8</v>
      </c>
      <c r="AP124">
        <v>34.9</v>
      </c>
      <c r="AQ124">
        <v>34.299999999999997</v>
      </c>
      <c r="AR124">
        <v>34</v>
      </c>
      <c r="AS124">
        <v>58.1</v>
      </c>
    </row>
    <row r="125" spans="2:48" x14ac:dyDescent="0.35">
      <c r="B125" t="s">
        <v>1074</v>
      </c>
      <c r="Z125">
        <f t="shared" si="146"/>
        <v>0</v>
      </c>
      <c r="AB125">
        <v>0</v>
      </c>
      <c r="AC125">
        <v>0</v>
      </c>
      <c r="AH125">
        <v>0</v>
      </c>
      <c r="AI125">
        <v>8.5</v>
      </c>
      <c r="AJ125">
        <v>28.9</v>
      </c>
      <c r="AK125">
        <v>28.4</v>
      </c>
      <c r="AL125">
        <v>30.3</v>
      </c>
      <c r="AM125">
        <v>0</v>
      </c>
      <c r="AN125">
        <v>0</v>
      </c>
      <c r="AO125">
        <v>0</v>
      </c>
      <c r="AP125">
        <v>0</v>
      </c>
      <c r="AQ125">
        <v>0</v>
      </c>
      <c r="AS125">
        <v>0</v>
      </c>
    </row>
    <row r="126" spans="2:48" x14ac:dyDescent="0.35">
      <c r="B126" t="s">
        <v>989</v>
      </c>
      <c r="Z126">
        <f t="shared" si="146"/>
        <v>10.1</v>
      </c>
      <c r="AB126">
        <v>10.6</v>
      </c>
      <c r="AC126">
        <v>10.7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6.7</v>
      </c>
      <c r="AO126" t="s">
        <v>1032</v>
      </c>
      <c r="AP126" t="s">
        <v>1032</v>
      </c>
      <c r="AQ126">
        <v>9.9</v>
      </c>
      <c r="AR126">
        <v>8.9</v>
      </c>
      <c r="AS126">
        <v>10.1</v>
      </c>
    </row>
    <row r="127" spans="2:48" x14ac:dyDescent="0.35">
      <c r="B127" t="s">
        <v>990</v>
      </c>
      <c r="Z127">
        <f t="shared" si="146"/>
        <v>25.7</v>
      </c>
      <c r="AB127">
        <v>12.5</v>
      </c>
      <c r="AC127">
        <v>15.2</v>
      </c>
      <c r="AH127">
        <f>1.7+8.1</f>
        <v>9.7999999999999989</v>
      </c>
      <c r="AI127">
        <v>16.8</v>
      </c>
      <c r="AJ127">
        <v>15.9</v>
      </c>
      <c r="AK127">
        <v>8.1</v>
      </c>
      <c r="AL127">
        <v>6.8</v>
      </c>
      <c r="AM127">
        <v>5.0999999999999996</v>
      </c>
      <c r="AN127">
        <v>1</v>
      </c>
      <c r="AO127">
        <v>9.4</v>
      </c>
      <c r="AP127">
        <v>4.7</v>
      </c>
      <c r="AQ127">
        <v>10</v>
      </c>
      <c r="AR127">
        <v>11.9</v>
      </c>
      <c r="AS127">
        <v>25.7</v>
      </c>
    </row>
    <row r="128" spans="2:48" x14ac:dyDescent="0.35">
      <c r="B128" t="s">
        <v>1076</v>
      </c>
      <c r="Z128">
        <f t="shared" si="146"/>
        <v>0</v>
      </c>
      <c r="AB128">
        <v>0</v>
      </c>
      <c r="AC128">
        <v>0</v>
      </c>
      <c r="AH128">
        <v>0</v>
      </c>
      <c r="AI128">
        <v>1</v>
      </c>
      <c r="AJ128">
        <v>1</v>
      </c>
      <c r="AK128">
        <v>1</v>
      </c>
      <c r="AL128">
        <v>1</v>
      </c>
      <c r="AM128">
        <v>1</v>
      </c>
    </row>
    <row r="129" spans="2:48" x14ac:dyDescent="0.35">
      <c r="B129" t="s">
        <v>1075</v>
      </c>
      <c r="Z129">
        <f t="shared" si="146"/>
        <v>0</v>
      </c>
      <c r="AB129">
        <v>0</v>
      </c>
      <c r="AC129">
        <v>0</v>
      </c>
      <c r="AH129">
        <v>0.6</v>
      </c>
      <c r="AI129">
        <v>0.6</v>
      </c>
      <c r="AJ129">
        <v>0.5</v>
      </c>
      <c r="AK129">
        <v>0.3</v>
      </c>
      <c r="AL129">
        <v>0.1</v>
      </c>
      <c r="AM129">
        <v>0</v>
      </c>
    </row>
    <row r="130" spans="2:48" s="2" customFormat="1" x14ac:dyDescent="0.35">
      <c r="B130" s="2" t="s">
        <v>991</v>
      </c>
      <c r="Z130" s="2">
        <f t="shared" si="146"/>
        <v>0.8</v>
      </c>
      <c r="AB130" s="2">
        <v>0.9</v>
      </c>
      <c r="AC130" s="2">
        <v>0.9</v>
      </c>
      <c r="AH130" s="2">
        <v>2.1</v>
      </c>
      <c r="AI130" s="2">
        <v>6.3</v>
      </c>
      <c r="AJ130" s="2">
        <v>4.9000000000000004</v>
      </c>
      <c r="AK130" s="2">
        <v>2.5</v>
      </c>
      <c r="AL130" s="2">
        <v>14.6</v>
      </c>
      <c r="AM130" s="2">
        <v>1.9</v>
      </c>
      <c r="AN130" s="2">
        <v>1.6</v>
      </c>
      <c r="AO130" s="2">
        <v>29.2</v>
      </c>
      <c r="AP130" s="2">
        <v>5.3</v>
      </c>
      <c r="AQ130" s="2">
        <v>3.3</v>
      </c>
      <c r="AR130" s="2">
        <v>3.1</v>
      </c>
      <c r="AS130" s="2">
        <v>0.8</v>
      </c>
    </row>
    <row r="131" spans="2:48" x14ac:dyDescent="0.35">
      <c r="B131" t="s">
        <v>710</v>
      </c>
      <c r="S131">
        <f t="shared" ref="S131:AB131" si="156">SUM(S120:S130)</f>
        <v>0</v>
      </c>
      <c r="T131">
        <f t="shared" si="156"/>
        <v>0</v>
      </c>
      <c r="U131">
        <f t="shared" si="156"/>
        <v>0</v>
      </c>
      <c r="V131">
        <f t="shared" si="156"/>
        <v>0</v>
      </c>
      <c r="W131">
        <f t="shared" si="156"/>
        <v>0</v>
      </c>
      <c r="X131">
        <f t="shared" si="156"/>
        <v>0</v>
      </c>
      <c r="Y131">
        <f t="shared" si="156"/>
        <v>0</v>
      </c>
      <c r="Z131">
        <f t="shared" si="156"/>
        <v>221.1</v>
      </c>
      <c r="AA131">
        <f t="shared" si="156"/>
        <v>0</v>
      </c>
      <c r="AB131">
        <f t="shared" si="156"/>
        <v>227.8</v>
      </c>
      <c r="AC131">
        <f>SUM(AC120:AC130)</f>
        <v>213.5</v>
      </c>
      <c r="AH131">
        <f t="shared" ref="AH131:AV131" si="157">SUM(AH120:AH130)</f>
        <v>118.39999999999999</v>
      </c>
      <c r="AI131">
        <f t="shared" si="157"/>
        <v>213.80000000000004</v>
      </c>
      <c r="AJ131">
        <f t="shared" si="157"/>
        <v>278.99999999999994</v>
      </c>
      <c r="AK131">
        <f t="shared" si="157"/>
        <v>251</v>
      </c>
      <c r="AL131">
        <f t="shared" si="157"/>
        <v>226.1</v>
      </c>
      <c r="AM131">
        <f t="shared" si="157"/>
        <v>172.4</v>
      </c>
      <c r="AN131">
        <f t="shared" si="157"/>
        <v>196.49999999999997</v>
      </c>
      <c r="AO131">
        <f t="shared" si="157"/>
        <v>188.9</v>
      </c>
      <c r="AP131">
        <f t="shared" si="157"/>
        <v>164.7</v>
      </c>
      <c r="AQ131">
        <f t="shared" si="157"/>
        <v>182.70000000000002</v>
      </c>
      <c r="AR131">
        <f t="shared" si="157"/>
        <v>197.6</v>
      </c>
      <c r="AS131">
        <f t="shared" si="157"/>
        <v>221.1</v>
      </c>
      <c r="AT131">
        <f t="shared" si="157"/>
        <v>0</v>
      </c>
      <c r="AU131">
        <f t="shared" si="157"/>
        <v>0</v>
      </c>
      <c r="AV131">
        <f t="shared" si="157"/>
        <v>0</v>
      </c>
    </row>
    <row r="132" spans="2:48" s="8" customFormat="1" x14ac:dyDescent="0.35">
      <c r="B132" s="7" t="s">
        <v>992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AA132" s="7"/>
      <c r="AB132" s="7"/>
      <c r="AC132" s="7"/>
      <c r="AD132" s="7"/>
      <c r="AE132" s="7"/>
      <c r="AF132" s="7"/>
      <c r="AG132" s="7"/>
    </row>
    <row r="133" spans="2:48" x14ac:dyDescent="0.35">
      <c r="B133" t="s">
        <v>993</v>
      </c>
      <c r="Z133">
        <f t="shared" si="146"/>
        <v>296.7</v>
      </c>
      <c r="AB133">
        <v>293.8</v>
      </c>
      <c r="AC133">
        <v>292.60000000000002</v>
      </c>
      <c r="AH133">
        <v>225</v>
      </c>
      <c r="AI133">
        <v>630.79999999999995</v>
      </c>
      <c r="AJ133">
        <v>629.70000000000005</v>
      </c>
      <c r="AK133">
        <v>528.79999999999995</v>
      </c>
      <c r="AL133">
        <v>614.4</v>
      </c>
      <c r="AM133">
        <v>444.1</v>
      </c>
      <c r="AN133">
        <v>431</v>
      </c>
      <c r="AO133">
        <v>293.5</v>
      </c>
      <c r="AP133">
        <v>294.2</v>
      </c>
      <c r="AQ133">
        <v>295.10000000000002</v>
      </c>
      <c r="AR133">
        <v>301</v>
      </c>
      <c r="AS133">
        <v>296.7</v>
      </c>
    </row>
    <row r="134" spans="2:48" x14ac:dyDescent="0.35">
      <c r="B134" t="s">
        <v>1077</v>
      </c>
      <c r="Z134">
        <f t="shared" si="146"/>
        <v>0</v>
      </c>
      <c r="AB134">
        <v>0</v>
      </c>
      <c r="AC134">
        <v>0</v>
      </c>
      <c r="AH134">
        <v>0</v>
      </c>
      <c r="AI134">
        <v>22.8</v>
      </c>
      <c r="AJ134">
        <v>18.7</v>
      </c>
      <c r="AK134">
        <v>14.5</v>
      </c>
      <c r="AL134">
        <v>41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</row>
    <row r="135" spans="2:48" x14ac:dyDescent="0.35">
      <c r="B135" t="s">
        <v>994</v>
      </c>
      <c r="Z135">
        <f t="shared" si="146"/>
        <v>32.700000000000003</v>
      </c>
      <c r="AB135">
        <v>31.5</v>
      </c>
      <c r="AC135">
        <v>35.299999999999997</v>
      </c>
      <c r="AH135">
        <v>1.1000000000000001</v>
      </c>
      <c r="AI135">
        <v>0.7</v>
      </c>
      <c r="AJ135">
        <v>0.4</v>
      </c>
      <c r="AK135">
        <v>0.1</v>
      </c>
      <c r="AL135">
        <v>0.9</v>
      </c>
      <c r="AM135">
        <v>10.5</v>
      </c>
      <c r="AN135">
        <v>17.3</v>
      </c>
      <c r="AO135" t="s">
        <v>1032</v>
      </c>
      <c r="AP135" t="s">
        <v>1032</v>
      </c>
      <c r="AQ135">
        <v>37.6</v>
      </c>
      <c r="AR135">
        <v>38.6</v>
      </c>
      <c r="AS135">
        <v>32.700000000000003</v>
      </c>
    </row>
    <row r="136" spans="2:48" x14ac:dyDescent="0.35">
      <c r="B136" t="s">
        <v>1074</v>
      </c>
      <c r="Z136">
        <f t="shared" si="146"/>
        <v>0</v>
      </c>
      <c r="AB136">
        <v>0</v>
      </c>
      <c r="AC136">
        <v>0</v>
      </c>
      <c r="AH136">
        <v>11.7</v>
      </c>
      <c r="AI136">
        <v>2.5</v>
      </c>
      <c r="AJ136">
        <v>0</v>
      </c>
      <c r="AK136">
        <v>0.7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</row>
    <row r="137" spans="2:48" x14ac:dyDescent="0.35">
      <c r="B137" t="s">
        <v>995</v>
      </c>
      <c r="Z137">
        <f t="shared" si="146"/>
        <v>76.2</v>
      </c>
      <c r="AB137">
        <v>82.9</v>
      </c>
      <c r="AC137">
        <v>82.1</v>
      </c>
      <c r="AH137">
        <v>8.6</v>
      </c>
      <c r="AI137">
        <v>32.299999999999997</v>
      </c>
      <c r="AJ137">
        <v>31.8</v>
      </c>
      <c r="AK137">
        <v>25.5</v>
      </c>
      <c r="AL137">
        <v>24</v>
      </c>
      <c r="AM137">
        <v>18</v>
      </c>
      <c r="AN137">
        <v>23.7</v>
      </c>
      <c r="AO137">
        <v>24.1</v>
      </c>
      <c r="AP137">
        <v>25.5</v>
      </c>
      <c r="AQ137">
        <v>78.7</v>
      </c>
      <c r="AR137">
        <v>83</v>
      </c>
      <c r="AS137">
        <v>76.2</v>
      </c>
    </row>
    <row r="138" spans="2:48" s="2" customFormat="1" x14ac:dyDescent="0.35">
      <c r="B138" s="2" t="s">
        <v>996</v>
      </c>
      <c r="Z138" s="2">
        <f t="shared" si="146"/>
        <v>2.5</v>
      </c>
      <c r="AB138" s="2">
        <v>1.4</v>
      </c>
      <c r="AC138" s="2">
        <v>1.4</v>
      </c>
      <c r="AH138" s="2">
        <v>1.4</v>
      </c>
      <c r="AI138" s="2">
        <v>0.5</v>
      </c>
      <c r="AJ138" s="2">
        <v>0.3</v>
      </c>
      <c r="AK138" s="2">
        <v>0.2</v>
      </c>
      <c r="AL138" s="2">
        <v>0.5</v>
      </c>
      <c r="AM138" s="2">
        <v>4.0999999999999996</v>
      </c>
      <c r="AN138" s="2">
        <v>3.7</v>
      </c>
      <c r="AO138" s="2">
        <v>6</v>
      </c>
      <c r="AP138" s="2">
        <v>6.4</v>
      </c>
      <c r="AQ138" s="2">
        <v>2.8</v>
      </c>
      <c r="AR138" s="2">
        <v>2.5</v>
      </c>
      <c r="AS138" s="2">
        <v>2.5</v>
      </c>
    </row>
    <row r="139" spans="2:48" x14ac:dyDescent="0.35">
      <c r="B139" t="s">
        <v>997</v>
      </c>
      <c r="S139">
        <f t="shared" ref="S139:AB139" si="158">SUM(S133:S138)+S131</f>
        <v>0</v>
      </c>
      <c r="T139">
        <f t="shared" si="158"/>
        <v>0</v>
      </c>
      <c r="U139">
        <f t="shared" si="158"/>
        <v>0</v>
      </c>
      <c r="V139">
        <f t="shared" si="158"/>
        <v>0</v>
      </c>
      <c r="W139">
        <f t="shared" si="158"/>
        <v>0</v>
      </c>
      <c r="X139">
        <f t="shared" si="158"/>
        <v>0</v>
      </c>
      <c r="Y139">
        <f t="shared" si="158"/>
        <v>0</v>
      </c>
      <c r="Z139">
        <f t="shared" si="158"/>
        <v>629.19999999999993</v>
      </c>
      <c r="AA139">
        <f t="shared" si="158"/>
        <v>0</v>
      </c>
      <c r="AB139">
        <f t="shared" si="158"/>
        <v>637.40000000000009</v>
      </c>
      <c r="AC139">
        <f>SUM(AC133:AC138)+AC131</f>
        <v>624.9</v>
      </c>
      <c r="AH139">
        <f t="shared" ref="AH139:AV139" si="159">SUM(AH131:AH138)</f>
        <v>366.2</v>
      </c>
      <c r="AI139">
        <f t="shared" si="159"/>
        <v>903.4</v>
      </c>
      <c r="AJ139">
        <f t="shared" si="159"/>
        <v>959.9</v>
      </c>
      <c r="AK139">
        <f t="shared" si="159"/>
        <v>820.80000000000007</v>
      </c>
      <c r="AL139">
        <f t="shared" si="159"/>
        <v>906.9</v>
      </c>
      <c r="AM139">
        <f t="shared" si="159"/>
        <v>649.1</v>
      </c>
      <c r="AN139">
        <f t="shared" si="159"/>
        <v>672.2</v>
      </c>
      <c r="AO139">
        <f t="shared" si="159"/>
        <v>512.5</v>
      </c>
      <c r="AP139">
        <f t="shared" si="159"/>
        <v>490.79999999999995</v>
      </c>
      <c r="AQ139">
        <f t="shared" si="159"/>
        <v>596.90000000000009</v>
      </c>
      <c r="AR139">
        <f t="shared" si="159"/>
        <v>622.70000000000005</v>
      </c>
      <c r="AS139">
        <f t="shared" si="159"/>
        <v>629.20000000000005</v>
      </c>
      <c r="AT139">
        <f t="shared" si="159"/>
        <v>0</v>
      </c>
      <c r="AU139">
        <f t="shared" si="159"/>
        <v>0</v>
      </c>
      <c r="AV139">
        <f t="shared" si="159"/>
        <v>0</v>
      </c>
    </row>
    <row r="140" spans="2:48" s="8" customFormat="1" x14ac:dyDescent="0.35">
      <c r="B140" s="7" t="s">
        <v>998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AA140" s="7"/>
      <c r="AB140" s="7"/>
      <c r="AC140" s="7"/>
      <c r="AD140" s="7"/>
      <c r="AE140" s="7"/>
      <c r="AF140" s="7"/>
      <c r="AG140" s="7"/>
    </row>
    <row r="141" spans="2:48" x14ac:dyDescent="0.35">
      <c r="B141" t="s">
        <v>999</v>
      </c>
      <c r="Z141">
        <f t="shared" si="146"/>
        <v>15.2</v>
      </c>
      <c r="AB141">
        <v>7.8</v>
      </c>
      <c r="AC141">
        <v>7.8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15</v>
      </c>
      <c r="AR141">
        <v>14.8</v>
      </c>
      <c r="AS141">
        <v>15.2</v>
      </c>
    </row>
    <row r="142" spans="2:48" s="8" customFormat="1" x14ac:dyDescent="0.35">
      <c r="B142" s="7" t="s">
        <v>1000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AA142" s="7"/>
      <c r="AB142" s="7"/>
      <c r="AC142" s="7"/>
      <c r="AD142" s="7"/>
      <c r="AE142" s="7"/>
      <c r="AF142" s="7"/>
      <c r="AG142" s="7"/>
    </row>
    <row r="143" spans="2:48" x14ac:dyDescent="0.35">
      <c r="B143" t="s">
        <v>1001</v>
      </c>
      <c r="Z143">
        <f t="shared" si="146"/>
        <v>0</v>
      </c>
      <c r="AB143">
        <v>0</v>
      </c>
      <c r="AC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</row>
    <row r="144" spans="2:48" x14ac:dyDescent="0.35">
      <c r="B144" t="s">
        <v>1002</v>
      </c>
      <c r="Z144">
        <f t="shared" si="146"/>
        <v>0</v>
      </c>
      <c r="AB144">
        <v>0</v>
      </c>
      <c r="AC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</row>
    <row r="145" spans="2:48" x14ac:dyDescent="0.35">
      <c r="B145" t="s">
        <v>1003</v>
      </c>
      <c r="Z145">
        <f t="shared" si="146"/>
        <v>1578.9</v>
      </c>
      <c r="AB145">
        <v>1593.1</v>
      </c>
      <c r="AC145">
        <v>1602.1</v>
      </c>
      <c r="AH145">
        <v>553.5</v>
      </c>
      <c r="AI145">
        <v>720.6</v>
      </c>
      <c r="AJ145">
        <v>847.1</v>
      </c>
      <c r="AK145">
        <v>856</v>
      </c>
      <c r="AL145">
        <v>863.4</v>
      </c>
      <c r="AM145">
        <v>873.2</v>
      </c>
      <c r="AN145">
        <v>956.2</v>
      </c>
      <c r="AO145">
        <v>1233.7</v>
      </c>
      <c r="AP145">
        <v>1244.5</v>
      </c>
      <c r="AQ145">
        <v>1286.5</v>
      </c>
      <c r="AR145">
        <v>1556.3</v>
      </c>
      <c r="AS145">
        <v>1578.9</v>
      </c>
    </row>
    <row r="146" spans="2:48" x14ac:dyDescent="0.35">
      <c r="B146" t="s">
        <v>1004</v>
      </c>
      <c r="Z146">
        <f t="shared" si="146"/>
        <v>0.6</v>
      </c>
      <c r="AB146">
        <v>0</v>
      </c>
      <c r="AC146">
        <v>-3.7</v>
      </c>
      <c r="AH146">
        <v>0</v>
      </c>
      <c r="AI146">
        <v>-0.2</v>
      </c>
      <c r="AJ146">
        <v>-0.8</v>
      </c>
      <c r="AK146">
        <v>-0.8</v>
      </c>
      <c r="AL146">
        <v>-1.7</v>
      </c>
      <c r="AM146">
        <v>-1.4</v>
      </c>
      <c r="AN146">
        <v>-1.7</v>
      </c>
      <c r="AO146">
        <v>-1.4</v>
      </c>
      <c r="AP146">
        <v>-0.7</v>
      </c>
      <c r="AQ146">
        <v>-0.4</v>
      </c>
      <c r="AR146">
        <v>1.4</v>
      </c>
      <c r="AS146">
        <v>0.6</v>
      </c>
    </row>
    <row r="147" spans="2:48" s="2" customFormat="1" x14ac:dyDescent="0.35">
      <c r="B147" s="2" t="s">
        <v>1005</v>
      </c>
      <c r="Z147" s="2">
        <f t="shared" si="146"/>
        <v>-634.4</v>
      </c>
      <c r="AB147" s="2">
        <v>-655</v>
      </c>
      <c r="AC147" s="2">
        <v>-663</v>
      </c>
      <c r="AH147" s="2">
        <v>-383.6</v>
      </c>
      <c r="AI147" s="2">
        <v>-407.8</v>
      </c>
      <c r="AJ147" s="2">
        <v>-522.20000000000005</v>
      </c>
      <c r="AK147" s="2">
        <v>-559.4</v>
      </c>
      <c r="AL147" s="2">
        <v>-637.4</v>
      </c>
      <c r="AM147" s="2">
        <v>-617.6</v>
      </c>
      <c r="AN147" s="2">
        <v>-678.1</v>
      </c>
      <c r="AO147" s="2">
        <v>-720.8</v>
      </c>
      <c r="AP147" s="2">
        <v>-724.5</v>
      </c>
      <c r="AQ147" s="2">
        <v>-712</v>
      </c>
      <c r="AR147" s="2">
        <v>-632.4</v>
      </c>
      <c r="AS147" s="2">
        <v>-634.4</v>
      </c>
    </row>
    <row r="148" spans="2:48" s="6" customFormat="1" x14ac:dyDescent="0.35">
      <c r="B148" s="6" t="s">
        <v>1006</v>
      </c>
      <c r="C148" s="6">
        <f t="shared" ref="C148:AB148" si="160">SUM(C143:C147)</f>
        <v>0</v>
      </c>
      <c r="D148" s="6">
        <f t="shared" si="160"/>
        <v>0</v>
      </c>
      <c r="E148" s="6">
        <f t="shared" si="160"/>
        <v>0</v>
      </c>
      <c r="F148" s="6">
        <f t="shared" si="160"/>
        <v>0</v>
      </c>
      <c r="G148" s="6">
        <f t="shared" si="160"/>
        <v>0</v>
      </c>
      <c r="H148" s="6">
        <f t="shared" si="160"/>
        <v>0</v>
      </c>
      <c r="I148" s="6">
        <f t="shared" si="160"/>
        <v>0</v>
      </c>
      <c r="J148" s="6">
        <f t="shared" si="160"/>
        <v>0</v>
      </c>
      <c r="K148" s="6">
        <f t="shared" si="160"/>
        <v>0</v>
      </c>
      <c r="L148" s="6">
        <f t="shared" si="160"/>
        <v>0</v>
      </c>
      <c r="M148" s="6">
        <f t="shared" si="160"/>
        <v>0</v>
      </c>
      <c r="N148" s="6">
        <f t="shared" si="160"/>
        <v>0</v>
      </c>
      <c r="O148" s="6">
        <f t="shared" si="160"/>
        <v>0</v>
      </c>
      <c r="P148" s="6">
        <f t="shared" si="160"/>
        <v>0</v>
      </c>
      <c r="Q148" s="6">
        <f t="shared" si="160"/>
        <v>0</v>
      </c>
      <c r="R148" s="6">
        <f t="shared" si="160"/>
        <v>0</v>
      </c>
      <c r="S148" s="6">
        <f t="shared" si="160"/>
        <v>0</v>
      </c>
      <c r="T148" s="6">
        <f t="shared" si="160"/>
        <v>0</v>
      </c>
      <c r="U148" s="6">
        <f t="shared" si="160"/>
        <v>0</v>
      </c>
      <c r="V148" s="6">
        <f t="shared" si="160"/>
        <v>0</v>
      </c>
      <c r="W148" s="6">
        <f t="shared" si="160"/>
        <v>0</v>
      </c>
      <c r="X148" s="6">
        <f t="shared" si="160"/>
        <v>0</v>
      </c>
      <c r="Y148" s="6">
        <f t="shared" si="160"/>
        <v>0</v>
      </c>
      <c r="Z148" s="6">
        <f t="shared" si="146"/>
        <v>945.1</v>
      </c>
      <c r="AA148" s="6">
        <f t="shared" si="160"/>
        <v>0</v>
      </c>
      <c r="AB148" s="6">
        <f t="shared" si="160"/>
        <v>938.09999999999991</v>
      </c>
      <c r="AC148" s="6">
        <f>SUM(AC143:AC147)</f>
        <v>935.39999999999986</v>
      </c>
      <c r="AH148" s="6">
        <f t="shared" ref="AH148" si="161">SUM(AH143:AH147)</f>
        <v>169.89999999999998</v>
      </c>
      <c r="AI148" s="6">
        <f t="shared" ref="AI148" si="162">SUM(AI143:AI147)</f>
        <v>312.59999999999997</v>
      </c>
      <c r="AJ148" s="6">
        <f t="shared" ref="AJ148" si="163">SUM(AJ143:AJ147)</f>
        <v>324.10000000000002</v>
      </c>
      <c r="AK148" s="6">
        <f t="shared" ref="AK148" si="164">SUM(AK143:AK147)</f>
        <v>295.80000000000007</v>
      </c>
      <c r="AL148" s="6">
        <f t="shared" ref="AL148" si="165">SUM(AL143:AL147)</f>
        <v>224.29999999999995</v>
      </c>
      <c r="AM148" s="6">
        <f t="shared" ref="AM148" si="166">SUM(AM143:AM147)</f>
        <v>254.20000000000005</v>
      </c>
      <c r="AN148" s="6">
        <f t="shared" ref="AN148" si="167">SUM(AN143:AN147)</f>
        <v>276.39999999999998</v>
      </c>
      <c r="AO148" s="6">
        <f t="shared" ref="AO148" si="168">SUM(AO143:AO147)</f>
        <v>511.5</v>
      </c>
      <c r="AP148" s="6">
        <f t="shared" ref="AP148" si="169">SUM(AP143:AP147)</f>
        <v>519.29999999999995</v>
      </c>
      <c r="AQ148" s="6">
        <f t="shared" ref="AQ148" si="170">SUM(AQ143:AQ147)</f>
        <v>574.09999999999991</v>
      </c>
      <c r="AR148" s="6">
        <f t="shared" ref="AR148" si="171">SUM(AR143:AR147)</f>
        <v>925.30000000000007</v>
      </c>
      <c r="AS148" s="6">
        <f t="shared" ref="AS148" si="172">SUM(AS143:AS147)</f>
        <v>945.1</v>
      </c>
      <c r="AT148" s="6">
        <f t="shared" ref="AT148" si="173">SUM(AT143:AT147)</f>
        <v>0</v>
      </c>
      <c r="AU148" s="6">
        <f t="shared" ref="AU148" si="174">SUM(AU143:AU147)</f>
        <v>0</v>
      </c>
      <c r="AV148" s="6">
        <f t="shared" ref="AV148" si="175">SUM(AV143:AV147)</f>
        <v>0</v>
      </c>
    </row>
    <row r="149" spans="2:48" x14ac:dyDescent="0.35">
      <c r="B149" t="s">
        <v>1007</v>
      </c>
      <c r="C149">
        <f t="shared" ref="C149:AB149" si="176">C148+C139+C141</f>
        <v>0</v>
      </c>
      <c r="D149">
        <f t="shared" si="176"/>
        <v>0</v>
      </c>
      <c r="E149">
        <f t="shared" si="176"/>
        <v>0</v>
      </c>
      <c r="F149">
        <f t="shared" si="176"/>
        <v>0</v>
      </c>
      <c r="G149">
        <f t="shared" si="176"/>
        <v>0</v>
      </c>
      <c r="H149">
        <f t="shared" si="176"/>
        <v>0</v>
      </c>
      <c r="I149">
        <f t="shared" si="176"/>
        <v>0</v>
      </c>
      <c r="J149">
        <f t="shared" si="176"/>
        <v>0</v>
      </c>
      <c r="K149">
        <f t="shared" si="176"/>
        <v>0</v>
      </c>
      <c r="L149">
        <f t="shared" si="176"/>
        <v>0</v>
      </c>
      <c r="M149">
        <f t="shared" si="176"/>
        <v>0</v>
      </c>
      <c r="N149">
        <f t="shared" si="176"/>
        <v>0</v>
      </c>
      <c r="O149">
        <f t="shared" si="176"/>
        <v>0</v>
      </c>
      <c r="P149">
        <f t="shared" si="176"/>
        <v>0</v>
      </c>
      <c r="Q149">
        <f t="shared" si="176"/>
        <v>0</v>
      </c>
      <c r="R149">
        <f t="shared" si="176"/>
        <v>0</v>
      </c>
      <c r="S149">
        <f t="shared" si="176"/>
        <v>0</v>
      </c>
      <c r="T149">
        <f t="shared" si="176"/>
        <v>0</v>
      </c>
      <c r="U149">
        <f t="shared" si="176"/>
        <v>0</v>
      </c>
      <c r="V149">
        <f t="shared" si="176"/>
        <v>0</v>
      </c>
      <c r="W149">
        <f t="shared" si="176"/>
        <v>0</v>
      </c>
      <c r="X149">
        <f t="shared" si="176"/>
        <v>0</v>
      </c>
      <c r="Y149">
        <f t="shared" si="176"/>
        <v>0</v>
      </c>
      <c r="Z149">
        <f t="shared" si="146"/>
        <v>1589.5</v>
      </c>
      <c r="AA149">
        <f t="shared" si="176"/>
        <v>0</v>
      </c>
      <c r="AB149">
        <f t="shared" si="176"/>
        <v>1583.3</v>
      </c>
      <c r="AC149">
        <f>AC148+AC139+AC141</f>
        <v>1568.0999999999997</v>
      </c>
      <c r="AH149">
        <f t="shared" ref="AH149:AV149" si="177">AH148+AH141+AH139</f>
        <v>536.09999999999991</v>
      </c>
      <c r="AI149">
        <f t="shared" si="177"/>
        <v>1216</v>
      </c>
      <c r="AJ149">
        <f t="shared" si="177"/>
        <v>1284</v>
      </c>
      <c r="AK149">
        <f t="shared" si="177"/>
        <v>1116.6000000000001</v>
      </c>
      <c r="AL149">
        <f t="shared" si="177"/>
        <v>1131.1999999999998</v>
      </c>
      <c r="AM149">
        <f t="shared" si="177"/>
        <v>903.30000000000007</v>
      </c>
      <c r="AN149">
        <f t="shared" si="177"/>
        <v>948.6</v>
      </c>
      <c r="AO149">
        <f t="shared" si="177"/>
        <v>1024</v>
      </c>
      <c r="AP149">
        <f t="shared" si="177"/>
        <v>1010.0999999999999</v>
      </c>
      <c r="AQ149">
        <f t="shared" si="177"/>
        <v>1186</v>
      </c>
      <c r="AR149">
        <f t="shared" si="177"/>
        <v>1562.8000000000002</v>
      </c>
      <c r="AS149">
        <f t="shared" si="177"/>
        <v>1589.5</v>
      </c>
      <c r="AT149">
        <f t="shared" si="177"/>
        <v>0</v>
      </c>
      <c r="AU149">
        <f t="shared" si="177"/>
        <v>0</v>
      </c>
      <c r="AV149">
        <f t="shared" si="177"/>
        <v>0</v>
      </c>
    </row>
    <row r="151" spans="2:48" s="4" customFormat="1" x14ac:dyDescent="0.35">
      <c r="B151" s="5" t="s">
        <v>1035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2:48" x14ac:dyDescent="0.35">
      <c r="B152" t="s">
        <v>1051</v>
      </c>
      <c r="X152">
        <v>22</v>
      </c>
      <c r="Y152">
        <v>34.6</v>
      </c>
      <c r="AB152">
        <v>-29.5</v>
      </c>
      <c r="AC152">
        <v>-32.299999999999997</v>
      </c>
      <c r="AH152">
        <v>28.3</v>
      </c>
      <c r="AI152">
        <v>5.2</v>
      </c>
      <c r="AJ152">
        <v>52.3</v>
      </c>
      <c r="AK152">
        <v>21.9</v>
      </c>
      <c r="AL152">
        <v>2.5</v>
      </c>
      <c r="AM152">
        <v>-29.7</v>
      </c>
      <c r="AN152">
        <v>-14.6</v>
      </c>
      <c r="AO152">
        <v>-26.9</v>
      </c>
      <c r="AP152">
        <v>18.100000000000001</v>
      </c>
      <c r="AQ152">
        <v>28.9</v>
      </c>
      <c r="AR152">
        <v>44.7</v>
      </c>
      <c r="AS152">
        <v>35.299999999999997</v>
      </c>
    </row>
    <row r="153" spans="2:48" s="2" customFormat="1" x14ac:dyDescent="0.35">
      <c r="B153" s="2" t="s">
        <v>1052</v>
      </c>
      <c r="X153" s="2">
        <v>-20.5</v>
      </c>
      <c r="Y153" s="2">
        <v>-33.4</v>
      </c>
      <c r="AB153" s="2">
        <v>-21.9</v>
      </c>
      <c r="AC153" s="2">
        <v>-34.799999999999997</v>
      </c>
      <c r="AH153" s="2">
        <v>-2.2999999999999998</v>
      </c>
      <c r="AI153" s="2">
        <v>-7.5</v>
      </c>
      <c r="AJ153" s="2">
        <v>-16.600000000000001</v>
      </c>
      <c r="AK153" s="2">
        <v>-13.3</v>
      </c>
      <c r="AL153" s="2">
        <v>-11.6</v>
      </c>
      <c r="AM153" s="2">
        <v>-11.3</v>
      </c>
      <c r="AN153" s="2">
        <v>-9</v>
      </c>
      <c r="AO153" s="2">
        <v>-26.1</v>
      </c>
      <c r="AP153" s="2">
        <v>-22.6</v>
      </c>
      <c r="AQ153" s="2">
        <v>-26.3</v>
      </c>
      <c r="AR153" s="2">
        <v>-35.9</v>
      </c>
      <c r="AS153" s="2">
        <v>-46.5</v>
      </c>
    </row>
    <row r="154" spans="2:48" x14ac:dyDescent="0.35">
      <c r="B154" t="s">
        <v>1053</v>
      </c>
      <c r="D154">
        <f t="shared" ref="D154:X154" si="178">SUM(D152:D153)</f>
        <v>0</v>
      </c>
      <c r="E154">
        <f t="shared" si="178"/>
        <v>0</v>
      </c>
      <c r="F154">
        <f t="shared" si="178"/>
        <v>0</v>
      </c>
      <c r="G154">
        <f t="shared" si="178"/>
        <v>0</v>
      </c>
      <c r="H154">
        <f t="shared" si="178"/>
        <v>0</v>
      </c>
      <c r="I154">
        <f t="shared" si="178"/>
        <v>0</v>
      </c>
      <c r="J154">
        <f t="shared" si="178"/>
        <v>0</v>
      </c>
      <c r="K154">
        <f t="shared" si="178"/>
        <v>0</v>
      </c>
      <c r="L154">
        <f t="shared" si="178"/>
        <v>0</v>
      </c>
      <c r="M154">
        <f t="shared" si="178"/>
        <v>0</v>
      </c>
      <c r="N154">
        <f t="shared" si="178"/>
        <v>0</v>
      </c>
      <c r="O154">
        <f t="shared" si="178"/>
        <v>0</v>
      </c>
      <c r="P154">
        <f t="shared" si="178"/>
        <v>0</v>
      </c>
      <c r="Q154">
        <f t="shared" si="178"/>
        <v>0</v>
      </c>
      <c r="R154">
        <f t="shared" si="178"/>
        <v>0</v>
      </c>
      <c r="S154">
        <f t="shared" si="178"/>
        <v>0</v>
      </c>
      <c r="T154">
        <f t="shared" si="178"/>
        <v>0</v>
      </c>
      <c r="U154">
        <f t="shared" si="178"/>
        <v>0</v>
      </c>
      <c r="V154">
        <f t="shared" si="178"/>
        <v>0</v>
      </c>
      <c r="W154">
        <f t="shared" si="178"/>
        <v>0</v>
      </c>
      <c r="X154">
        <f t="shared" si="178"/>
        <v>1.5</v>
      </c>
      <c r="Y154">
        <f>SUM(Y152:Y153)</f>
        <v>1.2000000000000028</v>
      </c>
      <c r="Z154">
        <f t="shared" ref="Z154:AC154" si="179">SUM(Z152:Z153)</f>
        <v>0</v>
      </c>
      <c r="AA154">
        <f t="shared" si="179"/>
        <v>0</v>
      </c>
      <c r="AB154">
        <f t="shared" si="179"/>
        <v>-51.4</v>
      </c>
      <c r="AC154">
        <f t="shared" si="179"/>
        <v>-67.099999999999994</v>
      </c>
      <c r="AH154">
        <f t="shared" ref="AH154:AQ154" si="180">SUM(AH152:AH153)</f>
        <v>26</v>
      </c>
      <c r="AI154">
        <f t="shared" si="180"/>
        <v>-2.2999999999999998</v>
      </c>
      <c r="AJ154">
        <f t="shared" si="180"/>
        <v>35.699999999999996</v>
      </c>
      <c r="AK154">
        <f t="shared" si="180"/>
        <v>8.5999999999999979</v>
      </c>
      <c r="AL154">
        <f t="shared" si="180"/>
        <v>-9.1</v>
      </c>
      <c r="AM154">
        <f t="shared" si="180"/>
        <v>-41</v>
      </c>
      <c r="AN154">
        <f t="shared" si="180"/>
        <v>-23.6</v>
      </c>
      <c r="AO154">
        <f t="shared" si="180"/>
        <v>-53</v>
      </c>
      <c r="AP154">
        <f t="shared" si="180"/>
        <v>-4.5</v>
      </c>
      <c r="AQ154">
        <f t="shared" si="180"/>
        <v>2.5999999999999979</v>
      </c>
      <c r="AR154">
        <f>SUM(AR152:AR153)</f>
        <v>8.8000000000000043</v>
      </c>
      <c r="AS154">
        <f>SUM(AS152:AS153)</f>
        <v>-11.200000000000003</v>
      </c>
    </row>
    <row r="156" spans="2:48" s="4" customFormat="1" x14ac:dyDescent="0.35">
      <c r="B156" s="5" t="s">
        <v>1079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2:48" x14ac:dyDescent="0.35">
      <c r="B157" t="s">
        <v>1081</v>
      </c>
      <c r="AH157" s="12">
        <f>AH72/AH68</f>
        <v>0.20636474908200736</v>
      </c>
      <c r="AI157" s="12">
        <f t="shared" ref="AI157:AS157" si="181">AI72/AI68</f>
        <v>0.26782462529766066</v>
      </c>
      <c r="AJ157" s="12">
        <f t="shared" si="181"/>
        <v>0.26537350392075942</v>
      </c>
      <c r="AK157" s="12">
        <f t="shared" si="181"/>
        <v>0.24226987323776816</v>
      </c>
      <c r="AL157" s="12">
        <f t="shared" si="181"/>
        <v>0.23512450851900391</v>
      </c>
      <c r="AM157" s="12">
        <f t="shared" si="181"/>
        <v>0.24623345000760907</v>
      </c>
      <c r="AN157" s="12">
        <f t="shared" si="181"/>
        <v>0.2223657501384021</v>
      </c>
      <c r="AO157" s="12">
        <f t="shared" si="181"/>
        <v>0.26122990220454156</v>
      </c>
      <c r="AP157" s="12">
        <f t="shared" si="181"/>
        <v>0.27459546925566342</v>
      </c>
      <c r="AQ157" s="12">
        <f t="shared" si="181"/>
        <v>0.26480836236933797</v>
      </c>
      <c r="AR157" s="12">
        <f t="shared" si="181"/>
        <v>0.2717667513708707</v>
      </c>
      <c r="AS157" s="12">
        <f t="shared" si="181"/>
        <v>0.27738755391250774</v>
      </c>
    </row>
    <row r="158" spans="2:48" x14ac:dyDescent="0.35">
      <c r="B158" t="s">
        <v>1083</v>
      </c>
      <c r="AH158" s="12">
        <f>AH79/AH68</f>
        <v>5.6548347613219113E-2</v>
      </c>
      <c r="AI158" s="12">
        <f t="shared" ref="AI158:AS158" si="182">AI79/AI68</f>
        <v>4.1322314049586702E-2</v>
      </c>
      <c r="AJ158" s="12">
        <f t="shared" si="182"/>
        <v>-5.1279405695418889E-2</v>
      </c>
      <c r="AK158" s="12">
        <f t="shared" si="182"/>
        <v>2.1561426371283176E-2</v>
      </c>
      <c r="AL158" s="12">
        <f t="shared" si="182"/>
        <v>6.9462647444298968E-3</v>
      </c>
      <c r="AM158" s="12">
        <f t="shared" si="182"/>
        <v>-6.848272713437964E-3</v>
      </c>
      <c r="AN158" s="12">
        <f t="shared" si="182"/>
        <v>-3.3216460601586791E-2</v>
      </c>
      <c r="AO158" s="12">
        <f t="shared" si="182"/>
        <v>-1.9890601690701285E-2</v>
      </c>
      <c r="AP158" s="12">
        <f t="shared" si="182"/>
        <v>4.9352750809061444E-2</v>
      </c>
      <c r="AQ158" s="12">
        <f t="shared" si="182"/>
        <v>5.2961672473867558E-2</v>
      </c>
      <c r="AR158" s="12">
        <f t="shared" si="182"/>
        <v>3.9186839641567564E-2</v>
      </c>
      <c r="AS158" s="12">
        <f t="shared" si="182"/>
        <v>3.4380776340110948E-2</v>
      </c>
    </row>
    <row r="159" spans="2:48" x14ac:dyDescent="0.35">
      <c r="B159" t="s">
        <v>1082</v>
      </c>
      <c r="AH159" s="12">
        <f>AH95/AH68</f>
        <v>3.5495716034271728E-2</v>
      </c>
      <c r="AI159" s="12">
        <f t="shared" ref="AI159:AS159" si="183">AI95/AI68</f>
        <v>-3.3898305084745763E-2</v>
      </c>
      <c r="AJ159" s="12">
        <f t="shared" si="183"/>
        <v>-0.11803549319026001</v>
      </c>
      <c r="AK159" s="12">
        <f t="shared" si="183"/>
        <v>-4.4070607747897173E-2</v>
      </c>
      <c r="AL159" s="12">
        <f t="shared" si="183"/>
        <v>-0.10222804718217562</v>
      </c>
      <c r="AM159" s="12">
        <f t="shared" si="183"/>
        <v>3.0132399939126465E-2</v>
      </c>
      <c r="AN159" s="12">
        <f t="shared" si="183"/>
        <v>-0.11164421479977853</v>
      </c>
      <c r="AO159" s="12">
        <f t="shared" si="183"/>
        <v>-7.0777391016078245E-2</v>
      </c>
      <c r="AP159" s="12">
        <f t="shared" si="183"/>
        <v>-5.6634304207119754E-3</v>
      </c>
      <c r="AQ159" s="12">
        <f t="shared" si="183"/>
        <v>1.7421602787456445E-2</v>
      </c>
      <c r="AR159" s="12">
        <f t="shared" si="183"/>
        <v>0.10645981008425838</v>
      </c>
      <c r="AS159" s="12">
        <f t="shared" si="183"/>
        <v>-2.4645717806531103E-3</v>
      </c>
    </row>
    <row r="161" spans="2:50" s="3" customFormat="1" x14ac:dyDescent="0.35">
      <c r="B161" s="5" t="s">
        <v>1084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V161" s="5" t="s">
        <v>1099</v>
      </c>
      <c r="AW161" s="5" t="s">
        <v>1100</v>
      </c>
      <c r="AX161" s="5" t="s">
        <v>1101</v>
      </c>
    </row>
    <row r="162" spans="2:50" x14ac:dyDescent="0.35">
      <c r="B162" t="s">
        <v>1085</v>
      </c>
      <c r="AH162" t="s">
        <v>1032</v>
      </c>
      <c r="AI162" s="12">
        <f>AI68/AH68-1</f>
        <v>0.74761321909424727</v>
      </c>
      <c r="AJ162" s="12">
        <f t="shared" ref="AJ162:AS162" si="184">AJ68/AI68-1</f>
        <v>0.35761311107998339</v>
      </c>
      <c r="AK162" s="12">
        <f t="shared" si="184"/>
        <v>-0.12907552620718121</v>
      </c>
      <c r="AL162" s="12">
        <f t="shared" si="184"/>
        <v>-9.6078663665442487E-2</v>
      </c>
      <c r="AM162" s="12">
        <f t="shared" si="184"/>
        <v>-0.13879423328964624</v>
      </c>
      <c r="AN162" s="12">
        <f t="shared" si="184"/>
        <v>-0.17531578146400828</v>
      </c>
      <c r="AO162" s="12">
        <f t="shared" si="184"/>
        <v>0.11330503782985768</v>
      </c>
      <c r="AP162" s="12">
        <f t="shared" si="184"/>
        <v>2.4365987071109041E-2</v>
      </c>
      <c r="AQ162" s="12">
        <f t="shared" si="184"/>
        <v>0.16100323624595458</v>
      </c>
      <c r="AR162" s="12">
        <f t="shared" si="184"/>
        <v>4.2090592334494747E-2</v>
      </c>
      <c r="AS162" s="12">
        <f t="shared" si="184"/>
        <v>8.532834024341307E-2</v>
      </c>
      <c r="AV162" s="12">
        <f>AR68/AH68-1</f>
        <v>0.8303549571603428</v>
      </c>
      <c r="AW162" s="12">
        <f>AS68/AI68-1</f>
        <v>0.13671382546575161</v>
      </c>
    </row>
    <row r="163" spans="2:50" x14ac:dyDescent="0.35">
      <c r="B163" t="s">
        <v>1086</v>
      </c>
      <c r="AH163" t="s">
        <v>1032</v>
      </c>
      <c r="AI163" s="12">
        <f>AI79/AH79-1</f>
        <v>0.27705627705627411</v>
      </c>
      <c r="AJ163" s="12">
        <f t="shared" ref="AJ163:AS163" si="185">AJ79/AI79-1</f>
        <v>-2.6847457627118674</v>
      </c>
      <c r="AK163" s="12">
        <f t="shared" si="185"/>
        <v>-1.3661971830985942</v>
      </c>
      <c r="AL163" s="12">
        <f t="shared" si="185"/>
        <v>-0.70879120879121027</v>
      </c>
      <c r="AM163" s="12">
        <f t="shared" si="185"/>
        <v>-1.8490566037735992</v>
      </c>
      <c r="AN163" s="12">
        <f t="shared" si="185"/>
        <v>2.9999999999998987</v>
      </c>
      <c r="AO163" s="12">
        <f t="shared" si="185"/>
        <v>-0.33333333333332438</v>
      </c>
      <c r="AP163" s="12">
        <f t="shared" si="185"/>
        <v>-3.5416666666666461</v>
      </c>
      <c r="AQ163" s="12">
        <f t="shared" si="185"/>
        <v>0.24590163934426257</v>
      </c>
      <c r="AR163" s="12">
        <f t="shared" si="185"/>
        <v>-0.22894736842105023</v>
      </c>
      <c r="AS163" s="12">
        <f t="shared" si="185"/>
        <v>-4.7781569965871351E-2</v>
      </c>
    </row>
    <row r="164" spans="2:50" x14ac:dyDescent="0.35">
      <c r="B164" t="s">
        <v>1093</v>
      </c>
      <c r="AH164" t="s">
        <v>1032</v>
      </c>
      <c r="AI164" s="12">
        <f>AI95/AH95-1</f>
        <v>-2.6689655172413795</v>
      </c>
      <c r="AJ164" s="12">
        <f t="shared" ref="AJ164:AS164" si="186">AJ95/AI95-1</f>
        <v>3.7272727272727275</v>
      </c>
      <c r="AK164" s="12">
        <f t="shared" si="186"/>
        <v>-0.67482517482517479</v>
      </c>
      <c r="AL164" s="12">
        <f t="shared" si="186"/>
        <v>1.096774193548387</v>
      </c>
      <c r="AM164" s="12">
        <f t="shared" si="186"/>
        <v>-1.2538461538461538</v>
      </c>
      <c r="AN164" s="12">
        <f t="shared" si="186"/>
        <v>-4.0555555555555554</v>
      </c>
      <c r="AO164" s="12">
        <f t="shared" si="186"/>
        <v>-0.29421487603305774</v>
      </c>
      <c r="AP164" s="12">
        <f t="shared" si="186"/>
        <v>-0.91803278688524592</v>
      </c>
      <c r="AQ164" s="12">
        <f t="shared" si="186"/>
        <v>-4.5714285714285694</v>
      </c>
      <c r="AR164" s="12">
        <f t="shared" si="186"/>
        <v>5.3680000000000003</v>
      </c>
      <c r="AS164" s="12">
        <f t="shared" si="186"/>
        <v>-1.0251256281407035</v>
      </c>
    </row>
    <row r="166" spans="2:50" x14ac:dyDescent="0.35">
      <c r="B166" t="s">
        <v>1094</v>
      </c>
      <c r="AI166" s="12">
        <f>AI102/AH102-1</f>
        <v>5.4444444444444438</v>
      </c>
      <c r="AJ166" s="12">
        <f t="shared" ref="AJ166:AS166" si="187">AJ102/AI102-1</f>
        <v>-0.29597701149425282</v>
      </c>
      <c r="AK166" s="12">
        <f t="shared" si="187"/>
        <v>0.13673469387755111</v>
      </c>
      <c r="AL166" s="12">
        <f t="shared" si="187"/>
        <v>-0.3985637342908438</v>
      </c>
      <c r="AM166" s="12">
        <f t="shared" si="187"/>
        <v>-0.14925373134328357</v>
      </c>
      <c r="AN166" s="12">
        <f t="shared" si="187"/>
        <v>1.4245614035087719</v>
      </c>
      <c r="AO166" s="12">
        <f t="shared" si="187"/>
        <v>0.88856729377713473</v>
      </c>
      <c r="AP166" s="12">
        <f t="shared" si="187"/>
        <v>0.39999999999999991</v>
      </c>
      <c r="AQ166" s="12">
        <f t="shared" si="187"/>
        <v>-5.5281882868089771E-2</v>
      </c>
      <c r="AR166" s="12">
        <f t="shared" si="187"/>
        <v>1.2062572421784474</v>
      </c>
      <c r="AS166" s="12">
        <f t="shared" si="187"/>
        <v>-8.2457983193277351E-2</v>
      </c>
    </row>
    <row r="167" spans="2:50" x14ac:dyDescent="0.35">
      <c r="B167" t="s">
        <v>1095</v>
      </c>
      <c r="AI167" s="12">
        <f>AI118/AH118-1</f>
        <v>1.2682335385189329</v>
      </c>
      <c r="AJ167" s="12">
        <f t="shared" ref="AJ167:AS167" si="188">AJ118/AI118-1</f>
        <v>5.592105263157876E-2</v>
      </c>
      <c r="AK167" s="12">
        <f t="shared" si="188"/>
        <v>-5.2492211838006009E-2</v>
      </c>
      <c r="AL167" s="12">
        <f t="shared" si="188"/>
        <v>-7.0195627157652596E-2</v>
      </c>
      <c r="AM167" s="12">
        <f t="shared" si="188"/>
        <v>-0.20146746817538908</v>
      </c>
      <c r="AN167" s="12">
        <f t="shared" si="188"/>
        <v>5.0149452009299322E-2</v>
      </c>
      <c r="AO167" s="12">
        <f t="shared" si="188"/>
        <v>7.9485557663925954E-2</v>
      </c>
      <c r="AP167" s="12">
        <f t="shared" si="188"/>
        <v>-1.35742187500002E-2</v>
      </c>
      <c r="AQ167" s="12">
        <f t="shared" si="188"/>
        <v>0.17414117414117403</v>
      </c>
      <c r="AR167" s="12">
        <f t="shared" si="188"/>
        <v>0.31770657672849922</v>
      </c>
      <c r="AS167" s="12">
        <f t="shared" si="188"/>
        <v>1.7084719733811093E-2</v>
      </c>
    </row>
    <row r="168" spans="2:50" x14ac:dyDescent="0.35">
      <c r="B168" t="s">
        <v>1096</v>
      </c>
      <c r="AI168" s="12">
        <f>AI139/AH139-1</f>
        <v>1.466957946477335</v>
      </c>
      <c r="AJ168" s="12">
        <f t="shared" ref="AJ168:AS168" si="189">AJ139/AI139-1</f>
        <v>6.2541509851671506E-2</v>
      </c>
      <c r="AK168" s="12">
        <f t="shared" si="189"/>
        <v>-0.14491092822168972</v>
      </c>
      <c r="AL168" s="12">
        <f t="shared" si="189"/>
        <v>0.10489766081871332</v>
      </c>
      <c r="AM168" s="12">
        <f t="shared" si="189"/>
        <v>-0.2842650788400044</v>
      </c>
      <c r="AN168" s="12">
        <f t="shared" si="189"/>
        <v>3.5587736866430575E-2</v>
      </c>
      <c r="AO168" s="12">
        <f t="shared" si="189"/>
        <v>-0.23757810175543004</v>
      </c>
      <c r="AP168" s="12">
        <f t="shared" si="189"/>
        <v>-4.2341463414634184E-2</v>
      </c>
      <c r="AQ168" s="12">
        <f t="shared" si="189"/>
        <v>0.21617766911165481</v>
      </c>
      <c r="AR168" s="12">
        <f t="shared" si="189"/>
        <v>4.3223320489194084E-2</v>
      </c>
      <c r="AS168" s="12">
        <f t="shared" si="189"/>
        <v>1.0438413361169019E-2</v>
      </c>
    </row>
    <row r="170" spans="2:50" x14ac:dyDescent="0.35">
      <c r="B170" t="s">
        <v>1097</v>
      </c>
      <c r="AH170">
        <f>AH110/AH131</f>
        <v>1.5557432432432432</v>
      </c>
      <c r="AI170">
        <f t="shared" ref="AI170:AS170" si="190">AI110/AI131</f>
        <v>1.9691300280636106</v>
      </c>
      <c r="AJ170">
        <f t="shared" si="190"/>
        <v>1.6322580645161293</v>
      </c>
      <c r="AK170">
        <f t="shared" si="190"/>
        <v>1.7143426294820718</v>
      </c>
      <c r="AL170">
        <f t="shared" si="190"/>
        <v>1.6505970809376382</v>
      </c>
      <c r="AM170">
        <f t="shared" si="190"/>
        <v>1.8584686774942001</v>
      </c>
      <c r="AN170">
        <f t="shared" si="190"/>
        <v>1.8987277353689569</v>
      </c>
      <c r="AO170">
        <f t="shared" si="190"/>
        <v>2.4955002646903126</v>
      </c>
      <c r="AP170">
        <f t="shared" si="190"/>
        <v>3.0036429872495449</v>
      </c>
      <c r="AQ170">
        <f t="shared" si="190"/>
        <v>2.8582375478927196</v>
      </c>
      <c r="AR170">
        <f t="shared" si="190"/>
        <v>3.8704453441295543</v>
      </c>
      <c r="AS170">
        <f t="shared" si="190"/>
        <v>3.4287652645861599</v>
      </c>
    </row>
    <row r="175" spans="2:50" x14ac:dyDescent="0.35">
      <c r="B175" t="s">
        <v>1098</v>
      </c>
    </row>
    <row r="176" spans="2:50" x14ac:dyDescent="0.35">
      <c r="B176" s="11" t="s">
        <v>1102</v>
      </c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</row>
    <row r="177" spans="2:2" x14ac:dyDescent="0.35">
      <c r="B177" t="s">
        <v>1103</v>
      </c>
    </row>
  </sheetData>
  <hyperlinks>
    <hyperlink ref="B21" r:id="rId1" xr:uid="{E5D2F41D-205B-46F2-8A6F-41E204AD4044}"/>
    <hyperlink ref="X1" r:id="rId2" display="Q@21" xr:uid="{E962F4B5-6B9F-4B35-8038-29AF000902D0}"/>
  </hyperlinks>
  <pageMargins left="0.7" right="0.7" top="0.75" bottom="0.75" header="0.3" footer="0.3"/>
  <pageSetup orientation="portrait" r:id="rId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9"/>
  <sheetViews>
    <sheetView workbookViewId="0">
      <selection activeCell="M31" sqref="M31"/>
    </sheetView>
  </sheetViews>
  <sheetFormatPr defaultRowHeight="14.5" x14ac:dyDescent="0.35"/>
  <cols>
    <col min="1" max="1" width="36.7265625" customWidth="1"/>
  </cols>
  <sheetData>
    <row r="1" spans="1:25" x14ac:dyDescent="0.35">
      <c r="B1" s="1" t="s">
        <v>352</v>
      </c>
      <c r="C1" s="1" t="s">
        <v>353</v>
      </c>
      <c r="D1" s="1" t="s">
        <v>354</v>
      </c>
      <c r="E1" s="1" t="s">
        <v>355</v>
      </c>
      <c r="F1" s="1" t="s">
        <v>356</v>
      </c>
      <c r="G1" s="1" t="s">
        <v>357</v>
      </c>
      <c r="H1" s="1" t="s">
        <v>358</v>
      </c>
      <c r="I1" s="1" t="s">
        <v>359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</row>
    <row r="2" spans="1:25" x14ac:dyDescent="0.35">
      <c r="A2" s="1" t="s">
        <v>360</v>
      </c>
      <c r="B2" t="s">
        <v>119</v>
      </c>
      <c r="C2" t="s">
        <v>404</v>
      </c>
      <c r="D2" t="s">
        <v>415</v>
      </c>
      <c r="E2" t="s">
        <v>158</v>
      </c>
      <c r="F2" t="s">
        <v>62</v>
      </c>
      <c r="G2" t="s">
        <v>459</v>
      </c>
      <c r="H2" t="s">
        <v>475</v>
      </c>
      <c r="I2" t="s">
        <v>485</v>
      </c>
      <c r="J2" t="s">
        <v>56</v>
      </c>
      <c r="K2" t="s">
        <v>73</v>
      </c>
      <c r="L2" t="s">
        <v>93</v>
      </c>
      <c r="M2" t="s">
        <v>113</v>
      </c>
      <c r="N2" t="s">
        <v>132</v>
      </c>
      <c r="O2" t="s">
        <v>152</v>
      </c>
      <c r="P2" t="s">
        <v>171</v>
      </c>
      <c r="Q2" t="s">
        <v>190</v>
      </c>
      <c r="R2" t="s">
        <v>208</v>
      </c>
      <c r="S2" t="s">
        <v>226</v>
      </c>
      <c r="T2" t="s">
        <v>244</v>
      </c>
      <c r="U2" t="s">
        <v>260</v>
      </c>
      <c r="V2" t="s">
        <v>278</v>
      </c>
      <c r="W2" t="s">
        <v>291</v>
      </c>
      <c r="X2" t="s">
        <v>308</v>
      </c>
      <c r="Y2" t="s">
        <v>327</v>
      </c>
    </row>
    <row r="3" spans="1:25" x14ac:dyDescent="0.35">
      <c r="A3" s="1" t="s">
        <v>361</v>
      </c>
      <c r="B3" t="s">
        <v>149</v>
      </c>
      <c r="C3" t="s">
        <v>119</v>
      </c>
      <c r="D3" t="s">
        <v>416</v>
      </c>
      <c r="E3" t="s">
        <v>430</v>
      </c>
      <c r="F3" t="s">
        <v>445</v>
      </c>
      <c r="G3" t="s">
        <v>460</v>
      </c>
      <c r="H3" t="s">
        <v>160</v>
      </c>
      <c r="I3" t="s">
        <v>486</v>
      </c>
      <c r="J3" t="s">
        <v>494</v>
      </c>
      <c r="K3" t="s">
        <v>460</v>
      </c>
      <c r="L3" t="s">
        <v>515</v>
      </c>
      <c r="M3" t="s">
        <v>529</v>
      </c>
      <c r="N3" t="s">
        <v>178</v>
      </c>
      <c r="O3" t="s">
        <v>549</v>
      </c>
      <c r="P3" t="s">
        <v>562</v>
      </c>
      <c r="Q3" t="s">
        <v>576</v>
      </c>
      <c r="R3" t="s">
        <v>588</v>
      </c>
      <c r="S3" t="s">
        <v>600</v>
      </c>
      <c r="T3" t="s">
        <v>613</v>
      </c>
      <c r="U3" t="s">
        <v>625</v>
      </c>
      <c r="V3" t="s">
        <v>637</v>
      </c>
      <c r="W3" t="s">
        <v>647</v>
      </c>
      <c r="X3" t="s">
        <v>662</v>
      </c>
      <c r="Y3" t="s">
        <v>676</v>
      </c>
    </row>
    <row r="4" spans="1:25" x14ac:dyDescent="0.35">
      <c r="A4" s="1" t="s">
        <v>362</v>
      </c>
      <c r="B4" t="s">
        <v>388</v>
      </c>
      <c r="C4" t="s">
        <v>391</v>
      </c>
      <c r="D4" t="s">
        <v>305</v>
      </c>
      <c r="E4" t="s">
        <v>137</v>
      </c>
      <c r="F4" t="s">
        <v>154</v>
      </c>
      <c r="G4" t="s">
        <v>461</v>
      </c>
      <c r="H4" t="s">
        <v>476</v>
      </c>
      <c r="I4" t="s">
        <v>476</v>
      </c>
      <c r="J4" t="s">
        <v>419</v>
      </c>
      <c r="K4" t="s">
        <v>426</v>
      </c>
      <c r="L4" t="s">
        <v>173</v>
      </c>
      <c r="M4" t="s">
        <v>418</v>
      </c>
      <c r="N4" t="s">
        <v>476</v>
      </c>
      <c r="O4" t="s">
        <v>550</v>
      </c>
      <c r="P4" t="s">
        <v>563</v>
      </c>
      <c r="Q4" t="s">
        <v>577</v>
      </c>
      <c r="R4" t="s">
        <v>195</v>
      </c>
      <c r="S4" t="s">
        <v>460</v>
      </c>
      <c r="T4" t="s">
        <v>614</v>
      </c>
      <c r="U4" t="s">
        <v>626</v>
      </c>
      <c r="V4" t="s">
        <v>139</v>
      </c>
      <c r="W4" t="s">
        <v>648</v>
      </c>
      <c r="X4" t="s">
        <v>663</v>
      </c>
      <c r="Y4" t="s">
        <v>677</v>
      </c>
    </row>
    <row r="5" spans="1:25" x14ac:dyDescent="0.35">
      <c r="A5" s="1" t="s">
        <v>363</v>
      </c>
      <c r="B5" t="s">
        <v>389</v>
      </c>
      <c r="C5" t="s">
        <v>405</v>
      </c>
      <c r="D5" t="s">
        <v>417</v>
      </c>
      <c r="E5" t="s">
        <v>431</v>
      </c>
      <c r="F5" t="s">
        <v>446</v>
      </c>
      <c r="G5" t="s">
        <v>462</v>
      </c>
      <c r="H5" t="s">
        <v>477</v>
      </c>
      <c r="I5" t="s">
        <v>487</v>
      </c>
      <c r="J5" t="s">
        <v>495</v>
      </c>
      <c r="K5" t="s">
        <v>495</v>
      </c>
      <c r="L5" t="s">
        <v>516</v>
      </c>
      <c r="M5" t="s">
        <v>530</v>
      </c>
      <c r="N5" t="s">
        <v>540</v>
      </c>
      <c r="O5" t="s">
        <v>551</v>
      </c>
      <c r="P5" t="s">
        <v>564</v>
      </c>
      <c r="Q5" t="s">
        <v>578</v>
      </c>
      <c r="R5" t="s">
        <v>589</v>
      </c>
      <c r="S5" t="s">
        <v>601</v>
      </c>
      <c r="T5" t="s">
        <v>615</v>
      </c>
      <c r="U5" t="s">
        <v>627</v>
      </c>
      <c r="V5" t="s">
        <v>638</v>
      </c>
      <c r="W5" t="s">
        <v>649</v>
      </c>
      <c r="X5" t="s">
        <v>664</v>
      </c>
      <c r="Y5" t="s">
        <v>678</v>
      </c>
    </row>
    <row r="6" spans="1:25" x14ac:dyDescent="0.35">
      <c r="A6" s="1" t="s">
        <v>364</v>
      </c>
      <c r="B6" t="s">
        <v>134</v>
      </c>
      <c r="C6" t="s">
        <v>79</v>
      </c>
      <c r="D6" t="s">
        <v>418</v>
      </c>
      <c r="E6" t="s">
        <v>432</v>
      </c>
      <c r="F6" t="s">
        <v>433</v>
      </c>
      <c r="G6" t="s">
        <v>192</v>
      </c>
      <c r="H6" t="s">
        <v>100</v>
      </c>
      <c r="I6" t="s">
        <v>461</v>
      </c>
      <c r="J6" t="s">
        <v>496</v>
      </c>
      <c r="K6" t="s">
        <v>505</v>
      </c>
      <c r="L6" t="s">
        <v>517</v>
      </c>
      <c r="M6" t="s">
        <v>531</v>
      </c>
      <c r="N6" t="s">
        <v>242</v>
      </c>
      <c r="O6" t="s">
        <v>460</v>
      </c>
      <c r="P6" t="s">
        <v>565</v>
      </c>
      <c r="Q6" t="s">
        <v>579</v>
      </c>
      <c r="R6" t="s">
        <v>590</v>
      </c>
      <c r="S6" t="s">
        <v>139</v>
      </c>
      <c r="T6" t="s">
        <v>432</v>
      </c>
      <c r="U6" t="s">
        <v>628</v>
      </c>
      <c r="V6" t="s">
        <v>445</v>
      </c>
      <c r="W6" t="s">
        <v>650</v>
      </c>
      <c r="X6" t="s">
        <v>665</v>
      </c>
      <c r="Y6" t="s">
        <v>679</v>
      </c>
    </row>
    <row r="7" spans="1:25" x14ac:dyDescent="0.35">
      <c r="A7" s="1" t="s">
        <v>365</v>
      </c>
      <c r="B7" t="s">
        <v>50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  <c r="J7" t="s">
        <v>50</v>
      </c>
      <c r="K7" t="s">
        <v>50</v>
      </c>
      <c r="L7" t="s">
        <v>390</v>
      </c>
      <c r="M7" t="s">
        <v>532</v>
      </c>
      <c r="N7" t="s">
        <v>532</v>
      </c>
      <c r="O7" t="s">
        <v>90</v>
      </c>
      <c r="P7" t="s">
        <v>279</v>
      </c>
      <c r="Q7" t="s">
        <v>229</v>
      </c>
      <c r="R7" t="s">
        <v>408</v>
      </c>
      <c r="S7" t="s">
        <v>602</v>
      </c>
      <c r="T7" t="s">
        <v>469</v>
      </c>
      <c r="U7" t="s">
        <v>279</v>
      </c>
      <c r="V7" t="s">
        <v>602</v>
      </c>
      <c r="W7" t="s">
        <v>279</v>
      </c>
      <c r="X7" t="s">
        <v>149</v>
      </c>
      <c r="Y7" t="s">
        <v>99</v>
      </c>
    </row>
    <row r="8" spans="1:25" x14ac:dyDescent="0.35">
      <c r="A8" s="1" t="s">
        <v>366</v>
      </c>
      <c r="B8" t="s">
        <v>110</v>
      </c>
      <c r="C8" t="s">
        <v>406</v>
      </c>
      <c r="D8" t="s">
        <v>419</v>
      </c>
      <c r="E8" t="s">
        <v>433</v>
      </c>
      <c r="F8" t="s">
        <v>447</v>
      </c>
      <c r="G8" t="s">
        <v>463</v>
      </c>
      <c r="H8" t="s">
        <v>100</v>
      </c>
      <c r="I8" t="s">
        <v>488</v>
      </c>
      <c r="J8" t="s">
        <v>421</v>
      </c>
      <c r="K8" t="s">
        <v>419</v>
      </c>
      <c r="L8" t="s">
        <v>119</v>
      </c>
      <c r="M8" t="s">
        <v>192</v>
      </c>
      <c r="N8" t="s">
        <v>421</v>
      </c>
      <c r="O8" t="s">
        <v>552</v>
      </c>
      <c r="P8" t="s">
        <v>566</v>
      </c>
      <c r="Q8" t="s">
        <v>566</v>
      </c>
      <c r="R8" t="s">
        <v>591</v>
      </c>
      <c r="S8" t="s">
        <v>517</v>
      </c>
      <c r="T8" t="s">
        <v>616</v>
      </c>
      <c r="U8" t="s">
        <v>629</v>
      </c>
      <c r="V8" t="s">
        <v>639</v>
      </c>
      <c r="W8" t="s">
        <v>651</v>
      </c>
      <c r="X8" t="s">
        <v>666</v>
      </c>
      <c r="Y8" t="s">
        <v>680</v>
      </c>
    </row>
    <row r="9" spans="1:25" x14ac:dyDescent="0.35">
      <c r="A9" s="1" t="s">
        <v>367</v>
      </c>
      <c r="B9" t="s">
        <v>50</v>
      </c>
      <c r="C9" t="s">
        <v>406</v>
      </c>
      <c r="D9" t="s">
        <v>419</v>
      </c>
      <c r="E9" t="s">
        <v>433</v>
      </c>
      <c r="F9" t="s">
        <v>50</v>
      </c>
      <c r="G9" t="s">
        <v>192</v>
      </c>
      <c r="H9" t="s">
        <v>50</v>
      </c>
      <c r="I9" t="s">
        <v>50</v>
      </c>
      <c r="J9" t="s">
        <v>421</v>
      </c>
      <c r="K9" t="s">
        <v>419</v>
      </c>
      <c r="L9" t="s">
        <v>518</v>
      </c>
      <c r="M9" t="s">
        <v>463</v>
      </c>
      <c r="N9" t="s">
        <v>154</v>
      </c>
      <c r="O9" t="s">
        <v>433</v>
      </c>
      <c r="P9" t="s">
        <v>567</v>
      </c>
      <c r="Q9" t="s">
        <v>416</v>
      </c>
      <c r="R9" t="s">
        <v>592</v>
      </c>
      <c r="S9" t="s">
        <v>432</v>
      </c>
      <c r="T9" t="s">
        <v>275</v>
      </c>
      <c r="U9" t="s">
        <v>629</v>
      </c>
      <c r="V9" t="s">
        <v>640</v>
      </c>
      <c r="W9" t="s">
        <v>652</v>
      </c>
      <c r="X9" t="s">
        <v>50</v>
      </c>
      <c r="Y9" t="s">
        <v>50</v>
      </c>
    </row>
    <row r="10" spans="1:25" x14ac:dyDescent="0.35">
      <c r="A10" s="1" t="s">
        <v>368</v>
      </c>
      <c r="B10" t="s">
        <v>50</v>
      </c>
      <c r="C10" t="s">
        <v>50</v>
      </c>
      <c r="D10" t="s">
        <v>50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  <c r="J10" t="s">
        <v>50</v>
      </c>
      <c r="K10" t="s">
        <v>50</v>
      </c>
      <c r="L10" t="s">
        <v>50</v>
      </c>
      <c r="M10" t="s">
        <v>50</v>
      </c>
      <c r="N10" t="s">
        <v>50</v>
      </c>
      <c r="O10" t="s">
        <v>50</v>
      </c>
      <c r="P10" t="s">
        <v>50</v>
      </c>
      <c r="Q10" t="s">
        <v>50</v>
      </c>
      <c r="R10" t="s">
        <v>50</v>
      </c>
      <c r="S10" t="s">
        <v>50</v>
      </c>
      <c r="T10" t="s">
        <v>50</v>
      </c>
      <c r="U10" t="s">
        <v>50</v>
      </c>
      <c r="V10" t="s">
        <v>50</v>
      </c>
      <c r="W10" t="s">
        <v>50</v>
      </c>
      <c r="X10" t="s">
        <v>50</v>
      </c>
      <c r="Y10" t="s">
        <v>50</v>
      </c>
    </row>
    <row r="11" spans="1:25" x14ac:dyDescent="0.35">
      <c r="A11" s="1" t="s">
        <v>369</v>
      </c>
      <c r="B11" t="s">
        <v>390</v>
      </c>
      <c r="C11" t="s">
        <v>403</v>
      </c>
      <c r="D11" t="s">
        <v>394</v>
      </c>
      <c r="E11" t="s">
        <v>99</v>
      </c>
      <c r="F11" t="s">
        <v>448</v>
      </c>
      <c r="G11" t="s">
        <v>394</v>
      </c>
      <c r="H11" t="s">
        <v>50</v>
      </c>
      <c r="I11" t="s">
        <v>328</v>
      </c>
      <c r="J11" t="s">
        <v>466</v>
      </c>
      <c r="K11" t="s">
        <v>403</v>
      </c>
      <c r="L11" t="s">
        <v>519</v>
      </c>
      <c r="M11" t="s">
        <v>533</v>
      </c>
      <c r="N11" t="s">
        <v>61</v>
      </c>
      <c r="O11" t="s">
        <v>394</v>
      </c>
      <c r="P11" t="s">
        <v>568</v>
      </c>
      <c r="Q11" t="s">
        <v>580</v>
      </c>
      <c r="R11" t="s">
        <v>406</v>
      </c>
      <c r="S11" t="s">
        <v>403</v>
      </c>
      <c r="T11" t="s">
        <v>559</v>
      </c>
      <c r="U11" t="s">
        <v>50</v>
      </c>
      <c r="V11" t="s">
        <v>75</v>
      </c>
      <c r="W11" t="s">
        <v>403</v>
      </c>
      <c r="X11" t="s">
        <v>50</v>
      </c>
      <c r="Y11" t="s">
        <v>50</v>
      </c>
    </row>
    <row r="12" spans="1:25" x14ac:dyDescent="0.35">
      <c r="A12" s="1" t="s">
        <v>370</v>
      </c>
      <c r="B12" t="s">
        <v>391</v>
      </c>
      <c r="C12" t="s">
        <v>407</v>
      </c>
      <c r="D12" t="s">
        <v>420</v>
      </c>
      <c r="E12" t="s">
        <v>434</v>
      </c>
      <c r="F12" t="s">
        <v>449</v>
      </c>
      <c r="G12" t="s">
        <v>464</v>
      </c>
      <c r="H12" t="s">
        <v>478</v>
      </c>
      <c r="I12" t="s">
        <v>489</v>
      </c>
      <c r="J12" t="s">
        <v>497</v>
      </c>
      <c r="K12" t="s">
        <v>506</v>
      </c>
      <c r="L12" t="s">
        <v>520</v>
      </c>
      <c r="M12" t="s">
        <v>534</v>
      </c>
      <c r="N12" t="s">
        <v>541</v>
      </c>
      <c r="O12" t="s">
        <v>553</v>
      </c>
      <c r="P12" t="s">
        <v>569</v>
      </c>
      <c r="Q12" t="s">
        <v>581</v>
      </c>
      <c r="R12" t="s">
        <v>593</v>
      </c>
      <c r="S12" t="s">
        <v>603</v>
      </c>
      <c r="T12" t="s">
        <v>617</v>
      </c>
      <c r="U12" t="s">
        <v>630</v>
      </c>
      <c r="V12" t="s">
        <v>641</v>
      </c>
      <c r="W12" t="s">
        <v>653</v>
      </c>
      <c r="X12" t="s">
        <v>667</v>
      </c>
      <c r="Y12" t="s">
        <v>681</v>
      </c>
    </row>
    <row r="13" spans="1:25" x14ac:dyDescent="0.35">
      <c r="A13" s="1" t="s">
        <v>371</v>
      </c>
      <c r="B13" t="s">
        <v>50</v>
      </c>
      <c r="C13" t="s">
        <v>50</v>
      </c>
      <c r="D13" t="s">
        <v>50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  <c r="J13" t="s">
        <v>50</v>
      </c>
      <c r="K13" t="s">
        <v>50</v>
      </c>
      <c r="L13" t="s">
        <v>50</v>
      </c>
      <c r="M13" t="s">
        <v>424</v>
      </c>
      <c r="N13" t="s">
        <v>424</v>
      </c>
      <c r="O13" t="s">
        <v>424</v>
      </c>
      <c r="P13" t="s">
        <v>424</v>
      </c>
      <c r="Q13" t="s">
        <v>424</v>
      </c>
      <c r="R13" t="s">
        <v>424</v>
      </c>
      <c r="S13" t="s">
        <v>50</v>
      </c>
      <c r="T13" t="s">
        <v>50</v>
      </c>
      <c r="U13" t="s">
        <v>390</v>
      </c>
      <c r="V13" t="s">
        <v>390</v>
      </c>
      <c r="W13" t="s">
        <v>532</v>
      </c>
      <c r="X13" t="s">
        <v>390</v>
      </c>
      <c r="Y13" t="s">
        <v>424</v>
      </c>
    </row>
    <row r="14" spans="1:25" x14ac:dyDescent="0.35">
      <c r="A14" s="1" t="s">
        <v>372</v>
      </c>
      <c r="B14" t="s">
        <v>50</v>
      </c>
      <c r="C14" t="s">
        <v>50</v>
      </c>
      <c r="D14" t="s">
        <v>50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  <c r="J14" t="s">
        <v>50</v>
      </c>
      <c r="K14" t="s">
        <v>50</v>
      </c>
      <c r="L14" t="s">
        <v>50</v>
      </c>
      <c r="M14" t="s">
        <v>397</v>
      </c>
      <c r="N14" t="s">
        <v>466</v>
      </c>
      <c r="O14" t="s">
        <v>554</v>
      </c>
      <c r="P14" t="s">
        <v>137</v>
      </c>
      <c r="Q14" t="s">
        <v>418</v>
      </c>
      <c r="R14" t="s">
        <v>594</v>
      </c>
      <c r="S14" t="s">
        <v>533</v>
      </c>
      <c r="T14" t="s">
        <v>99</v>
      </c>
      <c r="U14" t="s">
        <v>448</v>
      </c>
      <c r="V14" t="s">
        <v>466</v>
      </c>
      <c r="W14" t="s">
        <v>654</v>
      </c>
      <c r="X14" t="s">
        <v>654</v>
      </c>
      <c r="Y14" t="s">
        <v>654</v>
      </c>
    </row>
    <row r="15" spans="1:25" x14ac:dyDescent="0.35">
      <c r="A15" s="1" t="s">
        <v>373</v>
      </c>
      <c r="B15" t="s">
        <v>390</v>
      </c>
      <c r="C15" t="s">
        <v>403</v>
      </c>
      <c r="D15" t="s">
        <v>394</v>
      </c>
      <c r="E15" t="s">
        <v>79</v>
      </c>
      <c r="F15" t="s">
        <v>90</v>
      </c>
      <c r="G15" t="s">
        <v>90</v>
      </c>
      <c r="H15" t="s">
        <v>53</v>
      </c>
      <c r="I15" t="s">
        <v>95</v>
      </c>
      <c r="J15" t="s">
        <v>53</v>
      </c>
      <c r="K15" t="s">
        <v>75</v>
      </c>
      <c r="L15" t="s">
        <v>95</v>
      </c>
      <c r="M15" t="s">
        <v>90</v>
      </c>
      <c r="N15" t="s">
        <v>110</v>
      </c>
      <c r="O15" t="s">
        <v>154</v>
      </c>
      <c r="P15" t="s">
        <v>173</v>
      </c>
      <c r="Q15" t="s">
        <v>192</v>
      </c>
      <c r="R15" t="s">
        <v>210</v>
      </c>
      <c r="S15" t="s">
        <v>228</v>
      </c>
      <c r="T15" t="s">
        <v>79</v>
      </c>
      <c r="U15" t="s">
        <v>79</v>
      </c>
      <c r="V15" t="s">
        <v>279</v>
      </c>
      <c r="W15" t="s">
        <v>99</v>
      </c>
      <c r="X15" t="s">
        <v>310</v>
      </c>
      <c r="Y15" t="s">
        <v>99</v>
      </c>
    </row>
    <row r="16" spans="1:25" x14ac:dyDescent="0.35">
      <c r="A16" s="1" t="s">
        <v>374</v>
      </c>
      <c r="B16" t="s">
        <v>392</v>
      </c>
      <c r="C16" t="s">
        <v>408</v>
      </c>
      <c r="D16" t="s">
        <v>421</v>
      </c>
      <c r="E16" t="s">
        <v>435</v>
      </c>
      <c r="F16" t="s">
        <v>450</v>
      </c>
      <c r="G16" t="s">
        <v>279</v>
      </c>
      <c r="H16" t="s">
        <v>397</v>
      </c>
      <c r="I16" t="s">
        <v>129</v>
      </c>
      <c r="J16" t="s">
        <v>498</v>
      </c>
      <c r="K16" t="s">
        <v>507</v>
      </c>
      <c r="L16" t="s">
        <v>521</v>
      </c>
      <c r="M16" t="s">
        <v>535</v>
      </c>
      <c r="N16" t="s">
        <v>542</v>
      </c>
      <c r="O16" t="s">
        <v>100</v>
      </c>
      <c r="P16" t="s">
        <v>95</v>
      </c>
      <c r="Q16" t="s">
        <v>582</v>
      </c>
      <c r="R16" t="s">
        <v>406</v>
      </c>
      <c r="S16" t="s">
        <v>604</v>
      </c>
      <c r="T16" t="s">
        <v>400</v>
      </c>
      <c r="U16" t="s">
        <v>390</v>
      </c>
      <c r="V16" t="s">
        <v>391</v>
      </c>
      <c r="W16" t="s">
        <v>655</v>
      </c>
      <c r="X16" t="s">
        <v>418</v>
      </c>
      <c r="Y16" t="s">
        <v>682</v>
      </c>
    </row>
    <row r="17" spans="1:25" x14ac:dyDescent="0.35">
      <c r="A17" s="1" t="s">
        <v>375</v>
      </c>
      <c r="B17" t="s">
        <v>393</v>
      </c>
      <c r="C17" t="s">
        <v>409</v>
      </c>
      <c r="D17" t="s">
        <v>422</v>
      </c>
      <c r="E17" t="s">
        <v>436</v>
      </c>
      <c r="F17" t="s">
        <v>451</v>
      </c>
      <c r="G17" t="s">
        <v>465</v>
      </c>
      <c r="H17" t="s">
        <v>479</v>
      </c>
      <c r="I17" t="s">
        <v>490</v>
      </c>
      <c r="J17" t="s">
        <v>499</v>
      </c>
      <c r="K17" t="s">
        <v>508</v>
      </c>
      <c r="L17" t="s">
        <v>522</v>
      </c>
      <c r="M17" t="s">
        <v>536</v>
      </c>
      <c r="N17" t="s">
        <v>543</v>
      </c>
      <c r="O17" t="s">
        <v>555</v>
      </c>
      <c r="P17" t="s">
        <v>570</v>
      </c>
      <c r="Q17" t="s">
        <v>583</v>
      </c>
      <c r="R17" t="s">
        <v>595</v>
      </c>
      <c r="S17" t="s">
        <v>605</v>
      </c>
      <c r="T17" t="s">
        <v>618</v>
      </c>
      <c r="U17" t="s">
        <v>631</v>
      </c>
      <c r="V17" t="s">
        <v>642</v>
      </c>
      <c r="W17" t="s">
        <v>656</v>
      </c>
      <c r="X17" t="s">
        <v>668</v>
      </c>
      <c r="Y17" t="s">
        <v>683</v>
      </c>
    </row>
    <row r="18" spans="1:25" x14ac:dyDescent="0.35">
      <c r="A18" s="1" t="s">
        <v>376</v>
      </c>
      <c r="B18" t="s">
        <v>394</v>
      </c>
      <c r="C18" t="s">
        <v>279</v>
      </c>
      <c r="D18" t="s">
        <v>119</v>
      </c>
      <c r="E18" t="s">
        <v>437</v>
      </c>
      <c r="F18" t="s">
        <v>452</v>
      </c>
      <c r="G18" t="s">
        <v>466</v>
      </c>
      <c r="H18" t="s">
        <v>53</v>
      </c>
      <c r="I18" t="s">
        <v>129</v>
      </c>
      <c r="J18" t="s">
        <v>345</v>
      </c>
      <c r="K18" t="s">
        <v>509</v>
      </c>
      <c r="L18" t="s">
        <v>523</v>
      </c>
      <c r="M18" t="s">
        <v>511</v>
      </c>
      <c r="N18" t="s">
        <v>79</v>
      </c>
      <c r="O18" t="s">
        <v>556</v>
      </c>
      <c r="P18" t="s">
        <v>558</v>
      </c>
      <c r="Q18" t="s">
        <v>426</v>
      </c>
      <c r="R18" t="s">
        <v>229</v>
      </c>
      <c r="S18" t="s">
        <v>606</v>
      </c>
      <c r="T18" t="s">
        <v>619</v>
      </c>
      <c r="U18" t="s">
        <v>632</v>
      </c>
      <c r="V18" t="s">
        <v>643</v>
      </c>
      <c r="W18" t="s">
        <v>542</v>
      </c>
      <c r="X18" t="s">
        <v>448</v>
      </c>
      <c r="Y18" t="s">
        <v>556</v>
      </c>
    </row>
    <row r="19" spans="1:25" x14ac:dyDescent="0.35">
      <c r="A19" s="1" t="s">
        <v>377</v>
      </c>
      <c r="B19" t="s">
        <v>395</v>
      </c>
      <c r="C19" t="s">
        <v>410</v>
      </c>
      <c r="D19" t="s">
        <v>423</v>
      </c>
      <c r="E19" t="s">
        <v>438</v>
      </c>
      <c r="F19" t="s">
        <v>453</v>
      </c>
      <c r="G19" t="s">
        <v>467</v>
      </c>
      <c r="H19" t="s">
        <v>480</v>
      </c>
      <c r="I19" t="s">
        <v>490</v>
      </c>
      <c r="J19" t="s">
        <v>500</v>
      </c>
      <c r="K19" t="s">
        <v>510</v>
      </c>
      <c r="L19" t="s">
        <v>524</v>
      </c>
      <c r="M19" t="s">
        <v>537</v>
      </c>
      <c r="N19" t="s">
        <v>544</v>
      </c>
      <c r="O19" t="s">
        <v>557</v>
      </c>
      <c r="P19" t="s">
        <v>571</v>
      </c>
      <c r="Q19" t="s">
        <v>584</v>
      </c>
      <c r="R19" t="s">
        <v>596</v>
      </c>
      <c r="S19" t="s">
        <v>607</v>
      </c>
      <c r="T19" t="s">
        <v>620</v>
      </c>
      <c r="U19" t="s">
        <v>633</v>
      </c>
      <c r="V19" t="s">
        <v>644</v>
      </c>
      <c r="W19" t="s">
        <v>657</v>
      </c>
      <c r="X19" t="s">
        <v>669</v>
      </c>
      <c r="Y19" t="s">
        <v>684</v>
      </c>
    </row>
    <row r="20" spans="1:25" x14ac:dyDescent="0.35">
      <c r="A20" s="1" t="s">
        <v>378</v>
      </c>
      <c r="B20" t="s">
        <v>396</v>
      </c>
      <c r="C20" t="s">
        <v>396</v>
      </c>
      <c r="D20" t="s">
        <v>424</v>
      </c>
      <c r="E20" t="s">
        <v>61</v>
      </c>
      <c r="F20" t="s">
        <v>390</v>
      </c>
      <c r="G20" t="s">
        <v>468</v>
      </c>
      <c r="H20" t="s">
        <v>328</v>
      </c>
      <c r="I20" t="s">
        <v>471</v>
      </c>
      <c r="J20" t="s">
        <v>396</v>
      </c>
      <c r="K20" t="s">
        <v>328</v>
      </c>
      <c r="L20" t="s">
        <v>525</v>
      </c>
      <c r="M20" t="s">
        <v>525</v>
      </c>
      <c r="N20" t="s">
        <v>535</v>
      </c>
      <c r="O20" t="s">
        <v>558</v>
      </c>
      <c r="P20" t="s">
        <v>572</v>
      </c>
      <c r="Q20" t="s">
        <v>442</v>
      </c>
      <c r="R20" t="s">
        <v>597</v>
      </c>
      <c r="S20" t="s">
        <v>608</v>
      </c>
      <c r="T20" t="s">
        <v>621</v>
      </c>
      <c r="U20" t="s">
        <v>609</v>
      </c>
      <c r="V20" t="s">
        <v>559</v>
      </c>
      <c r="W20" t="s">
        <v>559</v>
      </c>
      <c r="X20" t="s">
        <v>670</v>
      </c>
      <c r="Y20" t="s">
        <v>155</v>
      </c>
    </row>
    <row r="21" spans="1:25" x14ac:dyDescent="0.35">
      <c r="A21" s="1" t="s">
        <v>379</v>
      </c>
      <c r="B21" t="s">
        <v>397</v>
      </c>
      <c r="C21" t="s">
        <v>129</v>
      </c>
      <c r="D21" t="s">
        <v>119</v>
      </c>
      <c r="E21" t="s">
        <v>439</v>
      </c>
      <c r="F21" t="s">
        <v>454</v>
      </c>
      <c r="G21" t="s">
        <v>469</v>
      </c>
      <c r="H21" t="s">
        <v>400</v>
      </c>
      <c r="I21" t="s">
        <v>129</v>
      </c>
      <c r="J21" t="s">
        <v>501</v>
      </c>
      <c r="K21" t="s">
        <v>511</v>
      </c>
      <c r="L21" t="s">
        <v>526</v>
      </c>
      <c r="M21" t="s">
        <v>193</v>
      </c>
      <c r="N21" t="s">
        <v>532</v>
      </c>
      <c r="O21" t="s">
        <v>559</v>
      </c>
      <c r="P21" t="s">
        <v>573</v>
      </c>
      <c r="Q21" t="s">
        <v>585</v>
      </c>
      <c r="R21" t="s">
        <v>437</v>
      </c>
      <c r="S21" t="s">
        <v>609</v>
      </c>
      <c r="T21" t="s">
        <v>622</v>
      </c>
      <c r="U21" t="s">
        <v>634</v>
      </c>
      <c r="V21" t="s">
        <v>90</v>
      </c>
      <c r="W21" t="s">
        <v>602</v>
      </c>
      <c r="X21" t="s">
        <v>53</v>
      </c>
      <c r="Y21" t="s">
        <v>75</v>
      </c>
    </row>
    <row r="22" spans="1:25" x14ac:dyDescent="0.35">
      <c r="A22" s="1" t="s">
        <v>380</v>
      </c>
      <c r="B22" t="s">
        <v>398</v>
      </c>
      <c r="C22" t="s">
        <v>411</v>
      </c>
      <c r="D22" t="s">
        <v>425</v>
      </c>
      <c r="E22" t="s">
        <v>440</v>
      </c>
      <c r="F22" t="s">
        <v>455</v>
      </c>
      <c r="G22" t="s">
        <v>470</v>
      </c>
      <c r="H22" t="s">
        <v>481</v>
      </c>
      <c r="I22" t="s">
        <v>491</v>
      </c>
      <c r="J22" t="s">
        <v>502</v>
      </c>
      <c r="K22" t="s">
        <v>512</v>
      </c>
      <c r="L22" t="s">
        <v>527</v>
      </c>
      <c r="M22" t="s">
        <v>538</v>
      </c>
      <c r="N22" t="s">
        <v>545</v>
      </c>
      <c r="O22" t="s">
        <v>560</v>
      </c>
      <c r="P22" t="s">
        <v>574</v>
      </c>
      <c r="Q22" t="s">
        <v>586</v>
      </c>
      <c r="R22" t="s">
        <v>598</v>
      </c>
      <c r="S22" t="s">
        <v>610</v>
      </c>
      <c r="T22" t="s">
        <v>623</v>
      </c>
      <c r="U22" t="s">
        <v>635</v>
      </c>
      <c r="V22" t="s">
        <v>645</v>
      </c>
      <c r="W22" t="s">
        <v>658</v>
      </c>
      <c r="X22" t="s">
        <v>671</v>
      </c>
      <c r="Y22" t="s">
        <v>685</v>
      </c>
    </row>
    <row r="23" spans="1:25" x14ac:dyDescent="0.35">
      <c r="A23" s="1" t="s">
        <v>381</v>
      </c>
      <c r="B23" t="s">
        <v>399</v>
      </c>
      <c r="C23" t="s">
        <v>53</v>
      </c>
      <c r="D23" t="s">
        <v>229</v>
      </c>
      <c r="E23" t="s">
        <v>441</v>
      </c>
      <c r="F23" t="s">
        <v>397</v>
      </c>
      <c r="G23" t="s">
        <v>471</v>
      </c>
      <c r="H23" t="s">
        <v>482</v>
      </c>
      <c r="I23" t="s">
        <v>400</v>
      </c>
      <c r="J23" t="s">
        <v>134</v>
      </c>
      <c r="K23" t="s">
        <v>390</v>
      </c>
      <c r="L23" t="s">
        <v>396</v>
      </c>
      <c r="M23" t="s">
        <v>390</v>
      </c>
      <c r="N23" t="s">
        <v>546</v>
      </c>
      <c r="O23" t="s">
        <v>532</v>
      </c>
      <c r="P23" t="s">
        <v>328</v>
      </c>
      <c r="Q23" t="s">
        <v>390</v>
      </c>
      <c r="R23" t="s">
        <v>400</v>
      </c>
      <c r="S23" t="s">
        <v>611</v>
      </c>
      <c r="T23" t="s">
        <v>95</v>
      </c>
      <c r="U23" t="s">
        <v>468</v>
      </c>
      <c r="V23" t="s">
        <v>400</v>
      </c>
      <c r="W23" t="s">
        <v>400</v>
      </c>
      <c r="X23" t="s">
        <v>672</v>
      </c>
      <c r="Y23" t="s">
        <v>75</v>
      </c>
    </row>
    <row r="24" spans="1:25" x14ac:dyDescent="0.35">
      <c r="A24" s="1" t="s">
        <v>382</v>
      </c>
      <c r="B24" t="s">
        <v>400</v>
      </c>
      <c r="C24" t="s">
        <v>397</v>
      </c>
      <c r="D24" t="s">
        <v>426</v>
      </c>
      <c r="E24" t="s">
        <v>442</v>
      </c>
      <c r="F24" t="s">
        <v>456</v>
      </c>
      <c r="G24" t="s">
        <v>397</v>
      </c>
      <c r="H24" t="s">
        <v>400</v>
      </c>
      <c r="I24" t="s">
        <v>75</v>
      </c>
      <c r="J24" t="s">
        <v>58</v>
      </c>
      <c r="K24" t="s">
        <v>76</v>
      </c>
      <c r="L24" t="s">
        <v>96</v>
      </c>
      <c r="M24" t="s">
        <v>115</v>
      </c>
      <c r="N24" t="s">
        <v>134</v>
      </c>
      <c r="O24" t="s">
        <v>155</v>
      </c>
      <c r="P24" t="s">
        <v>174</v>
      </c>
      <c r="Q24" t="s">
        <v>193</v>
      </c>
      <c r="R24" t="s">
        <v>211</v>
      </c>
      <c r="S24" t="s">
        <v>229</v>
      </c>
      <c r="T24" t="s">
        <v>245</v>
      </c>
      <c r="U24" t="s">
        <v>262</v>
      </c>
      <c r="V24" t="s">
        <v>61</v>
      </c>
      <c r="W24" t="s">
        <v>110</v>
      </c>
      <c r="X24" t="s">
        <v>311</v>
      </c>
      <c r="Y24" t="s">
        <v>328</v>
      </c>
    </row>
    <row r="25" spans="1:25" x14ac:dyDescent="0.35">
      <c r="A25" s="1" t="s">
        <v>383</v>
      </c>
      <c r="B25" t="s">
        <v>401</v>
      </c>
      <c r="C25" t="s">
        <v>412</v>
      </c>
      <c r="D25" t="s">
        <v>427</v>
      </c>
      <c r="E25" t="s">
        <v>443</v>
      </c>
      <c r="F25" t="s">
        <v>457</v>
      </c>
      <c r="G25" t="s">
        <v>472</v>
      </c>
      <c r="H25" t="s">
        <v>483</v>
      </c>
      <c r="I25" t="s">
        <v>492</v>
      </c>
      <c r="J25" t="s">
        <v>503</v>
      </c>
      <c r="K25" t="s">
        <v>513</v>
      </c>
      <c r="L25" t="s">
        <v>528</v>
      </c>
      <c r="M25" t="s">
        <v>539</v>
      </c>
      <c r="N25" t="s">
        <v>547</v>
      </c>
      <c r="O25" t="s">
        <v>561</v>
      </c>
      <c r="P25" t="s">
        <v>575</v>
      </c>
      <c r="Q25" t="s">
        <v>587</v>
      </c>
      <c r="R25" t="s">
        <v>599</v>
      </c>
      <c r="S25" t="s">
        <v>612</v>
      </c>
      <c r="T25" t="s">
        <v>624</v>
      </c>
      <c r="U25" t="s">
        <v>636</v>
      </c>
      <c r="V25" t="s">
        <v>646</v>
      </c>
      <c r="W25" t="s">
        <v>659</v>
      </c>
      <c r="X25" t="s">
        <v>673</v>
      </c>
      <c r="Y25" t="s">
        <v>686</v>
      </c>
    </row>
    <row r="26" spans="1:25" x14ac:dyDescent="0.35">
      <c r="A26" s="1" t="s">
        <v>384</v>
      </c>
      <c r="B26" t="s">
        <v>107</v>
      </c>
      <c r="C26" t="s">
        <v>413</v>
      </c>
      <c r="D26" t="s">
        <v>428</v>
      </c>
      <c r="E26" t="s">
        <v>444</v>
      </c>
      <c r="F26" t="s">
        <v>458</v>
      </c>
      <c r="G26" t="s">
        <v>473</v>
      </c>
      <c r="H26" t="s">
        <v>484</v>
      </c>
      <c r="I26" t="s">
        <v>493</v>
      </c>
      <c r="J26" t="s">
        <v>504</v>
      </c>
      <c r="K26" t="s">
        <v>514</v>
      </c>
      <c r="L26" t="s">
        <v>86</v>
      </c>
      <c r="M26" t="s">
        <v>106</v>
      </c>
      <c r="N26" t="s">
        <v>125</v>
      </c>
      <c r="O26" t="s">
        <v>145</v>
      </c>
      <c r="P26" t="s">
        <v>165</v>
      </c>
      <c r="Q26" t="s">
        <v>183</v>
      </c>
      <c r="R26" t="s">
        <v>202</v>
      </c>
      <c r="S26" t="s">
        <v>220</v>
      </c>
      <c r="T26" t="s">
        <v>238</v>
      </c>
      <c r="U26" t="s">
        <v>253</v>
      </c>
      <c r="V26" t="s">
        <v>271</v>
      </c>
      <c r="W26" t="s">
        <v>70</v>
      </c>
      <c r="X26" t="s">
        <v>301</v>
      </c>
      <c r="Y26" t="s">
        <v>687</v>
      </c>
    </row>
    <row r="27" spans="1:25" x14ac:dyDescent="0.35">
      <c r="A27" s="1" t="s">
        <v>385</v>
      </c>
      <c r="B27" t="s">
        <v>402</v>
      </c>
      <c r="C27" t="s">
        <v>414</v>
      </c>
      <c r="D27" t="s">
        <v>429</v>
      </c>
      <c r="E27" t="s">
        <v>444</v>
      </c>
      <c r="F27" t="s">
        <v>458</v>
      </c>
      <c r="G27" t="s">
        <v>474</v>
      </c>
      <c r="H27" t="s">
        <v>484</v>
      </c>
      <c r="I27" t="s">
        <v>493</v>
      </c>
      <c r="J27" t="s">
        <v>504</v>
      </c>
      <c r="K27" t="s">
        <v>514</v>
      </c>
      <c r="L27" t="s">
        <v>86</v>
      </c>
      <c r="M27" t="s">
        <v>106</v>
      </c>
      <c r="N27" t="s">
        <v>548</v>
      </c>
      <c r="O27" t="s">
        <v>145</v>
      </c>
      <c r="P27" t="s">
        <v>165</v>
      </c>
      <c r="Q27" t="s">
        <v>183</v>
      </c>
      <c r="R27" t="s">
        <v>202</v>
      </c>
      <c r="S27" t="s">
        <v>220</v>
      </c>
      <c r="T27" t="s">
        <v>238</v>
      </c>
      <c r="U27" t="s">
        <v>253</v>
      </c>
      <c r="V27" t="s">
        <v>271</v>
      </c>
      <c r="W27" t="s">
        <v>660</v>
      </c>
      <c r="X27" t="s">
        <v>674</v>
      </c>
      <c r="Y27" t="s">
        <v>687</v>
      </c>
    </row>
    <row r="28" spans="1:25" x14ac:dyDescent="0.35">
      <c r="A28" s="1" t="s">
        <v>386</v>
      </c>
      <c r="B28" t="s">
        <v>403</v>
      </c>
      <c r="C28" t="s">
        <v>403</v>
      </c>
      <c r="D28" t="s">
        <v>75</v>
      </c>
      <c r="E28" t="s">
        <v>400</v>
      </c>
      <c r="F28" t="s">
        <v>400</v>
      </c>
      <c r="G28" t="s">
        <v>400</v>
      </c>
      <c r="H28" t="s">
        <v>53</v>
      </c>
      <c r="I28" t="s">
        <v>53</v>
      </c>
      <c r="J28" t="s">
        <v>53</v>
      </c>
      <c r="K28" t="s">
        <v>53</v>
      </c>
      <c r="L28" t="s">
        <v>90</v>
      </c>
      <c r="M28" t="s">
        <v>110</v>
      </c>
      <c r="N28" t="s">
        <v>129</v>
      </c>
      <c r="O28" t="s">
        <v>149</v>
      </c>
      <c r="P28" t="s">
        <v>169</v>
      </c>
      <c r="Q28" t="s">
        <v>187</v>
      </c>
      <c r="R28" t="s">
        <v>173</v>
      </c>
      <c r="S28" t="s">
        <v>223</v>
      </c>
      <c r="T28" t="s">
        <v>242</v>
      </c>
      <c r="U28" t="s">
        <v>257</v>
      </c>
      <c r="V28" t="s">
        <v>275</v>
      </c>
      <c r="W28" t="s">
        <v>288</v>
      </c>
      <c r="X28" t="s">
        <v>305</v>
      </c>
      <c r="Y28" t="s">
        <v>120</v>
      </c>
    </row>
    <row r="29" spans="1:25" x14ac:dyDescent="0.35">
      <c r="A29" s="1" t="s">
        <v>387</v>
      </c>
      <c r="B29" t="s">
        <v>403</v>
      </c>
      <c r="C29" t="s">
        <v>75</v>
      </c>
      <c r="D29" t="s">
        <v>400</v>
      </c>
      <c r="E29" t="s">
        <v>400</v>
      </c>
      <c r="F29" t="s">
        <v>400</v>
      </c>
      <c r="G29" t="s">
        <v>53</v>
      </c>
      <c r="H29" t="s">
        <v>95</v>
      </c>
      <c r="I29" t="s">
        <v>95</v>
      </c>
      <c r="J29" t="s">
        <v>53</v>
      </c>
      <c r="K29" t="s">
        <v>53</v>
      </c>
      <c r="L29" t="s">
        <v>90</v>
      </c>
      <c r="M29" t="s">
        <v>110</v>
      </c>
      <c r="N29" t="s">
        <v>129</v>
      </c>
      <c r="O29" t="s">
        <v>149</v>
      </c>
      <c r="P29" t="s">
        <v>169</v>
      </c>
      <c r="Q29" t="s">
        <v>187</v>
      </c>
      <c r="R29" t="s">
        <v>173</v>
      </c>
      <c r="S29" t="s">
        <v>223</v>
      </c>
      <c r="T29" t="s">
        <v>242</v>
      </c>
      <c r="U29" t="s">
        <v>257</v>
      </c>
      <c r="V29" t="s">
        <v>288</v>
      </c>
      <c r="W29" t="s">
        <v>661</v>
      </c>
      <c r="X29" t="s">
        <v>675</v>
      </c>
      <c r="Y29" t="s">
        <v>120</v>
      </c>
    </row>
  </sheetData>
  <pageMargins left="0.7" right="0.7" top="0.75" bottom="0.75" header="0.3" footer="0.3"/>
  <ignoredErrors>
    <ignoredError sqref="B1:Y2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21.453125" customWidth="1"/>
    <col min="2" max="18" width="10.6328125" customWidth="1"/>
  </cols>
  <sheetData>
    <row r="1" spans="1:18" x14ac:dyDescent="0.35">
      <c r="A1" t="str">
        <f>Info!B2</f>
        <v>KRATOS DEFENSE &amp; SECURITY SOLUTIONS, INC.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</row>
    <row r="2" spans="1:18" x14ac:dyDescent="0.35">
      <c r="A2" s="1" t="s">
        <v>23</v>
      </c>
      <c r="B2" t="s">
        <v>47</v>
      </c>
      <c r="C2" t="s">
        <v>67</v>
      </c>
      <c r="D2" t="s">
        <v>85</v>
      </c>
      <c r="E2" t="s">
        <v>105</v>
      </c>
      <c r="F2" t="s">
        <v>124</v>
      </c>
      <c r="G2" t="s">
        <v>144</v>
      </c>
      <c r="H2" t="s">
        <v>164</v>
      </c>
      <c r="I2" t="s">
        <v>182</v>
      </c>
      <c r="J2" t="s">
        <v>201</v>
      </c>
      <c r="K2" t="s">
        <v>219</v>
      </c>
      <c r="L2" t="s">
        <v>237</v>
      </c>
      <c r="M2" t="s">
        <v>252</v>
      </c>
      <c r="N2" t="s">
        <v>270</v>
      </c>
      <c r="O2" t="s">
        <v>286</v>
      </c>
      <c r="P2" t="s">
        <v>300</v>
      </c>
      <c r="Q2" t="s">
        <v>320</v>
      </c>
      <c r="R2" t="s">
        <v>336</v>
      </c>
    </row>
    <row r="3" spans="1:18" x14ac:dyDescent="0.35">
      <c r="A3" s="1" t="s">
        <v>24</v>
      </c>
      <c r="B3" t="s">
        <v>48</v>
      </c>
      <c r="C3" t="s">
        <v>68</v>
      </c>
      <c r="D3" t="s">
        <v>86</v>
      </c>
      <c r="E3" t="s">
        <v>106</v>
      </c>
      <c r="F3" t="s">
        <v>125</v>
      </c>
      <c r="G3" t="s">
        <v>145</v>
      </c>
      <c r="H3" t="s">
        <v>165</v>
      </c>
      <c r="I3" t="s">
        <v>183</v>
      </c>
      <c r="J3" t="s">
        <v>202</v>
      </c>
      <c r="K3" t="s">
        <v>220</v>
      </c>
      <c r="L3" t="s">
        <v>238</v>
      </c>
      <c r="M3" t="s">
        <v>253</v>
      </c>
      <c r="N3" t="s">
        <v>271</v>
      </c>
      <c r="O3" t="s">
        <v>70</v>
      </c>
      <c r="P3" t="s">
        <v>301</v>
      </c>
      <c r="Q3" t="s">
        <v>321</v>
      </c>
      <c r="R3" t="s">
        <v>69</v>
      </c>
    </row>
    <row r="4" spans="1:18" x14ac:dyDescent="0.35">
      <c r="A4" s="1" t="s">
        <v>25</v>
      </c>
      <c r="B4" t="s">
        <v>49</v>
      </c>
      <c r="C4" t="s">
        <v>69</v>
      </c>
      <c r="D4" t="s">
        <v>87</v>
      </c>
      <c r="E4" t="s">
        <v>107</v>
      </c>
      <c r="F4" t="s">
        <v>126</v>
      </c>
      <c r="G4" t="s">
        <v>146</v>
      </c>
      <c r="H4" t="s">
        <v>166</v>
      </c>
      <c r="I4" t="s">
        <v>184</v>
      </c>
      <c r="J4" t="s">
        <v>203</v>
      </c>
      <c r="K4" t="s">
        <v>183</v>
      </c>
      <c r="L4" t="s">
        <v>239</v>
      </c>
      <c r="M4" t="s">
        <v>254</v>
      </c>
      <c r="N4" t="s">
        <v>272</v>
      </c>
      <c r="O4" t="s">
        <v>108</v>
      </c>
      <c r="P4" t="s">
        <v>302</v>
      </c>
      <c r="Q4" t="s">
        <v>322</v>
      </c>
      <c r="R4" t="s">
        <v>337</v>
      </c>
    </row>
    <row r="5" spans="1:18" x14ac:dyDescent="0.35">
      <c r="A5" s="1" t="s">
        <v>26</v>
      </c>
      <c r="B5" t="s">
        <v>50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  <c r="J5" t="s">
        <v>50</v>
      </c>
      <c r="K5" t="s">
        <v>50</v>
      </c>
      <c r="L5" t="s">
        <v>50</v>
      </c>
      <c r="M5" t="s">
        <v>50</v>
      </c>
      <c r="N5" t="s">
        <v>50</v>
      </c>
      <c r="O5" t="s">
        <v>50</v>
      </c>
      <c r="P5" t="s">
        <v>50</v>
      </c>
      <c r="Q5" t="s">
        <v>50</v>
      </c>
      <c r="R5" t="s">
        <v>50</v>
      </c>
    </row>
    <row r="6" spans="1:18" x14ac:dyDescent="0.35">
      <c r="A6" s="1" t="s">
        <v>27</v>
      </c>
      <c r="B6" t="s">
        <v>51</v>
      </c>
      <c r="C6" t="s">
        <v>70</v>
      </c>
      <c r="D6" t="s">
        <v>88</v>
      </c>
      <c r="E6" t="s">
        <v>108</v>
      </c>
      <c r="F6" t="s">
        <v>127</v>
      </c>
      <c r="G6" t="s">
        <v>147</v>
      </c>
      <c r="H6" t="s">
        <v>167</v>
      </c>
      <c r="I6" t="s">
        <v>185</v>
      </c>
      <c r="J6" t="s">
        <v>204</v>
      </c>
      <c r="K6" t="s">
        <v>221</v>
      </c>
      <c r="L6" t="s">
        <v>240</v>
      </c>
      <c r="M6" t="s">
        <v>255</v>
      </c>
      <c r="N6" t="s">
        <v>273</v>
      </c>
      <c r="O6" t="s">
        <v>204</v>
      </c>
      <c r="P6" t="s">
        <v>303</v>
      </c>
      <c r="Q6" t="s">
        <v>323</v>
      </c>
      <c r="R6" t="s">
        <v>338</v>
      </c>
    </row>
    <row r="7" spans="1:18" x14ac:dyDescent="0.35">
      <c r="A7" s="1" t="s">
        <v>28</v>
      </c>
      <c r="B7" t="s">
        <v>52</v>
      </c>
      <c r="C7" t="s">
        <v>71</v>
      </c>
      <c r="D7" t="s">
        <v>89</v>
      </c>
      <c r="E7" t="s">
        <v>109</v>
      </c>
      <c r="F7" t="s">
        <v>128</v>
      </c>
      <c r="G7" t="s">
        <v>148</v>
      </c>
      <c r="H7" t="s">
        <v>168</v>
      </c>
      <c r="I7" t="s">
        <v>186</v>
      </c>
      <c r="J7" t="s">
        <v>205</v>
      </c>
      <c r="K7" t="s">
        <v>222</v>
      </c>
      <c r="L7" t="s">
        <v>241</v>
      </c>
      <c r="M7" t="s">
        <v>256</v>
      </c>
      <c r="N7" t="s">
        <v>274</v>
      </c>
      <c r="O7" t="s">
        <v>287</v>
      </c>
      <c r="P7" t="s">
        <v>304</v>
      </c>
      <c r="Q7" t="s">
        <v>324</v>
      </c>
      <c r="R7" t="s">
        <v>339</v>
      </c>
    </row>
    <row r="8" spans="1:18" x14ac:dyDescent="0.35">
      <c r="A8" s="1" t="s">
        <v>29</v>
      </c>
      <c r="B8" t="s">
        <v>53</v>
      </c>
      <c r="C8" t="s">
        <v>53</v>
      </c>
      <c r="D8" t="s">
        <v>90</v>
      </c>
      <c r="E8" t="s">
        <v>110</v>
      </c>
      <c r="F8" t="s">
        <v>129</v>
      </c>
      <c r="G8" t="s">
        <v>149</v>
      </c>
      <c r="H8" t="s">
        <v>169</v>
      </c>
      <c r="I8" t="s">
        <v>187</v>
      </c>
      <c r="J8" t="s">
        <v>173</v>
      </c>
      <c r="K8" t="s">
        <v>223</v>
      </c>
      <c r="L8" t="s">
        <v>242</v>
      </c>
      <c r="M8" t="s">
        <v>257</v>
      </c>
      <c r="N8" t="s">
        <v>275</v>
      </c>
      <c r="O8" t="s">
        <v>288</v>
      </c>
      <c r="P8" t="s">
        <v>305</v>
      </c>
      <c r="Q8" t="s">
        <v>120</v>
      </c>
      <c r="R8" t="s">
        <v>340</v>
      </c>
    </row>
    <row r="9" spans="1:18" x14ac:dyDescent="0.35">
      <c r="A9" s="1" t="s">
        <v>30</v>
      </c>
      <c r="B9" t="s">
        <v>54</v>
      </c>
      <c r="C9" t="s">
        <v>72</v>
      </c>
      <c r="D9" t="s">
        <v>91</v>
      </c>
      <c r="E9" t="s">
        <v>111</v>
      </c>
      <c r="F9" t="s">
        <v>130</v>
      </c>
      <c r="G9" t="s">
        <v>150</v>
      </c>
      <c r="H9" t="s">
        <v>170</v>
      </c>
      <c r="I9" t="s">
        <v>188</v>
      </c>
      <c r="J9" t="s">
        <v>206</v>
      </c>
      <c r="K9" t="s">
        <v>224</v>
      </c>
      <c r="L9" t="s">
        <v>243</v>
      </c>
      <c r="M9" t="s">
        <v>258</v>
      </c>
      <c r="N9" t="s">
        <v>276</v>
      </c>
      <c r="O9" t="s">
        <v>289</v>
      </c>
      <c r="P9" t="s">
        <v>306</v>
      </c>
      <c r="Q9" t="s">
        <v>325</v>
      </c>
      <c r="R9" t="s">
        <v>341</v>
      </c>
    </row>
    <row r="10" spans="1:18" x14ac:dyDescent="0.35">
      <c r="A10" s="1" t="s">
        <v>31</v>
      </c>
      <c r="B10" t="s">
        <v>55</v>
      </c>
      <c r="C10" t="s">
        <v>55</v>
      </c>
      <c r="D10" t="s">
        <v>92</v>
      </c>
      <c r="E10" t="s">
        <v>112</v>
      </c>
      <c r="F10" t="s">
        <v>131</v>
      </c>
      <c r="G10" t="s">
        <v>151</v>
      </c>
      <c r="H10" t="s">
        <v>55</v>
      </c>
      <c r="I10" t="s">
        <v>189</v>
      </c>
      <c r="J10" t="s">
        <v>207</v>
      </c>
      <c r="K10" t="s">
        <v>225</v>
      </c>
      <c r="L10" t="s">
        <v>55</v>
      </c>
      <c r="M10" t="s">
        <v>259</v>
      </c>
      <c r="N10" t="s">
        <v>277</v>
      </c>
      <c r="O10" t="s">
        <v>290</v>
      </c>
      <c r="P10" t="s">
        <v>307</v>
      </c>
      <c r="Q10" t="s">
        <v>326</v>
      </c>
      <c r="R10" t="s">
        <v>342</v>
      </c>
    </row>
    <row r="11" spans="1:18" x14ac:dyDescent="0.35">
      <c r="A11" s="1" t="s">
        <v>32</v>
      </c>
      <c r="B11" t="s">
        <v>50</v>
      </c>
      <c r="C11" t="s">
        <v>50</v>
      </c>
      <c r="D11" t="s">
        <v>50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  <c r="J11" t="s">
        <v>50</v>
      </c>
      <c r="K11" t="s">
        <v>50</v>
      </c>
      <c r="L11" t="s">
        <v>50</v>
      </c>
      <c r="M11" t="s">
        <v>50</v>
      </c>
      <c r="N11" t="s">
        <v>50</v>
      </c>
      <c r="O11" t="s">
        <v>50</v>
      </c>
      <c r="P11" t="s">
        <v>50</v>
      </c>
      <c r="Q11" t="s">
        <v>50</v>
      </c>
      <c r="R11" t="s">
        <v>50</v>
      </c>
    </row>
    <row r="12" spans="1:18" x14ac:dyDescent="0.35">
      <c r="A12" s="1" t="s">
        <v>33</v>
      </c>
      <c r="B12" t="s">
        <v>56</v>
      </c>
      <c r="C12" t="s">
        <v>73</v>
      </c>
      <c r="D12" t="s">
        <v>93</v>
      </c>
      <c r="E12" t="s">
        <v>113</v>
      </c>
      <c r="F12" t="s">
        <v>132</v>
      </c>
      <c r="G12" t="s">
        <v>152</v>
      </c>
      <c r="H12" t="s">
        <v>171</v>
      </c>
      <c r="I12" t="s">
        <v>190</v>
      </c>
      <c r="J12" t="s">
        <v>208</v>
      </c>
      <c r="K12" t="s">
        <v>226</v>
      </c>
      <c r="L12" t="s">
        <v>244</v>
      </c>
      <c r="M12" t="s">
        <v>260</v>
      </c>
      <c r="N12" t="s">
        <v>278</v>
      </c>
      <c r="O12" t="s">
        <v>291</v>
      </c>
      <c r="P12" t="s">
        <v>308</v>
      </c>
      <c r="Q12" t="s">
        <v>327</v>
      </c>
      <c r="R12" t="s">
        <v>343</v>
      </c>
    </row>
    <row r="13" spans="1:18" x14ac:dyDescent="0.35">
      <c r="A13" s="1" t="s">
        <v>34</v>
      </c>
      <c r="B13" t="s">
        <v>57</v>
      </c>
      <c r="C13" t="s">
        <v>74</v>
      </c>
      <c r="D13" t="s">
        <v>94</v>
      </c>
      <c r="E13" t="s">
        <v>114</v>
      </c>
      <c r="F13" t="s">
        <v>133</v>
      </c>
      <c r="G13" t="s">
        <v>153</v>
      </c>
      <c r="H13" t="s">
        <v>172</v>
      </c>
      <c r="I13" t="s">
        <v>191</v>
      </c>
      <c r="J13" t="s">
        <v>209</v>
      </c>
      <c r="K13" t="s">
        <v>227</v>
      </c>
      <c r="L13" t="s">
        <v>157</v>
      </c>
      <c r="M13" t="s">
        <v>261</v>
      </c>
      <c r="N13" t="s">
        <v>235</v>
      </c>
      <c r="O13" t="s">
        <v>292</v>
      </c>
      <c r="P13" t="s">
        <v>309</v>
      </c>
      <c r="Q13" t="s">
        <v>299</v>
      </c>
      <c r="R13" t="s">
        <v>344</v>
      </c>
    </row>
    <row r="14" spans="1:18" x14ac:dyDescent="0.35">
      <c r="A14" s="1" t="s">
        <v>35</v>
      </c>
      <c r="B14" t="s">
        <v>53</v>
      </c>
      <c r="C14" t="s">
        <v>75</v>
      </c>
      <c r="D14" t="s">
        <v>95</v>
      </c>
      <c r="E14" t="s">
        <v>90</v>
      </c>
      <c r="F14" t="s">
        <v>110</v>
      </c>
      <c r="G14" t="s">
        <v>154</v>
      </c>
      <c r="H14" t="s">
        <v>173</v>
      </c>
      <c r="I14" t="s">
        <v>192</v>
      </c>
      <c r="J14" t="s">
        <v>210</v>
      </c>
      <c r="K14" t="s">
        <v>228</v>
      </c>
      <c r="L14" t="s">
        <v>79</v>
      </c>
      <c r="M14" t="s">
        <v>79</v>
      </c>
      <c r="N14" t="s">
        <v>279</v>
      </c>
      <c r="O14" t="s">
        <v>99</v>
      </c>
      <c r="P14" t="s">
        <v>310</v>
      </c>
      <c r="Q14" t="s">
        <v>99</v>
      </c>
      <c r="R14" t="s">
        <v>210</v>
      </c>
    </row>
    <row r="15" spans="1:18" x14ac:dyDescent="0.35">
      <c r="A15" s="1" t="s">
        <v>36</v>
      </c>
      <c r="B15" t="s">
        <v>58</v>
      </c>
      <c r="C15" t="s">
        <v>76</v>
      </c>
      <c r="D15" t="s">
        <v>96</v>
      </c>
      <c r="E15" t="s">
        <v>115</v>
      </c>
      <c r="F15" t="s">
        <v>134</v>
      </c>
      <c r="G15" t="s">
        <v>155</v>
      </c>
      <c r="H15" t="s">
        <v>174</v>
      </c>
      <c r="I15" t="s">
        <v>193</v>
      </c>
      <c r="J15" t="s">
        <v>211</v>
      </c>
      <c r="K15" t="s">
        <v>229</v>
      </c>
      <c r="L15" t="s">
        <v>245</v>
      </c>
      <c r="M15" t="s">
        <v>262</v>
      </c>
      <c r="N15" t="s">
        <v>61</v>
      </c>
      <c r="O15" t="s">
        <v>110</v>
      </c>
      <c r="P15" t="s">
        <v>311</v>
      </c>
      <c r="Q15" t="s">
        <v>328</v>
      </c>
      <c r="R15" t="s">
        <v>345</v>
      </c>
    </row>
    <row r="16" spans="1:18" x14ac:dyDescent="0.35">
      <c r="A16" s="1" t="s">
        <v>37</v>
      </c>
      <c r="B16" t="s">
        <v>59</v>
      </c>
      <c r="C16" t="s">
        <v>77</v>
      </c>
      <c r="D16" t="s">
        <v>97</v>
      </c>
      <c r="E16" t="s">
        <v>116</v>
      </c>
      <c r="F16" t="s">
        <v>135</v>
      </c>
      <c r="G16" t="s">
        <v>156</v>
      </c>
      <c r="H16" t="s">
        <v>175</v>
      </c>
      <c r="I16" t="s">
        <v>180</v>
      </c>
      <c r="J16" t="s">
        <v>212</v>
      </c>
      <c r="K16" t="s">
        <v>230</v>
      </c>
      <c r="L16" t="s">
        <v>246</v>
      </c>
      <c r="M16" t="s">
        <v>263</v>
      </c>
      <c r="N16" t="s">
        <v>280</v>
      </c>
      <c r="O16" t="s">
        <v>293</v>
      </c>
      <c r="P16" t="s">
        <v>312</v>
      </c>
      <c r="Q16" t="s">
        <v>329</v>
      </c>
      <c r="R16" t="s">
        <v>346</v>
      </c>
    </row>
    <row r="17" spans="1:18" x14ac:dyDescent="0.35">
      <c r="A17" s="1" t="s">
        <v>38</v>
      </c>
      <c r="B17" t="s">
        <v>60</v>
      </c>
      <c r="C17" t="s">
        <v>78</v>
      </c>
      <c r="D17" t="s">
        <v>98</v>
      </c>
      <c r="E17" t="s">
        <v>117</v>
      </c>
      <c r="F17" t="s">
        <v>136</v>
      </c>
      <c r="G17" t="s">
        <v>157</v>
      </c>
      <c r="H17" t="s">
        <v>83</v>
      </c>
      <c r="I17" t="s">
        <v>194</v>
      </c>
      <c r="J17" t="s">
        <v>213</v>
      </c>
      <c r="K17" t="s">
        <v>198</v>
      </c>
      <c r="L17" t="s">
        <v>247</v>
      </c>
      <c r="M17" t="s">
        <v>264</v>
      </c>
      <c r="N17" t="s">
        <v>281</v>
      </c>
      <c r="O17" t="s">
        <v>294</v>
      </c>
      <c r="P17" t="s">
        <v>313</v>
      </c>
      <c r="Q17" t="s">
        <v>330</v>
      </c>
      <c r="R17" t="s">
        <v>347</v>
      </c>
    </row>
    <row r="18" spans="1:18" x14ac:dyDescent="0.35">
      <c r="A18" s="1" t="s">
        <v>39</v>
      </c>
      <c r="B18" t="s">
        <v>61</v>
      </c>
      <c r="C18" t="s">
        <v>79</v>
      </c>
      <c r="D18" t="s">
        <v>99</v>
      </c>
      <c r="E18" t="s">
        <v>118</v>
      </c>
      <c r="F18" t="s">
        <v>137</v>
      </c>
      <c r="G18" t="s">
        <v>158</v>
      </c>
      <c r="H18" t="s">
        <v>176</v>
      </c>
      <c r="I18" t="s">
        <v>195</v>
      </c>
      <c r="J18" t="s">
        <v>101</v>
      </c>
      <c r="K18" t="s">
        <v>231</v>
      </c>
      <c r="L18" t="s">
        <v>176</v>
      </c>
      <c r="M18" t="s">
        <v>265</v>
      </c>
      <c r="N18" t="s">
        <v>282</v>
      </c>
      <c r="O18" t="s">
        <v>295</v>
      </c>
      <c r="P18" t="s">
        <v>314</v>
      </c>
      <c r="Q18" t="s">
        <v>331</v>
      </c>
      <c r="R18" t="s">
        <v>348</v>
      </c>
    </row>
    <row r="19" spans="1:18" x14ac:dyDescent="0.35">
      <c r="A19" s="1" t="s">
        <v>40</v>
      </c>
      <c r="B19" t="s">
        <v>50</v>
      </c>
      <c r="C19" t="s">
        <v>80</v>
      </c>
      <c r="D19" t="s">
        <v>100</v>
      </c>
      <c r="E19" t="s">
        <v>119</v>
      </c>
      <c r="F19" t="s">
        <v>138</v>
      </c>
      <c r="G19" t="s">
        <v>159</v>
      </c>
      <c r="H19" t="s">
        <v>177</v>
      </c>
      <c r="I19" t="s">
        <v>196</v>
      </c>
      <c r="J19" t="s">
        <v>214</v>
      </c>
      <c r="K19" t="s">
        <v>232</v>
      </c>
      <c r="L19" t="s">
        <v>248</v>
      </c>
      <c r="M19" t="s">
        <v>266</v>
      </c>
      <c r="N19" t="s">
        <v>266</v>
      </c>
      <c r="O19" t="s">
        <v>296</v>
      </c>
      <c r="P19" t="s">
        <v>295</v>
      </c>
      <c r="Q19" t="s">
        <v>332</v>
      </c>
      <c r="R19" t="s">
        <v>56</v>
      </c>
    </row>
    <row r="20" spans="1:18" x14ac:dyDescent="0.35">
      <c r="A20" s="1" t="s">
        <v>41</v>
      </c>
      <c r="B20" t="s">
        <v>62</v>
      </c>
      <c r="C20" t="s">
        <v>81</v>
      </c>
      <c r="D20" t="s">
        <v>101</v>
      </c>
      <c r="E20" t="s">
        <v>120</v>
      </c>
      <c r="F20" t="s">
        <v>139</v>
      </c>
      <c r="G20" t="s">
        <v>160</v>
      </c>
      <c r="H20" t="s">
        <v>178</v>
      </c>
      <c r="I20" t="s">
        <v>197</v>
      </c>
      <c r="J20" t="s">
        <v>215</v>
      </c>
      <c r="K20" t="s">
        <v>233</v>
      </c>
      <c r="L20" t="s">
        <v>249</v>
      </c>
      <c r="M20" t="s">
        <v>267</v>
      </c>
      <c r="N20" t="s">
        <v>283</v>
      </c>
      <c r="O20" t="s">
        <v>297</v>
      </c>
      <c r="P20" t="s">
        <v>315</v>
      </c>
      <c r="Q20" t="s">
        <v>333</v>
      </c>
      <c r="R20" t="s">
        <v>349</v>
      </c>
    </row>
    <row r="21" spans="1:18" x14ac:dyDescent="0.35">
      <c r="A21" s="1" t="s">
        <v>42</v>
      </c>
      <c r="B21" t="s">
        <v>63</v>
      </c>
      <c r="C21" t="s">
        <v>82</v>
      </c>
      <c r="D21" t="s">
        <v>102</v>
      </c>
      <c r="E21" t="s">
        <v>121</v>
      </c>
      <c r="F21" t="s">
        <v>140</v>
      </c>
      <c r="G21" t="s">
        <v>161</v>
      </c>
      <c r="H21" t="s">
        <v>179</v>
      </c>
      <c r="I21" t="s">
        <v>198</v>
      </c>
      <c r="J21" t="s">
        <v>216</v>
      </c>
      <c r="K21" t="s">
        <v>234</v>
      </c>
      <c r="L21" t="s">
        <v>116</v>
      </c>
      <c r="M21" t="s">
        <v>216</v>
      </c>
      <c r="N21" t="s">
        <v>284</v>
      </c>
      <c r="O21" t="s">
        <v>298</v>
      </c>
      <c r="P21" t="s">
        <v>316</v>
      </c>
      <c r="Q21" t="s">
        <v>334</v>
      </c>
      <c r="R21" t="s">
        <v>350</v>
      </c>
    </row>
    <row r="22" spans="1:18" x14ac:dyDescent="0.35">
      <c r="A22" s="1" t="s">
        <v>43</v>
      </c>
      <c r="B22" t="s">
        <v>64</v>
      </c>
      <c r="C22" t="s">
        <v>83</v>
      </c>
      <c r="D22" t="s">
        <v>103</v>
      </c>
      <c r="E22" t="s">
        <v>122</v>
      </c>
      <c r="F22" t="s">
        <v>141</v>
      </c>
      <c r="G22" t="s">
        <v>162</v>
      </c>
      <c r="H22" t="s">
        <v>180</v>
      </c>
      <c r="I22" t="s">
        <v>199</v>
      </c>
      <c r="J22" t="s">
        <v>217</v>
      </c>
      <c r="K22" t="s">
        <v>235</v>
      </c>
      <c r="L22" t="s">
        <v>250</v>
      </c>
      <c r="M22" t="s">
        <v>268</v>
      </c>
      <c r="N22" t="s">
        <v>285</v>
      </c>
      <c r="O22" t="s">
        <v>299</v>
      </c>
      <c r="P22" t="s">
        <v>317</v>
      </c>
      <c r="Q22" t="s">
        <v>335</v>
      </c>
      <c r="R22" t="s">
        <v>227</v>
      </c>
    </row>
    <row r="23" spans="1:18" x14ac:dyDescent="0.35">
      <c r="A23" s="1" t="s">
        <v>44</v>
      </c>
      <c r="B23" t="s">
        <v>65</v>
      </c>
      <c r="C23" t="s">
        <v>84</v>
      </c>
      <c r="D23" t="s">
        <v>104</v>
      </c>
      <c r="E23" t="s">
        <v>123</v>
      </c>
      <c r="F23" t="s">
        <v>142</v>
      </c>
      <c r="G23" t="s">
        <v>163</v>
      </c>
      <c r="H23" t="s">
        <v>181</v>
      </c>
      <c r="I23" t="s">
        <v>200</v>
      </c>
      <c r="J23" t="s">
        <v>218</v>
      </c>
      <c r="K23" t="s">
        <v>236</v>
      </c>
      <c r="L23" t="s">
        <v>251</v>
      </c>
      <c r="M23" t="s">
        <v>269</v>
      </c>
      <c r="N23" t="s">
        <v>227</v>
      </c>
      <c r="O23" t="s">
        <v>285</v>
      </c>
      <c r="P23" t="s">
        <v>318</v>
      </c>
      <c r="Q23" t="s">
        <v>330</v>
      </c>
      <c r="R23" t="s">
        <v>351</v>
      </c>
    </row>
    <row r="24" spans="1:18" x14ac:dyDescent="0.35">
      <c r="A24" s="1" t="s">
        <v>45</v>
      </c>
      <c r="B24" t="s">
        <v>66</v>
      </c>
      <c r="C24" t="s">
        <v>66</v>
      </c>
      <c r="D24" t="s">
        <v>66</v>
      </c>
      <c r="E24" t="s">
        <v>66</v>
      </c>
      <c r="F24" t="s">
        <v>66</v>
      </c>
      <c r="G24" t="s">
        <v>66</v>
      </c>
      <c r="H24" t="s">
        <v>66</v>
      </c>
      <c r="I24" t="s">
        <v>66</v>
      </c>
      <c r="J24" t="s">
        <v>66</v>
      </c>
      <c r="K24" t="s">
        <v>66</v>
      </c>
      <c r="L24" t="s">
        <v>66</v>
      </c>
      <c r="M24" t="s">
        <v>66</v>
      </c>
      <c r="N24" t="s">
        <v>66</v>
      </c>
      <c r="O24" t="s">
        <v>66</v>
      </c>
      <c r="P24" t="s">
        <v>66</v>
      </c>
      <c r="Q24" t="s">
        <v>66</v>
      </c>
      <c r="R24" t="s">
        <v>66</v>
      </c>
    </row>
    <row r="25" spans="1:18" x14ac:dyDescent="0.35">
      <c r="A25" s="1" t="s">
        <v>46</v>
      </c>
      <c r="B25" t="s">
        <v>50</v>
      </c>
      <c r="C25" t="s">
        <v>50</v>
      </c>
      <c r="D25" t="s">
        <v>50</v>
      </c>
      <c r="E25" t="s">
        <v>50</v>
      </c>
      <c r="F25" t="s">
        <v>143</v>
      </c>
      <c r="G25" t="s">
        <v>50</v>
      </c>
      <c r="H25" t="s">
        <v>50</v>
      </c>
      <c r="I25" t="s">
        <v>50</v>
      </c>
      <c r="J25" t="s">
        <v>50</v>
      </c>
      <c r="K25" t="s">
        <v>50</v>
      </c>
      <c r="L25" t="s">
        <v>50</v>
      </c>
      <c r="M25" t="s">
        <v>50</v>
      </c>
      <c r="N25" t="s">
        <v>50</v>
      </c>
      <c r="O25" t="s">
        <v>50</v>
      </c>
      <c r="P25" t="s">
        <v>319</v>
      </c>
      <c r="Q25" t="s">
        <v>50</v>
      </c>
      <c r="R25" t="s">
        <v>50</v>
      </c>
    </row>
    <row r="29" spans="1:18" x14ac:dyDescent="0.35">
      <c r="A29" t="s">
        <v>1104</v>
      </c>
      <c r="B29">
        <f>B3*B9</f>
        <v>33.884</v>
      </c>
      <c r="C29">
        <f t="shared" ref="C29:R29" si="0">C3*C9</f>
        <v>20.387</v>
      </c>
      <c r="D29">
        <f t="shared" si="0"/>
        <v>16.799999999999997</v>
      </c>
      <c r="E29">
        <f t="shared" si="0"/>
        <v>8.7919999999999998</v>
      </c>
      <c r="F29">
        <f t="shared" si="0"/>
        <v>11.571</v>
      </c>
      <c r="G29">
        <f t="shared" si="0"/>
        <v>10.472</v>
      </c>
      <c r="H29">
        <f t="shared" si="0"/>
        <v>5.6119999999999992</v>
      </c>
      <c r="I29">
        <f t="shared" si="0"/>
        <v>6.370000000000001</v>
      </c>
      <c r="J29">
        <f t="shared" si="0"/>
        <v>7.1550000000000002</v>
      </c>
      <c r="K29">
        <f t="shared" si="0"/>
        <v>5.2360000000000007</v>
      </c>
      <c r="L29">
        <f t="shared" si="0"/>
        <v>5.1479999999999997</v>
      </c>
      <c r="M29">
        <f t="shared" si="0"/>
        <v>10.368</v>
      </c>
      <c r="N29">
        <f t="shared" si="0"/>
        <v>10.925999999999998</v>
      </c>
      <c r="O29">
        <f t="shared" si="0"/>
        <v>18.827999999999999</v>
      </c>
      <c r="P29">
        <f t="shared" si="0"/>
        <v>18.285</v>
      </c>
      <c r="Q29">
        <f t="shared" si="0"/>
        <v>31.588000000000001</v>
      </c>
      <c r="R29">
        <f t="shared" si="0"/>
        <v>14.16</v>
      </c>
    </row>
  </sheetData>
  <pageMargins left="0.7" right="0.7" top="0.75" bottom="0.75" header="0.3" footer="0.3"/>
  <ignoredErrors>
    <ignoredError sqref="B1:R2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0"/>
  <sheetViews>
    <sheetView workbookViewId="0"/>
  </sheetViews>
  <sheetFormatPr defaultRowHeight="14.5" x14ac:dyDescent="0.35"/>
  <sheetData>
    <row r="1" spans="1:25" x14ac:dyDescent="0.35">
      <c r="B1" s="1" t="s">
        <v>352</v>
      </c>
      <c r="C1" s="1" t="s">
        <v>353</v>
      </c>
      <c r="D1" s="1" t="s">
        <v>354</v>
      </c>
      <c r="E1" s="1" t="s">
        <v>355</v>
      </c>
      <c r="F1" s="1" t="s">
        <v>356</v>
      </c>
      <c r="G1" s="1" t="s">
        <v>357</v>
      </c>
      <c r="H1" s="1" t="s">
        <v>358</v>
      </c>
      <c r="I1" s="1" t="s">
        <v>359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</row>
    <row r="2" spans="1:25" x14ac:dyDescent="0.35">
      <c r="A2" s="1" t="s">
        <v>688</v>
      </c>
      <c r="B2" t="s">
        <v>403</v>
      </c>
      <c r="C2" t="s">
        <v>310</v>
      </c>
      <c r="D2" t="s">
        <v>408</v>
      </c>
      <c r="E2" t="s">
        <v>242</v>
      </c>
      <c r="F2" t="s">
        <v>519</v>
      </c>
      <c r="G2" t="s">
        <v>751</v>
      </c>
      <c r="H2" t="s">
        <v>419</v>
      </c>
      <c r="I2" t="s">
        <v>110</v>
      </c>
      <c r="J2" t="s">
        <v>400</v>
      </c>
      <c r="K2" t="s">
        <v>90</v>
      </c>
      <c r="L2" t="s">
        <v>75</v>
      </c>
      <c r="M2" t="s">
        <v>397</v>
      </c>
      <c r="N2" t="s">
        <v>394</v>
      </c>
      <c r="O2" t="s">
        <v>604</v>
      </c>
      <c r="P2" t="s">
        <v>804</v>
      </c>
      <c r="Q2" t="s">
        <v>505</v>
      </c>
      <c r="R2" t="s">
        <v>310</v>
      </c>
      <c r="S2" t="s">
        <v>448</v>
      </c>
      <c r="T2" t="s">
        <v>488</v>
      </c>
      <c r="U2" t="s">
        <v>857</v>
      </c>
      <c r="V2" t="s">
        <v>750</v>
      </c>
      <c r="W2" t="s">
        <v>591</v>
      </c>
      <c r="X2" t="s">
        <v>885</v>
      </c>
      <c r="Y2" t="s">
        <v>896</v>
      </c>
    </row>
    <row r="3" spans="1:25" x14ac:dyDescent="0.35">
      <c r="A3" s="1" t="s">
        <v>689</v>
      </c>
      <c r="B3" t="s">
        <v>50</v>
      </c>
      <c r="C3" t="s">
        <v>542</v>
      </c>
      <c r="D3" t="s">
        <v>50</v>
      </c>
      <c r="E3" t="s">
        <v>50</v>
      </c>
      <c r="F3" t="s">
        <v>50</v>
      </c>
      <c r="G3" t="s">
        <v>99</v>
      </c>
      <c r="H3" t="s">
        <v>95</v>
      </c>
      <c r="I3" t="s">
        <v>50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50</v>
      </c>
      <c r="U3" t="s">
        <v>50</v>
      </c>
      <c r="V3" t="s">
        <v>50</v>
      </c>
      <c r="W3" t="s">
        <v>50</v>
      </c>
      <c r="X3" t="s">
        <v>50</v>
      </c>
      <c r="Y3" t="s">
        <v>50</v>
      </c>
    </row>
    <row r="4" spans="1:25" x14ac:dyDescent="0.35">
      <c r="A4" s="1" t="s">
        <v>690</v>
      </c>
      <c r="B4" t="s">
        <v>403</v>
      </c>
      <c r="C4" t="s">
        <v>728</v>
      </c>
      <c r="D4" t="s">
        <v>408</v>
      </c>
      <c r="E4" t="s">
        <v>242</v>
      </c>
      <c r="F4" t="s">
        <v>519</v>
      </c>
      <c r="G4" t="s">
        <v>640</v>
      </c>
      <c r="H4" t="s">
        <v>757</v>
      </c>
      <c r="I4" t="s">
        <v>110</v>
      </c>
      <c r="J4" t="s">
        <v>400</v>
      </c>
      <c r="K4" t="s">
        <v>90</v>
      </c>
      <c r="L4" t="s">
        <v>75</v>
      </c>
      <c r="M4" t="s">
        <v>397</v>
      </c>
      <c r="N4" t="s">
        <v>394</v>
      </c>
      <c r="O4" t="s">
        <v>604</v>
      </c>
      <c r="P4" t="s">
        <v>804</v>
      </c>
      <c r="Q4" t="s">
        <v>505</v>
      </c>
      <c r="R4" t="s">
        <v>310</v>
      </c>
      <c r="S4" t="s">
        <v>448</v>
      </c>
      <c r="T4" t="s">
        <v>488</v>
      </c>
      <c r="U4" t="s">
        <v>857</v>
      </c>
      <c r="V4" t="s">
        <v>750</v>
      </c>
      <c r="W4" t="s">
        <v>591</v>
      </c>
      <c r="X4" t="s">
        <v>885</v>
      </c>
      <c r="Y4" t="s">
        <v>896</v>
      </c>
    </row>
    <row r="5" spans="1:25" x14ac:dyDescent="0.35">
      <c r="A5" s="1" t="s">
        <v>691</v>
      </c>
      <c r="B5" t="s">
        <v>154</v>
      </c>
      <c r="C5" t="s">
        <v>169</v>
      </c>
      <c r="D5" t="s">
        <v>732</v>
      </c>
      <c r="E5" t="s">
        <v>738</v>
      </c>
      <c r="F5" t="s">
        <v>137</v>
      </c>
      <c r="G5" t="s">
        <v>752</v>
      </c>
      <c r="H5" t="s">
        <v>758</v>
      </c>
      <c r="I5" t="s">
        <v>763</v>
      </c>
      <c r="J5" t="s">
        <v>769</v>
      </c>
      <c r="K5" t="s">
        <v>582</v>
      </c>
      <c r="L5" t="s">
        <v>780</v>
      </c>
      <c r="M5" t="s">
        <v>311</v>
      </c>
      <c r="N5" t="s">
        <v>791</v>
      </c>
      <c r="O5" t="s">
        <v>795</v>
      </c>
      <c r="P5" t="s">
        <v>249</v>
      </c>
      <c r="Q5" t="s">
        <v>820</v>
      </c>
      <c r="R5" t="s">
        <v>830</v>
      </c>
      <c r="S5" t="s">
        <v>842</v>
      </c>
      <c r="T5" t="s">
        <v>747</v>
      </c>
      <c r="U5" t="s">
        <v>529</v>
      </c>
      <c r="V5" t="s">
        <v>865</v>
      </c>
      <c r="W5" t="s">
        <v>875</v>
      </c>
      <c r="X5" t="s">
        <v>886</v>
      </c>
      <c r="Y5" t="s">
        <v>897</v>
      </c>
    </row>
    <row r="6" spans="1:25" x14ac:dyDescent="0.35">
      <c r="A6" s="1" t="s">
        <v>692</v>
      </c>
      <c r="B6" t="s">
        <v>50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  <c r="J6" t="s">
        <v>50</v>
      </c>
      <c r="K6" t="s">
        <v>50</v>
      </c>
      <c r="L6" t="s">
        <v>50</v>
      </c>
      <c r="M6" t="s">
        <v>532</v>
      </c>
      <c r="N6" t="s">
        <v>228</v>
      </c>
      <c r="O6" t="s">
        <v>100</v>
      </c>
      <c r="P6" t="s">
        <v>752</v>
      </c>
      <c r="Q6" t="s">
        <v>407</v>
      </c>
      <c r="R6" t="s">
        <v>169</v>
      </c>
      <c r="S6" t="s">
        <v>505</v>
      </c>
      <c r="T6" t="s">
        <v>594</v>
      </c>
      <c r="U6" t="s">
        <v>833</v>
      </c>
      <c r="V6" t="s">
        <v>169</v>
      </c>
      <c r="W6" t="s">
        <v>242</v>
      </c>
      <c r="X6" t="s">
        <v>582</v>
      </c>
      <c r="Y6" t="s">
        <v>862</v>
      </c>
    </row>
    <row r="7" spans="1:25" x14ac:dyDescent="0.35">
      <c r="A7" s="1" t="s">
        <v>693</v>
      </c>
      <c r="B7" t="s">
        <v>424</v>
      </c>
      <c r="C7" t="s">
        <v>403</v>
      </c>
      <c r="D7" t="s">
        <v>469</v>
      </c>
      <c r="E7" t="s">
        <v>134</v>
      </c>
      <c r="F7" t="s">
        <v>400</v>
      </c>
      <c r="G7" t="s">
        <v>95</v>
      </c>
      <c r="H7" t="s">
        <v>397</v>
      </c>
      <c r="I7" t="s">
        <v>419</v>
      </c>
      <c r="J7" t="s">
        <v>129</v>
      </c>
      <c r="K7" t="s">
        <v>279</v>
      </c>
      <c r="L7" t="s">
        <v>134</v>
      </c>
      <c r="M7" t="s">
        <v>53</v>
      </c>
      <c r="N7" t="s">
        <v>408</v>
      </c>
      <c r="O7" t="s">
        <v>149</v>
      </c>
      <c r="P7" t="s">
        <v>118</v>
      </c>
      <c r="Q7" t="s">
        <v>426</v>
      </c>
      <c r="R7" t="s">
        <v>80</v>
      </c>
      <c r="S7" t="s">
        <v>388</v>
      </c>
      <c r="T7" t="s">
        <v>134</v>
      </c>
      <c r="U7" t="s">
        <v>406</v>
      </c>
      <c r="V7" t="s">
        <v>556</v>
      </c>
      <c r="W7" t="s">
        <v>654</v>
      </c>
      <c r="X7" t="s">
        <v>643</v>
      </c>
      <c r="Y7" t="s">
        <v>426</v>
      </c>
    </row>
    <row r="8" spans="1:25" x14ac:dyDescent="0.35">
      <c r="A8" s="1" t="s">
        <v>694</v>
      </c>
      <c r="B8" t="s">
        <v>119</v>
      </c>
      <c r="C8" t="s">
        <v>729</v>
      </c>
      <c r="D8" t="s">
        <v>733</v>
      </c>
      <c r="E8" t="s">
        <v>741</v>
      </c>
      <c r="F8" t="s">
        <v>746</v>
      </c>
      <c r="G8" t="s">
        <v>753</v>
      </c>
      <c r="H8" t="s">
        <v>577</v>
      </c>
      <c r="I8" t="s">
        <v>176</v>
      </c>
      <c r="J8" t="s">
        <v>416</v>
      </c>
      <c r="K8" t="s">
        <v>762</v>
      </c>
      <c r="L8" t="s">
        <v>305</v>
      </c>
      <c r="M8" t="s">
        <v>519</v>
      </c>
      <c r="N8" t="s">
        <v>782</v>
      </c>
      <c r="O8" t="s">
        <v>613</v>
      </c>
      <c r="P8" t="s">
        <v>809</v>
      </c>
      <c r="Q8" t="s">
        <v>821</v>
      </c>
      <c r="R8" t="s">
        <v>831</v>
      </c>
      <c r="S8" t="s">
        <v>764</v>
      </c>
      <c r="T8" t="s">
        <v>831</v>
      </c>
      <c r="U8" t="s">
        <v>858</v>
      </c>
      <c r="V8" t="s">
        <v>600</v>
      </c>
      <c r="W8" t="s">
        <v>876</v>
      </c>
      <c r="X8" t="s">
        <v>887</v>
      </c>
      <c r="Y8" t="s">
        <v>836</v>
      </c>
    </row>
    <row r="9" spans="1:25" x14ac:dyDescent="0.35">
      <c r="A9" s="1" t="s">
        <v>695</v>
      </c>
      <c r="B9" t="s">
        <v>390</v>
      </c>
      <c r="C9" t="s">
        <v>400</v>
      </c>
      <c r="D9" t="s">
        <v>229</v>
      </c>
      <c r="E9" t="s">
        <v>408</v>
      </c>
      <c r="F9" t="s">
        <v>110</v>
      </c>
      <c r="G9" t="s">
        <v>394</v>
      </c>
      <c r="H9" t="s">
        <v>110</v>
      </c>
      <c r="I9" t="s">
        <v>134</v>
      </c>
      <c r="J9" t="s">
        <v>469</v>
      </c>
      <c r="K9" t="s">
        <v>53</v>
      </c>
      <c r="L9" t="s">
        <v>399</v>
      </c>
      <c r="M9" t="s">
        <v>75</v>
      </c>
      <c r="N9" t="s">
        <v>556</v>
      </c>
      <c r="O9" t="s">
        <v>80</v>
      </c>
      <c r="P9" t="s">
        <v>810</v>
      </c>
      <c r="Q9" t="s">
        <v>496</v>
      </c>
      <c r="R9" t="s">
        <v>757</v>
      </c>
      <c r="S9" t="s">
        <v>505</v>
      </c>
      <c r="T9" t="s">
        <v>833</v>
      </c>
      <c r="U9" t="s">
        <v>242</v>
      </c>
      <c r="V9" t="s">
        <v>461</v>
      </c>
      <c r="W9" t="s">
        <v>877</v>
      </c>
      <c r="X9" t="s">
        <v>62</v>
      </c>
      <c r="Y9" t="s">
        <v>158</v>
      </c>
    </row>
    <row r="10" spans="1:25" x14ac:dyDescent="0.35">
      <c r="A10" s="1" t="s">
        <v>696</v>
      </c>
      <c r="B10" t="s">
        <v>50</v>
      </c>
      <c r="C10" t="s">
        <v>50</v>
      </c>
      <c r="D10" t="s">
        <v>50</v>
      </c>
      <c r="E10" t="s">
        <v>50</v>
      </c>
      <c r="F10" t="s">
        <v>50</v>
      </c>
      <c r="G10" t="s">
        <v>737</v>
      </c>
      <c r="H10" t="s">
        <v>759</v>
      </c>
      <c r="I10" t="s">
        <v>50</v>
      </c>
      <c r="J10" t="s">
        <v>770</v>
      </c>
      <c r="K10" t="s">
        <v>679</v>
      </c>
      <c r="L10" t="s">
        <v>445</v>
      </c>
      <c r="M10" t="s">
        <v>404</v>
      </c>
      <c r="N10" t="s">
        <v>792</v>
      </c>
      <c r="O10" t="s">
        <v>799</v>
      </c>
      <c r="P10" t="s">
        <v>811</v>
      </c>
      <c r="Q10" t="s">
        <v>811</v>
      </c>
      <c r="R10" t="s">
        <v>832</v>
      </c>
      <c r="S10" t="s">
        <v>832</v>
      </c>
      <c r="T10" t="s">
        <v>848</v>
      </c>
      <c r="U10" t="s">
        <v>859</v>
      </c>
      <c r="V10" t="s">
        <v>866</v>
      </c>
      <c r="W10" t="s">
        <v>878</v>
      </c>
      <c r="X10" t="s">
        <v>888</v>
      </c>
      <c r="Y10" t="s">
        <v>898</v>
      </c>
    </row>
    <row r="11" spans="1:25" x14ac:dyDescent="0.35">
      <c r="A11" s="1" t="s">
        <v>697</v>
      </c>
      <c r="B11" t="s">
        <v>53</v>
      </c>
      <c r="C11" t="s">
        <v>53</v>
      </c>
      <c r="D11" t="s">
        <v>734</v>
      </c>
      <c r="E11" t="s">
        <v>421</v>
      </c>
      <c r="F11" t="s">
        <v>463</v>
      </c>
      <c r="G11" t="s">
        <v>403</v>
      </c>
      <c r="H11" t="s">
        <v>399</v>
      </c>
      <c r="I11" t="s">
        <v>766</v>
      </c>
      <c r="J11" t="s">
        <v>110</v>
      </c>
      <c r="K11" t="s">
        <v>229</v>
      </c>
      <c r="L11" t="s">
        <v>781</v>
      </c>
      <c r="M11" t="s">
        <v>518</v>
      </c>
      <c r="N11" t="s">
        <v>305</v>
      </c>
      <c r="O11" t="s">
        <v>800</v>
      </c>
      <c r="P11" t="s">
        <v>288</v>
      </c>
      <c r="Q11" t="s">
        <v>604</v>
      </c>
      <c r="R11" t="s">
        <v>833</v>
      </c>
      <c r="S11" t="s">
        <v>118</v>
      </c>
      <c r="T11" t="s">
        <v>730</v>
      </c>
      <c r="U11" t="s">
        <v>466</v>
      </c>
      <c r="V11" t="s">
        <v>602</v>
      </c>
      <c r="W11" t="s">
        <v>748</v>
      </c>
      <c r="X11" t="s">
        <v>739</v>
      </c>
      <c r="Y11" t="s">
        <v>739</v>
      </c>
    </row>
    <row r="12" spans="1:25" x14ac:dyDescent="0.35">
      <c r="A12" s="1" t="s">
        <v>698</v>
      </c>
      <c r="B12" t="s">
        <v>53</v>
      </c>
      <c r="C12" t="s">
        <v>53</v>
      </c>
      <c r="D12" t="s">
        <v>734</v>
      </c>
      <c r="E12" t="s">
        <v>421</v>
      </c>
      <c r="F12" t="s">
        <v>463</v>
      </c>
      <c r="G12" t="s">
        <v>730</v>
      </c>
      <c r="H12" t="s">
        <v>760</v>
      </c>
      <c r="I12" t="s">
        <v>766</v>
      </c>
      <c r="J12" t="s">
        <v>771</v>
      </c>
      <c r="K12" t="s">
        <v>776</v>
      </c>
      <c r="L12" t="s">
        <v>782</v>
      </c>
      <c r="M12" t="s">
        <v>787</v>
      </c>
      <c r="N12" t="s">
        <v>756</v>
      </c>
      <c r="O12" t="s">
        <v>801</v>
      </c>
      <c r="P12" t="s">
        <v>812</v>
      </c>
      <c r="Q12" t="s">
        <v>822</v>
      </c>
      <c r="R12" t="s">
        <v>834</v>
      </c>
      <c r="S12" t="s">
        <v>843</v>
      </c>
      <c r="T12" t="s">
        <v>849</v>
      </c>
      <c r="U12" t="s">
        <v>832</v>
      </c>
      <c r="V12" t="s">
        <v>867</v>
      </c>
      <c r="W12" t="s">
        <v>600</v>
      </c>
      <c r="X12" t="s">
        <v>889</v>
      </c>
      <c r="Y12" t="s">
        <v>331</v>
      </c>
    </row>
    <row r="13" spans="1:25" x14ac:dyDescent="0.35">
      <c r="A13" s="1" t="s">
        <v>699</v>
      </c>
      <c r="B13" t="s">
        <v>50</v>
      </c>
      <c r="C13" t="s">
        <v>50</v>
      </c>
      <c r="D13" t="s">
        <v>50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  <c r="J13" t="s">
        <v>50</v>
      </c>
      <c r="K13" t="s">
        <v>50</v>
      </c>
      <c r="L13" t="s">
        <v>50</v>
      </c>
      <c r="M13" t="s">
        <v>50</v>
      </c>
      <c r="N13" t="s">
        <v>50</v>
      </c>
      <c r="O13" t="s">
        <v>50</v>
      </c>
      <c r="P13" t="s">
        <v>50</v>
      </c>
      <c r="Q13" t="s">
        <v>50</v>
      </c>
      <c r="R13" t="s">
        <v>50</v>
      </c>
      <c r="S13" t="s">
        <v>50</v>
      </c>
      <c r="T13" t="s">
        <v>50</v>
      </c>
      <c r="U13" t="s">
        <v>50</v>
      </c>
      <c r="V13" t="s">
        <v>50</v>
      </c>
      <c r="W13" t="s">
        <v>50</v>
      </c>
      <c r="X13" t="s">
        <v>50</v>
      </c>
      <c r="Y13" t="s">
        <v>50</v>
      </c>
    </row>
    <row r="14" spans="1:25" x14ac:dyDescent="0.35">
      <c r="A14" s="1" t="s">
        <v>700</v>
      </c>
      <c r="B14" t="s">
        <v>50</v>
      </c>
      <c r="C14" t="s">
        <v>50</v>
      </c>
      <c r="D14" t="s">
        <v>50</v>
      </c>
      <c r="E14" t="s">
        <v>397</v>
      </c>
      <c r="F14" t="s">
        <v>50</v>
      </c>
      <c r="G14" t="s">
        <v>50</v>
      </c>
      <c r="H14" t="s">
        <v>229</v>
      </c>
      <c r="I14" t="s">
        <v>110</v>
      </c>
      <c r="J14" t="s">
        <v>399</v>
      </c>
      <c r="K14" t="s">
        <v>50</v>
      </c>
      <c r="L14" t="s">
        <v>50</v>
      </c>
      <c r="M14" t="s">
        <v>50</v>
      </c>
      <c r="N14" t="s">
        <v>392</v>
      </c>
      <c r="O14" t="s">
        <v>403</v>
      </c>
      <c r="P14" t="s">
        <v>50</v>
      </c>
      <c r="Q14" t="s">
        <v>390</v>
      </c>
      <c r="R14" t="s">
        <v>50</v>
      </c>
      <c r="S14" t="s">
        <v>394</v>
      </c>
      <c r="T14" t="s">
        <v>129</v>
      </c>
      <c r="U14" t="s">
        <v>50</v>
      </c>
      <c r="V14" t="s">
        <v>50</v>
      </c>
      <c r="W14" t="s">
        <v>50</v>
      </c>
      <c r="X14" t="s">
        <v>50</v>
      </c>
      <c r="Y14" t="s">
        <v>50</v>
      </c>
    </row>
    <row r="15" spans="1:25" x14ac:dyDescent="0.35">
      <c r="A15" s="1" t="s">
        <v>701</v>
      </c>
      <c r="B15" t="s">
        <v>390</v>
      </c>
      <c r="C15" t="s">
        <v>390</v>
      </c>
      <c r="D15" t="s">
        <v>397</v>
      </c>
      <c r="E15" t="s">
        <v>397</v>
      </c>
      <c r="F15" t="s">
        <v>90</v>
      </c>
      <c r="G15" t="s">
        <v>408</v>
      </c>
      <c r="H15" t="s">
        <v>403</v>
      </c>
      <c r="I15" t="s">
        <v>400</v>
      </c>
      <c r="J15" t="s">
        <v>53</v>
      </c>
      <c r="K15" t="s">
        <v>53</v>
      </c>
      <c r="L15" t="s">
        <v>400</v>
      </c>
      <c r="M15" t="s">
        <v>532</v>
      </c>
      <c r="N15" t="s">
        <v>61</v>
      </c>
      <c r="O15" t="s">
        <v>654</v>
      </c>
      <c r="P15" t="s">
        <v>748</v>
      </c>
      <c r="Q15" t="s">
        <v>99</v>
      </c>
      <c r="R15" t="s">
        <v>835</v>
      </c>
      <c r="S15" t="s">
        <v>61</v>
      </c>
      <c r="T15" t="s">
        <v>525</v>
      </c>
      <c r="U15" t="s">
        <v>95</v>
      </c>
      <c r="V15" t="s">
        <v>53</v>
      </c>
      <c r="W15" t="s">
        <v>397</v>
      </c>
      <c r="X15" t="s">
        <v>476</v>
      </c>
      <c r="Y15" t="s">
        <v>899</v>
      </c>
    </row>
    <row r="16" spans="1:25" x14ac:dyDescent="0.35">
      <c r="A16" s="1" t="s">
        <v>702</v>
      </c>
      <c r="B16" t="s">
        <v>90</v>
      </c>
      <c r="C16" t="s">
        <v>110</v>
      </c>
      <c r="D16" t="s">
        <v>735</v>
      </c>
      <c r="E16" t="s">
        <v>731</v>
      </c>
      <c r="F16" t="s">
        <v>418</v>
      </c>
      <c r="G16" t="s">
        <v>421</v>
      </c>
      <c r="H16" t="s">
        <v>120</v>
      </c>
      <c r="I16" t="s">
        <v>680</v>
      </c>
      <c r="J16" t="s">
        <v>772</v>
      </c>
      <c r="K16" t="s">
        <v>515</v>
      </c>
      <c r="L16" t="s">
        <v>772</v>
      </c>
      <c r="M16" t="s">
        <v>552</v>
      </c>
      <c r="N16" t="s">
        <v>793</v>
      </c>
      <c r="O16" t="s">
        <v>802</v>
      </c>
      <c r="P16" t="s">
        <v>813</v>
      </c>
      <c r="Q16" t="s">
        <v>823</v>
      </c>
      <c r="R16" t="s">
        <v>836</v>
      </c>
      <c r="S16" t="s">
        <v>844</v>
      </c>
      <c r="T16" t="s">
        <v>850</v>
      </c>
      <c r="U16" t="s">
        <v>860</v>
      </c>
      <c r="V16" t="s">
        <v>868</v>
      </c>
      <c r="W16" t="s">
        <v>879</v>
      </c>
      <c r="X16" t="s">
        <v>890</v>
      </c>
      <c r="Y16" t="s">
        <v>900</v>
      </c>
    </row>
    <row r="17" spans="1:25" x14ac:dyDescent="0.35">
      <c r="A17" s="1" t="s">
        <v>703</v>
      </c>
      <c r="B17" t="s">
        <v>50</v>
      </c>
      <c r="C17" t="s">
        <v>50</v>
      </c>
      <c r="D17" t="s">
        <v>50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  <c r="J17" t="s">
        <v>50</v>
      </c>
      <c r="K17" t="s">
        <v>50</v>
      </c>
      <c r="L17" t="s">
        <v>50</v>
      </c>
      <c r="M17" t="s">
        <v>50</v>
      </c>
      <c r="N17" t="s">
        <v>50</v>
      </c>
      <c r="O17" t="s">
        <v>50</v>
      </c>
      <c r="P17" t="s">
        <v>50</v>
      </c>
      <c r="Q17" t="s">
        <v>50</v>
      </c>
      <c r="R17" t="s">
        <v>50</v>
      </c>
      <c r="S17" t="s">
        <v>50</v>
      </c>
      <c r="T17" t="s">
        <v>50</v>
      </c>
      <c r="U17" t="s">
        <v>50</v>
      </c>
      <c r="V17" t="s">
        <v>50</v>
      </c>
      <c r="W17" t="s">
        <v>50</v>
      </c>
      <c r="X17" t="s">
        <v>50</v>
      </c>
      <c r="Y17" t="s">
        <v>50</v>
      </c>
    </row>
    <row r="18" spans="1:25" x14ac:dyDescent="0.35">
      <c r="A18" s="1" t="s">
        <v>704</v>
      </c>
      <c r="B18" t="s">
        <v>682</v>
      </c>
      <c r="C18" t="s">
        <v>592</v>
      </c>
      <c r="D18" t="s">
        <v>736</v>
      </c>
      <c r="E18" t="s">
        <v>249</v>
      </c>
      <c r="F18" t="s">
        <v>747</v>
      </c>
      <c r="G18" t="s">
        <v>434</v>
      </c>
      <c r="H18" t="s">
        <v>761</v>
      </c>
      <c r="I18" t="s">
        <v>767</v>
      </c>
      <c r="J18" t="s">
        <v>767</v>
      </c>
      <c r="K18" t="s">
        <v>113</v>
      </c>
      <c r="L18" t="s">
        <v>783</v>
      </c>
      <c r="M18" t="s">
        <v>449</v>
      </c>
      <c r="N18" t="s">
        <v>794</v>
      </c>
      <c r="O18" t="s">
        <v>803</v>
      </c>
      <c r="P18" t="s">
        <v>814</v>
      </c>
      <c r="Q18" t="s">
        <v>824</v>
      </c>
      <c r="R18" t="s">
        <v>837</v>
      </c>
      <c r="S18" t="s">
        <v>806</v>
      </c>
      <c r="T18" t="s">
        <v>851</v>
      </c>
      <c r="U18" t="s">
        <v>861</v>
      </c>
      <c r="V18" t="s">
        <v>869</v>
      </c>
      <c r="W18" t="s">
        <v>880</v>
      </c>
      <c r="X18" t="s">
        <v>891</v>
      </c>
      <c r="Y18" t="s">
        <v>901</v>
      </c>
    </row>
    <row r="19" spans="1:25" x14ac:dyDescent="0.35">
      <c r="A19" s="1" t="s">
        <v>705</v>
      </c>
      <c r="B19" t="s">
        <v>397</v>
      </c>
      <c r="C19" t="s">
        <v>400</v>
      </c>
      <c r="D19" t="s">
        <v>134</v>
      </c>
      <c r="E19" t="s">
        <v>394</v>
      </c>
      <c r="F19" t="s">
        <v>392</v>
      </c>
      <c r="G19" t="s">
        <v>469</v>
      </c>
      <c r="H19" t="s">
        <v>556</v>
      </c>
      <c r="I19" t="s">
        <v>654</v>
      </c>
      <c r="J19" t="s">
        <v>310</v>
      </c>
      <c r="K19" t="s">
        <v>79</v>
      </c>
      <c r="L19" t="s">
        <v>279</v>
      </c>
      <c r="M19" t="s">
        <v>408</v>
      </c>
      <c r="N19" t="s">
        <v>727</v>
      </c>
      <c r="O19" t="s">
        <v>804</v>
      </c>
      <c r="P19" t="s">
        <v>476</v>
      </c>
      <c r="Q19" t="s">
        <v>757</v>
      </c>
      <c r="R19" t="s">
        <v>781</v>
      </c>
      <c r="S19" t="s">
        <v>154</v>
      </c>
      <c r="T19" t="s">
        <v>192</v>
      </c>
      <c r="U19" t="s">
        <v>804</v>
      </c>
      <c r="V19" t="s">
        <v>169</v>
      </c>
      <c r="W19" t="s">
        <v>419</v>
      </c>
      <c r="X19" t="s">
        <v>594</v>
      </c>
      <c r="Y19" t="s">
        <v>833</v>
      </c>
    </row>
    <row r="20" spans="1:25" x14ac:dyDescent="0.35">
      <c r="A20" s="1" t="s">
        <v>706</v>
      </c>
      <c r="B20" t="s">
        <v>50</v>
      </c>
      <c r="C20" t="s">
        <v>424</v>
      </c>
      <c r="D20" t="s">
        <v>737</v>
      </c>
      <c r="E20" t="s">
        <v>542</v>
      </c>
      <c r="F20" t="s">
        <v>532</v>
      </c>
      <c r="G20" t="s">
        <v>390</v>
      </c>
      <c r="H20" t="s">
        <v>424</v>
      </c>
      <c r="I20" t="s">
        <v>424</v>
      </c>
      <c r="J20" t="s">
        <v>554</v>
      </c>
      <c r="K20" t="s">
        <v>403</v>
      </c>
      <c r="L20" t="s">
        <v>399</v>
      </c>
      <c r="M20" t="s">
        <v>400</v>
      </c>
      <c r="N20" t="s">
        <v>390</v>
      </c>
      <c r="O20" t="s">
        <v>532</v>
      </c>
      <c r="P20" t="s">
        <v>532</v>
      </c>
      <c r="Q20" t="s">
        <v>390</v>
      </c>
      <c r="R20" t="s">
        <v>390</v>
      </c>
      <c r="S20" t="s">
        <v>390</v>
      </c>
      <c r="T20" t="s">
        <v>390</v>
      </c>
      <c r="U20" t="s">
        <v>390</v>
      </c>
      <c r="V20" t="s">
        <v>50</v>
      </c>
      <c r="W20" t="s">
        <v>397</v>
      </c>
      <c r="X20" t="s">
        <v>90</v>
      </c>
      <c r="Y20" t="s">
        <v>397</v>
      </c>
    </row>
    <row r="21" spans="1:25" x14ac:dyDescent="0.35">
      <c r="A21" s="1" t="s">
        <v>707</v>
      </c>
      <c r="B21" t="s">
        <v>50</v>
      </c>
      <c r="C21" t="s">
        <v>50</v>
      </c>
      <c r="D21" t="s">
        <v>50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  <c r="J21" t="s">
        <v>50</v>
      </c>
      <c r="K21" t="s">
        <v>50</v>
      </c>
      <c r="L21" t="s">
        <v>50</v>
      </c>
      <c r="M21" t="s">
        <v>424</v>
      </c>
      <c r="N21" t="s">
        <v>50</v>
      </c>
      <c r="O21" t="s">
        <v>50</v>
      </c>
      <c r="P21" t="s">
        <v>50</v>
      </c>
      <c r="Q21" t="s">
        <v>50</v>
      </c>
      <c r="R21" t="s">
        <v>50</v>
      </c>
      <c r="S21" t="s">
        <v>50</v>
      </c>
      <c r="T21" t="s">
        <v>50</v>
      </c>
      <c r="U21" t="s">
        <v>50</v>
      </c>
      <c r="V21" t="s">
        <v>50</v>
      </c>
      <c r="W21" t="s">
        <v>50</v>
      </c>
      <c r="X21" t="s">
        <v>50</v>
      </c>
      <c r="Y21" t="s">
        <v>50</v>
      </c>
    </row>
    <row r="22" spans="1:25" x14ac:dyDescent="0.35">
      <c r="A22" s="1" t="s">
        <v>708</v>
      </c>
      <c r="B22" t="s">
        <v>50</v>
      </c>
      <c r="C22" t="s">
        <v>50</v>
      </c>
      <c r="D22" t="s">
        <v>50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  <c r="J22" t="s">
        <v>50</v>
      </c>
      <c r="K22" t="s">
        <v>50</v>
      </c>
      <c r="L22" t="s">
        <v>50</v>
      </c>
      <c r="M22" t="s">
        <v>50</v>
      </c>
      <c r="N22" t="s">
        <v>50</v>
      </c>
      <c r="O22" t="s">
        <v>50</v>
      </c>
      <c r="P22" t="s">
        <v>50</v>
      </c>
      <c r="Q22" t="s">
        <v>50</v>
      </c>
      <c r="R22" t="s">
        <v>50</v>
      </c>
      <c r="S22" t="s">
        <v>50</v>
      </c>
      <c r="T22" t="s">
        <v>50</v>
      </c>
      <c r="U22" t="s">
        <v>50</v>
      </c>
      <c r="V22" t="s">
        <v>50</v>
      </c>
      <c r="W22" t="s">
        <v>50</v>
      </c>
      <c r="X22" t="s">
        <v>50</v>
      </c>
      <c r="Y22" t="s">
        <v>50</v>
      </c>
    </row>
    <row r="23" spans="1:25" x14ac:dyDescent="0.35">
      <c r="A23" s="1" t="s">
        <v>709</v>
      </c>
      <c r="B23" t="s">
        <v>310</v>
      </c>
      <c r="C23" t="s">
        <v>388</v>
      </c>
      <c r="D23" t="s">
        <v>118</v>
      </c>
      <c r="E23" t="s">
        <v>406</v>
      </c>
      <c r="F23" t="s">
        <v>388</v>
      </c>
      <c r="G23" t="s">
        <v>505</v>
      </c>
      <c r="H23" t="s">
        <v>751</v>
      </c>
      <c r="I23" t="s">
        <v>751</v>
      </c>
      <c r="J23" t="s">
        <v>173</v>
      </c>
      <c r="K23" t="s">
        <v>173</v>
      </c>
      <c r="L23" t="s">
        <v>173</v>
      </c>
      <c r="M23" t="s">
        <v>542</v>
      </c>
      <c r="N23" t="s">
        <v>242</v>
      </c>
      <c r="O23" t="s">
        <v>766</v>
      </c>
      <c r="P23" t="s">
        <v>815</v>
      </c>
      <c r="Q23" t="s">
        <v>592</v>
      </c>
      <c r="R23" t="s">
        <v>838</v>
      </c>
      <c r="S23" t="s">
        <v>582</v>
      </c>
      <c r="T23" t="s">
        <v>852</v>
      </c>
      <c r="U23" t="s">
        <v>862</v>
      </c>
      <c r="V23" t="s">
        <v>759</v>
      </c>
      <c r="W23" t="s">
        <v>675</v>
      </c>
      <c r="X23" t="s">
        <v>519</v>
      </c>
      <c r="Y23" t="s">
        <v>433</v>
      </c>
    </row>
    <row r="24" spans="1:25" x14ac:dyDescent="0.35">
      <c r="A24" s="1" t="s">
        <v>710</v>
      </c>
      <c r="B24" t="s">
        <v>518</v>
      </c>
      <c r="C24" t="s">
        <v>643</v>
      </c>
      <c r="D24" t="s">
        <v>734</v>
      </c>
      <c r="E24" t="s">
        <v>604</v>
      </c>
      <c r="F24" t="s">
        <v>748</v>
      </c>
      <c r="G24" t="s">
        <v>604</v>
      </c>
      <c r="H24" t="s">
        <v>762</v>
      </c>
      <c r="I24" t="s">
        <v>433</v>
      </c>
      <c r="J24" t="s">
        <v>773</v>
      </c>
      <c r="K24" t="s">
        <v>476</v>
      </c>
      <c r="L24" t="s">
        <v>582</v>
      </c>
      <c r="M24" t="s">
        <v>757</v>
      </c>
      <c r="N24" t="s">
        <v>769</v>
      </c>
      <c r="O24" t="s">
        <v>776</v>
      </c>
      <c r="P24" t="s">
        <v>434</v>
      </c>
      <c r="Q24" t="s">
        <v>825</v>
      </c>
      <c r="R24" t="s">
        <v>138</v>
      </c>
      <c r="S24" t="s">
        <v>665</v>
      </c>
      <c r="T24" t="s">
        <v>626</v>
      </c>
      <c r="U24" t="s">
        <v>800</v>
      </c>
      <c r="V24" t="s">
        <v>870</v>
      </c>
      <c r="W24" t="s">
        <v>750</v>
      </c>
      <c r="X24" t="s">
        <v>745</v>
      </c>
      <c r="Y24" t="s">
        <v>765</v>
      </c>
    </row>
    <row r="25" spans="1:25" x14ac:dyDescent="0.35">
      <c r="A25" s="1" t="s">
        <v>711</v>
      </c>
      <c r="B25" t="s">
        <v>532</v>
      </c>
      <c r="C25" t="s">
        <v>403</v>
      </c>
      <c r="D25" t="s">
        <v>95</v>
      </c>
      <c r="E25" t="s">
        <v>424</v>
      </c>
      <c r="F25" t="s">
        <v>390</v>
      </c>
      <c r="G25" t="s">
        <v>424</v>
      </c>
      <c r="H25" t="s">
        <v>50</v>
      </c>
      <c r="I25" t="s">
        <v>424</v>
      </c>
      <c r="J25" t="s">
        <v>50</v>
      </c>
      <c r="K25" t="s">
        <v>80</v>
      </c>
      <c r="L25" t="s">
        <v>100</v>
      </c>
      <c r="M25" t="s">
        <v>119</v>
      </c>
      <c r="N25" t="s">
        <v>138</v>
      </c>
      <c r="O25" t="s">
        <v>159</v>
      </c>
      <c r="P25" t="s">
        <v>177</v>
      </c>
      <c r="Q25" t="s">
        <v>196</v>
      </c>
      <c r="R25" t="s">
        <v>214</v>
      </c>
      <c r="S25" t="s">
        <v>232</v>
      </c>
      <c r="T25" t="s">
        <v>248</v>
      </c>
      <c r="U25" t="s">
        <v>266</v>
      </c>
      <c r="V25" t="s">
        <v>266</v>
      </c>
      <c r="W25" t="s">
        <v>296</v>
      </c>
      <c r="X25" t="s">
        <v>295</v>
      </c>
      <c r="Y25" t="s">
        <v>332</v>
      </c>
    </row>
    <row r="26" spans="1:25" x14ac:dyDescent="0.35">
      <c r="A26" s="1" t="s">
        <v>712</v>
      </c>
      <c r="B26" t="s">
        <v>50</v>
      </c>
      <c r="C26" t="s">
        <v>50</v>
      </c>
      <c r="D26" t="s">
        <v>50</v>
      </c>
      <c r="E26" t="s">
        <v>50</v>
      </c>
      <c r="F26" t="s">
        <v>532</v>
      </c>
      <c r="G26" t="s">
        <v>50</v>
      </c>
      <c r="H26" t="s">
        <v>50</v>
      </c>
      <c r="I26" t="s">
        <v>50</v>
      </c>
      <c r="J26" t="s">
        <v>50</v>
      </c>
      <c r="K26" t="s">
        <v>532</v>
      </c>
      <c r="L26" t="s">
        <v>50</v>
      </c>
      <c r="M26" t="s">
        <v>50</v>
      </c>
      <c r="N26" t="s">
        <v>50</v>
      </c>
      <c r="O26" t="s">
        <v>403</v>
      </c>
      <c r="P26" t="s">
        <v>50</v>
      </c>
      <c r="Q26" t="s">
        <v>390</v>
      </c>
      <c r="R26" t="s">
        <v>390</v>
      </c>
      <c r="S26" t="s">
        <v>394</v>
      </c>
      <c r="T26" t="s">
        <v>129</v>
      </c>
      <c r="U26" t="s">
        <v>53</v>
      </c>
      <c r="V26" t="s">
        <v>53</v>
      </c>
      <c r="W26" t="s">
        <v>50</v>
      </c>
      <c r="X26" t="s">
        <v>50</v>
      </c>
      <c r="Y26" t="s">
        <v>50</v>
      </c>
    </row>
    <row r="27" spans="1:25" x14ac:dyDescent="0.35">
      <c r="A27" s="1" t="s">
        <v>713</v>
      </c>
      <c r="B27" t="s">
        <v>424</v>
      </c>
      <c r="C27" t="s">
        <v>424</v>
      </c>
      <c r="D27" t="s">
        <v>90</v>
      </c>
      <c r="E27" t="s">
        <v>95</v>
      </c>
      <c r="F27" t="s">
        <v>90</v>
      </c>
      <c r="G27" t="s">
        <v>75</v>
      </c>
      <c r="H27" t="s">
        <v>403</v>
      </c>
      <c r="I27" t="s">
        <v>403</v>
      </c>
      <c r="J27" t="s">
        <v>400</v>
      </c>
      <c r="K27" t="s">
        <v>397</v>
      </c>
      <c r="L27" t="s">
        <v>53</v>
      </c>
      <c r="M27" t="s">
        <v>403</v>
      </c>
      <c r="N27" t="s">
        <v>466</v>
      </c>
      <c r="O27" t="s">
        <v>730</v>
      </c>
      <c r="P27" t="s">
        <v>426</v>
      </c>
      <c r="Q27" t="s">
        <v>228</v>
      </c>
      <c r="R27" t="s">
        <v>388</v>
      </c>
      <c r="S27" t="s">
        <v>466</v>
      </c>
      <c r="T27" t="s">
        <v>149</v>
      </c>
      <c r="U27" t="s">
        <v>79</v>
      </c>
      <c r="V27" t="s">
        <v>388</v>
      </c>
      <c r="W27" t="s">
        <v>568</v>
      </c>
      <c r="X27" t="s">
        <v>892</v>
      </c>
      <c r="Y27" t="s">
        <v>751</v>
      </c>
    </row>
    <row r="28" spans="1:25" x14ac:dyDescent="0.35">
      <c r="A28" s="1" t="s">
        <v>714</v>
      </c>
      <c r="B28" t="s">
        <v>532</v>
      </c>
      <c r="C28" t="s">
        <v>403</v>
      </c>
      <c r="D28" t="s">
        <v>129</v>
      </c>
      <c r="E28" t="s">
        <v>95</v>
      </c>
      <c r="F28" t="s">
        <v>394</v>
      </c>
      <c r="G28" t="s">
        <v>75</v>
      </c>
      <c r="H28" t="s">
        <v>403</v>
      </c>
      <c r="I28" t="s">
        <v>403</v>
      </c>
      <c r="J28" t="s">
        <v>400</v>
      </c>
      <c r="K28" t="s">
        <v>496</v>
      </c>
      <c r="L28" t="s">
        <v>476</v>
      </c>
      <c r="M28" t="s">
        <v>594</v>
      </c>
      <c r="N28" t="s">
        <v>795</v>
      </c>
      <c r="O28" t="s">
        <v>805</v>
      </c>
      <c r="P28" t="s">
        <v>816</v>
      </c>
      <c r="Q28" t="s">
        <v>826</v>
      </c>
      <c r="R28" t="s">
        <v>816</v>
      </c>
      <c r="S28" t="s">
        <v>845</v>
      </c>
      <c r="T28" t="s">
        <v>853</v>
      </c>
      <c r="U28" t="s">
        <v>178</v>
      </c>
      <c r="V28" t="s">
        <v>871</v>
      </c>
      <c r="W28" t="s">
        <v>881</v>
      </c>
      <c r="X28" t="s">
        <v>893</v>
      </c>
      <c r="Y28" t="s">
        <v>902</v>
      </c>
    </row>
    <row r="29" spans="1:25" x14ac:dyDescent="0.35">
      <c r="A29" s="1" t="s">
        <v>715</v>
      </c>
      <c r="B29" t="s">
        <v>50</v>
      </c>
      <c r="C29" t="s">
        <v>50</v>
      </c>
      <c r="D29" t="s">
        <v>50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  <c r="J29" t="s">
        <v>50</v>
      </c>
      <c r="K29" t="s">
        <v>50</v>
      </c>
      <c r="L29" t="s">
        <v>50</v>
      </c>
      <c r="M29" t="s">
        <v>50</v>
      </c>
      <c r="N29" t="s">
        <v>50</v>
      </c>
      <c r="O29" t="s">
        <v>50</v>
      </c>
      <c r="P29" t="s">
        <v>50</v>
      </c>
      <c r="Q29" t="s">
        <v>50</v>
      </c>
      <c r="R29" t="s">
        <v>50</v>
      </c>
      <c r="S29" t="s">
        <v>50</v>
      </c>
      <c r="T29" t="s">
        <v>50</v>
      </c>
      <c r="U29" t="s">
        <v>50</v>
      </c>
      <c r="V29" t="s">
        <v>50</v>
      </c>
      <c r="W29" t="s">
        <v>50</v>
      </c>
      <c r="X29" t="s">
        <v>50</v>
      </c>
      <c r="Y29" t="s">
        <v>50</v>
      </c>
    </row>
    <row r="30" spans="1:25" x14ac:dyDescent="0.35">
      <c r="A30" s="1" t="s">
        <v>716</v>
      </c>
      <c r="B30" t="s">
        <v>50</v>
      </c>
      <c r="C30" t="s">
        <v>50</v>
      </c>
      <c r="D30" t="s">
        <v>50</v>
      </c>
      <c r="E30" t="s">
        <v>50</v>
      </c>
      <c r="F30" t="s">
        <v>390</v>
      </c>
      <c r="G30" t="s">
        <v>424</v>
      </c>
      <c r="H30" t="s">
        <v>50</v>
      </c>
      <c r="I30" t="s">
        <v>424</v>
      </c>
      <c r="J30" t="s">
        <v>50</v>
      </c>
      <c r="K30" t="s">
        <v>390</v>
      </c>
      <c r="L30" t="s">
        <v>390</v>
      </c>
      <c r="M30" t="s">
        <v>390</v>
      </c>
      <c r="N30" t="s">
        <v>532</v>
      </c>
      <c r="O30" t="s">
        <v>390</v>
      </c>
      <c r="P30" t="s">
        <v>390</v>
      </c>
      <c r="Q30" t="s">
        <v>424</v>
      </c>
      <c r="R30" t="s">
        <v>424</v>
      </c>
      <c r="S30" t="s">
        <v>50</v>
      </c>
      <c r="T30" t="s">
        <v>50</v>
      </c>
      <c r="U30" t="s">
        <v>50</v>
      </c>
      <c r="V30" t="s">
        <v>50</v>
      </c>
      <c r="W30" t="s">
        <v>154</v>
      </c>
      <c r="X30" t="s">
        <v>154</v>
      </c>
      <c r="Y30" t="s">
        <v>739</v>
      </c>
    </row>
    <row r="31" spans="1:25" x14ac:dyDescent="0.35">
      <c r="A31" s="1" t="s">
        <v>717</v>
      </c>
      <c r="B31" t="s">
        <v>727</v>
      </c>
      <c r="C31" t="s">
        <v>730</v>
      </c>
      <c r="D31" t="s">
        <v>738</v>
      </c>
      <c r="E31" t="s">
        <v>742</v>
      </c>
      <c r="F31" t="s">
        <v>554</v>
      </c>
      <c r="G31" t="s">
        <v>447</v>
      </c>
      <c r="H31" t="s">
        <v>763</v>
      </c>
      <c r="I31" t="s">
        <v>288</v>
      </c>
      <c r="J31" t="s">
        <v>567</v>
      </c>
      <c r="K31" t="s">
        <v>777</v>
      </c>
      <c r="L31" t="s">
        <v>784</v>
      </c>
      <c r="M31" t="s">
        <v>788</v>
      </c>
      <c r="N31" t="s">
        <v>796</v>
      </c>
      <c r="O31" t="s">
        <v>806</v>
      </c>
      <c r="P31" t="s">
        <v>817</v>
      </c>
      <c r="Q31" t="s">
        <v>827</v>
      </c>
      <c r="R31" t="s">
        <v>839</v>
      </c>
      <c r="S31" t="s">
        <v>177</v>
      </c>
      <c r="T31" t="s">
        <v>854</v>
      </c>
      <c r="U31" t="s">
        <v>786</v>
      </c>
      <c r="V31" t="s">
        <v>872</v>
      </c>
      <c r="W31" t="s">
        <v>882</v>
      </c>
      <c r="X31" t="s">
        <v>894</v>
      </c>
      <c r="Y31" t="s">
        <v>903</v>
      </c>
    </row>
    <row r="32" spans="1:25" x14ac:dyDescent="0.35">
      <c r="A32" s="1" t="s">
        <v>718</v>
      </c>
      <c r="B32" t="s">
        <v>50</v>
      </c>
      <c r="C32" t="s">
        <v>50</v>
      </c>
      <c r="D32" t="s">
        <v>50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  <c r="J32" t="s">
        <v>50</v>
      </c>
      <c r="K32" t="s">
        <v>50</v>
      </c>
      <c r="L32" t="s">
        <v>50</v>
      </c>
      <c r="M32" t="s">
        <v>50</v>
      </c>
      <c r="N32" t="s">
        <v>50</v>
      </c>
      <c r="O32" t="s">
        <v>50</v>
      </c>
      <c r="P32" t="s">
        <v>50</v>
      </c>
      <c r="Q32" t="s">
        <v>50</v>
      </c>
      <c r="R32" t="s">
        <v>50</v>
      </c>
      <c r="S32" t="s">
        <v>50</v>
      </c>
      <c r="T32" t="s">
        <v>50</v>
      </c>
      <c r="U32" t="s">
        <v>50</v>
      </c>
      <c r="V32" t="s">
        <v>50</v>
      </c>
      <c r="W32" t="s">
        <v>50</v>
      </c>
      <c r="X32" t="s">
        <v>50</v>
      </c>
      <c r="Y32" t="s">
        <v>50</v>
      </c>
    </row>
    <row r="33" spans="1:25" x14ac:dyDescent="0.35">
      <c r="A33" s="1" t="s">
        <v>719</v>
      </c>
      <c r="B33" t="s">
        <v>424</v>
      </c>
      <c r="C33" t="s">
        <v>424</v>
      </c>
      <c r="D33" t="s">
        <v>50</v>
      </c>
      <c r="E33" t="s">
        <v>50</v>
      </c>
      <c r="F33" t="s">
        <v>50</v>
      </c>
      <c r="G33" t="s">
        <v>424</v>
      </c>
      <c r="H33" t="s">
        <v>424</v>
      </c>
      <c r="I33" t="s">
        <v>50</v>
      </c>
      <c r="J33" t="s">
        <v>50</v>
      </c>
      <c r="K33" t="s">
        <v>50</v>
      </c>
      <c r="L33" t="s">
        <v>50</v>
      </c>
      <c r="M33" t="s">
        <v>50</v>
      </c>
      <c r="N33" t="s">
        <v>50</v>
      </c>
      <c r="O33" t="s">
        <v>50</v>
      </c>
      <c r="P33" t="s">
        <v>50</v>
      </c>
      <c r="Q33" t="s">
        <v>50</v>
      </c>
      <c r="R33" t="s">
        <v>50</v>
      </c>
      <c r="S33" t="s">
        <v>50</v>
      </c>
      <c r="T33" t="s">
        <v>50</v>
      </c>
      <c r="U33" t="s">
        <v>50</v>
      </c>
      <c r="V33" t="s">
        <v>50</v>
      </c>
      <c r="W33" t="s">
        <v>50</v>
      </c>
      <c r="X33" t="s">
        <v>50</v>
      </c>
      <c r="Y33" t="s">
        <v>50</v>
      </c>
    </row>
    <row r="34" spans="1:25" x14ac:dyDescent="0.35">
      <c r="A34" s="1" t="s">
        <v>720</v>
      </c>
      <c r="B34" t="s">
        <v>532</v>
      </c>
      <c r="C34" t="s">
        <v>394</v>
      </c>
      <c r="D34" t="s">
        <v>739</v>
      </c>
      <c r="E34" t="s">
        <v>743</v>
      </c>
      <c r="F34" t="s">
        <v>749</v>
      </c>
      <c r="G34" t="s">
        <v>754</v>
      </c>
      <c r="H34" t="s">
        <v>523</v>
      </c>
      <c r="I34" t="s">
        <v>597</v>
      </c>
      <c r="J34" t="s">
        <v>774</v>
      </c>
      <c r="K34" t="s">
        <v>778</v>
      </c>
      <c r="L34" t="s">
        <v>785</v>
      </c>
      <c r="M34" t="s">
        <v>789</v>
      </c>
      <c r="N34" t="s">
        <v>797</v>
      </c>
      <c r="O34" t="s">
        <v>807</v>
      </c>
      <c r="P34" t="s">
        <v>818</v>
      </c>
      <c r="Q34" t="s">
        <v>828</v>
      </c>
      <c r="R34" t="s">
        <v>840</v>
      </c>
      <c r="S34" t="s">
        <v>846</v>
      </c>
      <c r="T34" t="s">
        <v>855</v>
      </c>
      <c r="U34" t="s">
        <v>863</v>
      </c>
      <c r="V34" t="s">
        <v>873</v>
      </c>
      <c r="W34" t="s">
        <v>883</v>
      </c>
      <c r="X34" t="s">
        <v>895</v>
      </c>
      <c r="Y34" t="s">
        <v>904</v>
      </c>
    </row>
    <row r="35" spans="1:25" x14ac:dyDescent="0.35">
      <c r="A35" s="1" t="s">
        <v>721</v>
      </c>
      <c r="B35" t="s">
        <v>471</v>
      </c>
      <c r="C35" t="s">
        <v>471</v>
      </c>
      <c r="D35" t="s">
        <v>632</v>
      </c>
      <c r="E35" t="s">
        <v>744</v>
      </c>
      <c r="F35" t="s">
        <v>482</v>
      </c>
      <c r="G35" t="s">
        <v>61</v>
      </c>
      <c r="H35" t="s">
        <v>61</v>
      </c>
      <c r="I35" t="s">
        <v>482</v>
      </c>
      <c r="J35" t="s">
        <v>511</v>
      </c>
      <c r="K35" t="s">
        <v>779</v>
      </c>
      <c r="L35" t="s">
        <v>525</v>
      </c>
      <c r="M35" t="s">
        <v>546</v>
      </c>
      <c r="N35" t="s">
        <v>744</v>
      </c>
      <c r="O35" t="s">
        <v>471</v>
      </c>
      <c r="P35" t="s">
        <v>396</v>
      </c>
      <c r="Q35" t="s">
        <v>396</v>
      </c>
      <c r="R35" t="s">
        <v>328</v>
      </c>
      <c r="S35" t="s">
        <v>396</v>
      </c>
      <c r="T35" t="s">
        <v>328</v>
      </c>
      <c r="U35" t="s">
        <v>396</v>
      </c>
      <c r="V35" t="s">
        <v>396</v>
      </c>
      <c r="W35" t="s">
        <v>471</v>
      </c>
      <c r="X35" t="s">
        <v>390</v>
      </c>
      <c r="Y35" t="s">
        <v>390</v>
      </c>
    </row>
    <row r="36" spans="1:25" x14ac:dyDescent="0.35">
      <c r="A36" s="1" t="s">
        <v>722</v>
      </c>
      <c r="B36" t="s">
        <v>110</v>
      </c>
      <c r="C36" t="s">
        <v>531</v>
      </c>
      <c r="D36" t="s">
        <v>629</v>
      </c>
      <c r="E36" t="s">
        <v>459</v>
      </c>
      <c r="F36" t="s">
        <v>50</v>
      </c>
      <c r="G36" t="s">
        <v>755</v>
      </c>
      <c r="H36" t="s">
        <v>764</v>
      </c>
      <c r="I36" t="s">
        <v>50</v>
      </c>
      <c r="J36" t="s">
        <v>775</v>
      </c>
      <c r="K36" t="s">
        <v>613</v>
      </c>
      <c r="L36" t="s">
        <v>786</v>
      </c>
      <c r="M36" t="s">
        <v>790</v>
      </c>
      <c r="N36" t="s">
        <v>798</v>
      </c>
      <c r="O36" t="s">
        <v>808</v>
      </c>
      <c r="P36" t="s">
        <v>819</v>
      </c>
      <c r="Q36" t="s">
        <v>829</v>
      </c>
      <c r="R36" t="s">
        <v>841</v>
      </c>
      <c r="S36" t="s">
        <v>847</v>
      </c>
      <c r="T36" t="s">
        <v>856</v>
      </c>
      <c r="U36" t="s">
        <v>864</v>
      </c>
      <c r="V36" t="s">
        <v>874</v>
      </c>
      <c r="W36" t="s">
        <v>884</v>
      </c>
      <c r="X36" t="s">
        <v>50</v>
      </c>
      <c r="Y36" t="s">
        <v>50</v>
      </c>
    </row>
    <row r="37" spans="1:25" x14ac:dyDescent="0.35">
      <c r="A37" s="1" t="s">
        <v>723</v>
      </c>
      <c r="B37" t="s">
        <v>469</v>
      </c>
      <c r="C37" t="s">
        <v>731</v>
      </c>
      <c r="D37" t="s">
        <v>740</v>
      </c>
      <c r="E37" t="s">
        <v>745</v>
      </c>
      <c r="F37" t="s">
        <v>750</v>
      </c>
      <c r="G37" t="s">
        <v>449</v>
      </c>
      <c r="H37" t="s">
        <v>765</v>
      </c>
      <c r="I37" t="s">
        <v>768</v>
      </c>
      <c r="J37" t="s">
        <v>62</v>
      </c>
      <c r="K37" t="s">
        <v>81</v>
      </c>
      <c r="L37" t="s">
        <v>101</v>
      </c>
      <c r="M37" t="s">
        <v>120</v>
      </c>
      <c r="N37" t="s">
        <v>139</v>
      </c>
      <c r="O37" t="s">
        <v>160</v>
      </c>
      <c r="P37" t="s">
        <v>178</v>
      </c>
      <c r="Q37" t="s">
        <v>197</v>
      </c>
      <c r="R37" t="s">
        <v>215</v>
      </c>
      <c r="S37" t="s">
        <v>233</v>
      </c>
      <c r="T37" t="s">
        <v>249</v>
      </c>
      <c r="U37" t="s">
        <v>267</v>
      </c>
      <c r="V37" t="s">
        <v>283</v>
      </c>
      <c r="W37" t="s">
        <v>297</v>
      </c>
      <c r="X37" t="s">
        <v>315</v>
      </c>
      <c r="Y37" t="s">
        <v>333</v>
      </c>
    </row>
    <row r="38" spans="1:25" x14ac:dyDescent="0.35">
      <c r="A38" s="1" t="s">
        <v>724</v>
      </c>
      <c r="B38" t="s">
        <v>682</v>
      </c>
      <c r="C38" t="s">
        <v>592</v>
      </c>
      <c r="D38" t="s">
        <v>736</v>
      </c>
      <c r="E38" t="s">
        <v>249</v>
      </c>
      <c r="F38" t="s">
        <v>747</v>
      </c>
      <c r="G38" t="s">
        <v>756</v>
      </c>
      <c r="H38" t="s">
        <v>282</v>
      </c>
      <c r="I38" t="s">
        <v>767</v>
      </c>
      <c r="J38" t="s">
        <v>767</v>
      </c>
      <c r="K38" t="s">
        <v>113</v>
      </c>
      <c r="L38" t="s">
        <v>783</v>
      </c>
      <c r="M38" t="s">
        <v>449</v>
      </c>
      <c r="N38" t="s">
        <v>794</v>
      </c>
      <c r="O38" t="s">
        <v>803</v>
      </c>
      <c r="P38" t="s">
        <v>814</v>
      </c>
      <c r="Q38" t="s">
        <v>824</v>
      </c>
      <c r="R38" t="s">
        <v>837</v>
      </c>
      <c r="S38" t="s">
        <v>806</v>
      </c>
      <c r="T38" t="s">
        <v>851</v>
      </c>
      <c r="U38" t="s">
        <v>861</v>
      </c>
      <c r="V38" t="s">
        <v>869</v>
      </c>
      <c r="W38" t="s">
        <v>880</v>
      </c>
      <c r="X38" t="s">
        <v>891</v>
      </c>
      <c r="Y38" t="s">
        <v>905</v>
      </c>
    </row>
    <row r="39" spans="1:25" x14ac:dyDescent="0.35">
      <c r="A39" s="1" t="s">
        <v>725</v>
      </c>
      <c r="B39" t="s">
        <v>50</v>
      </c>
      <c r="C39" t="s">
        <v>50</v>
      </c>
      <c r="D39" t="s">
        <v>50</v>
      </c>
      <c r="E39" t="s">
        <v>50</v>
      </c>
      <c r="F39" t="s">
        <v>424</v>
      </c>
      <c r="G39" t="s">
        <v>193</v>
      </c>
      <c r="H39" t="s">
        <v>424</v>
      </c>
      <c r="I39" t="s">
        <v>50</v>
      </c>
      <c r="J39" t="s">
        <v>50</v>
      </c>
      <c r="K39" t="s">
        <v>50</v>
      </c>
      <c r="L39" t="s">
        <v>50</v>
      </c>
      <c r="M39" t="s">
        <v>50</v>
      </c>
      <c r="N39" t="s">
        <v>50</v>
      </c>
      <c r="O39" t="s">
        <v>50</v>
      </c>
      <c r="P39" t="s">
        <v>50</v>
      </c>
      <c r="Q39" t="s">
        <v>50</v>
      </c>
      <c r="R39" t="s">
        <v>50</v>
      </c>
      <c r="S39" t="s">
        <v>50</v>
      </c>
      <c r="T39" t="s">
        <v>50</v>
      </c>
      <c r="U39" t="s">
        <v>50</v>
      </c>
      <c r="V39" t="s">
        <v>50</v>
      </c>
      <c r="W39" t="s">
        <v>50</v>
      </c>
      <c r="X39" t="s">
        <v>50</v>
      </c>
      <c r="Y39" t="s">
        <v>134</v>
      </c>
    </row>
    <row r="40" spans="1:25" x14ac:dyDescent="0.35">
      <c r="A40" s="1" t="s">
        <v>726</v>
      </c>
      <c r="B40" t="s">
        <v>682</v>
      </c>
      <c r="C40" t="s">
        <v>592</v>
      </c>
      <c r="D40" t="s">
        <v>736</v>
      </c>
      <c r="E40" t="s">
        <v>249</v>
      </c>
      <c r="F40" t="s">
        <v>747</v>
      </c>
      <c r="G40" t="s">
        <v>434</v>
      </c>
      <c r="H40" t="s">
        <v>761</v>
      </c>
      <c r="I40" t="s">
        <v>767</v>
      </c>
      <c r="J40" t="s">
        <v>767</v>
      </c>
      <c r="K40" t="s">
        <v>113</v>
      </c>
      <c r="L40" t="s">
        <v>783</v>
      </c>
      <c r="M40" t="s">
        <v>449</v>
      </c>
      <c r="N40" t="s">
        <v>794</v>
      </c>
      <c r="O40" t="s">
        <v>803</v>
      </c>
      <c r="P40" t="s">
        <v>814</v>
      </c>
      <c r="Q40" t="s">
        <v>824</v>
      </c>
      <c r="R40" t="s">
        <v>837</v>
      </c>
      <c r="S40" t="s">
        <v>806</v>
      </c>
      <c r="T40" t="s">
        <v>851</v>
      </c>
      <c r="U40" t="s">
        <v>861</v>
      </c>
      <c r="V40" t="s">
        <v>869</v>
      </c>
      <c r="W40" t="s">
        <v>880</v>
      </c>
      <c r="X40" t="s">
        <v>891</v>
      </c>
      <c r="Y40" t="s">
        <v>901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9"/>
  <sheetViews>
    <sheetView workbookViewId="0"/>
  </sheetViews>
  <sheetFormatPr defaultRowHeight="14.5" x14ac:dyDescent="0.35"/>
  <sheetData>
    <row r="1" spans="1:25" x14ac:dyDescent="0.35">
      <c r="B1" s="1" t="s">
        <v>352</v>
      </c>
      <c r="C1" s="1" t="s">
        <v>353</v>
      </c>
      <c r="D1" s="1" t="s">
        <v>354</v>
      </c>
      <c r="E1" s="1" t="s">
        <v>355</v>
      </c>
      <c r="F1" s="1" t="s">
        <v>356</v>
      </c>
      <c r="G1" s="1" t="s">
        <v>357</v>
      </c>
      <c r="H1" s="1" t="s">
        <v>358</v>
      </c>
      <c r="I1" s="1" t="s">
        <v>359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</row>
    <row r="2" spans="1:25" x14ac:dyDescent="0.35">
      <c r="A2" s="1" t="s">
        <v>382</v>
      </c>
      <c r="B2" t="s">
        <v>400</v>
      </c>
      <c r="C2" t="s">
        <v>397</v>
      </c>
      <c r="D2" t="s">
        <v>426</v>
      </c>
      <c r="E2" t="s">
        <v>442</v>
      </c>
      <c r="F2" t="s">
        <v>456</v>
      </c>
      <c r="G2" t="s">
        <v>397</v>
      </c>
      <c r="H2" t="s">
        <v>400</v>
      </c>
      <c r="I2" t="s">
        <v>75</v>
      </c>
      <c r="J2" t="s">
        <v>58</v>
      </c>
      <c r="K2" t="s">
        <v>76</v>
      </c>
      <c r="L2" t="s">
        <v>96</v>
      </c>
      <c r="M2" t="s">
        <v>115</v>
      </c>
      <c r="N2" t="s">
        <v>134</v>
      </c>
      <c r="O2" t="s">
        <v>155</v>
      </c>
      <c r="P2" t="s">
        <v>174</v>
      </c>
      <c r="Q2" t="s">
        <v>193</v>
      </c>
      <c r="R2" t="s">
        <v>211</v>
      </c>
      <c r="S2" t="s">
        <v>229</v>
      </c>
      <c r="T2" t="s">
        <v>245</v>
      </c>
      <c r="U2" t="s">
        <v>262</v>
      </c>
      <c r="V2" t="s">
        <v>61</v>
      </c>
      <c r="W2" t="s">
        <v>110</v>
      </c>
      <c r="X2" t="s">
        <v>311</v>
      </c>
      <c r="Y2" t="s">
        <v>328</v>
      </c>
    </row>
    <row r="3" spans="1:25" x14ac:dyDescent="0.35">
      <c r="A3" s="1" t="s">
        <v>373</v>
      </c>
      <c r="B3" t="s">
        <v>390</v>
      </c>
      <c r="C3" t="s">
        <v>403</v>
      </c>
      <c r="D3" t="s">
        <v>394</v>
      </c>
      <c r="E3" t="s">
        <v>79</v>
      </c>
      <c r="F3" t="s">
        <v>90</v>
      </c>
      <c r="G3" t="s">
        <v>90</v>
      </c>
      <c r="H3" t="s">
        <v>53</v>
      </c>
      <c r="I3" t="s">
        <v>95</v>
      </c>
      <c r="J3" t="s">
        <v>53</v>
      </c>
      <c r="K3" t="s">
        <v>75</v>
      </c>
      <c r="L3" t="s">
        <v>95</v>
      </c>
      <c r="M3" t="s">
        <v>90</v>
      </c>
      <c r="N3" t="s">
        <v>110</v>
      </c>
      <c r="O3" t="s">
        <v>154</v>
      </c>
      <c r="P3" t="s">
        <v>173</v>
      </c>
      <c r="Q3" t="s">
        <v>192</v>
      </c>
      <c r="R3" t="s">
        <v>210</v>
      </c>
      <c r="S3" t="s">
        <v>228</v>
      </c>
      <c r="T3" t="s">
        <v>79</v>
      </c>
      <c r="U3" t="s">
        <v>79</v>
      </c>
      <c r="V3" t="s">
        <v>279</v>
      </c>
      <c r="W3" t="s">
        <v>99</v>
      </c>
      <c r="X3" t="s">
        <v>310</v>
      </c>
      <c r="Y3" t="s">
        <v>99</v>
      </c>
    </row>
    <row r="4" spans="1:25" x14ac:dyDescent="0.35">
      <c r="A4" s="1" t="s">
        <v>906</v>
      </c>
      <c r="B4" t="s">
        <v>390</v>
      </c>
      <c r="C4" t="s">
        <v>328</v>
      </c>
      <c r="D4" t="s">
        <v>90</v>
      </c>
      <c r="E4" t="s">
        <v>619</v>
      </c>
      <c r="F4" t="s">
        <v>50</v>
      </c>
      <c r="G4" t="s">
        <v>50</v>
      </c>
      <c r="H4" t="s">
        <v>328</v>
      </c>
      <c r="I4" t="s">
        <v>399</v>
      </c>
      <c r="J4" t="s">
        <v>469</v>
      </c>
      <c r="K4" t="s">
        <v>390</v>
      </c>
      <c r="L4" t="s">
        <v>328</v>
      </c>
      <c r="M4" t="s">
        <v>50</v>
      </c>
      <c r="N4" t="s">
        <v>744</v>
      </c>
      <c r="O4" t="s">
        <v>471</v>
      </c>
      <c r="P4" t="s">
        <v>482</v>
      </c>
      <c r="Q4" t="s">
        <v>471</v>
      </c>
      <c r="R4" t="s">
        <v>532</v>
      </c>
      <c r="S4" t="s">
        <v>936</v>
      </c>
      <c r="T4" t="s">
        <v>400</v>
      </c>
      <c r="U4" t="s">
        <v>525</v>
      </c>
      <c r="V4" t="s">
        <v>471</v>
      </c>
      <c r="W4" t="s">
        <v>606</v>
      </c>
      <c r="X4" t="s">
        <v>211</v>
      </c>
      <c r="Y4" t="s">
        <v>471</v>
      </c>
    </row>
    <row r="5" spans="1:25" x14ac:dyDescent="0.35">
      <c r="A5" s="1" t="s">
        <v>907</v>
      </c>
      <c r="B5" t="s">
        <v>50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  <c r="J5" t="s">
        <v>50</v>
      </c>
      <c r="K5" t="s">
        <v>50</v>
      </c>
      <c r="L5" t="s">
        <v>50</v>
      </c>
      <c r="M5" t="s">
        <v>532</v>
      </c>
      <c r="N5" t="s">
        <v>532</v>
      </c>
      <c r="O5" t="s">
        <v>403</v>
      </c>
      <c r="P5" t="s">
        <v>53</v>
      </c>
      <c r="Q5" t="s">
        <v>53</v>
      </c>
      <c r="R5" t="s">
        <v>75</v>
      </c>
      <c r="S5" t="s">
        <v>399</v>
      </c>
      <c r="T5" t="s">
        <v>400</v>
      </c>
      <c r="U5" t="s">
        <v>95</v>
      </c>
      <c r="V5" t="s">
        <v>53</v>
      </c>
      <c r="W5" t="s">
        <v>394</v>
      </c>
      <c r="X5" t="s">
        <v>406</v>
      </c>
      <c r="Y5" t="s">
        <v>228</v>
      </c>
    </row>
    <row r="6" spans="1:25" x14ac:dyDescent="0.35">
      <c r="A6" s="1" t="s">
        <v>908</v>
      </c>
      <c r="B6" t="s">
        <v>546</v>
      </c>
      <c r="C6" t="s">
        <v>403</v>
      </c>
      <c r="D6" t="s">
        <v>932</v>
      </c>
      <c r="E6" t="s">
        <v>388</v>
      </c>
      <c r="F6" t="s">
        <v>727</v>
      </c>
      <c r="G6" t="s">
        <v>670</v>
      </c>
      <c r="H6" t="s">
        <v>482</v>
      </c>
      <c r="I6" t="s">
        <v>934</v>
      </c>
      <c r="J6" t="s">
        <v>61</v>
      </c>
      <c r="K6" t="s">
        <v>110</v>
      </c>
      <c r="L6" t="s">
        <v>441</v>
      </c>
      <c r="M6" t="s">
        <v>392</v>
      </c>
      <c r="N6" t="s">
        <v>90</v>
      </c>
      <c r="O6" t="s">
        <v>580</v>
      </c>
      <c r="P6" t="s">
        <v>403</v>
      </c>
      <c r="Q6" t="s">
        <v>468</v>
      </c>
      <c r="R6" t="s">
        <v>328</v>
      </c>
      <c r="S6" t="s">
        <v>743</v>
      </c>
      <c r="T6" t="s">
        <v>532</v>
      </c>
      <c r="U6" t="s">
        <v>957</v>
      </c>
      <c r="V6" t="s">
        <v>744</v>
      </c>
      <c r="W6" t="s">
        <v>155</v>
      </c>
      <c r="X6" t="s">
        <v>950</v>
      </c>
      <c r="Y6" t="s">
        <v>580</v>
      </c>
    </row>
    <row r="7" spans="1:25" x14ac:dyDescent="0.35">
      <c r="A7" s="1" t="s">
        <v>909</v>
      </c>
      <c r="B7" t="s">
        <v>50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  <c r="J7" t="s">
        <v>50</v>
      </c>
      <c r="K7" t="s">
        <v>50</v>
      </c>
      <c r="L7" t="s">
        <v>50</v>
      </c>
      <c r="M7" t="s">
        <v>129</v>
      </c>
      <c r="N7" t="s">
        <v>403</v>
      </c>
      <c r="O7" t="s">
        <v>931</v>
      </c>
      <c r="P7" t="s">
        <v>403</v>
      </c>
      <c r="Q7" t="s">
        <v>400</v>
      </c>
      <c r="R7" t="s">
        <v>602</v>
      </c>
      <c r="S7" t="s">
        <v>397</v>
      </c>
      <c r="T7" t="s">
        <v>509</v>
      </c>
      <c r="U7" t="s">
        <v>933</v>
      </c>
      <c r="V7" t="s">
        <v>95</v>
      </c>
      <c r="W7" t="s">
        <v>546</v>
      </c>
      <c r="X7" t="s">
        <v>61</v>
      </c>
      <c r="Y7" t="s">
        <v>403</v>
      </c>
    </row>
    <row r="8" spans="1:25" x14ac:dyDescent="0.35">
      <c r="A8" s="1" t="s">
        <v>692</v>
      </c>
      <c r="B8" t="s">
        <v>50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  <c r="J8" t="s">
        <v>50</v>
      </c>
      <c r="K8" t="s">
        <v>50</v>
      </c>
      <c r="L8" t="s">
        <v>50</v>
      </c>
      <c r="M8" t="s">
        <v>606</v>
      </c>
      <c r="N8" t="s">
        <v>50</v>
      </c>
      <c r="O8" t="s">
        <v>75</v>
      </c>
      <c r="P8" t="s">
        <v>606</v>
      </c>
      <c r="Q8" t="s">
        <v>229</v>
      </c>
      <c r="R8" t="s">
        <v>53</v>
      </c>
      <c r="S8" t="s">
        <v>468</v>
      </c>
      <c r="T8" t="s">
        <v>482</v>
      </c>
      <c r="U8" t="s">
        <v>53</v>
      </c>
      <c r="V8" t="s">
        <v>532</v>
      </c>
      <c r="W8" t="s">
        <v>606</v>
      </c>
      <c r="X8" t="s">
        <v>606</v>
      </c>
      <c r="Y8" t="s">
        <v>606</v>
      </c>
    </row>
    <row r="9" spans="1:25" x14ac:dyDescent="0.35">
      <c r="A9" s="1" t="s">
        <v>705</v>
      </c>
      <c r="B9" t="s">
        <v>50</v>
      </c>
      <c r="C9" t="s">
        <v>50</v>
      </c>
      <c r="D9" t="s">
        <v>50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  <c r="J9" t="s">
        <v>50</v>
      </c>
      <c r="K9" t="s">
        <v>50</v>
      </c>
      <c r="L9" t="s">
        <v>50</v>
      </c>
      <c r="M9" t="s">
        <v>532</v>
      </c>
      <c r="N9" t="s">
        <v>90</v>
      </c>
      <c r="O9" t="s">
        <v>931</v>
      </c>
      <c r="P9" t="s">
        <v>228</v>
      </c>
      <c r="Q9" t="s">
        <v>559</v>
      </c>
      <c r="R9" t="s">
        <v>744</v>
      </c>
      <c r="S9" t="s">
        <v>403</v>
      </c>
      <c r="T9" t="s">
        <v>403</v>
      </c>
      <c r="U9" t="s">
        <v>482</v>
      </c>
      <c r="V9" t="s">
        <v>392</v>
      </c>
      <c r="W9" t="s">
        <v>400</v>
      </c>
      <c r="X9" t="s">
        <v>328</v>
      </c>
      <c r="Y9" t="s">
        <v>606</v>
      </c>
    </row>
    <row r="10" spans="1:25" x14ac:dyDescent="0.35">
      <c r="A10" s="1" t="s">
        <v>910</v>
      </c>
      <c r="B10" t="s">
        <v>95</v>
      </c>
      <c r="C10" t="s">
        <v>862</v>
      </c>
      <c r="D10" t="s">
        <v>275</v>
      </c>
      <c r="E10" t="s">
        <v>275</v>
      </c>
      <c r="F10" t="s">
        <v>651</v>
      </c>
      <c r="G10" t="s">
        <v>616</v>
      </c>
      <c r="H10" t="s">
        <v>519</v>
      </c>
      <c r="I10" t="s">
        <v>447</v>
      </c>
      <c r="J10" t="s">
        <v>482</v>
      </c>
      <c r="K10" t="s">
        <v>400</v>
      </c>
      <c r="L10" t="s">
        <v>396</v>
      </c>
      <c r="M10" t="s">
        <v>390</v>
      </c>
      <c r="N10" t="s">
        <v>471</v>
      </c>
      <c r="O10" t="s">
        <v>390</v>
      </c>
      <c r="P10" t="s">
        <v>950</v>
      </c>
      <c r="Q10" t="s">
        <v>53</v>
      </c>
      <c r="R10" t="s">
        <v>471</v>
      </c>
      <c r="S10" t="s">
        <v>441</v>
      </c>
      <c r="T10" t="s">
        <v>403</v>
      </c>
      <c r="U10" t="s">
        <v>403</v>
      </c>
      <c r="V10" t="s">
        <v>482</v>
      </c>
      <c r="W10" t="s">
        <v>390</v>
      </c>
      <c r="X10" t="s">
        <v>532</v>
      </c>
      <c r="Y10" t="s">
        <v>654</v>
      </c>
    </row>
    <row r="11" spans="1:25" x14ac:dyDescent="0.35">
      <c r="A11" s="1" t="s">
        <v>911</v>
      </c>
      <c r="B11" t="s">
        <v>424</v>
      </c>
      <c r="C11" t="s">
        <v>424</v>
      </c>
      <c r="D11" t="s">
        <v>602</v>
      </c>
      <c r="E11" t="s">
        <v>118</v>
      </c>
      <c r="F11" t="s">
        <v>391</v>
      </c>
      <c r="G11" t="s">
        <v>110</v>
      </c>
      <c r="H11" t="s">
        <v>390</v>
      </c>
      <c r="I11" t="s">
        <v>482</v>
      </c>
      <c r="J11" t="s">
        <v>781</v>
      </c>
      <c r="K11" t="s">
        <v>466</v>
      </c>
      <c r="L11" t="s">
        <v>940</v>
      </c>
      <c r="M11" t="s">
        <v>463</v>
      </c>
      <c r="N11" t="s">
        <v>400</v>
      </c>
      <c r="O11" t="s">
        <v>532</v>
      </c>
      <c r="P11" t="s">
        <v>433</v>
      </c>
      <c r="Q11" t="s">
        <v>399</v>
      </c>
      <c r="R11" t="s">
        <v>391</v>
      </c>
      <c r="S11" t="s">
        <v>262</v>
      </c>
      <c r="T11" t="s">
        <v>469</v>
      </c>
      <c r="U11" t="s">
        <v>518</v>
      </c>
      <c r="V11" t="s">
        <v>403</v>
      </c>
      <c r="W11" t="s">
        <v>424</v>
      </c>
      <c r="X11" t="s">
        <v>75</v>
      </c>
      <c r="Y11" t="s">
        <v>396</v>
      </c>
    </row>
    <row r="12" spans="1:25" x14ac:dyDescent="0.35">
      <c r="A12" s="1" t="s">
        <v>912</v>
      </c>
      <c r="B12" t="s">
        <v>61</v>
      </c>
      <c r="C12" t="s">
        <v>110</v>
      </c>
      <c r="D12" t="s">
        <v>930</v>
      </c>
      <c r="E12" t="s">
        <v>400</v>
      </c>
      <c r="F12" t="s">
        <v>730</v>
      </c>
      <c r="G12" t="s">
        <v>95</v>
      </c>
      <c r="H12" t="s">
        <v>90</v>
      </c>
      <c r="I12" t="s">
        <v>53</v>
      </c>
      <c r="J12" t="s">
        <v>75</v>
      </c>
      <c r="K12" t="s">
        <v>396</v>
      </c>
      <c r="L12" t="s">
        <v>632</v>
      </c>
      <c r="M12" t="s">
        <v>79</v>
      </c>
      <c r="N12" t="s">
        <v>556</v>
      </c>
      <c r="O12" t="s">
        <v>403</v>
      </c>
      <c r="P12" t="s">
        <v>419</v>
      </c>
      <c r="Q12" t="s">
        <v>406</v>
      </c>
      <c r="R12" t="s">
        <v>399</v>
      </c>
      <c r="S12" t="s">
        <v>511</v>
      </c>
      <c r="T12" t="s">
        <v>546</v>
      </c>
      <c r="U12" t="s">
        <v>511</v>
      </c>
      <c r="V12" t="s">
        <v>397</v>
      </c>
      <c r="W12" t="s">
        <v>737</v>
      </c>
      <c r="X12" t="s">
        <v>169</v>
      </c>
      <c r="Y12" t="s">
        <v>643</v>
      </c>
    </row>
    <row r="13" spans="1:25" x14ac:dyDescent="0.35">
      <c r="A13" s="1" t="s">
        <v>913</v>
      </c>
      <c r="B13" t="s">
        <v>61</v>
      </c>
      <c r="C13" t="s">
        <v>482</v>
      </c>
      <c r="D13" t="s">
        <v>632</v>
      </c>
      <c r="E13" t="s">
        <v>606</v>
      </c>
      <c r="F13" t="s">
        <v>61</v>
      </c>
      <c r="G13" t="s">
        <v>934</v>
      </c>
      <c r="H13" t="s">
        <v>468</v>
      </c>
      <c r="I13" t="s">
        <v>468</v>
      </c>
      <c r="J13" t="s">
        <v>934</v>
      </c>
      <c r="K13" t="s">
        <v>396</v>
      </c>
      <c r="L13" t="s">
        <v>396</v>
      </c>
      <c r="M13" t="s">
        <v>471</v>
      </c>
      <c r="N13" t="s">
        <v>328</v>
      </c>
      <c r="O13" t="s">
        <v>468</v>
      </c>
      <c r="P13" t="s">
        <v>743</v>
      </c>
      <c r="Q13" t="s">
        <v>743</v>
      </c>
      <c r="R13" t="s">
        <v>744</v>
      </c>
      <c r="S13" t="s">
        <v>611</v>
      </c>
      <c r="T13" t="s">
        <v>779</v>
      </c>
      <c r="U13" t="s">
        <v>511</v>
      </c>
      <c r="V13" t="s">
        <v>670</v>
      </c>
      <c r="W13" t="s">
        <v>580</v>
      </c>
      <c r="X13" t="s">
        <v>498</v>
      </c>
      <c r="Y13" t="s">
        <v>965</v>
      </c>
    </row>
    <row r="14" spans="1:25" x14ac:dyDescent="0.35">
      <c r="A14" s="1" t="s">
        <v>914</v>
      </c>
      <c r="B14" t="s">
        <v>50</v>
      </c>
      <c r="C14" t="s">
        <v>328</v>
      </c>
      <c r="D14" t="s">
        <v>930</v>
      </c>
      <c r="E14" t="s">
        <v>50</v>
      </c>
      <c r="F14" t="s">
        <v>50</v>
      </c>
      <c r="G14" t="s">
        <v>50</v>
      </c>
      <c r="H14" t="s">
        <v>454</v>
      </c>
      <c r="I14" t="s">
        <v>935</v>
      </c>
      <c r="J14" t="s">
        <v>937</v>
      </c>
      <c r="K14" t="s">
        <v>938</v>
      </c>
      <c r="L14" t="s">
        <v>396</v>
      </c>
      <c r="M14" t="s">
        <v>934</v>
      </c>
      <c r="N14" t="s">
        <v>941</v>
      </c>
      <c r="O14" t="s">
        <v>946</v>
      </c>
      <c r="P14" t="s">
        <v>951</v>
      </c>
      <c r="Q14" t="s">
        <v>532</v>
      </c>
      <c r="R14" t="s">
        <v>482</v>
      </c>
      <c r="S14" t="s">
        <v>50</v>
      </c>
      <c r="T14" t="s">
        <v>606</v>
      </c>
      <c r="U14" t="s">
        <v>50</v>
      </c>
      <c r="V14" t="s">
        <v>482</v>
      </c>
      <c r="W14" t="s">
        <v>936</v>
      </c>
      <c r="X14" t="s">
        <v>622</v>
      </c>
      <c r="Y14" t="s">
        <v>546</v>
      </c>
    </row>
    <row r="15" spans="1:25" x14ac:dyDescent="0.35">
      <c r="A15" s="1" t="s">
        <v>915</v>
      </c>
      <c r="B15" t="s">
        <v>50</v>
      </c>
      <c r="C15" t="s">
        <v>930</v>
      </c>
      <c r="D15" t="s">
        <v>779</v>
      </c>
      <c r="E15" t="s">
        <v>50</v>
      </c>
      <c r="F15" t="s">
        <v>50</v>
      </c>
      <c r="G15" t="s">
        <v>935</v>
      </c>
      <c r="H15" t="s">
        <v>50</v>
      </c>
      <c r="I15" t="s">
        <v>50</v>
      </c>
      <c r="J15" t="s">
        <v>50</v>
      </c>
      <c r="K15" t="s">
        <v>50</v>
      </c>
      <c r="L15" t="s">
        <v>50</v>
      </c>
      <c r="M15" t="s">
        <v>50</v>
      </c>
      <c r="N15" t="s">
        <v>50</v>
      </c>
      <c r="O15" t="s">
        <v>50</v>
      </c>
      <c r="P15" t="s">
        <v>50</v>
      </c>
      <c r="Q15" t="s">
        <v>50</v>
      </c>
      <c r="R15" t="s">
        <v>50</v>
      </c>
      <c r="S15" t="s">
        <v>50</v>
      </c>
      <c r="T15" t="s">
        <v>50</v>
      </c>
      <c r="U15" t="s">
        <v>50</v>
      </c>
      <c r="V15" t="s">
        <v>50</v>
      </c>
      <c r="W15" t="s">
        <v>50</v>
      </c>
      <c r="X15" t="s">
        <v>50</v>
      </c>
      <c r="Y15" t="s">
        <v>50</v>
      </c>
    </row>
    <row r="16" spans="1:25" x14ac:dyDescent="0.35">
      <c r="A16" s="1" t="s">
        <v>916</v>
      </c>
      <c r="B16" t="s">
        <v>50</v>
      </c>
      <c r="C16" t="s">
        <v>50</v>
      </c>
      <c r="D16" t="s">
        <v>542</v>
      </c>
      <c r="E16" t="s">
        <v>50</v>
      </c>
      <c r="F16" t="s">
        <v>50</v>
      </c>
      <c r="G16" t="s">
        <v>397</v>
      </c>
      <c r="H16" t="s">
        <v>556</v>
      </c>
      <c r="I16" t="s">
        <v>95</v>
      </c>
      <c r="J16" t="s">
        <v>50</v>
      </c>
      <c r="K16" t="s">
        <v>50</v>
      </c>
      <c r="L16" t="s">
        <v>424</v>
      </c>
      <c r="M16" t="s">
        <v>50</v>
      </c>
      <c r="N16" t="s">
        <v>50</v>
      </c>
      <c r="O16" t="s">
        <v>50</v>
      </c>
      <c r="P16" t="s">
        <v>50</v>
      </c>
      <c r="Q16" t="s">
        <v>50</v>
      </c>
      <c r="R16" t="s">
        <v>50</v>
      </c>
      <c r="S16" t="s">
        <v>50</v>
      </c>
      <c r="T16" t="s">
        <v>50</v>
      </c>
      <c r="U16" t="s">
        <v>50</v>
      </c>
      <c r="V16" t="s">
        <v>50</v>
      </c>
      <c r="W16" t="s">
        <v>50</v>
      </c>
      <c r="X16" t="s">
        <v>50</v>
      </c>
      <c r="Y16" t="s">
        <v>50</v>
      </c>
    </row>
    <row r="17" spans="1:25" x14ac:dyDescent="0.35">
      <c r="A17" s="1" t="s">
        <v>917</v>
      </c>
      <c r="B17" t="s">
        <v>396</v>
      </c>
      <c r="C17" t="s">
        <v>471</v>
      </c>
      <c r="D17" t="s">
        <v>424</v>
      </c>
      <c r="E17" t="s">
        <v>50</v>
      </c>
      <c r="F17" t="s">
        <v>50</v>
      </c>
      <c r="G17" t="s">
        <v>611</v>
      </c>
      <c r="H17" t="s">
        <v>779</v>
      </c>
      <c r="I17" t="s">
        <v>936</v>
      </c>
      <c r="J17" t="s">
        <v>90</v>
      </c>
      <c r="K17" t="s">
        <v>187</v>
      </c>
      <c r="L17" t="s">
        <v>396</v>
      </c>
      <c r="M17" t="s">
        <v>390</v>
      </c>
      <c r="N17" t="s">
        <v>328</v>
      </c>
      <c r="O17" t="s">
        <v>606</v>
      </c>
      <c r="P17" t="s">
        <v>931</v>
      </c>
      <c r="Q17" t="s">
        <v>441</v>
      </c>
      <c r="R17" t="s">
        <v>441</v>
      </c>
      <c r="S17" t="s">
        <v>865</v>
      </c>
      <c r="T17" t="s">
        <v>606</v>
      </c>
      <c r="U17" t="s">
        <v>580</v>
      </c>
      <c r="V17" t="s">
        <v>739</v>
      </c>
      <c r="W17" t="s">
        <v>580</v>
      </c>
      <c r="X17" t="s">
        <v>498</v>
      </c>
      <c r="Y17" t="s">
        <v>608</v>
      </c>
    </row>
    <row r="18" spans="1:25" x14ac:dyDescent="0.35">
      <c r="A18" s="1" t="s">
        <v>918</v>
      </c>
      <c r="B18" t="s">
        <v>606</v>
      </c>
      <c r="C18" t="s">
        <v>262</v>
      </c>
      <c r="D18" t="s">
        <v>441</v>
      </c>
      <c r="E18" t="s">
        <v>606</v>
      </c>
      <c r="F18" t="s">
        <v>61</v>
      </c>
      <c r="G18" t="s">
        <v>262</v>
      </c>
      <c r="H18" t="s">
        <v>450</v>
      </c>
      <c r="I18" t="s">
        <v>622</v>
      </c>
      <c r="J18" t="s">
        <v>58</v>
      </c>
      <c r="K18" t="s">
        <v>743</v>
      </c>
      <c r="L18" t="s">
        <v>328</v>
      </c>
      <c r="M18" t="s">
        <v>468</v>
      </c>
      <c r="N18" t="s">
        <v>942</v>
      </c>
      <c r="O18" t="s">
        <v>947</v>
      </c>
      <c r="P18" t="s">
        <v>952</v>
      </c>
      <c r="Q18" t="s">
        <v>950</v>
      </c>
      <c r="R18" t="s">
        <v>743</v>
      </c>
      <c r="S18" t="s">
        <v>865</v>
      </c>
      <c r="T18" t="s">
        <v>525</v>
      </c>
      <c r="U18" t="s">
        <v>580</v>
      </c>
      <c r="V18" t="s">
        <v>391</v>
      </c>
      <c r="W18" t="s">
        <v>450</v>
      </c>
      <c r="X18" t="s">
        <v>961</v>
      </c>
      <c r="Y18" t="s">
        <v>622</v>
      </c>
    </row>
    <row r="19" spans="1:25" x14ac:dyDescent="0.35">
      <c r="A19" s="1" t="s">
        <v>919</v>
      </c>
      <c r="B19" t="s">
        <v>50</v>
      </c>
      <c r="C19" t="s">
        <v>50</v>
      </c>
      <c r="D19" t="s">
        <v>50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  <c r="J19" t="s">
        <v>50</v>
      </c>
      <c r="K19" t="s">
        <v>50</v>
      </c>
      <c r="L19" t="s">
        <v>50</v>
      </c>
      <c r="M19" t="s">
        <v>558</v>
      </c>
      <c r="N19" t="s">
        <v>943</v>
      </c>
      <c r="O19" t="s">
        <v>482</v>
      </c>
      <c r="P19" t="s">
        <v>634</v>
      </c>
      <c r="Q19" t="s">
        <v>396</v>
      </c>
      <c r="R19" t="s">
        <v>953</v>
      </c>
      <c r="S19" t="s">
        <v>955</v>
      </c>
      <c r="T19" t="s">
        <v>441</v>
      </c>
      <c r="U19" t="s">
        <v>958</v>
      </c>
      <c r="V19" t="s">
        <v>396</v>
      </c>
      <c r="W19" t="s">
        <v>396</v>
      </c>
      <c r="X19" t="s">
        <v>396</v>
      </c>
      <c r="Y19" t="s">
        <v>632</v>
      </c>
    </row>
    <row r="20" spans="1:25" x14ac:dyDescent="0.35">
      <c r="A20" s="1" t="s">
        <v>920</v>
      </c>
      <c r="B20" t="s">
        <v>466</v>
      </c>
      <c r="C20" t="s">
        <v>100</v>
      </c>
      <c r="D20" t="s">
        <v>110</v>
      </c>
      <c r="E20" t="s">
        <v>391</v>
      </c>
      <c r="F20" t="s">
        <v>833</v>
      </c>
      <c r="G20" t="s">
        <v>737</v>
      </c>
      <c r="H20" t="s">
        <v>394</v>
      </c>
      <c r="I20" t="s">
        <v>400</v>
      </c>
      <c r="J20" t="s">
        <v>390</v>
      </c>
      <c r="K20" t="s">
        <v>760</v>
      </c>
      <c r="L20" t="s">
        <v>424</v>
      </c>
      <c r="M20" t="s">
        <v>279</v>
      </c>
      <c r="N20" t="s">
        <v>388</v>
      </c>
      <c r="O20" t="s">
        <v>242</v>
      </c>
      <c r="P20" t="s">
        <v>780</v>
      </c>
      <c r="Q20" t="s">
        <v>50</v>
      </c>
      <c r="R20" t="s">
        <v>50</v>
      </c>
      <c r="S20" t="s">
        <v>50</v>
      </c>
      <c r="T20" t="s">
        <v>655</v>
      </c>
      <c r="U20" t="s">
        <v>959</v>
      </c>
      <c r="V20" t="s">
        <v>50</v>
      </c>
      <c r="W20" t="s">
        <v>50</v>
      </c>
      <c r="X20" t="s">
        <v>962</v>
      </c>
      <c r="Y20" t="s">
        <v>50</v>
      </c>
    </row>
    <row r="21" spans="1:25" x14ac:dyDescent="0.35">
      <c r="A21" s="1" t="s">
        <v>921</v>
      </c>
      <c r="B21" t="s">
        <v>743</v>
      </c>
      <c r="C21" t="s">
        <v>471</v>
      </c>
      <c r="D21" t="s">
        <v>50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  <c r="J21" t="s">
        <v>50</v>
      </c>
      <c r="K21" t="s">
        <v>50</v>
      </c>
      <c r="L21" t="s">
        <v>50</v>
      </c>
      <c r="M21" t="s">
        <v>50</v>
      </c>
      <c r="N21" t="s">
        <v>50</v>
      </c>
      <c r="O21" t="s">
        <v>611</v>
      </c>
      <c r="P21" t="s">
        <v>50</v>
      </c>
      <c r="Q21" t="s">
        <v>50</v>
      </c>
      <c r="R21" t="s">
        <v>50</v>
      </c>
      <c r="S21" t="s">
        <v>50</v>
      </c>
      <c r="T21" t="s">
        <v>50</v>
      </c>
      <c r="U21" t="s">
        <v>50</v>
      </c>
      <c r="V21" t="s">
        <v>396</v>
      </c>
      <c r="W21" t="s">
        <v>50</v>
      </c>
      <c r="X21" t="s">
        <v>50</v>
      </c>
      <c r="Y21" t="s">
        <v>50</v>
      </c>
    </row>
    <row r="22" spans="1:25" x14ac:dyDescent="0.35">
      <c r="A22" s="1" t="s">
        <v>922</v>
      </c>
      <c r="B22" t="s">
        <v>50</v>
      </c>
      <c r="C22" t="s">
        <v>50</v>
      </c>
      <c r="D22" t="s">
        <v>50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  <c r="J22" t="s">
        <v>50</v>
      </c>
      <c r="K22" t="s">
        <v>50</v>
      </c>
      <c r="L22" t="s">
        <v>50</v>
      </c>
      <c r="M22" t="s">
        <v>50</v>
      </c>
      <c r="N22" t="s">
        <v>50</v>
      </c>
      <c r="O22" t="s">
        <v>50</v>
      </c>
      <c r="P22" t="s">
        <v>50</v>
      </c>
      <c r="Q22" t="s">
        <v>50</v>
      </c>
      <c r="R22" t="s">
        <v>50</v>
      </c>
      <c r="S22" t="s">
        <v>50</v>
      </c>
      <c r="T22" t="s">
        <v>50</v>
      </c>
      <c r="U22" t="s">
        <v>50</v>
      </c>
      <c r="V22" t="s">
        <v>50</v>
      </c>
      <c r="W22" t="s">
        <v>50</v>
      </c>
      <c r="X22" t="s">
        <v>50</v>
      </c>
      <c r="Y22" t="s">
        <v>50</v>
      </c>
    </row>
    <row r="23" spans="1:25" x14ac:dyDescent="0.35">
      <c r="A23" s="1" t="s">
        <v>923</v>
      </c>
      <c r="B23" t="s">
        <v>400</v>
      </c>
      <c r="C23" t="s">
        <v>931</v>
      </c>
      <c r="D23" t="s">
        <v>388</v>
      </c>
      <c r="E23" t="s">
        <v>532</v>
      </c>
      <c r="F23" t="s">
        <v>933</v>
      </c>
      <c r="G23" t="s">
        <v>482</v>
      </c>
      <c r="H23" t="s">
        <v>396</v>
      </c>
      <c r="I23" t="s">
        <v>471</v>
      </c>
      <c r="J23" t="s">
        <v>554</v>
      </c>
      <c r="K23" t="s">
        <v>939</v>
      </c>
      <c r="L23" t="s">
        <v>403</v>
      </c>
      <c r="M23" t="s">
        <v>79</v>
      </c>
      <c r="N23" t="s">
        <v>944</v>
      </c>
      <c r="O23" t="s">
        <v>948</v>
      </c>
      <c r="P23" t="s">
        <v>781</v>
      </c>
      <c r="Q23" t="s">
        <v>396</v>
      </c>
      <c r="R23" t="s">
        <v>954</v>
      </c>
      <c r="S23" t="s">
        <v>532</v>
      </c>
      <c r="T23" t="s">
        <v>532</v>
      </c>
      <c r="U23" t="s">
        <v>266</v>
      </c>
      <c r="V23" t="s">
        <v>75</v>
      </c>
      <c r="W23" t="s">
        <v>75</v>
      </c>
      <c r="X23" t="s">
        <v>90</v>
      </c>
      <c r="Y23" t="s">
        <v>482</v>
      </c>
    </row>
    <row r="24" spans="1:25" x14ac:dyDescent="0.35">
      <c r="A24" s="1" t="s">
        <v>924</v>
      </c>
      <c r="B24" t="s">
        <v>394</v>
      </c>
      <c r="C24" t="s">
        <v>242</v>
      </c>
      <c r="D24" t="s">
        <v>542</v>
      </c>
      <c r="E24" t="s">
        <v>463</v>
      </c>
      <c r="F24" t="s">
        <v>394</v>
      </c>
      <c r="G24" t="s">
        <v>228</v>
      </c>
      <c r="H24" t="s">
        <v>397</v>
      </c>
      <c r="I24" t="s">
        <v>400</v>
      </c>
      <c r="J24" t="s">
        <v>554</v>
      </c>
      <c r="K24" t="s">
        <v>406</v>
      </c>
      <c r="L24" t="s">
        <v>403</v>
      </c>
      <c r="M24" t="s">
        <v>779</v>
      </c>
      <c r="N24" t="s">
        <v>945</v>
      </c>
      <c r="O24" t="s">
        <v>949</v>
      </c>
      <c r="P24" t="s">
        <v>531</v>
      </c>
      <c r="Q24" t="s">
        <v>328</v>
      </c>
      <c r="R24" t="s">
        <v>525</v>
      </c>
      <c r="S24" t="s">
        <v>956</v>
      </c>
      <c r="T24" t="s">
        <v>421</v>
      </c>
      <c r="U24" t="s">
        <v>960</v>
      </c>
      <c r="V24" t="s">
        <v>532</v>
      </c>
      <c r="W24" t="s">
        <v>75</v>
      </c>
      <c r="X24" t="s">
        <v>795</v>
      </c>
      <c r="Y24" t="s">
        <v>779</v>
      </c>
    </row>
    <row r="25" spans="1:25" x14ac:dyDescent="0.35">
      <c r="A25" s="1" t="s">
        <v>925</v>
      </c>
      <c r="B25" t="s">
        <v>50</v>
      </c>
      <c r="C25" t="s">
        <v>471</v>
      </c>
      <c r="D25" t="s">
        <v>471</v>
      </c>
      <c r="E25" t="s">
        <v>424</v>
      </c>
      <c r="F25" t="s">
        <v>328</v>
      </c>
      <c r="G25" t="s">
        <v>396</v>
      </c>
      <c r="H25" t="s">
        <v>424</v>
      </c>
      <c r="I25" t="s">
        <v>390</v>
      </c>
      <c r="J25" t="s">
        <v>50</v>
      </c>
      <c r="K25" t="s">
        <v>50</v>
      </c>
      <c r="L25" t="s">
        <v>50</v>
      </c>
      <c r="M25" t="s">
        <v>50</v>
      </c>
      <c r="N25" t="s">
        <v>50</v>
      </c>
      <c r="O25" t="s">
        <v>396</v>
      </c>
      <c r="P25" t="s">
        <v>50</v>
      </c>
      <c r="Q25" t="s">
        <v>424</v>
      </c>
      <c r="R25" t="s">
        <v>471</v>
      </c>
      <c r="S25" t="s">
        <v>471</v>
      </c>
      <c r="T25" t="s">
        <v>471</v>
      </c>
      <c r="U25" t="s">
        <v>390</v>
      </c>
      <c r="V25" t="s">
        <v>396</v>
      </c>
      <c r="W25" t="s">
        <v>471</v>
      </c>
      <c r="X25" t="s">
        <v>532</v>
      </c>
      <c r="Y25" t="s">
        <v>328</v>
      </c>
    </row>
    <row r="26" spans="1:25" x14ac:dyDescent="0.35">
      <c r="A26" s="1" t="s">
        <v>926</v>
      </c>
      <c r="B26" t="s">
        <v>532</v>
      </c>
      <c r="C26" t="s">
        <v>643</v>
      </c>
      <c r="D26" t="s">
        <v>931</v>
      </c>
      <c r="E26" t="s">
        <v>739</v>
      </c>
      <c r="F26" t="s">
        <v>542</v>
      </c>
      <c r="G26" t="s">
        <v>525</v>
      </c>
      <c r="H26" t="s">
        <v>509</v>
      </c>
      <c r="I26" t="s">
        <v>933</v>
      </c>
      <c r="J26" t="s">
        <v>328</v>
      </c>
      <c r="K26" t="s">
        <v>403</v>
      </c>
      <c r="L26" t="s">
        <v>606</v>
      </c>
      <c r="M26" t="s">
        <v>399</v>
      </c>
      <c r="N26" t="s">
        <v>390</v>
      </c>
      <c r="O26" t="s">
        <v>223</v>
      </c>
      <c r="P26" t="s">
        <v>535</v>
      </c>
      <c r="Q26" t="s">
        <v>53</v>
      </c>
      <c r="R26" t="s">
        <v>535</v>
      </c>
      <c r="S26" t="s">
        <v>606</v>
      </c>
      <c r="T26" t="s">
        <v>391</v>
      </c>
      <c r="U26" t="s">
        <v>242</v>
      </c>
      <c r="V26" t="s">
        <v>119</v>
      </c>
      <c r="W26" t="s">
        <v>525</v>
      </c>
      <c r="X26" t="s">
        <v>963</v>
      </c>
      <c r="Y26" t="s">
        <v>501</v>
      </c>
    </row>
    <row r="27" spans="1:25" x14ac:dyDescent="0.35">
      <c r="A27" s="1" t="s">
        <v>927</v>
      </c>
      <c r="B27" t="s">
        <v>403</v>
      </c>
      <c r="C27" t="s">
        <v>310</v>
      </c>
      <c r="D27" t="s">
        <v>408</v>
      </c>
      <c r="E27" t="s">
        <v>242</v>
      </c>
      <c r="F27" t="s">
        <v>519</v>
      </c>
      <c r="G27" t="s">
        <v>257</v>
      </c>
      <c r="H27" t="s">
        <v>419</v>
      </c>
      <c r="I27" t="s">
        <v>110</v>
      </c>
      <c r="J27" t="s">
        <v>400</v>
      </c>
      <c r="K27" t="s">
        <v>90</v>
      </c>
      <c r="L27" t="s">
        <v>403</v>
      </c>
      <c r="M27" t="s">
        <v>397</v>
      </c>
      <c r="N27" t="s">
        <v>394</v>
      </c>
      <c r="O27" t="s">
        <v>604</v>
      </c>
      <c r="P27" t="s">
        <v>804</v>
      </c>
      <c r="Q27" t="s">
        <v>505</v>
      </c>
      <c r="R27" t="s">
        <v>99</v>
      </c>
      <c r="S27" t="s">
        <v>448</v>
      </c>
      <c r="T27" t="s">
        <v>488</v>
      </c>
      <c r="U27" t="s">
        <v>857</v>
      </c>
      <c r="V27" t="s">
        <v>750</v>
      </c>
      <c r="W27" t="s">
        <v>591</v>
      </c>
      <c r="X27" t="s">
        <v>964</v>
      </c>
      <c r="Y27" t="s">
        <v>896</v>
      </c>
    </row>
    <row r="28" spans="1:25" x14ac:dyDescent="0.35">
      <c r="A28" s="1" t="s">
        <v>928</v>
      </c>
      <c r="B28" t="s">
        <v>390</v>
      </c>
      <c r="C28" t="s">
        <v>403</v>
      </c>
      <c r="D28" t="s">
        <v>310</v>
      </c>
      <c r="E28" t="s">
        <v>408</v>
      </c>
      <c r="F28" t="s">
        <v>242</v>
      </c>
      <c r="G28" t="s">
        <v>519</v>
      </c>
      <c r="H28" t="s">
        <v>751</v>
      </c>
      <c r="I28" t="s">
        <v>119</v>
      </c>
      <c r="J28" t="s">
        <v>95</v>
      </c>
      <c r="K28" t="s">
        <v>400</v>
      </c>
      <c r="L28" t="s">
        <v>90</v>
      </c>
      <c r="M28" t="s">
        <v>75</v>
      </c>
      <c r="N28" t="s">
        <v>397</v>
      </c>
      <c r="O28" t="s">
        <v>394</v>
      </c>
      <c r="P28" t="s">
        <v>604</v>
      </c>
      <c r="Q28" t="s">
        <v>804</v>
      </c>
      <c r="R28" t="s">
        <v>505</v>
      </c>
      <c r="S28" t="s">
        <v>310</v>
      </c>
      <c r="T28" t="s">
        <v>448</v>
      </c>
      <c r="U28" t="s">
        <v>488</v>
      </c>
      <c r="V28" t="s">
        <v>651</v>
      </c>
      <c r="W28" t="s">
        <v>750</v>
      </c>
      <c r="X28" t="s">
        <v>591</v>
      </c>
      <c r="Y28" t="s">
        <v>964</v>
      </c>
    </row>
    <row r="29" spans="1:25" x14ac:dyDescent="0.35">
      <c r="A29" s="1" t="s">
        <v>929</v>
      </c>
      <c r="B29" t="s">
        <v>468</v>
      </c>
      <c r="C29" t="s">
        <v>397</v>
      </c>
      <c r="D29" t="s">
        <v>450</v>
      </c>
      <c r="E29" t="s">
        <v>424</v>
      </c>
      <c r="F29" t="s">
        <v>448</v>
      </c>
      <c r="G29" t="s">
        <v>390</v>
      </c>
      <c r="H29" t="s">
        <v>390</v>
      </c>
      <c r="I29" t="s">
        <v>396</v>
      </c>
      <c r="J29" t="s">
        <v>482</v>
      </c>
      <c r="K29" t="s">
        <v>328</v>
      </c>
      <c r="L29" t="s">
        <v>934</v>
      </c>
      <c r="M29" t="s">
        <v>466</v>
      </c>
      <c r="N29" t="s">
        <v>228</v>
      </c>
      <c r="O29" t="s">
        <v>606</v>
      </c>
      <c r="P29" t="s">
        <v>118</v>
      </c>
      <c r="Q29" t="s">
        <v>400</v>
      </c>
      <c r="R29" t="s">
        <v>468</v>
      </c>
      <c r="S29" t="s">
        <v>930</v>
      </c>
      <c r="T29" t="s">
        <v>559</v>
      </c>
      <c r="U29" t="s">
        <v>454</v>
      </c>
      <c r="V29" t="s">
        <v>546</v>
      </c>
      <c r="W29" t="s">
        <v>75</v>
      </c>
      <c r="X29" t="s">
        <v>394</v>
      </c>
      <c r="Y29" t="s">
        <v>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Model</vt:lpstr>
      <vt:lpstr>Income Statement</vt:lpstr>
      <vt:lpstr>Summary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Kruta</cp:lastModifiedBy>
  <dcterms:created xsi:type="dcterms:W3CDTF">2022-11-25T06:01:12Z</dcterms:created>
  <dcterms:modified xsi:type="dcterms:W3CDTF">2022-12-16T05:05:51Z</dcterms:modified>
</cp:coreProperties>
</file>